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7.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8.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drawings/drawing9.xml" ContentType="application/vnd.openxmlformats-officedocument.drawing+xml"/>
  <Override PartName="/xl/comments2.xml" ContentType="application/vnd.openxmlformats-officedocument.spreadsheetml.comment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Excel\"/>
    </mc:Choice>
  </mc:AlternateContent>
  <xr:revisionPtr revIDLastSave="0" documentId="13_ncr:1_{E70922AA-1388-4FF4-92CA-933D1FE69EFA}" xr6:coauthVersionLast="47" xr6:coauthVersionMax="47" xr10:uidLastSave="{00000000-0000-0000-0000-000000000000}"/>
  <bookViews>
    <workbookView xWindow="-108" yWindow="-108" windowWidth="23256" windowHeight="12576" firstSheet="1" activeTab="1" xr2:uid="{00000000-000D-0000-FFFF-FFFF00000000}"/>
  </bookViews>
  <sheets>
    <sheet name="Sheet1" sheetId="3" state="hidden" r:id="rId1"/>
    <sheet name="Dashboard" sheetId="5" r:id="rId2"/>
    <sheet name="Pivot Table" sheetId="4" state="hidden" r:id="rId3"/>
    <sheet name="Coffee chain" sheetId="1" state="hidden" r:id="rId4"/>
    <sheet name="Product types" sheetId="2" state="hidden" r:id="rId5"/>
  </sheets>
  <definedNames>
    <definedName name="_xlnm._FilterDatabase" localSheetId="3" hidden="1">'Coffee chain'!$A$1:$P$1063</definedName>
    <definedName name="_xlnm.Print_Area" localSheetId="1">Dashboard!$A$1:$Z$90</definedName>
    <definedName name="Slicer_Market">#N/A</definedName>
    <definedName name="Slicer_Market_Size">#N/A</definedName>
    <definedName name="Slicer_Product">#N/A</definedName>
    <definedName name="Slicer_Product_Line">#N/A</definedName>
    <definedName name="Slicer_Product_Type">#N/A</definedName>
    <definedName name="Slicer_State">#N/A</definedName>
    <definedName name="Slicer_Year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X9" i="5" l="1"/>
  <c r="H3" i="2"/>
  <c r="H2" i="2"/>
  <c r="C15" i="2"/>
  <c r="C3" i="2"/>
  <c r="C4" i="2"/>
  <c r="C5" i="2"/>
  <c r="C6" i="2"/>
  <c r="C7" i="2"/>
  <c r="C8" i="2"/>
  <c r="C9" i="2"/>
  <c r="C10" i="2"/>
  <c r="C11" i="2"/>
  <c r="C12" i="2"/>
  <c r="C13" i="2"/>
  <c r="C14" i="2"/>
  <c r="C2" i="2"/>
  <c r="G678" i="4"/>
  <c r="G268" i="4"/>
  <c r="I13" i="5" s="1"/>
  <c r="G265" i="4"/>
  <c r="G13" i="5" s="1"/>
  <c r="G261" i="4"/>
  <c r="E13" i="5" s="1"/>
  <c r="U1063" i="1"/>
  <c r="T1063" i="1"/>
  <c r="S1063" i="1"/>
  <c r="R1063" i="1"/>
  <c r="Q1063" i="1"/>
  <c r="U1062" i="1"/>
  <c r="T1062" i="1"/>
  <c r="S1062" i="1"/>
  <c r="R1062" i="1"/>
  <c r="Q1062" i="1"/>
  <c r="U1061" i="1"/>
  <c r="T1061" i="1"/>
  <c r="S1061" i="1"/>
  <c r="R1061" i="1"/>
  <c r="Q1061" i="1"/>
  <c r="U1060" i="1"/>
  <c r="T1060" i="1"/>
  <c r="S1060" i="1"/>
  <c r="R1060" i="1"/>
  <c r="Q1060" i="1"/>
  <c r="U1059" i="1"/>
  <c r="T1059" i="1"/>
  <c r="S1059" i="1"/>
  <c r="R1059" i="1"/>
  <c r="Q1059" i="1"/>
  <c r="U1058" i="1"/>
  <c r="T1058" i="1"/>
  <c r="S1058" i="1"/>
  <c r="R1058" i="1"/>
  <c r="Q1058" i="1"/>
  <c r="U1057" i="1"/>
  <c r="T1057" i="1"/>
  <c r="S1057" i="1"/>
  <c r="R1057" i="1"/>
  <c r="Q1057" i="1"/>
  <c r="U1056" i="1"/>
  <c r="T1056" i="1"/>
  <c r="S1056" i="1"/>
  <c r="R1056" i="1"/>
  <c r="Q1056" i="1"/>
  <c r="U1055" i="1"/>
  <c r="T1055" i="1"/>
  <c r="S1055" i="1"/>
  <c r="R1055" i="1"/>
  <c r="Q1055" i="1"/>
  <c r="U1054" i="1"/>
  <c r="T1054" i="1"/>
  <c r="S1054" i="1"/>
  <c r="R1054" i="1"/>
  <c r="Q1054" i="1"/>
  <c r="U1053" i="1"/>
  <c r="T1053" i="1"/>
  <c r="S1053" i="1"/>
  <c r="R1053" i="1"/>
  <c r="Q1053" i="1"/>
  <c r="U1052" i="1"/>
  <c r="T1052" i="1"/>
  <c r="S1052" i="1"/>
  <c r="R1052" i="1"/>
  <c r="Q1052" i="1"/>
  <c r="U1051" i="1"/>
  <c r="T1051" i="1"/>
  <c r="S1051" i="1"/>
  <c r="R1051" i="1"/>
  <c r="Q1051" i="1"/>
  <c r="U1050" i="1"/>
  <c r="T1050" i="1"/>
  <c r="S1050" i="1"/>
  <c r="R1050" i="1"/>
  <c r="Q1050" i="1"/>
  <c r="U1049" i="1"/>
  <c r="T1049" i="1"/>
  <c r="S1049" i="1"/>
  <c r="R1049" i="1"/>
  <c r="Q1049" i="1"/>
  <c r="U1048" i="1"/>
  <c r="T1048" i="1"/>
  <c r="S1048" i="1"/>
  <c r="R1048" i="1"/>
  <c r="Q1048" i="1"/>
  <c r="U1047" i="1"/>
  <c r="T1047" i="1"/>
  <c r="S1047" i="1"/>
  <c r="R1047" i="1"/>
  <c r="Q1047" i="1"/>
  <c r="U1046" i="1"/>
  <c r="T1046" i="1"/>
  <c r="S1046" i="1"/>
  <c r="R1046" i="1"/>
  <c r="Q1046" i="1"/>
  <c r="U1045" i="1"/>
  <c r="T1045" i="1"/>
  <c r="S1045" i="1"/>
  <c r="R1045" i="1"/>
  <c r="Q1045" i="1"/>
  <c r="U1044" i="1"/>
  <c r="T1044" i="1"/>
  <c r="S1044" i="1"/>
  <c r="R1044" i="1"/>
  <c r="Q1044" i="1"/>
  <c r="U1043" i="1"/>
  <c r="T1043" i="1"/>
  <c r="S1043" i="1"/>
  <c r="R1043" i="1"/>
  <c r="Q1043" i="1"/>
  <c r="U1042" i="1"/>
  <c r="T1042" i="1"/>
  <c r="S1042" i="1"/>
  <c r="R1042" i="1"/>
  <c r="Q1042" i="1"/>
  <c r="U1041" i="1"/>
  <c r="T1041" i="1"/>
  <c r="S1041" i="1"/>
  <c r="R1041" i="1"/>
  <c r="Q1041" i="1"/>
  <c r="U1040" i="1"/>
  <c r="T1040" i="1"/>
  <c r="S1040" i="1"/>
  <c r="R1040" i="1"/>
  <c r="Q1040" i="1"/>
  <c r="U1039" i="1"/>
  <c r="T1039" i="1"/>
  <c r="S1039" i="1"/>
  <c r="R1039" i="1"/>
  <c r="Q1039" i="1"/>
  <c r="U1038" i="1"/>
  <c r="T1038" i="1"/>
  <c r="S1038" i="1"/>
  <c r="R1038" i="1"/>
  <c r="Q1038" i="1"/>
  <c r="U1037" i="1"/>
  <c r="T1037" i="1"/>
  <c r="S1037" i="1"/>
  <c r="R1037" i="1"/>
  <c r="Q1037" i="1"/>
  <c r="U1036" i="1"/>
  <c r="T1036" i="1"/>
  <c r="S1036" i="1"/>
  <c r="R1036" i="1"/>
  <c r="Q1036" i="1"/>
  <c r="U1035" i="1"/>
  <c r="T1035" i="1"/>
  <c r="S1035" i="1"/>
  <c r="R1035" i="1"/>
  <c r="Q1035" i="1"/>
  <c r="U1034" i="1"/>
  <c r="T1034" i="1"/>
  <c r="S1034" i="1"/>
  <c r="R1034" i="1"/>
  <c r="Q1034" i="1"/>
  <c r="U1033" i="1"/>
  <c r="T1033" i="1"/>
  <c r="S1033" i="1"/>
  <c r="R1033" i="1"/>
  <c r="Q1033" i="1"/>
  <c r="U1032" i="1"/>
  <c r="T1032" i="1"/>
  <c r="S1032" i="1"/>
  <c r="R1032" i="1"/>
  <c r="Q1032" i="1"/>
  <c r="U1031" i="1"/>
  <c r="T1031" i="1"/>
  <c r="S1031" i="1"/>
  <c r="R1031" i="1"/>
  <c r="Q1031" i="1"/>
  <c r="U1030" i="1"/>
  <c r="T1030" i="1"/>
  <c r="S1030" i="1"/>
  <c r="R1030" i="1"/>
  <c r="Q1030" i="1"/>
  <c r="U1029" i="1"/>
  <c r="T1029" i="1"/>
  <c r="S1029" i="1"/>
  <c r="R1029" i="1"/>
  <c r="Q1029" i="1"/>
  <c r="U1028" i="1"/>
  <c r="T1028" i="1"/>
  <c r="S1028" i="1"/>
  <c r="R1028" i="1"/>
  <c r="Q1028" i="1"/>
  <c r="U1027" i="1"/>
  <c r="T1027" i="1"/>
  <c r="S1027" i="1"/>
  <c r="R1027" i="1"/>
  <c r="Q1027" i="1"/>
  <c r="U1026" i="1"/>
  <c r="T1026" i="1"/>
  <c r="S1026" i="1"/>
  <c r="R1026" i="1"/>
  <c r="Q1026" i="1"/>
  <c r="U1025" i="1"/>
  <c r="T1025" i="1"/>
  <c r="S1025" i="1"/>
  <c r="R1025" i="1"/>
  <c r="Q1025" i="1"/>
  <c r="U1024" i="1"/>
  <c r="T1024" i="1"/>
  <c r="S1024" i="1"/>
  <c r="R1024" i="1"/>
  <c r="Q1024" i="1"/>
  <c r="U1023" i="1"/>
  <c r="T1023" i="1"/>
  <c r="S1023" i="1"/>
  <c r="R1023" i="1"/>
  <c r="Q1023" i="1"/>
  <c r="U1022" i="1"/>
  <c r="T1022" i="1"/>
  <c r="S1022" i="1"/>
  <c r="R1022" i="1"/>
  <c r="Q1022" i="1"/>
  <c r="U1021" i="1"/>
  <c r="T1021" i="1"/>
  <c r="S1021" i="1"/>
  <c r="R1021" i="1"/>
  <c r="Q1021" i="1"/>
  <c r="U1020" i="1"/>
  <c r="T1020" i="1"/>
  <c r="S1020" i="1"/>
  <c r="R1020" i="1"/>
  <c r="Q1020" i="1"/>
  <c r="U1019" i="1"/>
  <c r="T1019" i="1"/>
  <c r="S1019" i="1"/>
  <c r="R1019" i="1"/>
  <c r="Q1019" i="1"/>
  <c r="U1018" i="1"/>
  <c r="T1018" i="1"/>
  <c r="S1018" i="1"/>
  <c r="R1018" i="1"/>
  <c r="Q1018" i="1"/>
  <c r="U1017" i="1"/>
  <c r="T1017" i="1"/>
  <c r="S1017" i="1"/>
  <c r="R1017" i="1"/>
  <c r="Q1017" i="1"/>
  <c r="U1016" i="1"/>
  <c r="T1016" i="1"/>
  <c r="S1016" i="1"/>
  <c r="R1016" i="1"/>
  <c r="Q1016" i="1"/>
  <c r="U1015" i="1"/>
  <c r="T1015" i="1"/>
  <c r="S1015" i="1"/>
  <c r="R1015" i="1"/>
  <c r="Q1015" i="1"/>
  <c r="U1014" i="1"/>
  <c r="T1014" i="1"/>
  <c r="S1014" i="1"/>
  <c r="R1014" i="1"/>
  <c r="Q1014" i="1"/>
  <c r="U1013" i="1"/>
  <c r="T1013" i="1"/>
  <c r="S1013" i="1"/>
  <c r="R1013" i="1"/>
  <c r="Q1013" i="1"/>
  <c r="U1012" i="1"/>
  <c r="T1012" i="1"/>
  <c r="S1012" i="1"/>
  <c r="R1012" i="1"/>
  <c r="Q1012" i="1"/>
  <c r="U1011" i="1"/>
  <c r="T1011" i="1"/>
  <c r="S1011" i="1"/>
  <c r="R1011" i="1"/>
  <c r="Q1011" i="1"/>
  <c r="U1010" i="1"/>
  <c r="T1010" i="1"/>
  <c r="S1010" i="1"/>
  <c r="R1010" i="1"/>
  <c r="Q1010" i="1"/>
  <c r="U1009" i="1"/>
  <c r="T1009" i="1"/>
  <c r="S1009" i="1"/>
  <c r="R1009" i="1"/>
  <c r="Q1009" i="1"/>
  <c r="U1008" i="1"/>
  <c r="T1008" i="1"/>
  <c r="S1008" i="1"/>
  <c r="R1008" i="1"/>
  <c r="Q1008" i="1"/>
  <c r="U1007" i="1"/>
  <c r="T1007" i="1"/>
  <c r="S1007" i="1"/>
  <c r="R1007" i="1"/>
  <c r="Q1007" i="1"/>
  <c r="U1006" i="1"/>
  <c r="T1006" i="1"/>
  <c r="S1006" i="1"/>
  <c r="R1006" i="1"/>
  <c r="Q1006" i="1"/>
  <c r="U1005" i="1"/>
  <c r="T1005" i="1"/>
  <c r="S1005" i="1"/>
  <c r="R1005" i="1"/>
  <c r="Q1005" i="1"/>
  <c r="U1004" i="1"/>
  <c r="T1004" i="1"/>
  <c r="S1004" i="1"/>
  <c r="R1004" i="1"/>
  <c r="Q1004" i="1"/>
  <c r="U1003" i="1"/>
  <c r="T1003" i="1"/>
  <c r="S1003" i="1"/>
  <c r="R1003" i="1"/>
  <c r="Q1003" i="1"/>
  <c r="U1002" i="1"/>
  <c r="T1002" i="1"/>
  <c r="S1002" i="1"/>
  <c r="R1002" i="1"/>
  <c r="Q1002" i="1"/>
  <c r="U1001" i="1"/>
  <c r="T1001" i="1"/>
  <c r="S1001" i="1"/>
  <c r="R1001" i="1"/>
  <c r="Q1001" i="1"/>
  <c r="U1000" i="1"/>
  <c r="T1000" i="1"/>
  <c r="S1000" i="1"/>
  <c r="R1000" i="1"/>
  <c r="Q1000" i="1"/>
  <c r="U999" i="1"/>
  <c r="T999" i="1"/>
  <c r="S999" i="1"/>
  <c r="R999" i="1"/>
  <c r="Q999" i="1"/>
  <c r="U998" i="1"/>
  <c r="T998" i="1"/>
  <c r="S998" i="1"/>
  <c r="R998" i="1"/>
  <c r="Q998" i="1"/>
  <c r="U997" i="1"/>
  <c r="T997" i="1"/>
  <c r="S997" i="1"/>
  <c r="R997" i="1"/>
  <c r="Q997" i="1"/>
  <c r="U996" i="1"/>
  <c r="T996" i="1"/>
  <c r="S996" i="1"/>
  <c r="R996" i="1"/>
  <c r="Q996" i="1"/>
  <c r="U995" i="1"/>
  <c r="T995" i="1"/>
  <c r="S995" i="1"/>
  <c r="R995" i="1"/>
  <c r="Q995" i="1"/>
  <c r="U994" i="1"/>
  <c r="T994" i="1"/>
  <c r="S994" i="1"/>
  <c r="R994" i="1"/>
  <c r="Q994" i="1"/>
  <c r="U993" i="1"/>
  <c r="T993" i="1"/>
  <c r="S993" i="1"/>
  <c r="R993" i="1"/>
  <c r="Q993" i="1"/>
  <c r="U992" i="1"/>
  <c r="T992" i="1"/>
  <c r="S992" i="1"/>
  <c r="R992" i="1"/>
  <c r="Q992" i="1"/>
  <c r="U991" i="1"/>
  <c r="T991" i="1"/>
  <c r="S991" i="1"/>
  <c r="R991" i="1"/>
  <c r="Q991" i="1"/>
  <c r="U990" i="1"/>
  <c r="T990" i="1"/>
  <c r="S990" i="1"/>
  <c r="R990" i="1"/>
  <c r="Q990" i="1"/>
  <c r="U989" i="1"/>
  <c r="T989" i="1"/>
  <c r="S989" i="1"/>
  <c r="R989" i="1"/>
  <c r="Q989" i="1"/>
  <c r="U988" i="1"/>
  <c r="T988" i="1"/>
  <c r="S988" i="1"/>
  <c r="R988" i="1"/>
  <c r="Q988" i="1"/>
  <c r="U987" i="1"/>
  <c r="T987" i="1"/>
  <c r="S987" i="1"/>
  <c r="R987" i="1"/>
  <c r="Q987" i="1"/>
  <c r="U986" i="1"/>
  <c r="T986" i="1"/>
  <c r="S986" i="1"/>
  <c r="R986" i="1"/>
  <c r="Q986" i="1"/>
  <c r="U985" i="1"/>
  <c r="T985" i="1"/>
  <c r="S985" i="1"/>
  <c r="R985" i="1"/>
  <c r="Q985" i="1"/>
  <c r="U984" i="1"/>
  <c r="T984" i="1"/>
  <c r="S984" i="1"/>
  <c r="R984" i="1"/>
  <c r="Q984" i="1"/>
  <c r="U983" i="1"/>
  <c r="T983" i="1"/>
  <c r="S983" i="1"/>
  <c r="R983" i="1"/>
  <c r="Q983" i="1"/>
  <c r="U982" i="1"/>
  <c r="T982" i="1"/>
  <c r="S982" i="1"/>
  <c r="R982" i="1"/>
  <c r="Q982" i="1"/>
  <c r="U981" i="1"/>
  <c r="T981" i="1"/>
  <c r="S981" i="1"/>
  <c r="R981" i="1"/>
  <c r="Q981" i="1"/>
  <c r="U980" i="1"/>
  <c r="T980" i="1"/>
  <c r="S980" i="1"/>
  <c r="R980" i="1"/>
  <c r="Q980" i="1"/>
  <c r="U979" i="1"/>
  <c r="T979" i="1"/>
  <c r="S979" i="1"/>
  <c r="R979" i="1"/>
  <c r="Q979" i="1"/>
  <c r="U978" i="1"/>
  <c r="T978" i="1"/>
  <c r="S978" i="1"/>
  <c r="R978" i="1"/>
  <c r="Q978" i="1"/>
  <c r="U977" i="1"/>
  <c r="T977" i="1"/>
  <c r="S977" i="1"/>
  <c r="R977" i="1"/>
  <c r="Q977" i="1"/>
  <c r="U976" i="1"/>
  <c r="T976" i="1"/>
  <c r="S976" i="1"/>
  <c r="R976" i="1"/>
  <c r="Q976" i="1"/>
  <c r="U975" i="1"/>
  <c r="T975" i="1"/>
  <c r="S975" i="1"/>
  <c r="R975" i="1"/>
  <c r="Q975" i="1"/>
  <c r="U974" i="1"/>
  <c r="T974" i="1"/>
  <c r="S974" i="1"/>
  <c r="R974" i="1"/>
  <c r="Q974" i="1"/>
  <c r="U973" i="1"/>
  <c r="T973" i="1"/>
  <c r="S973" i="1"/>
  <c r="R973" i="1"/>
  <c r="Q973" i="1"/>
  <c r="U972" i="1"/>
  <c r="T972" i="1"/>
  <c r="S972" i="1"/>
  <c r="R972" i="1"/>
  <c r="Q972" i="1"/>
  <c r="U971" i="1"/>
  <c r="T971" i="1"/>
  <c r="S971" i="1"/>
  <c r="R971" i="1"/>
  <c r="Q971" i="1"/>
  <c r="U970" i="1"/>
  <c r="T970" i="1"/>
  <c r="S970" i="1"/>
  <c r="R970" i="1"/>
  <c r="Q970" i="1"/>
  <c r="U969" i="1"/>
  <c r="T969" i="1"/>
  <c r="S969" i="1"/>
  <c r="R969" i="1"/>
  <c r="Q969" i="1"/>
  <c r="U968" i="1"/>
  <c r="T968" i="1"/>
  <c r="S968" i="1"/>
  <c r="R968" i="1"/>
  <c r="Q968" i="1"/>
  <c r="U967" i="1"/>
  <c r="T967" i="1"/>
  <c r="S967" i="1"/>
  <c r="R967" i="1"/>
  <c r="Q967" i="1"/>
  <c r="U966" i="1"/>
  <c r="T966" i="1"/>
  <c r="S966" i="1"/>
  <c r="R966" i="1"/>
  <c r="Q966" i="1"/>
  <c r="U965" i="1"/>
  <c r="T965" i="1"/>
  <c r="S965" i="1"/>
  <c r="R965" i="1"/>
  <c r="Q965" i="1"/>
  <c r="U964" i="1"/>
  <c r="T964" i="1"/>
  <c r="S964" i="1"/>
  <c r="R964" i="1"/>
  <c r="Q964" i="1"/>
  <c r="U963" i="1"/>
  <c r="T963" i="1"/>
  <c r="S963" i="1"/>
  <c r="R963" i="1"/>
  <c r="Q963" i="1"/>
  <c r="U962" i="1"/>
  <c r="T962" i="1"/>
  <c r="S962" i="1"/>
  <c r="R962" i="1"/>
  <c r="Q962" i="1"/>
  <c r="U961" i="1"/>
  <c r="T961" i="1"/>
  <c r="S961" i="1"/>
  <c r="R961" i="1"/>
  <c r="Q961" i="1"/>
  <c r="U960" i="1"/>
  <c r="T960" i="1"/>
  <c r="S960" i="1"/>
  <c r="R960" i="1"/>
  <c r="Q960" i="1"/>
  <c r="U959" i="1"/>
  <c r="T959" i="1"/>
  <c r="S959" i="1"/>
  <c r="R959" i="1"/>
  <c r="Q959" i="1"/>
  <c r="U958" i="1"/>
  <c r="T958" i="1"/>
  <c r="S958" i="1"/>
  <c r="R958" i="1"/>
  <c r="Q958" i="1"/>
  <c r="U957" i="1"/>
  <c r="T957" i="1"/>
  <c r="S957" i="1"/>
  <c r="R957" i="1"/>
  <c r="Q957" i="1"/>
  <c r="U956" i="1"/>
  <c r="T956" i="1"/>
  <c r="S956" i="1"/>
  <c r="R956" i="1"/>
  <c r="Q956" i="1"/>
  <c r="U955" i="1"/>
  <c r="T955" i="1"/>
  <c r="S955" i="1"/>
  <c r="R955" i="1"/>
  <c r="Q955" i="1"/>
  <c r="U954" i="1"/>
  <c r="T954" i="1"/>
  <c r="S954" i="1"/>
  <c r="R954" i="1"/>
  <c r="Q954" i="1"/>
  <c r="U953" i="1"/>
  <c r="T953" i="1"/>
  <c r="S953" i="1"/>
  <c r="R953" i="1"/>
  <c r="Q953" i="1"/>
  <c r="U952" i="1"/>
  <c r="T952" i="1"/>
  <c r="S952" i="1"/>
  <c r="R952" i="1"/>
  <c r="Q952" i="1"/>
  <c r="U951" i="1"/>
  <c r="T951" i="1"/>
  <c r="S951" i="1"/>
  <c r="R951" i="1"/>
  <c r="Q951" i="1"/>
  <c r="U950" i="1"/>
  <c r="T950" i="1"/>
  <c r="S950" i="1"/>
  <c r="R950" i="1"/>
  <c r="Q950" i="1"/>
  <c r="U949" i="1"/>
  <c r="T949" i="1"/>
  <c r="S949" i="1"/>
  <c r="R949" i="1"/>
  <c r="Q949" i="1"/>
  <c r="U948" i="1"/>
  <c r="T948" i="1"/>
  <c r="S948" i="1"/>
  <c r="R948" i="1"/>
  <c r="Q948" i="1"/>
  <c r="U947" i="1"/>
  <c r="T947" i="1"/>
  <c r="S947" i="1"/>
  <c r="R947" i="1"/>
  <c r="Q947" i="1"/>
  <c r="U946" i="1"/>
  <c r="T946" i="1"/>
  <c r="S946" i="1"/>
  <c r="R946" i="1"/>
  <c r="Q946" i="1"/>
  <c r="U945" i="1"/>
  <c r="T945" i="1"/>
  <c r="S945" i="1"/>
  <c r="R945" i="1"/>
  <c r="Q945" i="1"/>
  <c r="U944" i="1"/>
  <c r="T944" i="1"/>
  <c r="S944" i="1"/>
  <c r="R944" i="1"/>
  <c r="Q944" i="1"/>
  <c r="U943" i="1"/>
  <c r="T943" i="1"/>
  <c r="S943" i="1"/>
  <c r="R943" i="1"/>
  <c r="Q943" i="1"/>
  <c r="U942" i="1"/>
  <c r="T942" i="1"/>
  <c r="S942" i="1"/>
  <c r="R942" i="1"/>
  <c r="Q942" i="1"/>
  <c r="U941" i="1"/>
  <c r="T941" i="1"/>
  <c r="S941" i="1"/>
  <c r="R941" i="1"/>
  <c r="Q941" i="1"/>
  <c r="U940" i="1"/>
  <c r="T940" i="1"/>
  <c r="S940" i="1"/>
  <c r="R940" i="1"/>
  <c r="Q940" i="1"/>
  <c r="U939" i="1"/>
  <c r="T939" i="1"/>
  <c r="S939" i="1"/>
  <c r="R939" i="1"/>
  <c r="Q939" i="1"/>
  <c r="U938" i="1"/>
  <c r="T938" i="1"/>
  <c r="S938" i="1"/>
  <c r="R938" i="1"/>
  <c r="Q938" i="1"/>
  <c r="U937" i="1"/>
  <c r="T937" i="1"/>
  <c r="S937" i="1"/>
  <c r="R937" i="1"/>
  <c r="Q937" i="1"/>
  <c r="U936" i="1"/>
  <c r="T936" i="1"/>
  <c r="S936" i="1"/>
  <c r="R936" i="1"/>
  <c r="Q936" i="1"/>
  <c r="U935" i="1"/>
  <c r="T935" i="1"/>
  <c r="S935" i="1"/>
  <c r="R935" i="1"/>
  <c r="Q935" i="1"/>
  <c r="U934" i="1"/>
  <c r="T934" i="1"/>
  <c r="S934" i="1"/>
  <c r="R934" i="1"/>
  <c r="Q934" i="1"/>
  <c r="U933" i="1"/>
  <c r="T933" i="1"/>
  <c r="S933" i="1"/>
  <c r="R933" i="1"/>
  <c r="Q933" i="1"/>
  <c r="U932" i="1"/>
  <c r="T932" i="1"/>
  <c r="S932" i="1"/>
  <c r="R932" i="1"/>
  <c r="Q932" i="1"/>
  <c r="U931" i="1"/>
  <c r="T931" i="1"/>
  <c r="S931" i="1"/>
  <c r="R931" i="1"/>
  <c r="Q931" i="1"/>
  <c r="U930" i="1"/>
  <c r="T930" i="1"/>
  <c r="S930" i="1"/>
  <c r="R930" i="1"/>
  <c r="Q930" i="1"/>
  <c r="U929" i="1"/>
  <c r="T929" i="1"/>
  <c r="S929" i="1"/>
  <c r="R929" i="1"/>
  <c r="Q929" i="1"/>
  <c r="U928" i="1"/>
  <c r="T928" i="1"/>
  <c r="S928" i="1"/>
  <c r="R928" i="1"/>
  <c r="Q928" i="1"/>
  <c r="U927" i="1"/>
  <c r="T927" i="1"/>
  <c r="S927" i="1"/>
  <c r="R927" i="1"/>
  <c r="Q927" i="1"/>
  <c r="U926" i="1"/>
  <c r="T926" i="1"/>
  <c r="S926" i="1"/>
  <c r="R926" i="1"/>
  <c r="Q926" i="1"/>
  <c r="U925" i="1"/>
  <c r="T925" i="1"/>
  <c r="S925" i="1"/>
  <c r="R925" i="1"/>
  <c r="Q925" i="1"/>
  <c r="U924" i="1"/>
  <c r="T924" i="1"/>
  <c r="S924" i="1"/>
  <c r="R924" i="1"/>
  <c r="Q924" i="1"/>
  <c r="U923" i="1"/>
  <c r="T923" i="1"/>
  <c r="S923" i="1"/>
  <c r="R923" i="1"/>
  <c r="Q923" i="1"/>
  <c r="U922" i="1"/>
  <c r="T922" i="1"/>
  <c r="S922" i="1"/>
  <c r="R922" i="1"/>
  <c r="Q922" i="1"/>
  <c r="U921" i="1"/>
  <c r="T921" i="1"/>
  <c r="S921" i="1"/>
  <c r="R921" i="1"/>
  <c r="Q921" i="1"/>
  <c r="U920" i="1"/>
  <c r="T920" i="1"/>
  <c r="S920" i="1"/>
  <c r="R920" i="1"/>
  <c r="Q920" i="1"/>
  <c r="U919" i="1"/>
  <c r="T919" i="1"/>
  <c r="S919" i="1"/>
  <c r="R919" i="1"/>
  <c r="Q919" i="1"/>
  <c r="U918" i="1"/>
  <c r="T918" i="1"/>
  <c r="S918" i="1"/>
  <c r="R918" i="1"/>
  <c r="Q918" i="1"/>
  <c r="U917" i="1"/>
  <c r="T917" i="1"/>
  <c r="S917" i="1"/>
  <c r="R917" i="1"/>
  <c r="Q917" i="1"/>
  <c r="U916" i="1"/>
  <c r="T916" i="1"/>
  <c r="S916" i="1"/>
  <c r="R916" i="1"/>
  <c r="Q916" i="1"/>
  <c r="U915" i="1"/>
  <c r="T915" i="1"/>
  <c r="S915" i="1"/>
  <c r="R915" i="1"/>
  <c r="Q915" i="1"/>
  <c r="U914" i="1"/>
  <c r="T914" i="1"/>
  <c r="S914" i="1"/>
  <c r="R914" i="1"/>
  <c r="Q914" i="1"/>
  <c r="U913" i="1"/>
  <c r="T913" i="1"/>
  <c r="S913" i="1"/>
  <c r="R913" i="1"/>
  <c r="Q913" i="1"/>
  <c r="U912" i="1"/>
  <c r="T912" i="1"/>
  <c r="S912" i="1"/>
  <c r="R912" i="1"/>
  <c r="Q912" i="1"/>
  <c r="U911" i="1"/>
  <c r="T911" i="1"/>
  <c r="S911" i="1"/>
  <c r="R911" i="1"/>
  <c r="Q911" i="1"/>
  <c r="U910" i="1"/>
  <c r="T910" i="1"/>
  <c r="S910" i="1"/>
  <c r="R910" i="1"/>
  <c r="Q910" i="1"/>
  <c r="U909" i="1"/>
  <c r="T909" i="1"/>
  <c r="S909" i="1"/>
  <c r="R909" i="1"/>
  <c r="Q909" i="1"/>
  <c r="U908" i="1"/>
  <c r="T908" i="1"/>
  <c r="S908" i="1"/>
  <c r="R908" i="1"/>
  <c r="Q908" i="1"/>
  <c r="U907" i="1"/>
  <c r="T907" i="1"/>
  <c r="S907" i="1"/>
  <c r="R907" i="1"/>
  <c r="Q907" i="1"/>
  <c r="U906" i="1"/>
  <c r="T906" i="1"/>
  <c r="S906" i="1"/>
  <c r="R906" i="1"/>
  <c r="Q906" i="1"/>
  <c r="U905" i="1"/>
  <c r="T905" i="1"/>
  <c r="S905" i="1"/>
  <c r="R905" i="1"/>
  <c r="Q905" i="1"/>
  <c r="U904" i="1"/>
  <c r="T904" i="1"/>
  <c r="S904" i="1"/>
  <c r="R904" i="1"/>
  <c r="Q904" i="1"/>
  <c r="U903" i="1"/>
  <c r="T903" i="1"/>
  <c r="S903" i="1"/>
  <c r="R903" i="1"/>
  <c r="Q903" i="1"/>
  <c r="U902" i="1"/>
  <c r="T902" i="1"/>
  <c r="S902" i="1"/>
  <c r="R902" i="1"/>
  <c r="Q902" i="1"/>
  <c r="U901" i="1"/>
  <c r="T901" i="1"/>
  <c r="S901" i="1"/>
  <c r="R901" i="1"/>
  <c r="Q901" i="1"/>
  <c r="U900" i="1"/>
  <c r="T900" i="1"/>
  <c r="S900" i="1"/>
  <c r="R900" i="1"/>
  <c r="Q900" i="1"/>
  <c r="U899" i="1"/>
  <c r="T899" i="1"/>
  <c r="S899" i="1"/>
  <c r="R899" i="1"/>
  <c r="Q899" i="1"/>
  <c r="U898" i="1"/>
  <c r="T898" i="1"/>
  <c r="S898" i="1"/>
  <c r="R898" i="1"/>
  <c r="Q898" i="1"/>
  <c r="U897" i="1"/>
  <c r="T897" i="1"/>
  <c r="S897" i="1"/>
  <c r="R897" i="1"/>
  <c r="Q897" i="1"/>
  <c r="U896" i="1"/>
  <c r="T896" i="1"/>
  <c r="S896" i="1"/>
  <c r="R896" i="1"/>
  <c r="Q896" i="1"/>
  <c r="U895" i="1"/>
  <c r="T895" i="1"/>
  <c r="S895" i="1"/>
  <c r="R895" i="1"/>
  <c r="Q895" i="1"/>
  <c r="U894" i="1"/>
  <c r="T894" i="1"/>
  <c r="S894" i="1"/>
  <c r="R894" i="1"/>
  <c r="Q894" i="1"/>
  <c r="U893" i="1"/>
  <c r="T893" i="1"/>
  <c r="S893" i="1"/>
  <c r="R893" i="1"/>
  <c r="Q893" i="1"/>
  <c r="U892" i="1"/>
  <c r="T892" i="1"/>
  <c r="S892" i="1"/>
  <c r="R892" i="1"/>
  <c r="Q892" i="1"/>
  <c r="U891" i="1"/>
  <c r="T891" i="1"/>
  <c r="S891" i="1"/>
  <c r="R891" i="1"/>
  <c r="Q891" i="1"/>
  <c r="U890" i="1"/>
  <c r="T890" i="1"/>
  <c r="S890" i="1"/>
  <c r="R890" i="1"/>
  <c r="Q890" i="1"/>
  <c r="U889" i="1"/>
  <c r="T889" i="1"/>
  <c r="S889" i="1"/>
  <c r="R889" i="1"/>
  <c r="Q889" i="1"/>
  <c r="U888" i="1"/>
  <c r="T888" i="1"/>
  <c r="S888" i="1"/>
  <c r="R888" i="1"/>
  <c r="Q888" i="1"/>
  <c r="U887" i="1"/>
  <c r="T887" i="1"/>
  <c r="S887" i="1"/>
  <c r="R887" i="1"/>
  <c r="Q887" i="1"/>
  <c r="U886" i="1"/>
  <c r="T886" i="1"/>
  <c r="S886" i="1"/>
  <c r="R886" i="1"/>
  <c r="Q886" i="1"/>
  <c r="U885" i="1"/>
  <c r="T885" i="1"/>
  <c r="S885" i="1"/>
  <c r="R885" i="1"/>
  <c r="Q885" i="1"/>
  <c r="U884" i="1"/>
  <c r="T884" i="1"/>
  <c r="S884" i="1"/>
  <c r="R884" i="1"/>
  <c r="Q884" i="1"/>
  <c r="U883" i="1"/>
  <c r="T883" i="1"/>
  <c r="S883" i="1"/>
  <c r="R883" i="1"/>
  <c r="Q883" i="1"/>
  <c r="U882" i="1"/>
  <c r="T882" i="1"/>
  <c r="S882" i="1"/>
  <c r="R882" i="1"/>
  <c r="Q882" i="1"/>
  <c r="U881" i="1"/>
  <c r="T881" i="1"/>
  <c r="S881" i="1"/>
  <c r="R881" i="1"/>
  <c r="Q881" i="1"/>
  <c r="U880" i="1"/>
  <c r="T880" i="1"/>
  <c r="S880" i="1"/>
  <c r="R880" i="1"/>
  <c r="Q880" i="1"/>
  <c r="U879" i="1"/>
  <c r="T879" i="1"/>
  <c r="S879" i="1"/>
  <c r="R879" i="1"/>
  <c r="Q879" i="1"/>
  <c r="U878" i="1"/>
  <c r="T878" i="1"/>
  <c r="S878" i="1"/>
  <c r="R878" i="1"/>
  <c r="Q878" i="1"/>
  <c r="U877" i="1"/>
  <c r="T877" i="1"/>
  <c r="S877" i="1"/>
  <c r="R877" i="1"/>
  <c r="Q877" i="1"/>
  <c r="U876" i="1"/>
  <c r="T876" i="1"/>
  <c r="S876" i="1"/>
  <c r="R876" i="1"/>
  <c r="Q876" i="1"/>
  <c r="U875" i="1"/>
  <c r="T875" i="1"/>
  <c r="S875" i="1"/>
  <c r="R875" i="1"/>
  <c r="Q875" i="1"/>
  <c r="U874" i="1"/>
  <c r="T874" i="1"/>
  <c r="S874" i="1"/>
  <c r="R874" i="1"/>
  <c r="Q874" i="1"/>
  <c r="U873" i="1"/>
  <c r="T873" i="1"/>
  <c r="S873" i="1"/>
  <c r="R873" i="1"/>
  <c r="Q873" i="1"/>
  <c r="U872" i="1"/>
  <c r="T872" i="1"/>
  <c r="S872" i="1"/>
  <c r="R872" i="1"/>
  <c r="Q872" i="1"/>
  <c r="U871" i="1"/>
  <c r="T871" i="1"/>
  <c r="S871" i="1"/>
  <c r="R871" i="1"/>
  <c r="Q871" i="1"/>
  <c r="U870" i="1"/>
  <c r="T870" i="1"/>
  <c r="S870" i="1"/>
  <c r="R870" i="1"/>
  <c r="Q870" i="1"/>
  <c r="U869" i="1"/>
  <c r="T869" i="1"/>
  <c r="S869" i="1"/>
  <c r="R869" i="1"/>
  <c r="Q869" i="1"/>
  <c r="U868" i="1"/>
  <c r="T868" i="1"/>
  <c r="S868" i="1"/>
  <c r="R868" i="1"/>
  <c r="Q868" i="1"/>
  <c r="U867" i="1"/>
  <c r="T867" i="1"/>
  <c r="S867" i="1"/>
  <c r="R867" i="1"/>
  <c r="Q867" i="1"/>
  <c r="U866" i="1"/>
  <c r="T866" i="1"/>
  <c r="S866" i="1"/>
  <c r="R866" i="1"/>
  <c r="Q866" i="1"/>
  <c r="U865" i="1"/>
  <c r="T865" i="1"/>
  <c r="S865" i="1"/>
  <c r="R865" i="1"/>
  <c r="Q865" i="1"/>
  <c r="U864" i="1"/>
  <c r="T864" i="1"/>
  <c r="S864" i="1"/>
  <c r="R864" i="1"/>
  <c r="Q864" i="1"/>
  <c r="U863" i="1"/>
  <c r="T863" i="1"/>
  <c r="S863" i="1"/>
  <c r="R863" i="1"/>
  <c r="Q863" i="1"/>
  <c r="U862" i="1"/>
  <c r="T862" i="1"/>
  <c r="S862" i="1"/>
  <c r="R862" i="1"/>
  <c r="Q862" i="1"/>
  <c r="U861" i="1"/>
  <c r="T861" i="1"/>
  <c r="S861" i="1"/>
  <c r="R861" i="1"/>
  <c r="Q861" i="1"/>
  <c r="U860" i="1"/>
  <c r="T860" i="1"/>
  <c r="S860" i="1"/>
  <c r="R860" i="1"/>
  <c r="Q860" i="1"/>
  <c r="U859" i="1"/>
  <c r="T859" i="1"/>
  <c r="S859" i="1"/>
  <c r="R859" i="1"/>
  <c r="Q859" i="1"/>
  <c r="U858" i="1"/>
  <c r="T858" i="1"/>
  <c r="S858" i="1"/>
  <c r="R858" i="1"/>
  <c r="Q858" i="1"/>
  <c r="U857" i="1"/>
  <c r="T857" i="1"/>
  <c r="S857" i="1"/>
  <c r="R857" i="1"/>
  <c r="Q857" i="1"/>
  <c r="U856" i="1"/>
  <c r="T856" i="1"/>
  <c r="S856" i="1"/>
  <c r="R856" i="1"/>
  <c r="Q856" i="1"/>
  <c r="U855" i="1"/>
  <c r="T855" i="1"/>
  <c r="S855" i="1"/>
  <c r="R855" i="1"/>
  <c r="Q855" i="1"/>
  <c r="U854" i="1"/>
  <c r="T854" i="1"/>
  <c r="S854" i="1"/>
  <c r="R854" i="1"/>
  <c r="Q854" i="1"/>
  <c r="U853" i="1"/>
  <c r="T853" i="1"/>
  <c r="S853" i="1"/>
  <c r="R853" i="1"/>
  <c r="Q853" i="1"/>
  <c r="U852" i="1"/>
  <c r="T852" i="1"/>
  <c r="S852" i="1"/>
  <c r="R852" i="1"/>
  <c r="Q852" i="1"/>
  <c r="U851" i="1"/>
  <c r="T851" i="1"/>
  <c r="S851" i="1"/>
  <c r="R851" i="1"/>
  <c r="Q851" i="1"/>
  <c r="U850" i="1"/>
  <c r="T850" i="1"/>
  <c r="S850" i="1"/>
  <c r="R850" i="1"/>
  <c r="Q850" i="1"/>
  <c r="U849" i="1"/>
  <c r="T849" i="1"/>
  <c r="S849" i="1"/>
  <c r="R849" i="1"/>
  <c r="Q849" i="1"/>
  <c r="U848" i="1"/>
  <c r="T848" i="1"/>
  <c r="S848" i="1"/>
  <c r="R848" i="1"/>
  <c r="Q848" i="1"/>
  <c r="U847" i="1"/>
  <c r="T847" i="1"/>
  <c r="S847" i="1"/>
  <c r="R847" i="1"/>
  <c r="Q847" i="1"/>
  <c r="U846" i="1"/>
  <c r="T846" i="1"/>
  <c r="S846" i="1"/>
  <c r="R846" i="1"/>
  <c r="Q846" i="1"/>
  <c r="U845" i="1"/>
  <c r="T845" i="1"/>
  <c r="S845" i="1"/>
  <c r="R845" i="1"/>
  <c r="Q845" i="1"/>
  <c r="U844" i="1"/>
  <c r="T844" i="1"/>
  <c r="S844" i="1"/>
  <c r="R844" i="1"/>
  <c r="Q844" i="1"/>
  <c r="U843" i="1"/>
  <c r="T843" i="1"/>
  <c r="S843" i="1"/>
  <c r="R843" i="1"/>
  <c r="Q843" i="1"/>
  <c r="U842" i="1"/>
  <c r="T842" i="1"/>
  <c r="S842" i="1"/>
  <c r="R842" i="1"/>
  <c r="Q842" i="1"/>
  <c r="U841" i="1"/>
  <c r="T841" i="1"/>
  <c r="S841" i="1"/>
  <c r="R841" i="1"/>
  <c r="Q841" i="1"/>
  <c r="U840" i="1"/>
  <c r="T840" i="1"/>
  <c r="S840" i="1"/>
  <c r="R840" i="1"/>
  <c r="Q840" i="1"/>
  <c r="U839" i="1"/>
  <c r="T839" i="1"/>
  <c r="S839" i="1"/>
  <c r="R839" i="1"/>
  <c r="Q839" i="1"/>
  <c r="U838" i="1"/>
  <c r="T838" i="1"/>
  <c r="S838" i="1"/>
  <c r="R838" i="1"/>
  <c r="Q838" i="1"/>
  <c r="U837" i="1"/>
  <c r="T837" i="1"/>
  <c r="S837" i="1"/>
  <c r="R837" i="1"/>
  <c r="Q837" i="1"/>
  <c r="U836" i="1"/>
  <c r="T836" i="1"/>
  <c r="S836" i="1"/>
  <c r="R836" i="1"/>
  <c r="Q836" i="1"/>
  <c r="U835" i="1"/>
  <c r="T835" i="1"/>
  <c r="S835" i="1"/>
  <c r="R835" i="1"/>
  <c r="Q835" i="1"/>
  <c r="U834" i="1"/>
  <c r="T834" i="1"/>
  <c r="S834" i="1"/>
  <c r="R834" i="1"/>
  <c r="Q834" i="1"/>
  <c r="U833" i="1"/>
  <c r="T833" i="1"/>
  <c r="S833" i="1"/>
  <c r="R833" i="1"/>
  <c r="Q833" i="1"/>
  <c r="U832" i="1"/>
  <c r="T832" i="1"/>
  <c r="S832" i="1"/>
  <c r="R832" i="1"/>
  <c r="Q832" i="1"/>
  <c r="U831" i="1"/>
  <c r="T831" i="1"/>
  <c r="S831" i="1"/>
  <c r="R831" i="1"/>
  <c r="Q831" i="1"/>
  <c r="U830" i="1"/>
  <c r="T830" i="1"/>
  <c r="S830" i="1"/>
  <c r="R830" i="1"/>
  <c r="Q830" i="1"/>
  <c r="U829" i="1"/>
  <c r="T829" i="1"/>
  <c r="S829" i="1"/>
  <c r="R829" i="1"/>
  <c r="Q829" i="1"/>
  <c r="U828" i="1"/>
  <c r="T828" i="1"/>
  <c r="S828" i="1"/>
  <c r="R828" i="1"/>
  <c r="Q828" i="1"/>
  <c r="U827" i="1"/>
  <c r="T827" i="1"/>
  <c r="S827" i="1"/>
  <c r="R827" i="1"/>
  <c r="Q827" i="1"/>
  <c r="U826" i="1"/>
  <c r="T826" i="1"/>
  <c r="S826" i="1"/>
  <c r="R826" i="1"/>
  <c r="Q826" i="1"/>
  <c r="U825" i="1"/>
  <c r="T825" i="1"/>
  <c r="S825" i="1"/>
  <c r="R825" i="1"/>
  <c r="Q825" i="1"/>
  <c r="U824" i="1"/>
  <c r="T824" i="1"/>
  <c r="S824" i="1"/>
  <c r="R824" i="1"/>
  <c r="Q824" i="1"/>
  <c r="U823" i="1"/>
  <c r="T823" i="1"/>
  <c r="S823" i="1"/>
  <c r="R823" i="1"/>
  <c r="Q823" i="1"/>
  <c r="U822" i="1"/>
  <c r="T822" i="1"/>
  <c r="S822" i="1"/>
  <c r="R822" i="1"/>
  <c r="Q822" i="1"/>
  <c r="U821" i="1"/>
  <c r="T821" i="1"/>
  <c r="S821" i="1"/>
  <c r="R821" i="1"/>
  <c r="Q821" i="1"/>
  <c r="U820" i="1"/>
  <c r="T820" i="1"/>
  <c r="S820" i="1"/>
  <c r="R820" i="1"/>
  <c r="Q820" i="1"/>
  <c r="U819" i="1"/>
  <c r="T819" i="1"/>
  <c r="S819" i="1"/>
  <c r="R819" i="1"/>
  <c r="Q819" i="1"/>
  <c r="U818" i="1"/>
  <c r="T818" i="1"/>
  <c r="S818" i="1"/>
  <c r="R818" i="1"/>
  <c r="Q818" i="1"/>
  <c r="U817" i="1"/>
  <c r="T817" i="1"/>
  <c r="S817" i="1"/>
  <c r="R817" i="1"/>
  <c r="Q817" i="1"/>
  <c r="U816" i="1"/>
  <c r="T816" i="1"/>
  <c r="S816" i="1"/>
  <c r="R816" i="1"/>
  <c r="Q816" i="1"/>
  <c r="U815" i="1"/>
  <c r="T815" i="1"/>
  <c r="S815" i="1"/>
  <c r="R815" i="1"/>
  <c r="Q815" i="1"/>
  <c r="U814" i="1"/>
  <c r="T814" i="1"/>
  <c r="S814" i="1"/>
  <c r="R814" i="1"/>
  <c r="Q814" i="1"/>
  <c r="U813" i="1"/>
  <c r="T813" i="1"/>
  <c r="S813" i="1"/>
  <c r="R813" i="1"/>
  <c r="Q813" i="1"/>
  <c r="U812" i="1"/>
  <c r="T812" i="1"/>
  <c r="S812" i="1"/>
  <c r="R812" i="1"/>
  <c r="Q812" i="1"/>
  <c r="U811" i="1"/>
  <c r="T811" i="1"/>
  <c r="S811" i="1"/>
  <c r="R811" i="1"/>
  <c r="Q811" i="1"/>
  <c r="U810" i="1"/>
  <c r="T810" i="1"/>
  <c r="S810" i="1"/>
  <c r="R810" i="1"/>
  <c r="Q810" i="1"/>
  <c r="U809" i="1"/>
  <c r="T809" i="1"/>
  <c r="S809" i="1"/>
  <c r="R809" i="1"/>
  <c r="Q809" i="1"/>
  <c r="U808" i="1"/>
  <c r="T808" i="1"/>
  <c r="S808" i="1"/>
  <c r="R808" i="1"/>
  <c r="Q808" i="1"/>
  <c r="U807" i="1"/>
  <c r="T807" i="1"/>
  <c r="S807" i="1"/>
  <c r="R807" i="1"/>
  <c r="Q807" i="1"/>
  <c r="U806" i="1"/>
  <c r="T806" i="1"/>
  <c r="S806" i="1"/>
  <c r="R806" i="1"/>
  <c r="Q806" i="1"/>
  <c r="U805" i="1"/>
  <c r="T805" i="1"/>
  <c r="S805" i="1"/>
  <c r="R805" i="1"/>
  <c r="Q805" i="1"/>
  <c r="U804" i="1"/>
  <c r="T804" i="1"/>
  <c r="S804" i="1"/>
  <c r="R804" i="1"/>
  <c r="Q804" i="1"/>
  <c r="U803" i="1"/>
  <c r="T803" i="1"/>
  <c r="S803" i="1"/>
  <c r="R803" i="1"/>
  <c r="Q803" i="1"/>
  <c r="U802" i="1"/>
  <c r="T802" i="1"/>
  <c r="S802" i="1"/>
  <c r="R802" i="1"/>
  <c r="Q802" i="1"/>
  <c r="U801" i="1"/>
  <c r="T801" i="1"/>
  <c r="S801" i="1"/>
  <c r="R801" i="1"/>
  <c r="Q801" i="1"/>
  <c r="U800" i="1"/>
  <c r="T800" i="1"/>
  <c r="S800" i="1"/>
  <c r="R800" i="1"/>
  <c r="Q800" i="1"/>
  <c r="U799" i="1"/>
  <c r="T799" i="1"/>
  <c r="S799" i="1"/>
  <c r="R799" i="1"/>
  <c r="Q799" i="1"/>
  <c r="U798" i="1"/>
  <c r="T798" i="1"/>
  <c r="S798" i="1"/>
  <c r="R798" i="1"/>
  <c r="Q798" i="1"/>
  <c r="U797" i="1"/>
  <c r="T797" i="1"/>
  <c r="S797" i="1"/>
  <c r="R797" i="1"/>
  <c r="Q797" i="1"/>
  <c r="U796" i="1"/>
  <c r="T796" i="1"/>
  <c r="S796" i="1"/>
  <c r="R796" i="1"/>
  <c r="Q796" i="1"/>
  <c r="U795" i="1"/>
  <c r="T795" i="1"/>
  <c r="S795" i="1"/>
  <c r="R795" i="1"/>
  <c r="Q795" i="1"/>
  <c r="U794" i="1"/>
  <c r="T794" i="1"/>
  <c r="S794" i="1"/>
  <c r="R794" i="1"/>
  <c r="Q794" i="1"/>
  <c r="U793" i="1"/>
  <c r="T793" i="1"/>
  <c r="S793" i="1"/>
  <c r="R793" i="1"/>
  <c r="Q793" i="1"/>
  <c r="U792" i="1"/>
  <c r="T792" i="1"/>
  <c r="S792" i="1"/>
  <c r="R792" i="1"/>
  <c r="Q792" i="1"/>
  <c r="U791" i="1"/>
  <c r="T791" i="1"/>
  <c r="S791" i="1"/>
  <c r="R791" i="1"/>
  <c r="Q791" i="1"/>
  <c r="U790" i="1"/>
  <c r="T790" i="1"/>
  <c r="S790" i="1"/>
  <c r="R790" i="1"/>
  <c r="Q790" i="1"/>
  <c r="U789" i="1"/>
  <c r="T789" i="1"/>
  <c r="S789" i="1"/>
  <c r="R789" i="1"/>
  <c r="Q789" i="1"/>
  <c r="U788" i="1"/>
  <c r="T788" i="1"/>
  <c r="S788" i="1"/>
  <c r="R788" i="1"/>
  <c r="Q788" i="1"/>
  <c r="U787" i="1"/>
  <c r="T787" i="1"/>
  <c r="S787" i="1"/>
  <c r="R787" i="1"/>
  <c r="Q787" i="1"/>
  <c r="U786" i="1"/>
  <c r="T786" i="1"/>
  <c r="S786" i="1"/>
  <c r="R786" i="1"/>
  <c r="Q786" i="1"/>
  <c r="U785" i="1"/>
  <c r="T785" i="1"/>
  <c r="S785" i="1"/>
  <c r="R785" i="1"/>
  <c r="Q785" i="1"/>
  <c r="U784" i="1"/>
  <c r="T784" i="1"/>
  <c r="S784" i="1"/>
  <c r="R784" i="1"/>
  <c r="Q784" i="1"/>
  <c r="U783" i="1"/>
  <c r="T783" i="1"/>
  <c r="S783" i="1"/>
  <c r="R783" i="1"/>
  <c r="Q783" i="1"/>
  <c r="U782" i="1"/>
  <c r="T782" i="1"/>
  <c r="S782" i="1"/>
  <c r="R782" i="1"/>
  <c r="Q782" i="1"/>
  <c r="U781" i="1"/>
  <c r="T781" i="1"/>
  <c r="S781" i="1"/>
  <c r="R781" i="1"/>
  <c r="Q781" i="1"/>
  <c r="U780" i="1"/>
  <c r="T780" i="1"/>
  <c r="S780" i="1"/>
  <c r="R780" i="1"/>
  <c r="Q780" i="1"/>
  <c r="U779" i="1"/>
  <c r="T779" i="1"/>
  <c r="S779" i="1"/>
  <c r="R779" i="1"/>
  <c r="Q779" i="1"/>
  <c r="U778" i="1"/>
  <c r="T778" i="1"/>
  <c r="S778" i="1"/>
  <c r="R778" i="1"/>
  <c r="Q778" i="1"/>
  <c r="U777" i="1"/>
  <c r="T777" i="1"/>
  <c r="S777" i="1"/>
  <c r="R777" i="1"/>
  <c r="Q777" i="1"/>
  <c r="U776" i="1"/>
  <c r="T776" i="1"/>
  <c r="S776" i="1"/>
  <c r="R776" i="1"/>
  <c r="Q776" i="1"/>
  <c r="U775" i="1"/>
  <c r="T775" i="1"/>
  <c r="S775" i="1"/>
  <c r="R775" i="1"/>
  <c r="Q775" i="1"/>
  <c r="U774" i="1"/>
  <c r="T774" i="1"/>
  <c r="S774" i="1"/>
  <c r="R774" i="1"/>
  <c r="Q774" i="1"/>
  <c r="U773" i="1"/>
  <c r="T773" i="1"/>
  <c r="S773" i="1"/>
  <c r="R773" i="1"/>
  <c r="Q773" i="1"/>
  <c r="U772" i="1"/>
  <c r="T772" i="1"/>
  <c r="S772" i="1"/>
  <c r="R772" i="1"/>
  <c r="Q772" i="1"/>
  <c r="U771" i="1"/>
  <c r="T771" i="1"/>
  <c r="S771" i="1"/>
  <c r="R771" i="1"/>
  <c r="Q771" i="1"/>
  <c r="U770" i="1"/>
  <c r="T770" i="1"/>
  <c r="S770" i="1"/>
  <c r="R770" i="1"/>
  <c r="Q770" i="1"/>
  <c r="U769" i="1"/>
  <c r="T769" i="1"/>
  <c r="S769" i="1"/>
  <c r="R769" i="1"/>
  <c r="Q769" i="1"/>
  <c r="U768" i="1"/>
  <c r="T768" i="1"/>
  <c r="S768" i="1"/>
  <c r="R768" i="1"/>
  <c r="Q768" i="1"/>
  <c r="U767" i="1"/>
  <c r="T767" i="1"/>
  <c r="S767" i="1"/>
  <c r="R767" i="1"/>
  <c r="Q767" i="1"/>
  <c r="U766" i="1"/>
  <c r="T766" i="1"/>
  <c r="S766" i="1"/>
  <c r="R766" i="1"/>
  <c r="Q766" i="1"/>
  <c r="U765" i="1"/>
  <c r="T765" i="1"/>
  <c r="S765" i="1"/>
  <c r="R765" i="1"/>
  <c r="Q765" i="1"/>
  <c r="U764" i="1"/>
  <c r="T764" i="1"/>
  <c r="S764" i="1"/>
  <c r="R764" i="1"/>
  <c r="Q764" i="1"/>
  <c r="U763" i="1"/>
  <c r="T763" i="1"/>
  <c r="S763" i="1"/>
  <c r="R763" i="1"/>
  <c r="Q763" i="1"/>
  <c r="U762" i="1"/>
  <c r="T762" i="1"/>
  <c r="S762" i="1"/>
  <c r="R762" i="1"/>
  <c r="Q762" i="1"/>
  <c r="U761" i="1"/>
  <c r="T761" i="1"/>
  <c r="S761" i="1"/>
  <c r="R761" i="1"/>
  <c r="Q761" i="1"/>
  <c r="U760" i="1"/>
  <c r="T760" i="1"/>
  <c r="S760" i="1"/>
  <c r="R760" i="1"/>
  <c r="Q760" i="1"/>
  <c r="U759" i="1"/>
  <c r="T759" i="1"/>
  <c r="S759" i="1"/>
  <c r="R759" i="1"/>
  <c r="Q759" i="1"/>
  <c r="U758" i="1"/>
  <c r="T758" i="1"/>
  <c r="S758" i="1"/>
  <c r="R758" i="1"/>
  <c r="Q758" i="1"/>
  <c r="U757" i="1"/>
  <c r="T757" i="1"/>
  <c r="S757" i="1"/>
  <c r="R757" i="1"/>
  <c r="Q757" i="1"/>
  <c r="U756" i="1"/>
  <c r="T756" i="1"/>
  <c r="S756" i="1"/>
  <c r="R756" i="1"/>
  <c r="Q756" i="1"/>
  <c r="U755" i="1"/>
  <c r="T755" i="1"/>
  <c r="S755" i="1"/>
  <c r="R755" i="1"/>
  <c r="Q755" i="1"/>
  <c r="U754" i="1"/>
  <c r="T754" i="1"/>
  <c r="S754" i="1"/>
  <c r="R754" i="1"/>
  <c r="Q754" i="1"/>
  <c r="U753" i="1"/>
  <c r="T753" i="1"/>
  <c r="S753" i="1"/>
  <c r="R753" i="1"/>
  <c r="Q753" i="1"/>
  <c r="U752" i="1"/>
  <c r="T752" i="1"/>
  <c r="S752" i="1"/>
  <c r="R752" i="1"/>
  <c r="Q752" i="1"/>
  <c r="U751" i="1"/>
  <c r="T751" i="1"/>
  <c r="S751" i="1"/>
  <c r="R751" i="1"/>
  <c r="Q751" i="1"/>
  <c r="U750" i="1"/>
  <c r="T750" i="1"/>
  <c r="S750" i="1"/>
  <c r="R750" i="1"/>
  <c r="Q750" i="1"/>
  <c r="U749" i="1"/>
  <c r="T749" i="1"/>
  <c r="S749" i="1"/>
  <c r="R749" i="1"/>
  <c r="Q749" i="1"/>
  <c r="U748" i="1"/>
  <c r="T748" i="1"/>
  <c r="S748" i="1"/>
  <c r="R748" i="1"/>
  <c r="Q748" i="1"/>
  <c r="U747" i="1"/>
  <c r="T747" i="1"/>
  <c r="S747" i="1"/>
  <c r="R747" i="1"/>
  <c r="Q747" i="1"/>
  <c r="U746" i="1"/>
  <c r="T746" i="1"/>
  <c r="S746" i="1"/>
  <c r="R746" i="1"/>
  <c r="Q746" i="1"/>
  <c r="U745" i="1"/>
  <c r="T745" i="1"/>
  <c r="S745" i="1"/>
  <c r="R745" i="1"/>
  <c r="Q745" i="1"/>
  <c r="U744" i="1"/>
  <c r="T744" i="1"/>
  <c r="S744" i="1"/>
  <c r="R744" i="1"/>
  <c r="Q744" i="1"/>
  <c r="U743" i="1"/>
  <c r="T743" i="1"/>
  <c r="S743" i="1"/>
  <c r="R743" i="1"/>
  <c r="Q743" i="1"/>
  <c r="U742" i="1"/>
  <c r="T742" i="1"/>
  <c r="S742" i="1"/>
  <c r="R742" i="1"/>
  <c r="Q742" i="1"/>
  <c r="U741" i="1"/>
  <c r="T741" i="1"/>
  <c r="S741" i="1"/>
  <c r="R741" i="1"/>
  <c r="Q741" i="1"/>
  <c r="U740" i="1"/>
  <c r="T740" i="1"/>
  <c r="S740" i="1"/>
  <c r="R740" i="1"/>
  <c r="Q740" i="1"/>
  <c r="U739" i="1"/>
  <c r="T739" i="1"/>
  <c r="S739" i="1"/>
  <c r="R739" i="1"/>
  <c r="Q739" i="1"/>
  <c r="U738" i="1"/>
  <c r="T738" i="1"/>
  <c r="S738" i="1"/>
  <c r="R738" i="1"/>
  <c r="Q738" i="1"/>
  <c r="U737" i="1"/>
  <c r="T737" i="1"/>
  <c r="S737" i="1"/>
  <c r="R737" i="1"/>
  <c r="Q737" i="1"/>
  <c r="U736" i="1"/>
  <c r="T736" i="1"/>
  <c r="S736" i="1"/>
  <c r="R736" i="1"/>
  <c r="Q736" i="1"/>
  <c r="U735" i="1"/>
  <c r="T735" i="1"/>
  <c r="S735" i="1"/>
  <c r="R735" i="1"/>
  <c r="Q735" i="1"/>
  <c r="U734" i="1"/>
  <c r="T734" i="1"/>
  <c r="S734" i="1"/>
  <c r="R734" i="1"/>
  <c r="Q734" i="1"/>
  <c r="U733" i="1"/>
  <c r="T733" i="1"/>
  <c r="S733" i="1"/>
  <c r="R733" i="1"/>
  <c r="Q733" i="1"/>
  <c r="U732" i="1"/>
  <c r="T732" i="1"/>
  <c r="S732" i="1"/>
  <c r="R732" i="1"/>
  <c r="Q732" i="1"/>
  <c r="U731" i="1"/>
  <c r="T731" i="1"/>
  <c r="S731" i="1"/>
  <c r="R731" i="1"/>
  <c r="Q731" i="1"/>
  <c r="U730" i="1"/>
  <c r="T730" i="1"/>
  <c r="S730" i="1"/>
  <c r="R730" i="1"/>
  <c r="Q730" i="1"/>
  <c r="U729" i="1"/>
  <c r="T729" i="1"/>
  <c r="S729" i="1"/>
  <c r="R729" i="1"/>
  <c r="Q729" i="1"/>
  <c r="U728" i="1"/>
  <c r="T728" i="1"/>
  <c r="S728" i="1"/>
  <c r="R728" i="1"/>
  <c r="Q728" i="1"/>
  <c r="U727" i="1"/>
  <c r="T727" i="1"/>
  <c r="S727" i="1"/>
  <c r="R727" i="1"/>
  <c r="Q727" i="1"/>
  <c r="U726" i="1"/>
  <c r="T726" i="1"/>
  <c r="S726" i="1"/>
  <c r="R726" i="1"/>
  <c r="Q726" i="1"/>
  <c r="U725" i="1"/>
  <c r="T725" i="1"/>
  <c r="S725" i="1"/>
  <c r="R725" i="1"/>
  <c r="Q725" i="1"/>
  <c r="U724" i="1"/>
  <c r="T724" i="1"/>
  <c r="S724" i="1"/>
  <c r="R724" i="1"/>
  <c r="Q724" i="1"/>
  <c r="U723" i="1"/>
  <c r="T723" i="1"/>
  <c r="S723" i="1"/>
  <c r="R723" i="1"/>
  <c r="Q723" i="1"/>
  <c r="U722" i="1"/>
  <c r="T722" i="1"/>
  <c r="S722" i="1"/>
  <c r="R722" i="1"/>
  <c r="Q722" i="1"/>
  <c r="U721" i="1"/>
  <c r="T721" i="1"/>
  <c r="S721" i="1"/>
  <c r="R721" i="1"/>
  <c r="Q721" i="1"/>
  <c r="U720" i="1"/>
  <c r="T720" i="1"/>
  <c r="S720" i="1"/>
  <c r="R720" i="1"/>
  <c r="Q720" i="1"/>
  <c r="U719" i="1"/>
  <c r="T719" i="1"/>
  <c r="S719" i="1"/>
  <c r="R719" i="1"/>
  <c r="Q719" i="1"/>
  <c r="U718" i="1"/>
  <c r="T718" i="1"/>
  <c r="S718" i="1"/>
  <c r="R718" i="1"/>
  <c r="Q718" i="1"/>
  <c r="U717" i="1"/>
  <c r="T717" i="1"/>
  <c r="S717" i="1"/>
  <c r="R717" i="1"/>
  <c r="Q717" i="1"/>
  <c r="U716" i="1"/>
  <c r="T716" i="1"/>
  <c r="S716" i="1"/>
  <c r="R716" i="1"/>
  <c r="Q716" i="1"/>
  <c r="U715" i="1"/>
  <c r="T715" i="1"/>
  <c r="S715" i="1"/>
  <c r="R715" i="1"/>
  <c r="Q715" i="1"/>
  <c r="U714" i="1"/>
  <c r="T714" i="1"/>
  <c r="S714" i="1"/>
  <c r="R714" i="1"/>
  <c r="Q714" i="1"/>
  <c r="U713" i="1"/>
  <c r="T713" i="1"/>
  <c r="S713" i="1"/>
  <c r="R713" i="1"/>
  <c r="Q713" i="1"/>
  <c r="U712" i="1"/>
  <c r="T712" i="1"/>
  <c r="S712" i="1"/>
  <c r="R712" i="1"/>
  <c r="Q712" i="1"/>
  <c r="U711" i="1"/>
  <c r="T711" i="1"/>
  <c r="S711" i="1"/>
  <c r="R711" i="1"/>
  <c r="Q711" i="1"/>
  <c r="U710" i="1"/>
  <c r="T710" i="1"/>
  <c r="S710" i="1"/>
  <c r="R710" i="1"/>
  <c r="Q710" i="1"/>
  <c r="U709" i="1"/>
  <c r="T709" i="1"/>
  <c r="S709" i="1"/>
  <c r="R709" i="1"/>
  <c r="Q709" i="1"/>
  <c r="U708" i="1"/>
  <c r="T708" i="1"/>
  <c r="S708" i="1"/>
  <c r="R708" i="1"/>
  <c r="Q708" i="1"/>
  <c r="U707" i="1"/>
  <c r="T707" i="1"/>
  <c r="S707" i="1"/>
  <c r="R707" i="1"/>
  <c r="Q707" i="1"/>
  <c r="U706" i="1"/>
  <c r="T706" i="1"/>
  <c r="S706" i="1"/>
  <c r="R706" i="1"/>
  <c r="Q706" i="1"/>
  <c r="U705" i="1"/>
  <c r="T705" i="1"/>
  <c r="S705" i="1"/>
  <c r="R705" i="1"/>
  <c r="Q705" i="1"/>
  <c r="U704" i="1"/>
  <c r="T704" i="1"/>
  <c r="S704" i="1"/>
  <c r="R704" i="1"/>
  <c r="Q704" i="1"/>
  <c r="U703" i="1"/>
  <c r="T703" i="1"/>
  <c r="S703" i="1"/>
  <c r="R703" i="1"/>
  <c r="Q703" i="1"/>
  <c r="U702" i="1"/>
  <c r="T702" i="1"/>
  <c r="S702" i="1"/>
  <c r="R702" i="1"/>
  <c r="Q702" i="1"/>
  <c r="U701" i="1"/>
  <c r="T701" i="1"/>
  <c r="S701" i="1"/>
  <c r="R701" i="1"/>
  <c r="Q701" i="1"/>
  <c r="U700" i="1"/>
  <c r="T700" i="1"/>
  <c r="S700" i="1"/>
  <c r="R700" i="1"/>
  <c r="Q700" i="1"/>
  <c r="U699" i="1"/>
  <c r="T699" i="1"/>
  <c r="S699" i="1"/>
  <c r="R699" i="1"/>
  <c r="Q699" i="1"/>
  <c r="U698" i="1"/>
  <c r="T698" i="1"/>
  <c r="S698" i="1"/>
  <c r="R698" i="1"/>
  <c r="Q698" i="1"/>
  <c r="U697" i="1"/>
  <c r="T697" i="1"/>
  <c r="S697" i="1"/>
  <c r="R697" i="1"/>
  <c r="Q697" i="1"/>
  <c r="U696" i="1"/>
  <c r="T696" i="1"/>
  <c r="S696" i="1"/>
  <c r="R696" i="1"/>
  <c r="Q696" i="1"/>
  <c r="U695" i="1"/>
  <c r="T695" i="1"/>
  <c r="S695" i="1"/>
  <c r="R695" i="1"/>
  <c r="Q695" i="1"/>
  <c r="U694" i="1"/>
  <c r="T694" i="1"/>
  <c r="S694" i="1"/>
  <c r="R694" i="1"/>
  <c r="Q694" i="1"/>
  <c r="U693" i="1"/>
  <c r="T693" i="1"/>
  <c r="S693" i="1"/>
  <c r="R693" i="1"/>
  <c r="Q693" i="1"/>
  <c r="U692" i="1"/>
  <c r="T692" i="1"/>
  <c r="S692" i="1"/>
  <c r="R692" i="1"/>
  <c r="Q692" i="1"/>
  <c r="U691" i="1"/>
  <c r="T691" i="1"/>
  <c r="S691" i="1"/>
  <c r="R691" i="1"/>
  <c r="Q691" i="1"/>
  <c r="U690" i="1"/>
  <c r="T690" i="1"/>
  <c r="S690" i="1"/>
  <c r="R690" i="1"/>
  <c r="Q690" i="1"/>
  <c r="U689" i="1"/>
  <c r="T689" i="1"/>
  <c r="S689" i="1"/>
  <c r="R689" i="1"/>
  <c r="Q689" i="1"/>
  <c r="U688" i="1"/>
  <c r="T688" i="1"/>
  <c r="S688" i="1"/>
  <c r="R688" i="1"/>
  <c r="Q688" i="1"/>
  <c r="U687" i="1"/>
  <c r="T687" i="1"/>
  <c r="S687" i="1"/>
  <c r="R687" i="1"/>
  <c r="Q687" i="1"/>
  <c r="U686" i="1"/>
  <c r="T686" i="1"/>
  <c r="S686" i="1"/>
  <c r="R686" i="1"/>
  <c r="Q686" i="1"/>
  <c r="U685" i="1"/>
  <c r="T685" i="1"/>
  <c r="S685" i="1"/>
  <c r="R685" i="1"/>
  <c r="Q685" i="1"/>
  <c r="U684" i="1"/>
  <c r="T684" i="1"/>
  <c r="S684" i="1"/>
  <c r="R684" i="1"/>
  <c r="Q684" i="1"/>
  <c r="U683" i="1"/>
  <c r="T683" i="1"/>
  <c r="S683" i="1"/>
  <c r="R683" i="1"/>
  <c r="Q683" i="1"/>
  <c r="U682" i="1"/>
  <c r="T682" i="1"/>
  <c r="S682" i="1"/>
  <c r="R682" i="1"/>
  <c r="Q682" i="1"/>
  <c r="U681" i="1"/>
  <c r="T681" i="1"/>
  <c r="S681" i="1"/>
  <c r="R681" i="1"/>
  <c r="Q681" i="1"/>
  <c r="U680" i="1"/>
  <c r="T680" i="1"/>
  <c r="S680" i="1"/>
  <c r="R680" i="1"/>
  <c r="Q680" i="1"/>
  <c r="U679" i="1"/>
  <c r="T679" i="1"/>
  <c r="S679" i="1"/>
  <c r="R679" i="1"/>
  <c r="Q679" i="1"/>
  <c r="U678" i="1"/>
  <c r="T678" i="1"/>
  <c r="S678" i="1"/>
  <c r="R678" i="1"/>
  <c r="Q678" i="1"/>
  <c r="U677" i="1"/>
  <c r="T677" i="1"/>
  <c r="S677" i="1"/>
  <c r="R677" i="1"/>
  <c r="Q677" i="1"/>
  <c r="U676" i="1"/>
  <c r="T676" i="1"/>
  <c r="S676" i="1"/>
  <c r="R676" i="1"/>
  <c r="Q676" i="1"/>
  <c r="U675" i="1"/>
  <c r="T675" i="1"/>
  <c r="S675" i="1"/>
  <c r="R675" i="1"/>
  <c r="Q675" i="1"/>
  <c r="U674" i="1"/>
  <c r="T674" i="1"/>
  <c r="S674" i="1"/>
  <c r="R674" i="1"/>
  <c r="Q674" i="1"/>
  <c r="U673" i="1"/>
  <c r="T673" i="1"/>
  <c r="S673" i="1"/>
  <c r="R673" i="1"/>
  <c r="Q673" i="1"/>
  <c r="U672" i="1"/>
  <c r="T672" i="1"/>
  <c r="S672" i="1"/>
  <c r="R672" i="1"/>
  <c r="Q672" i="1"/>
  <c r="U671" i="1"/>
  <c r="T671" i="1"/>
  <c r="S671" i="1"/>
  <c r="R671" i="1"/>
  <c r="Q671" i="1"/>
  <c r="U670" i="1"/>
  <c r="T670" i="1"/>
  <c r="S670" i="1"/>
  <c r="R670" i="1"/>
  <c r="Q670" i="1"/>
  <c r="U669" i="1"/>
  <c r="T669" i="1"/>
  <c r="S669" i="1"/>
  <c r="R669" i="1"/>
  <c r="Q669" i="1"/>
  <c r="U668" i="1"/>
  <c r="T668" i="1"/>
  <c r="S668" i="1"/>
  <c r="R668" i="1"/>
  <c r="Q668" i="1"/>
  <c r="U667" i="1"/>
  <c r="T667" i="1"/>
  <c r="S667" i="1"/>
  <c r="R667" i="1"/>
  <c r="Q667" i="1"/>
  <c r="U666" i="1"/>
  <c r="T666" i="1"/>
  <c r="S666" i="1"/>
  <c r="R666" i="1"/>
  <c r="Q666" i="1"/>
  <c r="U665" i="1"/>
  <c r="T665" i="1"/>
  <c r="S665" i="1"/>
  <c r="R665" i="1"/>
  <c r="Q665" i="1"/>
  <c r="U664" i="1"/>
  <c r="T664" i="1"/>
  <c r="S664" i="1"/>
  <c r="R664" i="1"/>
  <c r="Q664" i="1"/>
  <c r="U663" i="1"/>
  <c r="T663" i="1"/>
  <c r="S663" i="1"/>
  <c r="R663" i="1"/>
  <c r="Q663" i="1"/>
  <c r="U662" i="1"/>
  <c r="T662" i="1"/>
  <c r="S662" i="1"/>
  <c r="R662" i="1"/>
  <c r="Q662" i="1"/>
  <c r="U661" i="1"/>
  <c r="T661" i="1"/>
  <c r="S661" i="1"/>
  <c r="R661" i="1"/>
  <c r="Q661" i="1"/>
  <c r="U660" i="1"/>
  <c r="T660" i="1"/>
  <c r="S660" i="1"/>
  <c r="R660" i="1"/>
  <c r="Q660" i="1"/>
  <c r="U659" i="1"/>
  <c r="T659" i="1"/>
  <c r="S659" i="1"/>
  <c r="R659" i="1"/>
  <c r="Q659" i="1"/>
  <c r="U658" i="1"/>
  <c r="T658" i="1"/>
  <c r="S658" i="1"/>
  <c r="R658" i="1"/>
  <c r="Q658" i="1"/>
  <c r="U657" i="1"/>
  <c r="T657" i="1"/>
  <c r="S657" i="1"/>
  <c r="R657" i="1"/>
  <c r="Q657" i="1"/>
  <c r="U656" i="1"/>
  <c r="T656" i="1"/>
  <c r="S656" i="1"/>
  <c r="R656" i="1"/>
  <c r="Q656" i="1"/>
  <c r="U655" i="1"/>
  <c r="T655" i="1"/>
  <c r="S655" i="1"/>
  <c r="R655" i="1"/>
  <c r="Q655" i="1"/>
  <c r="U654" i="1"/>
  <c r="T654" i="1"/>
  <c r="S654" i="1"/>
  <c r="R654" i="1"/>
  <c r="Q654" i="1"/>
  <c r="U653" i="1"/>
  <c r="T653" i="1"/>
  <c r="S653" i="1"/>
  <c r="R653" i="1"/>
  <c r="Q653" i="1"/>
  <c r="U652" i="1"/>
  <c r="T652" i="1"/>
  <c r="S652" i="1"/>
  <c r="R652" i="1"/>
  <c r="Q652" i="1"/>
  <c r="U651" i="1"/>
  <c r="T651" i="1"/>
  <c r="S651" i="1"/>
  <c r="R651" i="1"/>
  <c r="Q651" i="1"/>
  <c r="U650" i="1"/>
  <c r="T650" i="1"/>
  <c r="S650" i="1"/>
  <c r="R650" i="1"/>
  <c r="Q650" i="1"/>
  <c r="U649" i="1"/>
  <c r="T649" i="1"/>
  <c r="S649" i="1"/>
  <c r="R649" i="1"/>
  <c r="Q649" i="1"/>
  <c r="U648" i="1"/>
  <c r="T648" i="1"/>
  <c r="S648" i="1"/>
  <c r="R648" i="1"/>
  <c r="Q648" i="1"/>
  <c r="U647" i="1"/>
  <c r="T647" i="1"/>
  <c r="S647" i="1"/>
  <c r="R647" i="1"/>
  <c r="Q647" i="1"/>
  <c r="U646" i="1"/>
  <c r="T646" i="1"/>
  <c r="S646" i="1"/>
  <c r="R646" i="1"/>
  <c r="Q646" i="1"/>
  <c r="U645" i="1"/>
  <c r="T645" i="1"/>
  <c r="S645" i="1"/>
  <c r="R645" i="1"/>
  <c r="Q645" i="1"/>
  <c r="U644" i="1"/>
  <c r="T644" i="1"/>
  <c r="S644" i="1"/>
  <c r="R644" i="1"/>
  <c r="Q644" i="1"/>
  <c r="U643" i="1"/>
  <c r="T643" i="1"/>
  <c r="S643" i="1"/>
  <c r="R643" i="1"/>
  <c r="Q643" i="1"/>
  <c r="U642" i="1"/>
  <c r="T642" i="1"/>
  <c r="S642" i="1"/>
  <c r="R642" i="1"/>
  <c r="Q642" i="1"/>
  <c r="U641" i="1"/>
  <c r="T641" i="1"/>
  <c r="S641" i="1"/>
  <c r="R641" i="1"/>
  <c r="Q641" i="1"/>
  <c r="U640" i="1"/>
  <c r="T640" i="1"/>
  <c r="S640" i="1"/>
  <c r="R640" i="1"/>
  <c r="Q640" i="1"/>
  <c r="U639" i="1"/>
  <c r="T639" i="1"/>
  <c r="S639" i="1"/>
  <c r="R639" i="1"/>
  <c r="Q639" i="1"/>
  <c r="U638" i="1"/>
  <c r="T638" i="1"/>
  <c r="S638" i="1"/>
  <c r="R638" i="1"/>
  <c r="Q638" i="1"/>
  <c r="U637" i="1"/>
  <c r="T637" i="1"/>
  <c r="S637" i="1"/>
  <c r="R637" i="1"/>
  <c r="Q637" i="1"/>
  <c r="U636" i="1"/>
  <c r="T636" i="1"/>
  <c r="S636" i="1"/>
  <c r="R636" i="1"/>
  <c r="Q636" i="1"/>
  <c r="U635" i="1"/>
  <c r="T635" i="1"/>
  <c r="S635" i="1"/>
  <c r="R635" i="1"/>
  <c r="Q635" i="1"/>
  <c r="U634" i="1"/>
  <c r="T634" i="1"/>
  <c r="S634" i="1"/>
  <c r="R634" i="1"/>
  <c r="Q634" i="1"/>
  <c r="U633" i="1"/>
  <c r="T633" i="1"/>
  <c r="S633" i="1"/>
  <c r="R633" i="1"/>
  <c r="Q633" i="1"/>
  <c r="U632" i="1"/>
  <c r="T632" i="1"/>
  <c r="S632" i="1"/>
  <c r="R632" i="1"/>
  <c r="Q632" i="1"/>
  <c r="U631" i="1"/>
  <c r="T631" i="1"/>
  <c r="S631" i="1"/>
  <c r="R631" i="1"/>
  <c r="Q631" i="1"/>
  <c r="U630" i="1"/>
  <c r="T630" i="1"/>
  <c r="S630" i="1"/>
  <c r="R630" i="1"/>
  <c r="Q630" i="1"/>
  <c r="U629" i="1"/>
  <c r="T629" i="1"/>
  <c r="S629" i="1"/>
  <c r="R629" i="1"/>
  <c r="Q629" i="1"/>
  <c r="U628" i="1"/>
  <c r="T628" i="1"/>
  <c r="S628" i="1"/>
  <c r="R628" i="1"/>
  <c r="Q628" i="1"/>
  <c r="U627" i="1"/>
  <c r="T627" i="1"/>
  <c r="S627" i="1"/>
  <c r="R627" i="1"/>
  <c r="Q627" i="1"/>
  <c r="U626" i="1"/>
  <c r="T626" i="1"/>
  <c r="S626" i="1"/>
  <c r="R626" i="1"/>
  <c r="Q626" i="1"/>
  <c r="U625" i="1"/>
  <c r="T625" i="1"/>
  <c r="S625" i="1"/>
  <c r="R625" i="1"/>
  <c r="Q625" i="1"/>
  <c r="U624" i="1"/>
  <c r="T624" i="1"/>
  <c r="S624" i="1"/>
  <c r="R624" i="1"/>
  <c r="Q624" i="1"/>
  <c r="U623" i="1"/>
  <c r="T623" i="1"/>
  <c r="S623" i="1"/>
  <c r="R623" i="1"/>
  <c r="Q623" i="1"/>
  <c r="U622" i="1"/>
  <c r="T622" i="1"/>
  <c r="S622" i="1"/>
  <c r="R622" i="1"/>
  <c r="Q622" i="1"/>
  <c r="U621" i="1"/>
  <c r="T621" i="1"/>
  <c r="S621" i="1"/>
  <c r="R621" i="1"/>
  <c r="Q621" i="1"/>
  <c r="U620" i="1"/>
  <c r="T620" i="1"/>
  <c r="S620" i="1"/>
  <c r="R620" i="1"/>
  <c r="Q620" i="1"/>
  <c r="U619" i="1"/>
  <c r="T619" i="1"/>
  <c r="S619" i="1"/>
  <c r="R619" i="1"/>
  <c r="Q619" i="1"/>
  <c r="U618" i="1"/>
  <c r="T618" i="1"/>
  <c r="S618" i="1"/>
  <c r="R618" i="1"/>
  <c r="Q618" i="1"/>
  <c r="U617" i="1"/>
  <c r="T617" i="1"/>
  <c r="S617" i="1"/>
  <c r="R617" i="1"/>
  <c r="Q617" i="1"/>
  <c r="U616" i="1"/>
  <c r="T616" i="1"/>
  <c r="S616" i="1"/>
  <c r="R616" i="1"/>
  <c r="Q616" i="1"/>
  <c r="U615" i="1"/>
  <c r="T615" i="1"/>
  <c r="S615" i="1"/>
  <c r="R615" i="1"/>
  <c r="Q615" i="1"/>
  <c r="U614" i="1"/>
  <c r="T614" i="1"/>
  <c r="S614" i="1"/>
  <c r="R614" i="1"/>
  <c r="Q614" i="1"/>
  <c r="U613" i="1"/>
  <c r="T613" i="1"/>
  <c r="S613" i="1"/>
  <c r="R613" i="1"/>
  <c r="Q613" i="1"/>
  <c r="U612" i="1"/>
  <c r="T612" i="1"/>
  <c r="S612" i="1"/>
  <c r="R612" i="1"/>
  <c r="Q612" i="1"/>
  <c r="U611" i="1"/>
  <c r="T611" i="1"/>
  <c r="S611" i="1"/>
  <c r="R611" i="1"/>
  <c r="Q611" i="1"/>
  <c r="U610" i="1"/>
  <c r="T610" i="1"/>
  <c r="S610" i="1"/>
  <c r="R610" i="1"/>
  <c r="Q610" i="1"/>
  <c r="U609" i="1"/>
  <c r="T609" i="1"/>
  <c r="S609" i="1"/>
  <c r="R609" i="1"/>
  <c r="Q609" i="1"/>
  <c r="U608" i="1"/>
  <c r="T608" i="1"/>
  <c r="S608" i="1"/>
  <c r="R608" i="1"/>
  <c r="Q608" i="1"/>
  <c r="U607" i="1"/>
  <c r="T607" i="1"/>
  <c r="S607" i="1"/>
  <c r="R607" i="1"/>
  <c r="Q607" i="1"/>
  <c r="U606" i="1"/>
  <c r="T606" i="1"/>
  <c r="S606" i="1"/>
  <c r="R606" i="1"/>
  <c r="Q606" i="1"/>
  <c r="U605" i="1"/>
  <c r="T605" i="1"/>
  <c r="S605" i="1"/>
  <c r="R605" i="1"/>
  <c r="Q605" i="1"/>
  <c r="U604" i="1"/>
  <c r="T604" i="1"/>
  <c r="S604" i="1"/>
  <c r="R604" i="1"/>
  <c r="Q604" i="1"/>
  <c r="U603" i="1"/>
  <c r="T603" i="1"/>
  <c r="S603" i="1"/>
  <c r="R603" i="1"/>
  <c r="Q603" i="1"/>
  <c r="U602" i="1"/>
  <c r="T602" i="1"/>
  <c r="S602" i="1"/>
  <c r="R602" i="1"/>
  <c r="Q602" i="1"/>
  <c r="U601" i="1"/>
  <c r="T601" i="1"/>
  <c r="S601" i="1"/>
  <c r="R601" i="1"/>
  <c r="Q601" i="1"/>
  <c r="U600" i="1"/>
  <c r="T600" i="1"/>
  <c r="S600" i="1"/>
  <c r="R600" i="1"/>
  <c r="Q600" i="1"/>
  <c r="U599" i="1"/>
  <c r="T599" i="1"/>
  <c r="S599" i="1"/>
  <c r="R599" i="1"/>
  <c r="Q599" i="1"/>
  <c r="U598" i="1"/>
  <c r="T598" i="1"/>
  <c r="S598" i="1"/>
  <c r="R598" i="1"/>
  <c r="Q598" i="1"/>
  <c r="U597" i="1"/>
  <c r="T597" i="1"/>
  <c r="S597" i="1"/>
  <c r="R597" i="1"/>
  <c r="Q597" i="1"/>
  <c r="U596" i="1"/>
  <c r="T596" i="1"/>
  <c r="S596" i="1"/>
  <c r="R596" i="1"/>
  <c r="Q596" i="1"/>
  <c r="U595" i="1"/>
  <c r="T595" i="1"/>
  <c r="S595" i="1"/>
  <c r="R595" i="1"/>
  <c r="Q595" i="1"/>
  <c r="U594" i="1"/>
  <c r="T594" i="1"/>
  <c r="S594" i="1"/>
  <c r="R594" i="1"/>
  <c r="Q594" i="1"/>
  <c r="U593" i="1"/>
  <c r="T593" i="1"/>
  <c r="S593" i="1"/>
  <c r="R593" i="1"/>
  <c r="Q593" i="1"/>
  <c r="U592" i="1"/>
  <c r="T592" i="1"/>
  <c r="S592" i="1"/>
  <c r="R592" i="1"/>
  <c r="Q592" i="1"/>
  <c r="U591" i="1"/>
  <c r="T591" i="1"/>
  <c r="S591" i="1"/>
  <c r="R591" i="1"/>
  <c r="Q591" i="1"/>
  <c r="U590" i="1"/>
  <c r="T590" i="1"/>
  <c r="S590" i="1"/>
  <c r="R590" i="1"/>
  <c r="Q590" i="1"/>
  <c r="U589" i="1"/>
  <c r="T589" i="1"/>
  <c r="S589" i="1"/>
  <c r="R589" i="1"/>
  <c r="Q589" i="1"/>
  <c r="U588" i="1"/>
  <c r="T588" i="1"/>
  <c r="S588" i="1"/>
  <c r="R588" i="1"/>
  <c r="Q588" i="1"/>
  <c r="U587" i="1"/>
  <c r="T587" i="1"/>
  <c r="S587" i="1"/>
  <c r="R587" i="1"/>
  <c r="Q587" i="1"/>
  <c r="U586" i="1"/>
  <c r="T586" i="1"/>
  <c r="S586" i="1"/>
  <c r="R586" i="1"/>
  <c r="Q586" i="1"/>
  <c r="U585" i="1"/>
  <c r="T585" i="1"/>
  <c r="S585" i="1"/>
  <c r="R585" i="1"/>
  <c r="Q585" i="1"/>
  <c r="U584" i="1"/>
  <c r="T584" i="1"/>
  <c r="S584" i="1"/>
  <c r="R584" i="1"/>
  <c r="Q584" i="1"/>
  <c r="U583" i="1"/>
  <c r="T583" i="1"/>
  <c r="S583" i="1"/>
  <c r="R583" i="1"/>
  <c r="Q583" i="1"/>
  <c r="U582" i="1"/>
  <c r="T582" i="1"/>
  <c r="S582" i="1"/>
  <c r="R582" i="1"/>
  <c r="Q582" i="1"/>
  <c r="U581" i="1"/>
  <c r="T581" i="1"/>
  <c r="S581" i="1"/>
  <c r="R581" i="1"/>
  <c r="Q581" i="1"/>
  <c r="U580" i="1"/>
  <c r="T580" i="1"/>
  <c r="S580" i="1"/>
  <c r="R580" i="1"/>
  <c r="Q580" i="1"/>
  <c r="U579" i="1"/>
  <c r="T579" i="1"/>
  <c r="S579" i="1"/>
  <c r="R579" i="1"/>
  <c r="Q579" i="1"/>
  <c r="U578" i="1"/>
  <c r="T578" i="1"/>
  <c r="S578" i="1"/>
  <c r="R578" i="1"/>
  <c r="Q578" i="1"/>
  <c r="U577" i="1"/>
  <c r="T577" i="1"/>
  <c r="S577" i="1"/>
  <c r="R577" i="1"/>
  <c r="Q577" i="1"/>
  <c r="U576" i="1"/>
  <c r="T576" i="1"/>
  <c r="S576" i="1"/>
  <c r="R576" i="1"/>
  <c r="Q576" i="1"/>
  <c r="U575" i="1"/>
  <c r="T575" i="1"/>
  <c r="S575" i="1"/>
  <c r="R575" i="1"/>
  <c r="Q575" i="1"/>
  <c r="U574" i="1"/>
  <c r="T574" i="1"/>
  <c r="S574" i="1"/>
  <c r="R574" i="1"/>
  <c r="Q574" i="1"/>
  <c r="U573" i="1"/>
  <c r="T573" i="1"/>
  <c r="S573" i="1"/>
  <c r="R573" i="1"/>
  <c r="Q573" i="1"/>
  <c r="U572" i="1"/>
  <c r="T572" i="1"/>
  <c r="S572" i="1"/>
  <c r="R572" i="1"/>
  <c r="Q572" i="1"/>
  <c r="U571" i="1"/>
  <c r="T571" i="1"/>
  <c r="S571" i="1"/>
  <c r="R571" i="1"/>
  <c r="Q571" i="1"/>
  <c r="U570" i="1"/>
  <c r="T570" i="1"/>
  <c r="S570" i="1"/>
  <c r="R570" i="1"/>
  <c r="Q570" i="1"/>
  <c r="U569" i="1"/>
  <c r="T569" i="1"/>
  <c r="S569" i="1"/>
  <c r="R569" i="1"/>
  <c r="Q569" i="1"/>
  <c r="U568" i="1"/>
  <c r="T568" i="1"/>
  <c r="S568" i="1"/>
  <c r="R568" i="1"/>
  <c r="Q568" i="1"/>
  <c r="U567" i="1"/>
  <c r="T567" i="1"/>
  <c r="S567" i="1"/>
  <c r="R567" i="1"/>
  <c r="Q567" i="1"/>
  <c r="U566" i="1"/>
  <c r="T566" i="1"/>
  <c r="S566" i="1"/>
  <c r="R566" i="1"/>
  <c r="Q566" i="1"/>
  <c r="U565" i="1"/>
  <c r="T565" i="1"/>
  <c r="S565" i="1"/>
  <c r="R565" i="1"/>
  <c r="Q565" i="1"/>
  <c r="U564" i="1"/>
  <c r="T564" i="1"/>
  <c r="S564" i="1"/>
  <c r="R564" i="1"/>
  <c r="Q564" i="1"/>
  <c r="U563" i="1"/>
  <c r="T563" i="1"/>
  <c r="S563" i="1"/>
  <c r="R563" i="1"/>
  <c r="Q563" i="1"/>
  <c r="U562" i="1"/>
  <c r="T562" i="1"/>
  <c r="S562" i="1"/>
  <c r="R562" i="1"/>
  <c r="Q562" i="1"/>
  <c r="U561" i="1"/>
  <c r="T561" i="1"/>
  <c r="S561" i="1"/>
  <c r="R561" i="1"/>
  <c r="Q561" i="1"/>
  <c r="U560" i="1"/>
  <c r="T560" i="1"/>
  <c r="S560" i="1"/>
  <c r="R560" i="1"/>
  <c r="Q560" i="1"/>
  <c r="U559" i="1"/>
  <c r="T559" i="1"/>
  <c r="S559" i="1"/>
  <c r="R559" i="1"/>
  <c r="Q559" i="1"/>
  <c r="U558" i="1"/>
  <c r="T558" i="1"/>
  <c r="S558" i="1"/>
  <c r="R558" i="1"/>
  <c r="Q558" i="1"/>
  <c r="U557" i="1"/>
  <c r="T557" i="1"/>
  <c r="S557" i="1"/>
  <c r="R557" i="1"/>
  <c r="Q557" i="1"/>
  <c r="U556" i="1"/>
  <c r="T556" i="1"/>
  <c r="S556" i="1"/>
  <c r="R556" i="1"/>
  <c r="Q556" i="1"/>
  <c r="U555" i="1"/>
  <c r="T555" i="1"/>
  <c r="S555" i="1"/>
  <c r="R555" i="1"/>
  <c r="Q555" i="1"/>
  <c r="U554" i="1"/>
  <c r="T554" i="1"/>
  <c r="S554" i="1"/>
  <c r="R554" i="1"/>
  <c r="Q554" i="1"/>
  <c r="U553" i="1"/>
  <c r="T553" i="1"/>
  <c r="S553" i="1"/>
  <c r="R553" i="1"/>
  <c r="Q553" i="1"/>
  <c r="U552" i="1"/>
  <c r="T552" i="1"/>
  <c r="S552" i="1"/>
  <c r="R552" i="1"/>
  <c r="Q552" i="1"/>
  <c r="U551" i="1"/>
  <c r="T551" i="1"/>
  <c r="S551" i="1"/>
  <c r="R551" i="1"/>
  <c r="Q551" i="1"/>
  <c r="U550" i="1"/>
  <c r="T550" i="1"/>
  <c r="S550" i="1"/>
  <c r="R550" i="1"/>
  <c r="Q550" i="1"/>
  <c r="U549" i="1"/>
  <c r="T549" i="1"/>
  <c r="S549" i="1"/>
  <c r="R549" i="1"/>
  <c r="Q549" i="1"/>
  <c r="U548" i="1"/>
  <c r="T548" i="1"/>
  <c r="S548" i="1"/>
  <c r="R548" i="1"/>
  <c r="Q548" i="1"/>
  <c r="U547" i="1"/>
  <c r="T547" i="1"/>
  <c r="S547" i="1"/>
  <c r="R547" i="1"/>
  <c r="Q547" i="1"/>
  <c r="U546" i="1"/>
  <c r="T546" i="1"/>
  <c r="S546" i="1"/>
  <c r="R546" i="1"/>
  <c r="Q546" i="1"/>
  <c r="U545" i="1"/>
  <c r="T545" i="1"/>
  <c r="S545" i="1"/>
  <c r="R545" i="1"/>
  <c r="Q545" i="1"/>
  <c r="U544" i="1"/>
  <c r="T544" i="1"/>
  <c r="S544" i="1"/>
  <c r="R544" i="1"/>
  <c r="Q544" i="1"/>
  <c r="U543" i="1"/>
  <c r="T543" i="1"/>
  <c r="S543" i="1"/>
  <c r="R543" i="1"/>
  <c r="Q543" i="1"/>
  <c r="U542" i="1"/>
  <c r="T542" i="1"/>
  <c r="S542" i="1"/>
  <c r="R542" i="1"/>
  <c r="Q542" i="1"/>
  <c r="U541" i="1"/>
  <c r="T541" i="1"/>
  <c r="S541" i="1"/>
  <c r="R541" i="1"/>
  <c r="Q541" i="1"/>
  <c r="U540" i="1"/>
  <c r="T540" i="1"/>
  <c r="S540" i="1"/>
  <c r="R540" i="1"/>
  <c r="Q540" i="1"/>
  <c r="U539" i="1"/>
  <c r="T539" i="1"/>
  <c r="S539" i="1"/>
  <c r="R539" i="1"/>
  <c r="Q539" i="1"/>
  <c r="U538" i="1"/>
  <c r="T538" i="1"/>
  <c r="S538" i="1"/>
  <c r="R538" i="1"/>
  <c r="Q538" i="1"/>
  <c r="U537" i="1"/>
  <c r="T537" i="1"/>
  <c r="S537" i="1"/>
  <c r="R537" i="1"/>
  <c r="Q537" i="1"/>
  <c r="U536" i="1"/>
  <c r="T536" i="1"/>
  <c r="S536" i="1"/>
  <c r="R536" i="1"/>
  <c r="Q536" i="1"/>
  <c r="U535" i="1"/>
  <c r="T535" i="1"/>
  <c r="S535" i="1"/>
  <c r="R535" i="1"/>
  <c r="Q535" i="1"/>
  <c r="U534" i="1"/>
  <c r="T534" i="1"/>
  <c r="S534" i="1"/>
  <c r="R534" i="1"/>
  <c r="Q534" i="1"/>
  <c r="U533" i="1"/>
  <c r="T533" i="1"/>
  <c r="S533" i="1"/>
  <c r="R533" i="1"/>
  <c r="Q533" i="1"/>
  <c r="U532" i="1"/>
  <c r="T532" i="1"/>
  <c r="S532" i="1"/>
  <c r="R532" i="1"/>
  <c r="Q532" i="1"/>
  <c r="U531" i="1"/>
  <c r="T531" i="1"/>
  <c r="S531" i="1"/>
  <c r="R531" i="1"/>
  <c r="Q531" i="1"/>
  <c r="U530" i="1"/>
  <c r="T530" i="1"/>
  <c r="S530" i="1"/>
  <c r="R530" i="1"/>
  <c r="Q530" i="1"/>
  <c r="U529" i="1"/>
  <c r="T529" i="1"/>
  <c r="S529" i="1"/>
  <c r="R529" i="1"/>
  <c r="Q529" i="1"/>
  <c r="U528" i="1"/>
  <c r="T528" i="1"/>
  <c r="S528" i="1"/>
  <c r="R528" i="1"/>
  <c r="Q528" i="1"/>
  <c r="U527" i="1"/>
  <c r="T527" i="1"/>
  <c r="S527" i="1"/>
  <c r="R527" i="1"/>
  <c r="Q527" i="1"/>
  <c r="U526" i="1"/>
  <c r="T526" i="1"/>
  <c r="S526" i="1"/>
  <c r="R526" i="1"/>
  <c r="Q526" i="1"/>
  <c r="U525" i="1"/>
  <c r="T525" i="1"/>
  <c r="S525" i="1"/>
  <c r="R525" i="1"/>
  <c r="Q525" i="1"/>
  <c r="U524" i="1"/>
  <c r="T524" i="1"/>
  <c r="S524" i="1"/>
  <c r="R524" i="1"/>
  <c r="Q524" i="1"/>
  <c r="U523" i="1"/>
  <c r="T523" i="1"/>
  <c r="S523" i="1"/>
  <c r="R523" i="1"/>
  <c r="Q523" i="1"/>
  <c r="U522" i="1"/>
  <c r="T522" i="1"/>
  <c r="S522" i="1"/>
  <c r="R522" i="1"/>
  <c r="Q522" i="1"/>
  <c r="U521" i="1"/>
  <c r="T521" i="1"/>
  <c r="S521" i="1"/>
  <c r="R521" i="1"/>
  <c r="Q521" i="1"/>
  <c r="U520" i="1"/>
  <c r="T520" i="1"/>
  <c r="S520" i="1"/>
  <c r="R520" i="1"/>
  <c r="Q520" i="1"/>
  <c r="U519" i="1"/>
  <c r="T519" i="1"/>
  <c r="S519" i="1"/>
  <c r="R519" i="1"/>
  <c r="Q519" i="1"/>
  <c r="U518" i="1"/>
  <c r="T518" i="1"/>
  <c r="S518" i="1"/>
  <c r="R518" i="1"/>
  <c r="Q518" i="1"/>
  <c r="U517" i="1"/>
  <c r="T517" i="1"/>
  <c r="S517" i="1"/>
  <c r="R517" i="1"/>
  <c r="Q517" i="1"/>
  <c r="U516" i="1"/>
  <c r="T516" i="1"/>
  <c r="S516" i="1"/>
  <c r="R516" i="1"/>
  <c r="Q516" i="1"/>
  <c r="U515" i="1"/>
  <c r="T515" i="1"/>
  <c r="S515" i="1"/>
  <c r="R515" i="1"/>
  <c r="Q515" i="1"/>
  <c r="U514" i="1"/>
  <c r="T514" i="1"/>
  <c r="S514" i="1"/>
  <c r="R514" i="1"/>
  <c r="Q514" i="1"/>
  <c r="U513" i="1"/>
  <c r="T513" i="1"/>
  <c r="S513" i="1"/>
  <c r="R513" i="1"/>
  <c r="Q513" i="1"/>
  <c r="U512" i="1"/>
  <c r="T512" i="1"/>
  <c r="S512" i="1"/>
  <c r="R512" i="1"/>
  <c r="Q512" i="1"/>
  <c r="U511" i="1"/>
  <c r="T511" i="1"/>
  <c r="S511" i="1"/>
  <c r="R511" i="1"/>
  <c r="Q511" i="1"/>
  <c r="U510" i="1"/>
  <c r="T510" i="1"/>
  <c r="S510" i="1"/>
  <c r="R510" i="1"/>
  <c r="Q510" i="1"/>
  <c r="U509" i="1"/>
  <c r="T509" i="1"/>
  <c r="S509" i="1"/>
  <c r="R509" i="1"/>
  <c r="Q509" i="1"/>
  <c r="U508" i="1"/>
  <c r="T508" i="1"/>
  <c r="S508" i="1"/>
  <c r="R508" i="1"/>
  <c r="Q508" i="1"/>
  <c r="U507" i="1"/>
  <c r="T507" i="1"/>
  <c r="S507" i="1"/>
  <c r="R507" i="1"/>
  <c r="Q507" i="1"/>
  <c r="U506" i="1"/>
  <c r="T506" i="1"/>
  <c r="S506" i="1"/>
  <c r="R506" i="1"/>
  <c r="Q506" i="1"/>
  <c r="U505" i="1"/>
  <c r="T505" i="1"/>
  <c r="S505" i="1"/>
  <c r="R505" i="1"/>
  <c r="Q505" i="1"/>
  <c r="U504" i="1"/>
  <c r="T504" i="1"/>
  <c r="S504" i="1"/>
  <c r="R504" i="1"/>
  <c r="Q504" i="1"/>
  <c r="U503" i="1"/>
  <c r="T503" i="1"/>
  <c r="S503" i="1"/>
  <c r="R503" i="1"/>
  <c r="Q503" i="1"/>
  <c r="U502" i="1"/>
  <c r="T502" i="1"/>
  <c r="S502" i="1"/>
  <c r="R502" i="1"/>
  <c r="Q502" i="1"/>
  <c r="U501" i="1"/>
  <c r="T501" i="1"/>
  <c r="S501" i="1"/>
  <c r="R501" i="1"/>
  <c r="Q501" i="1"/>
  <c r="U500" i="1"/>
  <c r="T500" i="1"/>
  <c r="S500" i="1"/>
  <c r="R500" i="1"/>
  <c r="Q500" i="1"/>
  <c r="U499" i="1"/>
  <c r="T499" i="1"/>
  <c r="S499" i="1"/>
  <c r="R499" i="1"/>
  <c r="Q499" i="1"/>
  <c r="U498" i="1"/>
  <c r="T498" i="1"/>
  <c r="S498" i="1"/>
  <c r="R498" i="1"/>
  <c r="Q498" i="1"/>
  <c r="U497" i="1"/>
  <c r="T497" i="1"/>
  <c r="S497" i="1"/>
  <c r="R497" i="1"/>
  <c r="Q497" i="1"/>
  <c r="U496" i="1"/>
  <c r="T496" i="1"/>
  <c r="S496" i="1"/>
  <c r="R496" i="1"/>
  <c r="Q496" i="1"/>
  <c r="U495" i="1"/>
  <c r="T495" i="1"/>
  <c r="S495" i="1"/>
  <c r="R495" i="1"/>
  <c r="Q495" i="1"/>
  <c r="U494" i="1"/>
  <c r="T494" i="1"/>
  <c r="S494" i="1"/>
  <c r="R494" i="1"/>
  <c r="Q494" i="1"/>
  <c r="U493" i="1"/>
  <c r="T493" i="1"/>
  <c r="S493" i="1"/>
  <c r="R493" i="1"/>
  <c r="Q493" i="1"/>
  <c r="U492" i="1"/>
  <c r="T492" i="1"/>
  <c r="S492" i="1"/>
  <c r="R492" i="1"/>
  <c r="Q492" i="1"/>
  <c r="U491" i="1"/>
  <c r="T491" i="1"/>
  <c r="S491" i="1"/>
  <c r="R491" i="1"/>
  <c r="Q491" i="1"/>
  <c r="U490" i="1"/>
  <c r="T490" i="1"/>
  <c r="S490" i="1"/>
  <c r="R490" i="1"/>
  <c r="Q490" i="1"/>
  <c r="U489" i="1"/>
  <c r="T489" i="1"/>
  <c r="S489" i="1"/>
  <c r="R489" i="1"/>
  <c r="Q489" i="1"/>
  <c r="U488" i="1"/>
  <c r="T488" i="1"/>
  <c r="S488" i="1"/>
  <c r="R488" i="1"/>
  <c r="Q488" i="1"/>
  <c r="U487" i="1"/>
  <c r="T487" i="1"/>
  <c r="S487" i="1"/>
  <c r="R487" i="1"/>
  <c r="Q487" i="1"/>
  <c r="U486" i="1"/>
  <c r="T486" i="1"/>
  <c r="S486" i="1"/>
  <c r="R486" i="1"/>
  <c r="Q486" i="1"/>
  <c r="U485" i="1"/>
  <c r="T485" i="1"/>
  <c r="S485" i="1"/>
  <c r="R485" i="1"/>
  <c r="Q485" i="1"/>
  <c r="U484" i="1"/>
  <c r="T484" i="1"/>
  <c r="S484" i="1"/>
  <c r="R484" i="1"/>
  <c r="Q484" i="1"/>
  <c r="U483" i="1"/>
  <c r="T483" i="1"/>
  <c r="S483" i="1"/>
  <c r="R483" i="1"/>
  <c r="Q483" i="1"/>
  <c r="U482" i="1"/>
  <c r="T482" i="1"/>
  <c r="S482" i="1"/>
  <c r="R482" i="1"/>
  <c r="Q482" i="1"/>
  <c r="U481" i="1"/>
  <c r="T481" i="1"/>
  <c r="S481" i="1"/>
  <c r="R481" i="1"/>
  <c r="Q481" i="1"/>
  <c r="U480" i="1"/>
  <c r="T480" i="1"/>
  <c r="S480" i="1"/>
  <c r="R480" i="1"/>
  <c r="Q480" i="1"/>
  <c r="U479" i="1"/>
  <c r="T479" i="1"/>
  <c r="S479" i="1"/>
  <c r="R479" i="1"/>
  <c r="Q479" i="1"/>
  <c r="U478" i="1"/>
  <c r="T478" i="1"/>
  <c r="S478" i="1"/>
  <c r="R478" i="1"/>
  <c r="Q478" i="1"/>
  <c r="U477" i="1"/>
  <c r="T477" i="1"/>
  <c r="S477" i="1"/>
  <c r="R477" i="1"/>
  <c r="Q477" i="1"/>
  <c r="U476" i="1"/>
  <c r="T476" i="1"/>
  <c r="S476" i="1"/>
  <c r="R476" i="1"/>
  <c r="Q476" i="1"/>
  <c r="U475" i="1"/>
  <c r="T475" i="1"/>
  <c r="S475" i="1"/>
  <c r="R475" i="1"/>
  <c r="Q475" i="1"/>
  <c r="U474" i="1"/>
  <c r="T474" i="1"/>
  <c r="S474" i="1"/>
  <c r="R474" i="1"/>
  <c r="Q474" i="1"/>
  <c r="U473" i="1"/>
  <c r="T473" i="1"/>
  <c r="S473" i="1"/>
  <c r="R473" i="1"/>
  <c r="Q473" i="1"/>
  <c r="U472" i="1"/>
  <c r="T472" i="1"/>
  <c r="S472" i="1"/>
  <c r="R472" i="1"/>
  <c r="Q472" i="1"/>
  <c r="U471" i="1"/>
  <c r="T471" i="1"/>
  <c r="S471" i="1"/>
  <c r="R471" i="1"/>
  <c r="Q471" i="1"/>
  <c r="U470" i="1"/>
  <c r="T470" i="1"/>
  <c r="S470" i="1"/>
  <c r="R470" i="1"/>
  <c r="Q470" i="1"/>
  <c r="U469" i="1"/>
  <c r="T469" i="1"/>
  <c r="S469" i="1"/>
  <c r="R469" i="1"/>
  <c r="Q469" i="1"/>
  <c r="U468" i="1"/>
  <c r="T468" i="1"/>
  <c r="S468" i="1"/>
  <c r="R468" i="1"/>
  <c r="Q468" i="1"/>
  <c r="U467" i="1"/>
  <c r="T467" i="1"/>
  <c r="S467" i="1"/>
  <c r="R467" i="1"/>
  <c r="Q467" i="1"/>
  <c r="U466" i="1"/>
  <c r="T466" i="1"/>
  <c r="S466" i="1"/>
  <c r="R466" i="1"/>
  <c r="Q466" i="1"/>
  <c r="U465" i="1"/>
  <c r="T465" i="1"/>
  <c r="S465" i="1"/>
  <c r="R465" i="1"/>
  <c r="Q465" i="1"/>
  <c r="U464" i="1"/>
  <c r="T464" i="1"/>
  <c r="S464" i="1"/>
  <c r="R464" i="1"/>
  <c r="Q464" i="1"/>
  <c r="U463" i="1"/>
  <c r="T463" i="1"/>
  <c r="S463" i="1"/>
  <c r="R463" i="1"/>
  <c r="Q463" i="1"/>
  <c r="U462" i="1"/>
  <c r="T462" i="1"/>
  <c r="S462" i="1"/>
  <c r="R462" i="1"/>
  <c r="Q462" i="1"/>
  <c r="U461" i="1"/>
  <c r="T461" i="1"/>
  <c r="S461" i="1"/>
  <c r="R461" i="1"/>
  <c r="Q461" i="1"/>
  <c r="U460" i="1"/>
  <c r="T460" i="1"/>
  <c r="S460" i="1"/>
  <c r="R460" i="1"/>
  <c r="Q460" i="1"/>
  <c r="U459" i="1"/>
  <c r="T459" i="1"/>
  <c r="S459" i="1"/>
  <c r="R459" i="1"/>
  <c r="Q459" i="1"/>
  <c r="U458" i="1"/>
  <c r="T458" i="1"/>
  <c r="S458" i="1"/>
  <c r="R458" i="1"/>
  <c r="Q458" i="1"/>
  <c r="U457" i="1"/>
  <c r="T457" i="1"/>
  <c r="S457" i="1"/>
  <c r="R457" i="1"/>
  <c r="Q457" i="1"/>
  <c r="U456" i="1"/>
  <c r="T456" i="1"/>
  <c r="S456" i="1"/>
  <c r="R456" i="1"/>
  <c r="Q456" i="1"/>
  <c r="U455" i="1"/>
  <c r="T455" i="1"/>
  <c r="S455" i="1"/>
  <c r="R455" i="1"/>
  <c r="Q455" i="1"/>
  <c r="U454" i="1"/>
  <c r="T454" i="1"/>
  <c r="S454" i="1"/>
  <c r="R454" i="1"/>
  <c r="Q454" i="1"/>
  <c r="U453" i="1"/>
  <c r="T453" i="1"/>
  <c r="S453" i="1"/>
  <c r="R453" i="1"/>
  <c r="Q453" i="1"/>
  <c r="U452" i="1"/>
  <c r="T452" i="1"/>
  <c r="S452" i="1"/>
  <c r="R452" i="1"/>
  <c r="Q452" i="1"/>
  <c r="U451" i="1"/>
  <c r="T451" i="1"/>
  <c r="S451" i="1"/>
  <c r="R451" i="1"/>
  <c r="Q451" i="1"/>
  <c r="U450" i="1"/>
  <c r="T450" i="1"/>
  <c r="S450" i="1"/>
  <c r="R450" i="1"/>
  <c r="Q450" i="1"/>
  <c r="U449" i="1"/>
  <c r="T449" i="1"/>
  <c r="S449" i="1"/>
  <c r="R449" i="1"/>
  <c r="Q449" i="1"/>
  <c r="U448" i="1"/>
  <c r="T448" i="1"/>
  <c r="S448" i="1"/>
  <c r="R448" i="1"/>
  <c r="Q448" i="1"/>
  <c r="U447" i="1"/>
  <c r="T447" i="1"/>
  <c r="S447" i="1"/>
  <c r="R447" i="1"/>
  <c r="Q447" i="1"/>
  <c r="U446" i="1"/>
  <c r="T446" i="1"/>
  <c r="S446" i="1"/>
  <c r="R446" i="1"/>
  <c r="Q446" i="1"/>
  <c r="U445" i="1"/>
  <c r="T445" i="1"/>
  <c r="S445" i="1"/>
  <c r="R445" i="1"/>
  <c r="Q445" i="1"/>
  <c r="U444" i="1"/>
  <c r="T444" i="1"/>
  <c r="S444" i="1"/>
  <c r="R444" i="1"/>
  <c r="Q444" i="1"/>
  <c r="U443" i="1"/>
  <c r="T443" i="1"/>
  <c r="S443" i="1"/>
  <c r="R443" i="1"/>
  <c r="Q443" i="1"/>
  <c r="U442" i="1"/>
  <c r="T442" i="1"/>
  <c r="S442" i="1"/>
  <c r="R442" i="1"/>
  <c r="Q442" i="1"/>
  <c r="U441" i="1"/>
  <c r="T441" i="1"/>
  <c r="S441" i="1"/>
  <c r="R441" i="1"/>
  <c r="Q441" i="1"/>
  <c r="U440" i="1"/>
  <c r="T440" i="1"/>
  <c r="S440" i="1"/>
  <c r="R440" i="1"/>
  <c r="Q440" i="1"/>
  <c r="U439" i="1"/>
  <c r="T439" i="1"/>
  <c r="S439" i="1"/>
  <c r="R439" i="1"/>
  <c r="Q439" i="1"/>
  <c r="U438" i="1"/>
  <c r="T438" i="1"/>
  <c r="S438" i="1"/>
  <c r="R438" i="1"/>
  <c r="Q438" i="1"/>
  <c r="U437" i="1"/>
  <c r="T437" i="1"/>
  <c r="S437" i="1"/>
  <c r="R437" i="1"/>
  <c r="Q437" i="1"/>
  <c r="U436" i="1"/>
  <c r="T436" i="1"/>
  <c r="S436" i="1"/>
  <c r="R436" i="1"/>
  <c r="Q436" i="1"/>
  <c r="U435" i="1"/>
  <c r="T435" i="1"/>
  <c r="S435" i="1"/>
  <c r="R435" i="1"/>
  <c r="Q435" i="1"/>
  <c r="U434" i="1"/>
  <c r="T434" i="1"/>
  <c r="S434" i="1"/>
  <c r="R434" i="1"/>
  <c r="Q434" i="1"/>
  <c r="U433" i="1"/>
  <c r="T433" i="1"/>
  <c r="S433" i="1"/>
  <c r="R433" i="1"/>
  <c r="Q433" i="1"/>
  <c r="U432" i="1"/>
  <c r="T432" i="1"/>
  <c r="S432" i="1"/>
  <c r="R432" i="1"/>
  <c r="Q432" i="1"/>
  <c r="U431" i="1"/>
  <c r="T431" i="1"/>
  <c r="S431" i="1"/>
  <c r="R431" i="1"/>
  <c r="Q431" i="1"/>
  <c r="U430" i="1"/>
  <c r="T430" i="1"/>
  <c r="S430" i="1"/>
  <c r="R430" i="1"/>
  <c r="Q430" i="1"/>
  <c r="U429" i="1"/>
  <c r="T429" i="1"/>
  <c r="S429" i="1"/>
  <c r="R429" i="1"/>
  <c r="Q429" i="1"/>
  <c r="U428" i="1"/>
  <c r="T428" i="1"/>
  <c r="S428" i="1"/>
  <c r="R428" i="1"/>
  <c r="Q428" i="1"/>
  <c r="U427" i="1"/>
  <c r="T427" i="1"/>
  <c r="S427" i="1"/>
  <c r="R427" i="1"/>
  <c r="Q427" i="1"/>
  <c r="U426" i="1"/>
  <c r="T426" i="1"/>
  <c r="S426" i="1"/>
  <c r="R426" i="1"/>
  <c r="Q426" i="1"/>
  <c r="U425" i="1"/>
  <c r="T425" i="1"/>
  <c r="S425" i="1"/>
  <c r="R425" i="1"/>
  <c r="Q425" i="1"/>
  <c r="U424" i="1"/>
  <c r="T424" i="1"/>
  <c r="S424" i="1"/>
  <c r="R424" i="1"/>
  <c r="Q424" i="1"/>
  <c r="U423" i="1"/>
  <c r="T423" i="1"/>
  <c r="S423" i="1"/>
  <c r="R423" i="1"/>
  <c r="Q423" i="1"/>
  <c r="U422" i="1"/>
  <c r="T422" i="1"/>
  <c r="S422" i="1"/>
  <c r="R422" i="1"/>
  <c r="Q422" i="1"/>
  <c r="U421" i="1"/>
  <c r="T421" i="1"/>
  <c r="S421" i="1"/>
  <c r="R421" i="1"/>
  <c r="Q421" i="1"/>
  <c r="U420" i="1"/>
  <c r="T420" i="1"/>
  <c r="S420" i="1"/>
  <c r="R420" i="1"/>
  <c r="Q420" i="1"/>
  <c r="U419" i="1"/>
  <c r="T419" i="1"/>
  <c r="S419" i="1"/>
  <c r="R419" i="1"/>
  <c r="Q419" i="1"/>
  <c r="U418" i="1"/>
  <c r="T418" i="1"/>
  <c r="S418" i="1"/>
  <c r="R418" i="1"/>
  <c r="Q418" i="1"/>
  <c r="U417" i="1"/>
  <c r="T417" i="1"/>
  <c r="S417" i="1"/>
  <c r="R417" i="1"/>
  <c r="Q417" i="1"/>
  <c r="U416" i="1"/>
  <c r="T416" i="1"/>
  <c r="S416" i="1"/>
  <c r="R416" i="1"/>
  <c r="Q416" i="1"/>
  <c r="U415" i="1"/>
  <c r="T415" i="1"/>
  <c r="S415" i="1"/>
  <c r="R415" i="1"/>
  <c r="Q415" i="1"/>
  <c r="U414" i="1"/>
  <c r="T414" i="1"/>
  <c r="S414" i="1"/>
  <c r="R414" i="1"/>
  <c r="Q414" i="1"/>
  <c r="U413" i="1"/>
  <c r="T413" i="1"/>
  <c r="S413" i="1"/>
  <c r="R413" i="1"/>
  <c r="Q413" i="1"/>
  <c r="U412" i="1"/>
  <c r="T412" i="1"/>
  <c r="S412" i="1"/>
  <c r="R412" i="1"/>
  <c r="Q412" i="1"/>
  <c r="U411" i="1"/>
  <c r="T411" i="1"/>
  <c r="S411" i="1"/>
  <c r="R411" i="1"/>
  <c r="Q411" i="1"/>
  <c r="U410" i="1"/>
  <c r="T410" i="1"/>
  <c r="S410" i="1"/>
  <c r="R410" i="1"/>
  <c r="Q410" i="1"/>
  <c r="U409" i="1"/>
  <c r="T409" i="1"/>
  <c r="S409" i="1"/>
  <c r="R409" i="1"/>
  <c r="Q409" i="1"/>
  <c r="U408" i="1"/>
  <c r="T408" i="1"/>
  <c r="S408" i="1"/>
  <c r="R408" i="1"/>
  <c r="Q408" i="1"/>
  <c r="U407" i="1"/>
  <c r="T407" i="1"/>
  <c r="S407" i="1"/>
  <c r="R407" i="1"/>
  <c r="Q407" i="1"/>
  <c r="U406" i="1"/>
  <c r="T406" i="1"/>
  <c r="S406" i="1"/>
  <c r="R406" i="1"/>
  <c r="Q406" i="1"/>
  <c r="U405" i="1"/>
  <c r="T405" i="1"/>
  <c r="S405" i="1"/>
  <c r="R405" i="1"/>
  <c r="Q405" i="1"/>
  <c r="U404" i="1"/>
  <c r="T404" i="1"/>
  <c r="S404" i="1"/>
  <c r="R404" i="1"/>
  <c r="Q404" i="1"/>
  <c r="U403" i="1"/>
  <c r="T403" i="1"/>
  <c r="S403" i="1"/>
  <c r="R403" i="1"/>
  <c r="Q403" i="1"/>
  <c r="U402" i="1"/>
  <c r="T402" i="1"/>
  <c r="S402" i="1"/>
  <c r="R402" i="1"/>
  <c r="Q402" i="1"/>
  <c r="U401" i="1"/>
  <c r="T401" i="1"/>
  <c r="S401" i="1"/>
  <c r="R401" i="1"/>
  <c r="Q401" i="1"/>
  <c r="U400" i="1"/>
  <c r="T400" i="1"/>
  <c r="S400" i="1"/>
  <c r="R400" i="1"/>
  <c r="Q400" i="1"/>
  <c r="U399" i="1"/>
  <c r="T399" i="1"/>
  <c r="S399" i="1"/>
  <c r="R399" i="1"/>
  <c r="Q399" i="1"/>
  <c r="U398" i="1"/>
  <c r="T398" i="1"/>
  <c r="S398" i="1"/>
  <c r="R398" i="1"/>
  <c r="Q398" i="1"/>
  <c r="U397" i="1"/>
  <c r="T397" i="1"/>
  <c r="S397" i="1"/>
  <c r="R397" i="1"/>
  <c r="Q397" i="1"/>
  <c r="U396" i="1"/>
  <c r="T396" i="1"/>
  <c r="S396" i="1"/>
  <c r="R396" i="1"/>
  <c r="Q396" i="1"/>
  <c r="U395" i="1"/>
  <c r="T395" i="1"/>
  <c r="S395" i="1"/>
  <c r="R395" i="1"/>
  <c r="Q395" i="1"/>
  <c r="U394" i="1"/>
  <c r="T394" i="1"/>
  <c r="S394" i="1"/>
  <c r="R394" i="1"/>
  <c r="Q394" i="1"/>
  <c r="U393" i="1"/>
  <c r="T393" i="1"/>
  <c r="S393" i="1"/>
  <c r="R393" i="1"/>
  <c r="Q393" i="1"/>
  <c r="U392" i="1"/>
  <c r="T392" i="1"/>
  <c r="S392" i="1"/>
  <c r="R392" i="1"/>
  <c r="Q392" i="1"/>
  <c r="U391" i="1"/>
  <c r="T391" i="1"/>
  <c r="S391" i="1"/>
  <c r="R391" i="1"/>
  <c r="Q391" i="1"/>
  <c r="U390" i="1"/>
  <c r="T390" i="1"/>
  <c r="S390" i="1"/>
  <c r="R390" i="1"/>
  <c r="Q390" i="1"/>
  <c r="U389" i="1"/>
  <c r="T389" i="1"/>
  <c r="S389" i="1"/>
  <c r="R389" i="1"/>
  <c r="Q389" i="1"/>
  <c r="U388" i="1"/>
  <c r="T388" i="1"/>
  <c r="S388" i="1"/>
  <c r="R388" i="1"/>
  <c r="Q388" i="1"/>
  <c r="U387" i="1"/>
  <c r="T387" i="1"/>
  <c r="S387" i="1"/>
  <c r="R387" i="1"/>
  <c r="Q387" i="1"/>
  <c r="U386" i="1"/>
  <c r="T386" i="1"/>
  <c r="S386" i="1"/>
  <c r="R386" i="1"/>
  <c r="Q386" i="1"/>
  <c r="U385" i="1"/>
  <c r="T385" i="1"/>
  <c r="S385" i="1"/>
  <c r="R385" i="1"/>
  <c r="Q385" i="1"/>
  <c r="U384" i="1"/>
  <c r="T384" i="1"/>
  <c r="S384" i="1"/>
  <c r="R384" i="1"/>
  <c r="Q384" i="1"/>
  <c r="U383" i="1"/>
  <c r="T383" i="1"/>
  <c r="S383" i="1"/>
  <c r="R383" i="1"/>
  <c r="Q383" i="1"/>
  <c r="U382" i="1"/>
  <c r="T382" i="1"/>
  <c r="S382" i="1"/>
  <c r="R382" i="1"/>
  <c r="Q382" i="1"/>
  <c r="U381" i="1"/>
  <c r="T381" i="1"/>
  <c r="S381" i="1"/>
  <c r="R381" i="1"/>
  <c r="Q381" i="1"/>
  <c r="U380" i="1"/>
  <c r="T380" i="1"/>
  <c r="S380" i="1"/>
  <c r="R380" i="1"/>
  <c r="Q380" i="1"/>
  <c r="U379" i="1"/>
  <c r="T379" i="1"/>
  <c r="S379" i="1"/>
  <c r="R379" i="1"/>
  <c r="Q379" i="1"/>
  <c r="U378" i="1"/>
  <c r="T378" i="1"/>
  <c r="S378" i="1"/>
  <c r="R378" i="1"/>
  <c r="Q378" i="1"/>
  <c r="U377" i="1"/>
  <c r="T377" i="1"/>
  <c r="S377" i="1"/>
  <c r="R377" i="1"/>
  <c r="Q377" i="1"/>
  <c r="U376" i="1"/>
  <c r="T376" i="1"/>
  <c r="S376" i="1"/>
  <c r="R376" i="1"/>
  <c r="Q376" i="1"/>
  <c r="U375" i="1"/>
  <c r="T375" i="1"/>
  <c r="S375" i="1"/>
  <c r="R375" i="1"/>
  <c r="Q375" i="1"/>
  <c r="U374" i="1"/>
  <c r="T374" i="1"/>
  <c r="S374" i="1"/>
  <c r="R374" i="1"/>
  <c r="Q374" i="1"/>
  <c r="U373" i="1"/>
  <c r="T373" i="1"/>
  <c r="S373" i="1"/>
  <c r="R373" i="1"/>
  <c r="Q373" i="1"/>
  <c r="U372" i="1"/>
  <c r="T372" i="1"/>
  <c r="S372" i="1"/>
  <c r="R372" i="1"/>
  <c r="Q372" i="1"/>
  <c r="U371" i="1"/>
  <c r="T371" i="1"/>
  <c r="S371" i="1"/>
  <c r="R371" i="1"/>
  <c r="Q371" i="1"/>
  <c r="U370" i="1"/>
  <c r="T370" i="1"/>
  <c r="S370" i="1"/>
  <c r="R370" i="1"/>
  <c r="Q370" i="1"/>
  <c r="U369" i="1"/>
  <c r="T369" i="1"/>
  <c r="S369" i="1"/>
  <c r="R369" i="1"/>
  <c r="Q369" i="1"/>
  <c r="U368" i="1"/>
  <c r="T368" i="1"/>
  <c r="S368" i="1"/>
  <c r="R368" i="1"/>
  <c r="Q368" i="1"/>
  <c r="U367" i="1"/>
  <c r="T367" i="1"/>
  <c r="S367" i="1"/>
  <c r="R367" i="1"/>
  <c r="Q367" i="1"/>
  <c r="U366" i="1"/>
  <c r="T366" i="1"/>
  <c r="S366" i="1"/>
  <c r="R366" i="1"/>
  <c r="Q366" i="1"/>
  <c r="U365" i="1"/>
  <c r="T365" i="1"/>
  <c r="S365" i="1"/>
  <c r="R365" i="1"/>
  <c r="Q365" i="1"/>
  <c r="U364" i="1"/>
  <c r="T364" i="1"/>
  <c r="S364" i="1"/>
  <c r="R364" i="1"/>
  <c r="Q364" i="1"/>
  <c r="U363" i="1"/>
  <c r="T363" i="1"/>
  <c r="S363" i="1"/>
  <c r="R363" i="1"/>
  <c r="Q363" i="1"/>
  <c r="U362" i="1"/>
  <c r="T362" i="1"/>
  <c r="S362" i="1"/>
  <c r="R362" i="1"/>
  <c r="Q362" i="1"/>
  <c r="U361" i="1"/>
  <c r="T361" i="1"/>
  <c r="S361" i="1"/>
  <c r="R361" i="1"/>
  <c r="Q361" i="1"/>
  <c r="U360" i="1"/>
  <c r="T360" i="1"/>
  <c r="S360" i="1"/>
  <c r="R360" i="1"/>
  <c r="Q360" i="1"/>
  <c r="U359" i="1"/>
  <c r="T359" i="1"/>
  <c r="S359" i="1"/>
  <c r="R359" i="1"/>
  <c r="Q359" i="1"/>
  <c r="U358" i="1"/>
  <c r="T358" i="1"/>
  <c r="S358" i="1"/>
  <c r="R358" i="1"/>
  <c r="Q358" i="1"/>
  <c r="U357" i="1"/>
  <c r="T357" i="1"/>
  <c r="S357" i="1"/>
  <c r="R357" i="1"/>
  <c r="Q357" i="1"/>
  <c r="U356" i="1"/>
  <c r="T356" i="1"/>
  <c r="S356" i="1"/>
  <c r="R356" i="1"/>
  <c r="Q356" i="1"/>
  <c r="U355" i="1"/>
  <c r="T355" i="1"/>
  <c r="S355" i="1"/>
  <c r="R355" i="1"/>
  <c r="Q355" i="1"/>
  <c r="U354" i="1"/>
  <c r="T354" i="1"/>
  <c r="S354" i="1"/>
  <c r="R354" i="1"/>
  <c r="Q354" i="1"/>
  <c r="U353" i="1"/>
  <c r="T353" i="1"/>
  <c r="S353" i="1"/>
  <c r="R353" i="1"/>
  <c r="Q353" i="1"/>
  <c r="U352" i="1"/>
  <c r="T352" i="1"/>
  <c r="S352" i="1"/>
  <c r="R352" i="1"/>
  <c r="Q352" i="1"/>
  <c r="U351" i="1"/>
  <c r="T351" i="1"/>
  <c r="S351" i="1"/>
  <c r="R351" i="1"/>
  <c r="Q351" i="1"/>
  <c r="U350" i="1"/>
  <c r="T350" i="1"/>
  <c r="S350" i="1"/>
  <c r="R350" i="1"/>
  <c r="Q350" i="1"/>
  <c r="U349" i="1"/>
  <c r="T349" i="1"/>
  <c r="S349" i="1"/>
  <c r="R349" i="1"/>
  <c r="Q349" i="1"/>
  <c r="U348" i="1"/>
  <c r="T348" i="1"/>
  <c r="S348" i="1"/>
  <c r="R348" i="1"/>
  <c r="Q348" i="1"/>
  <c r="U347" i="1"/>
  <c r="T347" i="1"/>
  <c r="S347" i="1"/>
  <c r="R347" i="1"/>
  <c r="Q347" i="1"/>
  <c r="U346" i="1"/>
  <c r="T346" i="1"/>
  <c r="S346" i="1"/>
  <c r="R346" i="1"/>
  <c r="Q346" i="1"/>
  <c r="U345" i="1"/>
  <c r="T345" i="1"/>
  <c r="S345" i="1"/>
  <c r="R345" i="1"/>
  <c r="Q345" i="1"/>
  <c r="U344" i="1"/>
  <c r="T344" i="1"/>
  <c r="S344" i="1"/>
  <c r="R344" i="1"/>
  <c r="Q344" i="1"/>
  <c r="U343" i="1"/>
  <c r="T343" i="1"/>
  <c r="S343" i="1"/>
  <c r="R343" i="1"/>
  <c r="Q343" i="1"/>
  <c r="U342" i="1"/>
  <c r="T342" i="1"/>
  <c r="S342" i="1"/>
  <c r="R342" i="1"/>
  <c r="Q342" i="1"/>
  <c r="U341" i="1"/>
  <c r="T341" i="1"/>
  <c r="S341" i="1"/>
  <c r="R341" i="1"/>
  <c r="Q341" i="1"/>
  <c r="U340" i="1"/>
  <c r="T340" i="1"/>
  <c r="S340" i="1"/>
  <c r="R340" i="1"/>
  <c r="Q340" i="1"/>
  <c r="U339" i="1"/>
  <c r="T339" i="1"/>
  <c r="S339" i="1"/>
  <c r="R339" i="1"/>
  <c r="Q339" i="1"/>
  <c r="U338" i="1"/>
  <c r="T338" i="1"/>
  <c r="S338" i="1"/>
  <c r="R338" i="1"/>
  <c r="Q338" i="1"/>
  <c r="U337" i="1"/>
  <c r="T337" i="1"/>
  <c r="S337" i="1"/>
  <c r="R337" i="1"/>
  <c r="Q337" i="1"/>
  <c r="U336" i="1"/>
  <c r="T336" i="1"/>
  <c r="S336" i="1"/>
  <c r="R336" i="1"/>
  <c r="Q336" i="1"/>
  <c r="U335" i="1"/>
  <c r="T335" i="1"/>
  <c r="S335" i="1"/>
  <c r="R335" i="1"/>
  <c r="Q335" i="1"/>
  <c r="U334" i="1"/>
  <c r="T334" i="1"/>
  <c r="S334" i="1"/>
  <c r="R334" i="1"/>
  <c r="Q334" i="1"/>
  <c r="U333" i="1"/>
  <c r="T333" i="1"/>
  <c r="S333" i="1"/>
  <c r="R333" i="1"/>
  <c r="Q333" i="1"/>
  <c r="U332" i="1"/>
  <c r="T332" i="1"/>
  <c r="S332" i="1"/>
  <c r="R332" i="1"/>
  <c r="Q332" i="1"/>
  <c r="U331" i="1"/>
  <c r="T331" i="1"/>
  <c r="S331" i="1"/>
  <c r="R331" i="1"/>
  <c r="Q331" i="1"/>
  <c r="U330" i="1"/>
  <c r="T330" i="1"/>
  <c r="S330" i="1"/>
  <c r="R330" i="1"/>
  <c r="Q330" i="1"/>
  <c r="U329" i="1"/>
  <c r="T329" i="1"/>
  <c r="S329" i="1"/>
  <c r="R329" i="1"/>
  <c r="Q329" i="1"/>
  <c r="U328" i="1"/>
  <c r="T328" i="1"/>
  <c r="S328" i="1"/>
  <c r="R328" i="1"/>
  <c r="Q328" i="1"/>
  <c r="U327" i="1"/>
  <c r="T327" i="1"/>
  <c r="S327" i="1"/>
  <c r="R327" i="1"/>
  <c r="Q327" i="1"/>
  <c r="U326" i="1"/>
  <c r="T326" i="1"/>
  <c r="S326" i="1"/>
  <c r="R326" i="1"/>
  <c r="Q326" i="1"/>
  <c r="U325" i="1"/>
  <c r="T325" i="1"/>
  <c r="S325" i="1"/>
  <c r="R325" i="1"/>
  <c r="Q325" i="1"/>
  <c r="U324" i="1"/>
  <c r="T324" i="1"/>
  <c r="S324" i="1"/>
  <c r="R324" i="1"/>
  <c r="Q324" i="1"/>
  <c r="U323" i="1"/>
  <c r="T323" i="1"/>
  <c r="S323" i="1"/>
  <c r="R323" i="1"/>
  <c r="Q323" i="1"/>
  <c r="U322" i="1"/>
  <c r="T322" i="1"/>
  <c r="S322" i="1"/>
  <c r="R322" i="1"/>
  <c r="Q322" i="1"/>
  <c r="U321" i="1"/>
  <c r="T321" i="1"/>
  <c r="S321" i="1"/>
  <c r="R321" i="1"/>
  <c r="Q321" i="1"/>
  <c r="U320" i="1"/>
  <c r="T320" i="1"/>
  <c r="S320" i="1"/>
  <c r="R320" i="1"/>
  <c r="Q320" i="1"/>
  <c r="U319" i="1"/>
  <c r="T319" i="1"/>
  <c r="S319" i="1"/>
  <c r="R319" i="1"/>
  <c r="Q319" i="1"/>
  <c r="U318" i="1"/>
  <c r="T318" i="1"/>
  <c r="S318" i="1"/>
  <c r="R318" i="1"/>
  <c r="Q318" i="1"/>
  <c r="U317" i="1"/>
  <c r="T317" i="1"/>
  <c r="S317" i="1"/>
  <c r="R317" i="1"/>
  <c r="Q317" i="1"/>
  <c r="U316" i="1"/>
  <c r="T316" i="1"/>
  <c r="S316" i="1"/>
  <c r="R316" i="1"/>
  <c r="Q316" i="1"/>
  <c r="U315" i="1"/>
  <c r="T315" i="1"/>
  <c r="S315" i="1"/>
  <c r="R315" i="1"/>
  <c r="Q315" i="1"/>
  <c r="U314" i="1"/>
  <c r="T314" i="1"/>
  <c r="S314" i="1"/>
  <c r="R314" i="1"/>
  <c r="Q314" i="1"/>
  <c r="U313" i="1"/>
  <c r="T313" i="1"/>
  <c r="S313" i="1"/>
  <c r="R313" i="1"/>
  <c r="Q313" i="1"/>
  <c r="U312" i="1"/>
  <c r="T312" i="1"/>
  <c r="S312" i="1"/>
  <c r="R312" i="1"/>
  <c r="Q312" i="1"/>
  <c r="U311" i="1"/>
  <c r="T311" i="1"/>
  <c r="S311" i="1"/>
  <c r="R311" i="1"/>
  <c r="Q311" i="1"/>
  <c r="U310" i="1"/>
  <c r="T310" i="1"/>
  <c r="S310" i="1"/>
  <c r="R310" i="1"/>
  <c r="Q310" i="1"/>
  <c r="U309" i="1"/>
  <c r="T309" i="1"/>
  <c r="S309" i="1"/>
  <c r="R309" i="1"/>
  <c r="Q309" i="1"/>
  <c r="U308" i="1"/>
  <c r="T308" i="1"/>
  <c r="S308" i="1"/>
  <c r="R308" i="1"/>
  <c r="Q308" i="1"/>
  <c r="U307" i="1"/>
  <c r="T307" i="1"/>
  <c r="S307" i="1"/>
  <c r="R307" i="1"/>
  <c r="Q307" i="1"/>
  <c r="U306" i="1"/>
  <c r="T306" i="1"/>
  <c r="S306" i="1"/>
  <c r="R306" i="1"/>
  <c r="Q306" i="1"/>
  <c r="U305" i="1"/>
  <c r="T305" i="1"/>
  <c r="S305" i="1"/>
  <c r="R305" i="1"/>
  <c r="Q305" i="1"/>
  <c r="U304" i="1"/>
  <c r="T304" i="1"/>
  <c r="S304" i="1"/>
  <c r="R304" i="1"/>
  <c r="Q304" i="1"/>
  <c r="U303" i="1"/>
  <c r="T303" i="1"/>
  <c r="S303" i="1"/>
  <c r="R303" i="1"/>
  <c r="Q303" i="1"/>
  <c r="U302" i="1"/>
  <c r="T302" i="1"/>
  <c r="S302" i="1"/>
  <c r="R302" i="1"/>
  <c r="Q302" i="1"/>
  <c r="U301" i="1"/>
  <c r="T301" i="1"/>
  <c r="S301" i="1"/>
  <c r="R301" i="1"/>
  <c r="Q301" i="1"/>
  <c r="U300" i="1"/>
  <c r="T300" i="1"/>
  <c r="S300" i="1"/>
  <c r="R300" i="1"/>
  <c r="Q300" i="1"/>
  <c r="U299" i="1"/>
  <c r="T299" i="1"/>
  <c r="S299" i="1"/>
  <c r="R299" i="1"/>
  <c r="Q299" i="1"/>
  <c r="U298" i="1"/>
  <c r="T298" i="1"/>
  <c r="S298" i="1"/>
  <c r="R298" i="1"/>
  <c r="Q298" i="1"/>
  <c r="U297" i="1"/>
  <c r="T297" i="1"/>
  <c r="S297" i="1"/>
  <c r="R297" i="1"/>
  <c r="Q297" i="1"/>
  <c r="U296" i="1"/>
  <c r="T296" i="1"/>
  <c r="S296" i="1"/>
  <c r="R296" i="1"/>
  <c r="Q296" i="1"/>
  <c r="U295" i="1"/>
  <c r="T295" i="1"/>
  <c r="S295" i="1"/>
  <c r="R295" i="1"/>
  <c r="Q295" i="1"/>
  <c r="U294" i="1"/>
  <c r="T294" i="1"/>
  <c r="S294" i="1"/>
  <c r="R294" i="1"/>
  <c r="Q294" i="1"/>
  <c r="U293" i="1"/>
  <c r="T293" i="1"/>
  <c r="S293" i="1"/>
  <c r="R293" i="1"/>
  <c r="Q293" i="1"/>
  <c r="U292" i="1"/>
  <c r="T292" i="1"/>
  <c r="S292" i="1"/>
  <c r="R292" i="1"/>
  <c r="Q292" i="1"/>
  <c r="U291" i="1"/>
  <c r="T291" i="1"/>
  <c r="S291" i="1"/>
  <c r="R291" i="1"/>
  <c r="Q291" i="1"/>
  <c r="U290" i="1"/>
  <c r="T290" i="1"/>
  <c r="S290" i="1"/>
  <c r="R290" i="1"/>
  <c r="Q290" i="1"/>
  <c r="U289" i="1"/>
  <c r="T289" i="1"/>
  <c r="S289" i="1"/>
  <c r="R289" i="1"/>
  <c r="Q289" i="1"/>
  <c r="U288" i="1"/>
  <c r="T288" i="1"/>
  <c r="S288" i="1"/>
  <c r="R288" i="1"/>
  <c r="Q288" i="1"/>
  <c r="U287" i="1"/>
  <c r="T287" i="1"/>
  <c r="S287" i="1"/>
  <c r="R287" i="1"/>
  <c r="Q287" i="1"/>
  <c r="U286" i="1"/>
  <c r="T286" i="1"/>
  <c r="S286" i="1"/>
  <c r="R286" i="1"/>
  <c r="Q286" i="1"/>
  <c r="U285" i="1"/>
  <c r="T285" i="1"/>
  <c r="S285" i="1"/>
  <c r="R285" i="1"/>
  <c r="Q285" i="1"/>
  <c r="U284" i="1"/>
  <c r="T284" i="1"/>
  <c r="S284" i="1"/>
  <c r="R284" i="1"/>
  <c r="Q284" i="1"/>
  <c r="U283" i="1"/>
  <c r="T283" i="1"/>
  <c r="S283" i="1"/>
  <c r="R283" i="1"/>
  <c r="Q283" i="1"/>
  <c r="U282" i="1"/>
  <c r="T282" i="1"/>
  <c r="S282" i="1"/>
  <c r="R282" i="1"/>
  <c r="Q282" i="1"/>
  <c r="U281" i="1"/>
  <c r="T281" i="1"/>
  <c r="S281" i="1"/>
  <c r="R281" i="1"/>
  <c r="Q281" i="1"/>
  <c r="U280" i="1"/>
  <c r="T280" i="1"/>
  <c r="S280" i="1"/>
  <c r="R280" i="1"/>
  <c r="Q280" i="1"/>
  <c r="U279" i="1"/>
  <c r="T279" i="1"/>
  <c r="S279" i="1"/>
  <c r="R279" i="1"/>
  <c r="Q279" i="1"/>
  <c r="U278" i="1"/>
  <c r="T278" i="1"/>
  <c r="S278" i="1"/>
  <c r="R278" i="1"/>
  <c r="Q278" i="1"/>
  <c r="U277" i="1"/>
  <c r="T277" i="1"/>
  <c r="S277" i="1"/>
  <c r="R277" i="1"/>
  <c r="Q277" i="1"/>
  <c r="U276" i="1"/>
  <c r="T276" i="1"/>
  <c r="S276" i="1"/>
  <c r="R276" i="1"/>
  <c r="Q276" i="1"/>
  <c r="U275" i="1"/>
  <c r="T275" i="1"/>
  <c r="S275" i="1"/>
  <c r="R275" i="1"/>
  <c r="Q275" i="1"/>
  <c r="U274" i="1"/>
  <c r="T274" i="1"/>
  <c r="S274" i="1"/>
  <c r="R274" i="1"/>
  <c r="Q274" i="1"/>
  <c r="U273" i="1"/>
  <c r="T273" i="1"/>
  <c r="S273" i="1"/>
  <c r="R273" i="1"/>
  <c r="Q273" i="1"/>
  <c r="U272" i="1"/>
  <c r="T272" i="1"/>
  <c r="S272" i="1"/>
  <c r="R272" i="1"/>
  <c r="Q272" i="1"/>
  <c r="U271" i="1"/>
  <c r="T271" i="1"/>
  <c r="S271" i="1"/>
  <c r="R271" i="1"/>
  <c r="Q271" i="1"/>
  <c r="U270" i="1"/>
  <c r="T270" i="1"/>
  <c r="S270" i="1"/>
  <c r="R270" i="1"/>
  <c r="Q270" i="1"/>
  <c r="U269" i="1"/>
  <c r="T269" i="1"/>
  <c r="S269" i="1"/>
  <c r="R269" i="1"/>
  <c r="Q269" i="1"/>
  <c r="U268" i="1"/>
  <c r="T268" i="1"/>
  <c r="S268" i="1"/>
  <c r="R268" i="1"/>
  <c r="Q268" i="1"/>
  <c r="U267" i="1"/>
  <c r="T267" i="1"/>
  <c r="S267" i="1"/>
  <c r="R267" i="1"/>
  <c r="Q267" i="1"/>
  <c r="U266" i="1"/>
  <c r="T266" i="1"/>
  <c r="S266" i="1"/>
  <c r="R266" i="1"/>
  <c r="Q266" i="1"/>
  <c r="U265" i="1"/>
  <c r="T265" i="1"/>
  <c r="S265" i="1"/>
  <c r="R265" i="1"/>
  <c r="Q265" i="1"/>
  <c r="U264" i="1"/>
  <c r="T264" i="1"/>
  <c r="S264" i="1"/>
  <c r="R264" i="1"/>
  <c r="Q264" i="1"/>
  <c r="U263" i="1"/>
  <c r="T263" i="1"/>
  <c r="S263" i="1"/>
  <c r="R263" i="1"/>
  <c r="Q263" i="1"/>
  <c r="U262" i="1"/>
  <c r="T262" i="1"/>
  <c r="S262" i="1"/>
  <c r="R262" i="1"/>
  <c r="Q262" i="1"/>
  <c r="U261" i="1"/>
  <c r="T261" i="1"/>
  <c r="S261" i="1"/>
  <c r="R261" i="1"/>
  <c r="Q261" i="1"/>
  <c r="U260" i="1"/>
  <c r="T260" i="1"/>
  <c r="S260" i="1"/>
  <c r="R260" i="1"/>
  <c r="Q260" i="1"/>
  <c r="U259" i="1"/>
  <c r="T259" i="1"/>
  <c r="S259" i="1"/>
  <c r="R259" i="1"/>
  <c r="Q259" i="1"/>
  <c r="U258" i="1"/>
  <c r="T258" i="1"/>
  <c r="S258" i="1"/>
  <c r="R258" i="1"/>
  <c r="Q258" i="1"/>
  <c r="U257" i="1"/>
  <c r="T257" i="1"/>
  <c r="S257" i="1"/>
  <c r="R257" i="1"/>
  <c r="Q257" i="1"/>
  <c r="U256" i="1"/>
  <c r="T256" i="1"/>
  <c r="S256" i="1"/>
  <c r="R256" i="1"/>
  <c r="Q256" i="1"/>
  <c r="U255" i="1"/>
  <c r="T255" i="1"/>
  <c r="S255" i="1"/>
  <c r="R255" i="1"/>
  <c r="Q255" i="1"/>
  <c r="U254" i="1"/>
  <c r="T254" i="1"/>
  <c r="S254" i="1"/>
  <c r="R254" i="1"/>
  <c r="Q254" i="1"/>
  <c r="U253" i="1"/>
  <c r="T253" i="1"/>
  <c r="S253" i="1"/>
  <c r="R253" i="1"/>
  <c r="Q253" i="1"/>
  <c r="U252" i="1"/>
  <c r="T252" i="1"/>
  <c r="S252" i="1"/>
  <c r="R252" i="1"/>
  <c r="Q252" i="1"/>
  <c r="U251" i="1"/>
  <c r="T251" i="1"/>
  <c r="S251" i="1"/>
  <c r="R251" i="1"/>
  <c r="Q251" i="1"/>
  <c r="U250" i="1"/>
  <c r="T250" i="1"/>
  <c r="S250" i="1"/>
  <c r="R250" i="1"/>
  <c r="Q250" i="1"/>
  <c r="U249" i="1"/>
  <c r="T249" i="1"/>
  <c r="S249" i="1"/>
  <c r="R249" i="1"/>
  <c r="Q249" i="1"/>
  <c r="U248" i="1"/>
  <c r="T248" i="1"/>
  <c r="S248" i="1"/>
  <c r="R248" i="1"/>
  <c r="Q248" i="1"/>
  <c r="U247" i="1"/>
  <c r="T247" i="1"/>
  <c r="S247" i="1"/>
  <c r="R247" i="1"/>
  <c r="Q247" i="1"/>
  <c r="U246" i="1"/>
  <c r="T246" i="1"/>
  <c r="S246" i="1"/>
  <c r="R246" i="1"/>
  <c r="Q246" i="1"/>
  <c r="U245" i="1"/>
  <c r="T245" i="1"/>
  <c r="S245" i="1"/>
  <c r="R245" i="1"/>
  <c r="Q245" i="1"/>
  <c r="U244" i="1"/>
  <c r="T244" i="1"/>
  <c r="S244" i="1"/>
  <c r="R244" i="1"/>
  <c r="Q244" i="1"/>
  <c r="U243" i="1"/>
  <c r="T243" i="1"/>
  <c r="S243" i="1"/>
  <c r="R243" i="1"/>
  <c r="Q243" i="1"/>
  <c r="U242" i="1"/>
  <c r="T242" i="1"/>
  <c r="S242" i="1"/>
  <c r="R242" i="1"/>
  <c r="Q242" i="1"/>
  <c r="U241" i="1"/>
  <c r="T241" i="1"/>
  <c r="S241" i="1"/>
  <c r="R241" i="1"/>
  <c r="Q241" i="1"/>
  <c r="U240" i="1"/>
  <c r="T240" i="1"/>
  <c r="S240" i="1"/>
  <c r="R240" i="1"/>
  <c r="Q240" i="1"/>
  <c r="U239" i="1"/>
  <c r="T239" i="1"/>
  <c r="S239" i="1"/>
  <c r="R239" i="1"/>
  <c r="Q239" i="1"/>
  <c r="U238" i="1"/>
  <c r="T238" i="1"/>
  <c r="S238" i="1"/>
  <c r="R238" i="1"/>
  <c r="Q238" i="1"/>
  <c r="U237" i="1"/>
  <c r="T237" i="1"/>
  <c r="S237" i="1"/>
  <c r="R237" i="1"/>
  <c r="Q237" i="1"/>
  <c r="U236" i="1"/>
  <c r="T236" i="1"/>
  <c r="S236" i="1"/>
  <c r="R236" i="1"/>
  <c r="Q236" i="1"/>
  <c r="U235" i="1"/>
  <c r="T235" i="1"/>
  <c r="S235" i="1"/>
  <c r="R235" i="1"/>
  <c r="Q235" i="1"/>
  <c r="U234" i="1"/>
  <c r="T234" i="1"/>
  <c r="S234" i="1"/>
  <c r="R234" i="1"/>
  <c r="Q234" i="1"/>
  <c r="U233" i="1"/>
  <c r="T233" i="1"/>
  <c r="S233" i="1"/>
  <c r="R233" i="1"/>
  <c r="Q233" i="1"/>
  <c r="U232" i="1"/>
  <c r="T232" i="1"/>
  <c r="S232" i="1"/>
  <c r="R232" i="1"/>
  <c r="Q232" i="1"/>
  <c r="U231" i="1"/>
  <c r="T231" i="1"/>
  <c r="S231" i="1"/>
  <c r="R231" i="1"/>
  <c r="Q231" i="1"/>
  <c r="U230" i="1"/>
  <c r="T230" i="1"/>
  <c r="S230" i="1"/>
  <c r="R230" i="1"/>
  <c r="Q230" i="1"/>
  <c r="U229" i="1"/>
  <c r="T229" i="1"/>
  <c r="S229" i="1"/>
  <c r="R229" i="1"/>
  <c r="Q229" i="1"/>
  <c r="U228" i="1"/>
  <c r="T228" i="1"/>
  <c r="S228" i="1"/>
  <c r="R228" i="1"/>
  <c r="Q228" i="1"/>
  <c r="U227" i="1"/>
  <c r="T227" i="1"/>
  <c r="S227" i="1"/>
  <c r="R227" i="1"/>
  <c r="Q227" i="1"/>
  <c r="U226" i="1"/>
  <c r="T226" i="1"/>
  <c r="S226" i="1"/>
  <c r="R226" i="1"/>
  <c r="Q226" i="1"/>
  <c r="U225" i="1"/>
  <c r="T225" i="1"/>
  <c r="S225" i="1"/>
  <c r="R225" i="1"/>
  <c r="Q225" i="1"/>
  <c r="U224" i="1"/>
  <c r="T224" i="1"/>
  <c r="S224" i="1"/>
  <c r="R224" i="1"/>
  <c r="Q224" i="1"/>
  <c r="U223" i="1"/>
  <c r="T223" i="1"/>
  <c r="S223" i="1"/>
  <c r="R223" i="1"/>
  <c r="Q223" i="1"/>
  <c r="U222" i="1"/>
  <c r="T222" i="1"/>
  <c r="S222" i="1"/>
  <c r="R222" i="1"/>
  <c r="Q222" i="1"/>
  <c r="U221" i="1"/>
  <c r="T221" i="1"/>
  <c r="S221" i="1"/>
  <c r="R221" i="1"/>
  <c r="Q221" i="1"/>
  <c r="U220" i="1"/>
  <c r="T220" i="1"/>
  <c r="S220" i="1"/>
  <c r="R220" i="1"/>
  <c r="Q220" i="1"/>
  <c r="U219" i="1"/>
  <c r="T219" i="1"/>
  <c r="S219" i="1"/>
  <c r="R219" i="1"/>
  <c r="Q219" i="1"/>
  <c r="U218" i="1"/>
  <c r="T218" i="1"/>
  <c r="S218" i="1"/>
  <c r="R218" i="1"/>
  <c r="Q218" i="1"/>
  <c r="U217" i="1"/>
  <c r="T217" i="1"/>
  <c r="S217" i="1"/>
  <c r="R217" i="1"/>
  <c r="Q217" i="1"/>
  <c r="U216" i="1"/>
  <c r="T216" i="1"/>
  <c r="S216" i="1"/>
  <c r="R216" i="1"/>
  <c r="Q216" i="1"/>
  <c r="U215" i="1"/>
  <c r="T215" i="1"/>
  <c r="S215" i="1"/>
  <c r="R215" i="1"/>
  <c r="Q215" i="1"/>
  <c r="U214" i="1"/>
  <c r="T214" i="1"/>
  <c r="S214" i="1"/>
  <c r="R214" i="1"/>
  <c r="Q214" i="1"/>
  <c r="U213" i="1"/>
  <c r="T213" i="1"/>
  <c r="S213" i="1"/>
  <c r="R213" i="1"/>
  <c r="Q213" i="1"/>
  <c r="U212" i="1"/>
  <c r="T212" i="1"/>
  <c r="S212" i="1"/>
  <c r="R212" i="1"/>
  <c r="Q212" i="1"/>
  <c r="U211" i="1"/>
  <c r="T211" i="1"/>
  <c r="S211" i="1"/>
  <c r="R211" i="1"/>
  <c r="Q211" i="1"/>
  <c r="U210" i="1"/>
  <c r="T210" i="1"/>
  <c r="S210" i="1"/>
  <c r="R210" i="1"/>
  <c r="Q210" i="1"/>
  <c r="U209" i="1"/>
  <c r="T209" i="1"/>
  <c r="S209" i="1"/>
  <c r="R209" i="1"/>
  <c r="Q209" i="1"/>
  <c r="U208" i="1"/>
  <c r="T208" i="1"/>
  <c r="S208" i="1"/>
  <c r="R208" i="1"/>
  <c r="Q208" i="1"/>
  <c r="U207" i="1"/>
  <c r="T207" i="1"/>
  <c r="S207" i="1"/>
  <c r="R207" i="1"/>
  <c r="Q207" i="1"/>
  <c r="U206" i="1"/>
  <c r="T206" i="1"/>
  <c r="S206" i="1"/>
  <c r="R206" i="1"/>
  <c r="Q206" i="1"/>
  <c r="U205" i="1"/>
  <c r="T205" i="1"/>
  <c r="S205" i="1"/>
  <c r="R205" i="1"/>
  <c r="Q205" i="1"/>
  <c r="U204" i="1"/>
  <c r="T204" i="1"/>
  <c r="S204" i="1"/>
  <c r="R204" i="1"/>
  <c r="Q204" i="1"/>
  <c r="U203" i="1"/>
  <c r="T203" i="1"/>
  <c r="S203" i="1"/>
  <c r="R203" i="1"/>
  <c r="Q203" i="1"/>
  <c r="U202" i="1"/>
  <c r="T202" i="1"/>
  <c r="S202" i="1"/>
  <c r="R202" i="1"/>
  <c r="Q202" i="1"/>
  <c r="U201" i="1"/>
  <c r="T201" i="1"/>
  <c r="S201" i="1"/>
  <c r="R201" i="1"/>
  <c r="Q201" i="1"/>
  <c r="U200" i="1"/>
  <c r="T200" i="1"/>
  <c r="S200" i="1"/>
  <c r="R200" i="1"/>
  <c r="Q200" i="1"/>
  <c r="U199" i="1"/>
  <c r="T199" i="1"/>
  <c r="S199" i="1"/>
  <c r="R199" i="1"/>
  <c r="Q199" i="1"/>
  <c r="U198" i="1"/>
  <c r="T198" i="1"/>
  <c r="S198" i="1"/>
  <c r="R198" i="1"/>
  <c r="Q198" i="1"/>
  <c r="U197" i="1"/>
  <c r="T197" i="1"/>
  <c r="S197" i="1"/>
  <c r="R197" i="1"/>
  <c r="Q197" i="1"/>
  <c r="U196" i="1"/>
  <c r="T196" i="1"/>
  <c r="S196" i="1"/>
  <c r="R196" i="1"/>
  <c r="Q196" i="1"/>
  <c r="U195" i="1"/>
  <c r="T195" i="1"/>
  <c r="S195" i="1"/>
  <c r="R195" i="1"/>
  <c r="Q195" i="1"/>
  <c r="U194" i="1"/>
  <c r="T194" i="1"/>
  <c r="S194" i="1"/>
  <c r="R194" i="1"/>
  <c r="Q194" i="1"/>
  <c r="U193" i="1"/>
  <c r="T193" i="1"/>
  <c r="S193" i="1"/>
  <c r="R193" i="1"/>
  <c r="Q193" i="1"/>
  <c r="U192" i="1"/>
  <c r="T192" i="1"/>
  <c r="S192" i="1"/>
  <c r="R192" i="1"/>
  <c r="Q192" i="1"/>
  <c r="U191" i="1"/>
  <c r="T191" i="1"/>
  <c r="S191" i="1"/>
  <c r="R191" i="1"/>
  <c r="Q191" i="1"/>
  <c r="U190" i="1"/>
  <c r="T190" i="1"/>
  <c r="S190" i="1"/>
  <c r="R190" i="1"/>
  <c r="Q190" i="1"/>
  <c r="U189" i="1"/>
  <c r="T189" i="1"/>
  <c r="S189" i="1"/>
  <c r="R189" i="1"/>
  <c r="Q189" i="1"/>
  <c r="U188" i="1"/>
  <c r="T188" i="1"/>
  <c r="S188" i="1"/>
  <c r="R188" i="1"/>
  <c r="Q188" i="1"/>
  <c r="U187" i="1"/>
  <c r="T187" i="1"/>
  <c r="S187" i="1"/>
  <c r="R187" i="1"/>
  <c r="Q187" i="1"/>
  <c r="U186" i="1"/>
  <c r="T186" i="1"/>
  <c r="S186" i="1"/>
  <c r="R186" i="1"/>
  <c r="Q186" i="1"/>
  <c r="U185" i="1"/>
  <c r="T185" i="1"/>
  <c r="S185" i="1"/>
  <c r="R185" i="1"/>
  <c r="Q185" i="1"/>
  <c r="U184" i="1"/>
  <c r="T184" i="1"/>
  <c r="S184" i="1"/>
  <c r="R184" i="1"/>
  <c r="Q184" i="1"/>
  <c r="U183" i="1"/>
  <c r="T183" i="1"/>
  <c r="S183" i="1"/>
  <c r="R183" i="1"/>
  <c r="Q183" i="1"/>
  <c r="U182" i="1"/>
  <c r="T182" i="1"/>
  <c r="S182" i="1"/>
  <c r="R182" i="1"/>
  <c r="Q182" i="1"/>
  <c r="U181" i="1"/>
  <c r="T181" i="1"/>
  <c r="S181" i="1"/>
  <c r="R181" i="1"/>
  <c r="Q181" i="1"/>
  <c r="U180" i="1"/>
  <c r="T180" i="1"/>
  <c r="S180" i="1"/>
  <c r="R180" i="1"/>
  <c r="Q180" i="1"/>
  <c r="U179" i="1"/>
  <c r="T179" i="1"/>
  <c r="S179" i="1"/>
  <c r="R179" i="1"/>
  <c r="Q179" i="1"/>
  <c r="U178" i="1"/>
  <c r="T178" i="1"/>
  <c r="S178" i="1"/>
  <c r="R178" i="1"/>
  <c r="Q178" i="1"/>
  <c r="U177" i="1"/>
  <c r="T177" i="1"/>
  <c r="S177" i="1"/>
  <c r="R177" i="1"/>
  <c r="Q177" i="1"/>
  <c r="U176" i="1"/>
  <c r="T176" i="1"/>
  <c r="S176" i="1"/>
  <c r="R176" i="1"/>
  <c r="Q176" i="1"/>
  <c r="U175" i="1"/>
  <c r="T175" i="1"/>
  <c r="S175" i="1"/>
  <c r="R175" i="1"/>
  <c r="Q175" i="1"/>
  <c r="U174" i="1"/>
  <c r="T174" i="1"/>
  <c r="S174" i="1"/>
  <c r="R174" i="1"/>
  <c r="Q174" i="1"/>
  <c r="U173" i="1"/>
  <c r="T173" i="1"/>
  <c r="S173" i="1"/>
  <c r="R173" i="1"/>
  <c r="Q173" i="1"/>
  <c r="U172" i="1"/>
  <c r="T172" i="1"/>
  <c r="S172" i="1"/>
  <c r="R172" i="1"/>
  <c r="Q172" i="1"/>
  <c r="U171" i="1"/>
  <c r="T171" i="1"/>
  <c r="S171" i="1"/>
  <c r="R171" i="1"/>
  <c r="Q171" i="1"/>
  <c r="U170" i="1"/>
  <c r="T170" i="1"/>
  <c r="S170" i="1"/>
  <c r="R170" i="1"/>
  <c r="Q170" i="1"/>
  <c r="U169" i="1"/>
  <c r="T169" i="1"/>
  <c r="S169" i="1"/>
  <c r="R169" i="1"/>
  <c r="Q169" i="1"/>
  <c r="U168" i="1"/>
  <c r="T168" i="1"/>
  <c r="S168" i="1"/>
  <c r="R168" i="1"/>
  <c r="Q168" i="1"/>
  <c r="U167" i="1"/>
  <c r="T167" i="1"/>
  <c r="S167" i="1"/>
  <c r="R167" i="1"/>
  <c r="Q167" i="1"/>
  <c r="U166" i="1"/>
  <c r="T166" i="1"/>
  <c r="S166" i="1"/>
  <c r="R166" i="1"/>
  <c r="Q166" i="1"/>
  <c r="U165" i="1"/>
  <c r="T165" i="1"/>
  <c r="S165" i="1"/>
  <c r="R165" i="1"/>
  <c r="Q165" i="1"/>
  <c r="U164" i="1"/>
  <c r="T164" i="1"/>
  <c r="S164" i="1"/>
  <c r="R164" i="1"/>
  <c r="Q164" i="1"/>
  <c r="U163" i="1"/>
  <c r="T163" i="1"/>
  <c r="S163" i="1"/>
  <c r="R163" i="1"/>
  <c r="Q163" i="1"/>
  <c r="U162" i="1"/>
  <c r="T162" i="1"/>
  <c r="S162" i="1"/>
  <c r="R162" i="1"/>
  <c r="Q162" i="1"/>
  <c r="U161" i="1"/>
  <c r="T161" i="1"/>
  <c r="S161" i="1"/>
  <c r="R161" i="1"/>
  <c r="Q161" i="1"/>
  <c r="U160" i="1"/>
  <c r="T160" i="1"/>
  <c r="S160" i="1"/>
  <c r="R160" i="1"/>
  <c r="Q160" i="1"/>
  <c r="U159" i="1"/>
  <c r="T159" i="1"/>
  <c r="S159" i="1"/>
  <c r="R159" i="1"/>
  <c r="Q159" i="1"/>
  <c r="U158" i="1"/>
  <c r="T158" i="1"/>
  <c r="S158" i="1"/>
  <c r="R158" i="1"/>
  <c r="Q158" i="1"/>
  <c r="U157" i="1"/>
  <c r="T157" i="1"/>
  <c r="S157" i="1"/>
  <c r="R157" i="1"/>
  <c r="Q157" i="1"/>
  <c r="U156" i="1"/>
  <c r="T156" i="1"/>
  <c r="S156" i="1"/>
  <c r="R156" i="1"/>
  <c r="Q156" i="1"/>
  <c r="U155" i="1"/>
  <c r="T155" i="1"/>
  <c r="S155" i="1"/>
  <c r="R155" i="1"/>
  <c r="Q155" i="1"/>
  <c r="U154" i="1"/>
  <c r="T154" i="1"/>
  <c r="S154" i="1"/>
  <c r="R154" i="1"/>
  <c r="Q154" i="1"/>
  <c r="U153" i="1"/>
  <c r="T153" i="1"/>
  <c r="S153" i="1"/>
  <c r="R153" i="1"/>
  <c r="Q153" i="1"/>
  <c r="U152" i="1"/>
  <c r="T152" i="1"/>
  <c r="S152" i="1"/>
  <c r="R152" i="1"/>
  <c r="Q152" i="1"/>
  <c r="U151" i="1"/>
  <c r="T151" i="1"/>
  <c r="S151" i="1"/>
  <c r="R151" i="1"/>
  <c r="Q151" i="1"/>
  <c r="U150" i="1"/>
  <c r="T150" i="1"/>
  <c r="S150" i="1"/>
  <c r="R150" i="1"/>
  <c r="Q150" i="1"/>
  <c r="U149" i="1"/>
  <c r="T149" i="1"/>
  <c r="S149" i="1"/>
  <c r="R149" i="1"/>
  <c r="Q149" i="1"/>
  <c r="U148" i="1"/>
  <c r="T148" i="1"/>
  <c r="S148" i="1"/>
  <c r="R148" i="1"/>
  <c r="Q148" i="1"/>
  <c r="U147" i="1"/>
  <c r="T147" i="1"/>
  <c r="S147" i="1"/>
  <c r="R147" i="1"/>
  <c r="Q147" i="1"/>
  <c r="U146" i="1"/>
  <c r="T146" i="1"/>
  <c r="S146" i="1"/>
  <c r="R146" i="1"/>
  <c r="Q146" i="1"/>
  <c r="U145" i="1"/>
  <c r="T145" i="1"/>
  <c r="S145" i="1"/>
  <c r="R145" i="1"/>
  <c r="Q145" i="1"/>
  <c r="U144" i="1"/>
  <c r="T144" i="1"/>
  <c r="S144" i="1"/>
  <c r="R144" i="1"/>
  <c r="Q144" i="1"/>
  <c r="U143" i="1"/>
  <c r="T143" i="1"/>
  <c r="S143" i="1"/>
  <c r="R143" i="1"/>
  <c r="Q143" i="1"/>
  <c r="U142" i="1"/>
  <c r="T142" i="1"/>
  <c r="S142" i="1"/>
  <c r="R142" i="1"/>
  <c r="Q142" i="1"/>
  <c r="U141" i="1"/>
  <c r="T141" i="1"/>
  <c r="S141" i="1"/>
  <c r="R141" i="1"/>
  <c r="Q141" i="1"/>
  <c r="U140" i="1"/>
  <c r="T140" i="1"/>
  <c r="S140" i="1"/>
  <c r="R140" i="1"/>
  <c r="Q140" i="1"/>
  <c r="U139" i="1"/>
  <c r="T139" i="1"/>
  <c r="S139" i="1"/>
  <c r="R139" i="1"/>
  <c r="Q139" i="1"/>
  <c r="U138" i="1"/>
  <c r="T138" i="1"/>
  <c r="S138" i="1"/>
  <c r="R138" i="1"/>
  <c r="Q138" i="1"/>
  <c r="U137" i="1"/>
  <c r="T137" i="1"/>
  <c r="S137" i="1"/>
  <c r="R137" i="1"/>
  <c r="Q137" i="1"/>
  <c r="U136" i="1"/>
  <c r="T136" i="1"/>
  <c r="S136" i="1"/>
  <c r="R136" i="1"/>
  <c r="Q136" i="1"/>
  <c r="U135" i="1"/>
  <c r="T135" i="1"/>
  <c r="S135" i="1"/>
  <c r="R135" i="1"/>
  <c r="Q135" i="1"/>
  <c r="U134" i="1"/>
  <c r="T134" i="1"/>
  <c r="S134" i="1"/>
  <c r="R134" i="1"/>
  <c r="Q134" i="1"/>
  <c r="U133" i="1"/>
  <c r="T133" i="1"/>
  <c r="S133" i="1"/>
  <c r="R133" i="1"/>
  <c r="Q133" i="1"/>
  <c r="U132" i="1"/>
  <c r="T132" i="1"/>
  <c r="S132" i="1"/>
  <c r="R132" i="1"/>
  <c r="Q132" i="1"/>
  <c r="U131" i="1"/>
  <c r="T131" i="1"/>
  <c r="S131" i="1"/>
  <c r="R131" i="1"/>
  <c r="Q131" i="1"/>
  <c r="U130" i="1"/>
  <c r="T130" i="1"/>
  <c r="S130" i="1"/>
  <c r="R130" i="1"/>
  <c r="Q130" i="1"/>
  <c r="U129" i="1"/>
  <c r="T129" i="1"/>
  <c r="S129" i="1"/>
  <c r="R129" i="1"/>
  <c r="Q129" i="1"/>
  <c r="U128" i="1"/>
  <c r="T128" i="1"/>
  <c r="S128" i="1"/>
  <c r="R128" i="1"/>
  <c r="Q128" i="1"/>
  <c r="U127" i="1"/>
  <c r="T127" i="1"/>
  <c r="S127" i="1"/>
  <c r="R127" i="1"/>
  <c r="Q127" i="1"/>
  <c r="U126" i="1"/>
  <c r="T126" i="1"/>
  <c r="S126" i="1"/>
  <c r="R126" i="1"/>
  <c r="Q126" i="1"/>
  <c r="U125" i="1"/>
  <c r="T125" i="1"/>
  <c r="S125" i="1"/>
  <c r="R125" i="1"/>
  <c r="Q125" i="1"/>
  <c r="U124" i="1"/>
  <c r="T124" i="1"/>
  <c r="S124" i="1"/>
  <c r="R124" i="1"/>
  <c r="Q124" i="1"/>
  <c r="U123" i="1"/>
  <c r="T123" i="1"/>
  <c r="S123" i="1"/>
  <c r="R123" i="1"/>
  <c r="Q123" i="1"/>
  <c r="U122" i="1"/>
  <c r="T122" i="1"/>
  <c r="S122" i="1"/>
  <c r="R122" i="1"/>
  <c r="Q122" i="1"/>
  <c r="U121" i="1"/>
  <c r="T121" i="1"/>
  <c r="S121" i="1"/>
  <c r="R121" i="1"/>
  <c r="Q121" i="1"/>
  <c r="U120" i="1"/>
  <c r="T120" i="1"/>
  <c r="S120" i="1"/>
  <c r="R120" i="1"/>
  <c r="Q120" i="1"/>
  <c r="U119" i="1"/>
  <c r="T119" i="1"/>
  <c r="S119" i="1"/>
  <c r="R119" i="1"/>
  <c r="Q119" i="1"/>
  <c r="U118" i="1"/>
  <c r="T118" i="1"/>
  <c r="S118" i="1"/>
  <c r="R118" i="1"/>
  <c r="Q118" i="1"/>
  <c r="U117" i="1"/>
  <c r="T117" i="1"/>
  <c r="S117" i="1"/>
  <c r="R117" i="1"/>
  <c r="Q117" i="1"/>
  <c r="U116" i="1"/>
  <c r="T116" i="1"/>
  <c r="S116" i="1"/>
  <c r="R116" i="1"/>
  <c r="Q116" i="1"/>
  <c r="U115" i="1"/>
  <c r="T115" i="1"/>
  <c r="S115" i="1"/>
  <c r="R115" i="1"/>
  <c r="Q115" i="1"/>
  <c r="U114" i="1"/>
  <c r="T114" i="1"/>
  <c r="S114" i="1"/>
  <c r="R114" i="1"/>
  <c r="Q114" i="1"/>
  <c r="U113" i="1"/>
  <c r="T113" i="1"/>
  <c r="S113" i="1"/>
  <c r="R113" i="1"/>
  <c r="Q113" i="1"/>
  <c r="U112" i="1"/>
  <c r="T112" i="1"/>
  <c r="S112" i="1"/>
  <c r="R112" i="1"/>
  <c r="Q112" i="1"/>
  <c r="U111" i="1"/>
  <c r="T111" i="1"/>
  <c r="S111" i="1"/>
  <c r="R111" i="1"/>
  <c r="Q111" i="1"/>
  <c r="U110" i="1"/>
  <c r="T110" i="1"/>
  <c r="S110" i="1"/>
  <c r="R110" i="1"/>
  <c r="Q110" i="1"/>
  <c r="U109" i="1"/>
  <c r="T109" i="1"/>
  <c r="S109" i="1"/>
  <c r="R109" i="1"/>
  <c r="Q109" i="1"/>
  <c r="U108" i="1"/>
  <c r="T108" i="1"/>
  <c r="S108" i="1"/>
  <c r="R108" i="1"/>
  <c r="Q108" i="1"/>
  <c r="U107" i="1"/>
  <c r="T107" i="1"/>
  <c r="S107" i="1"/>
  <c r="R107" i="1"/>
  <c r="Q107" i="1"/>
  <c r="U106" i="1"/>
  <c r="T106" i="1"/>
  <c r="S106" i="1"/>
  <c r="R106" i="1"/>
  <c r="Q106" i="1"/>
  <c r="U105" i="1"/>
  <c r="T105" i="1"/>
  <c r="S105" i="1"/>
  <c r="R105" i="1"/>
  <c r="Q105" i="1"/>
  <c r="U104" i="1"/>
  <c r="T104" i="1"/>
  <c r="S104" i="1"/>
  <c r="R104" i="1"/>
  <c r="Q104" i="1"/>
  <c r="U103" i="1"/>
  <c r="T103" i="1"/>
  <c r="S103" i="1"/>
  <c r="R103" i="1"/>
  <c r="Q103" i="1"/>
  <c r="U102" i="1"/>
  <c r="T102" i="1"/>
  <c r="S102" i="1"/>
  <c r="R102" i="1"/>
  <c r="Q102" i="1"/>
  <c r="U101" i="1"/>
  <c r="T101" i="1"/>
  <c r="S101" i="1"/>
  <c r="R101" i="1"/>
  <c r="Q101" i="1"/>
  <c r="U100" i="1"/>
  <c r="T100" i="1"/>
  <c r="S100" i="1"/>
  <c r="R100" i="1"/>
  <c r="Q100" i="1"/>
  <c r="U99" i="1"/>
  <c r="T99" i="1"/>
  <c r="S99" i="1"/>
  <c r="R99" i="1"/>
  <c r="Q99" i="1"/>
  <c r="U98" i="1"/>
  <c r="T98" i="1"/>
  <c r="S98" i="1"/>
  <c r="R98" i="1"/>
  <c r="Q98" i="1"/>
  <c r="U97" i="1"/>
  <c r="T97" i="1"/>
  <c r="S97" i="1"/>
  <c r="R97" i="1"/>
  <c r="Q97" i="1"/>
  <c r="U96" i="1"/>
  <c r="T96" i="1"/>
  <c r="S96" i="1"/>
  <c r="R96" i="1"/>
  <c r="Q96" i="1"/>
  <c r="U95" i="1"/>
  <c r="T95" i="1"/>
  <c r="S95" i="1"/>
  <c r="R95" i="1"/>
  <c r="Q95" i="1"/>
  <c r="U94" i="1"/>
  <c r="T94" i="1"/>
  <c r="S94" i="1"/>
  <c r="R94" i="1"/>
  <c r="Q94" i="1"/>
  <c r="U93" i="1"/>
  <c r="T93" i="1"/>
  <c r="S93" i="1"/>
  <c r="R93" i="1"/>
  <c r="Q93" i="1"/>
  <c r="U92" i="1"/>
  <c r="T92" i="1"/>
  <c r="S92" i="1"/>
  <c r="R92" i="1"/>
  <c r="Q92" i="1"/>
  <c r="U91" i="1"/>
  <c r="T91" i="1"/>
  <c r="S91" i="1"/>
  <c r="R91" i="1"/>
  <c r="Q91" i="1"/>
  <c r="U90" i="1"/>
  <c r="T90" i="1"/>
  <c r="S90" i="1"/>
  <c r="R90" i="1"/>
  <c r="Q90" i="1"/>
  <c r="U89" i="1"/>
  <c r="T89" i="1"/>
  <c r="S89" i="1"/>
  <c r="R89" i="1"/>
  <c r="Q89" i="1"/>
  <c r="U88" i="1"/>
  <c r="T88" i="1"/>
  <c r="S88" i="1"/>
  <c r="R88" i="1"/>
  <c r="Q88" i="1"/>
  <c r="U87" i="1"/>
  <c r="T87" i="1"/>
  <c r="S87" i="1"/>
  <c r="R87" i="1"/>
  <c r="Q87" i="1"/>
  <c r="U86" i="1"/>
  <c r="T86" i="1"/>
  <c r="S86" i="1"/>
  <c r="R86" i="1"/>
  <c r="Q86" i="1"/>
  <c r="U85" i="1"/>
  <c r="T85" i="1"/>
  <c r="S85" i="1"/>
  <c r="R85" i="1"/>
  <c r="Q85" i="1"/>
  <c r="U84" i="1"/>
  <c r="T84" i="1"/>
  <c r="S84" i="1"/>
  <c r="R84" i="1"/>
  <c r="Q84" i="1"/>
  <c r="U83" i="1"/>
  <c r="T83" i="1"/>
  <c r="S83" i="1"/>
  <c r="R83" i="1"/>
  <c r="Q83" i="1"/>
  <c r="U82" i="1"/>
  <c r="T82" i="1"/>
  <c r="S82" i="1"/>
  <c r="R82" i="1"/>
  <c r="Q82" i="1"/>
  <c r="U81" i="1"/>
  <c r="T81" i="1"/>
  <c r="S81" i="1"/>
  <c r="R81" i="1"/>
  <c r="Q81" i="1"/>
  <c r="U80" i="1"/>
  <c r="T80" i="1"/>
  <c r="S80" i="1"/>
  <c r="R80" i="1"/>
  <c r="Q80" i="1"/>
  <c r="U79" i="1"/>
  <c r="T79" i="1"/>
  <c r="S79" i="1"/>
  <c r="R79" i="1"/>
  <c r="Q79" i="1"/>
  <c r="U78" i="1"/>
  <c r="T78" i="1"/>
  <c r="S78" i="1"/>
  <c r="R78" i="1"/>
  <c r="Q78" i="1"/>
  <c r="U77" i="1"/>
  <c r="T77" i="1"/>
  <c r="S77" i="1"/>
  <c r="R77" i="1"/>
  <c r="Q77" i="1"/>
  <c r="U76" i="1"/>
  <c r="T76" i="1"/>
  <c r="S76" i="1"/>
  <c r="R76" i="1"/>
  <c r="Q76" i="1"/>
  <c r="U75" i="1"/>
  <c r="T75" i="1"/>
  <c r="S75" i="1"/>
  <c r="R75" i="1"/>
  <c r="Q75" i="1"/>
  <c r="U74" i="1"/>
  <c r="T74" i="1"/>
  <c r="S74" i="1"/>
  <c r="R74" i="1"/>
  <c r="Q74" i="1"/>
  <c r="U73" i="1"/>
  <c r="T73" i="1"/>
  <c r="S73" i="1"/>
  <c r="R73" i="1"/>
  <c r="Q73" i="1"/>
  <c r="U72" i="1"/>
  <c r="T72" i="1"/>
  <c r="S72" i="1"/>
  <c r="R72" i="1"/>
  <c r="Q72" i="1"/>
  <c r="U71" i="1"/>
  <c r="T71" i="1"/>
  <c r="S71" i="1"/>
  <c r="R71" i="1"/>
  <c r="Q71" i="1"/>
  <c r="U70" i="1"/>
  <c r="T70" i="1"/>
  <c r="S70" i="1"/>
  <c r="R70" i="1"/>
  <c r="Q70" i="1"/>
  <c r="U69" i="1"/>
  <c r="T69" i="1"/>
  <c r="S69" i="1"/>
  <c r="R69" i="1"/>
  <c r="Q69" i="1"/>
  <c r="U68" i="1"/>
  <c r="T68" i="1"/>
  <c r="S68" i="1"/>
  <c r="R68" i="1"/>
  <c r="Q68" i="1"/>
  <c r="U67" i="1"/>
  <c r="T67" i="1"/>
  <c r="S67" i="1"/>
  <c r="R67" i="1"/>
  <c r="Q67" i="1"/>
  <c r="U66" i="1"/>
  <c r="T66" i="1"/>
  <c r="S66" i="1"/>
  <c r="R66" i="1"/>
  <c r="Q66" i="1"/>
  <c r="U65" i="1"/>
  <c r="T65" i="1"/>
  <c r="S65" i="1"/>
  <c r="R65" i="1"/>
  <c r="Q65" i="1"/>
  <c r="U64" i="1"/>
  <c r="T64" i="1"/>
  <c r="S64" i="1"/>
  <c r="R64" i="1"/>
  <c r="Q64" i="1"/>
  <c r="U63" i="1"/>
  <c r="T63" i="1"/>
  <c r="S63" i="1"/>
  <c r="R63" i="1"/>
  <c r="Q63" i="1"/>
  <c r="U62" i="1"/>
  <c r="T62" i="1"/>
  <c r="S62" i="1"/>
  <c r="R62" i="1"/>
  <c r="Q62" i="1"/>
  <c r="U61" i="1"/>
  <c r="T61" i="1"/>
  <c r="S61" i="1"/>
  <c r="R61" i="1"/>
  <c r="Q61" i="1"/>
  <c r="U60" i="1"/>
  <c r="T60" i="1"/>
  <c r="S60" i="1"/>
  <c r="R60" i="1"/>
  <c r="Q60" i="1"/>
  <c r="U59" i="1"/>
  <c r="T59" i="1"/>
  <c r="S59" i="1"/>
  <c r="R59" i="1"/>
  <c r="Q59" i="1"/>
  <c r="U58" i="1"/>
  <c r="T58" i="1"/>
  <c r="S58" i="1"/>
  <c r="R58" i="1"/>
  <c r="Q58" i="1"/>
  <c r="U57" i="1"/>
  <c r="T57" i="1"/>
  <c r="S57" i="1"/>
  <c r="R57" i="1"/>
  <c r="Q57" i="1"/>
  <c r="U56" i="1"/>
  <c r="T56" i="1"/>
  <c r="S56" i="1"/>
  <c r="R56" i="1"/>
  <c r="Q56" i="1"/>
  <c r="U55" i="1"/>
  <c r="T55" i="1"/>
  <c r="S55" i="1"/>
  <c r="R55" i="1"/>
  <c r="Q55" i="1"/>
  <c r="U54" i="1"/>
  <c r="T54" i="1"/>
  <c r="S54" i="1"/>
  <c r="R54" i="1"/>
  <c r="Q54" i="1"/>
  <c r="U53" i="1"/>
  <c r="T53" i="1"/>
  <c r="S53" i="1"/>
  <c r="R53" i="1"/>
  <c r="Q53" i="1"/>
  <c r="U52" i="1"/>
  <c r="T52" i="1"/>
  <c r="S52" i="1"/>
  <c r="R52" i="1"/>
  <c r="Q52" i="1"/>
  <c r="U51" i="1"/>
  <c r="T51" i="1"/>
  <c r="S51" i="1"/>
  <c r="R51" i="1"/>
  <c r="Q51" i="1"/>
  <c r="U50" i="1"/>
  <c r="T50" i="1"/>
  <c r="S50" i="1"/>
  <c r="R50" i="1"/>
  <c r="Q50" i="1"/>
  <c r="U49" i="1"/>
  <c r="T49" i="1"/>
  <c r="S49" i="1"/>
  <c r="R49" i="1"/>
  <c r="Q49" i="1"/>
  <c r="U48" i="1"/>
  <c r="T48" i="1"/>
  <c r="S48" i="1"/>
  <c r="R48" i="1"/>
  <c r="Q48" i="1"/>
  <c r="U47" i="1"/>
  <c r="T47" i="1"/>
  <c r="S47" i="1"/>
  <c r="R47" i="1"/>
  <c r="Q47" i="1"/>
  <c r="U46" i="1"/>
  <c r="T46" i="1"/>
  <c r="S46" i="1"/>
  <c r="R46" i="1"/>
  <c r="Q46" i="1"/>
  <c r="U45" i="1"/>
  <c r="T45" i="1"/>
  <c r="S45" i="1"/>
  <c r="R45" i="1"/>
  <c r="Q45" i="1"/>
  <c r="U44" i="1"/>
  <c r="T44" i="1"/>
  <c r="S44" i="1"/>
  <c r="R44" i="1"/>
  <c r="Q44" i="1"/>
  <c r="U43" i="1"/>
  <c r="T43" i="1"/>
  <c r="S43" i="1"/>
  <c r="R43" i="1"/>
  <c r="Q43" i="1"/>
  <c r="U42" i="1"/>
  <c r="T42" i="1"/>
  <c r="S42" i="1"/>
  <c r="R42" i="1"/>
  <c r="Q42" i="1"/>
  <c r="U41" i="1"/>
  <c r="T41" i="1"/>
  <c r="S41" i="1"/>
  <c r="R41" i="1"/>
  <c r="Q41" i="1"/>
  <c r="U40" i="1"/>
  <c r="T40" i="1"/>
  <c r="S40" i="1"/>
  <c r="R40" i="1"/>
  <c r="Q40" i="1"/>
  <c r="U39" i="1"/>
  <c r="T39" i="1"/>
  <c r="S39" i="1"/>
  <c r="R39" i="1"/>
  <c r="Q39" i="1"/>
  <c r="U38" i="1"/>
  <c r="T38" i="1"/>
  <c r="S38" i="1"/>
  <c r="R38" i="1"/>
  <c r="Q38" i="1"/>
  <c r="U37" i="1"/>
  <c r="T37" i="1"/>
  <c r="S37" i="1"/>
  <c r="R37" i="1"/>
  <c r="Q37" i="1"/>
  <c r="U36" i="1"/>
  <c r="T36" i="1"/>
  <c r="S36" i="1"/>
  <c r="R36" i="1"/>
  <c r="Q36" i="1"/>
  <c r="U35" i="1"/>
  <c r="T35" i="1"/>
  <c r="S35" i="1"/>
  <c r="R35" i="1"/>
  <c r="Q35" i="1"/>
  <c r="U34" i="1"/>
  <c r="T34" i="1"/>
  <c r="S34" i="1"/>
  <c r="R34" i="1"/>
  <c r="Q34" i="1"/>
  <c r="U33" i="1"/>
  <c r="T33" i="1"/>
  <c r="S33" i="1"/>
  <c r="R33" i="1"/>
  <c r="Q33" i="1"/>
  <c r="U32" i="1"/>
  <c r="T32" i="1"/>
  <c r="S32" i="1"/>
  <c r="R32" i="1"/>
  <c r="Q32" i="1"/>
  <c r="U31" i="1"/>
  <c r="T31" i="1"/>
  <c r="S31" i="1"/>
  <c r="R31" i="1"/>
  <c r="Q31" i="1"/>
  <c r="U30" i="1"/>
  <c r="T30" i="1"/>
  <c r="S30" i="1"/>
  <c r="R30" i="1"/>
  <c r="Q30" i="1"/>
  <c r="U29" i="1"/>
  <c r="T29" i="1"/>
  <c r="S29" i="1"/>
  <c r="R29" i="1"/>
  <c r="Q29" i="1"/>
  <c r="U28" i="1"/>
  <c r="T28" i="1"/>
  <c r="S28" i="1"/>
  <c r="R28" i="1"/>
  <c r="Q28" i="1"/>
  <c r="U27" i="1"/>
  <c r="T27" i="1"/>
  <c r="S27" i="1"/>
  <c r="R27" i="1"/>
  <c r="Q27" i="1"/>
  <c r="U26" i="1"/>
  <c r="T26" i="1"/>
  <c r="S26" i="1"/>
  <c r="R26" i="1"/>
  <c r="Q26" i="1"/>
  <c r="U25" i="1"/>
  <c r="T25" i="1"/>
  <c r="S25" i="1"/>
  <c r="R25" i="1"/>
  <c r="Q25" i="1"/>
  <c r="U24" i="1"/>
  <c r="T24" i="1"/>
  <c r="S24" i="1"/>
  <c r="R24" i="1"/>
  <c r="Q24" i="1"/>
  <c r="U23" i="1"/>
  <c r="T23" i="1"/>
  <c r="S23" i="1"/>
  <c r="R23" i="1"/>
  <c r="Q23" i="1"/>
  <c r="U22" i="1"/>
  <c r="T22" i="1"/>
  <c r="S22" i="1"/>
  <c r="R22" i="1"/>
  <c r="Q22" i="1"/>
  <c r="U21" i="1"/>
  <c r="T21" i="1"/>
  <c r="S21" i="1"/>
  <c r="R21" i="1"/>
  <c r="Q21" i="1"/>
  <c r="U20" i="1"/>
  <c r="T20" i="1"/>
  <c r="S20" i="1"/>
  <c r="R20" i="1"/>
  <c r="Q20" i="1"/>
  <c r="U19" i="1"/>
  <c r="T19" i="1"/>
  <c r="S19" i="1"/>
  <c r="R19" i="1"/>
  <c r="Q19" i="1"/>
  <c r="U18" i="1"/>
  <c r="T18" i="1"/>
  <c r="S18" i="1"/>
  <c r="R18" i="1"/>
  <c r="Q18" i="1"/>
  <c r="U17" i="1"/>
  <c r="T17" i="1"/>
  <c r="S17" i="1"/>
  <c r="R17" i="1"/>
  <c r="Q17" i="1"/>
  <c r="U16" i="1"/>
  <c r="T16" i="1"/>
  <c r="S16" i="1"/>
  <c r="R16" i="1"/>
  <c r="Q16" i="1"/>
  <c r="U15" i="1"/>
  <c r="T15" i="1"/>
  <c r="S15" i="1"/>
  <c r="R15" i="1"/>
  <c r="Q15" i="1"/>
  <c r="U14" i="1"/>
  <c r="T14" i="1"/>
  <c r="S14" i="1"/>
  <c r="R14" i="1"/>
  <c r="Q14" i="1"/>
  <c r="U13" i="1"/>
  <c r="T13" i="1"/>
  <c r="S13" i="1"/>
  <c r="R13" i="1"/>
  <c r="Q13" i="1"/>
  <c r="U12" i="1"/>
  <c r="T12" i="1"/>
  <c r="S12" i="1"/>
  <c r="R12" i="1"/>
  <c r="Q12" i="1"/>
  <c r="U11" i="1"/>
  <c r="T11" i="1"/>
  <c r="S11" i="1"/>
  <c r="R11" i="1"/>
  <c r="Q11" i="1"/>
  <c r="U10" i="1"/>
  <c r="T10" i="1"/>
  <c r="S10" i="1"/>
  <c r="R10" i="1"/>
  <c r="Q10" i="1"/>
  <c r="U9" i="1"/>
  <c r="T9" i="1"/>
  <c r="S9" i="1"/>
  <c r="R9" i="1"/>
  <c r="Q9" i="1"/>
  <c r="U8" i="1"/>
  <c r="T8" i="1"/>
  <c r="S8" i="1"/>
  <c r="R8" i="1"/>
  <c r="Q8" i="1"/>
  <c r="U7" i="1"/>
  <c r="T7" i="1"/>
  <c r="S7" i="1"/>
  <c r="R7" i="1"/>
  <c r="Q7" i="1"/>
  <c r="U6" i="1"/>
  <c r="T6" i="1"/>
  <c r="S6" i="1"/>
  <c r="R6" i="1"/>
  <c r="Q6" i="1"/>
  <c r="U5" i="1"/>
  <c r="T5" i="1"/>
  <c r="S5" i="1"/>
  <c r="R5" i="1"/>
  <c r="Q5" i="1"/>
  <c r="U4" i="1"/>
  <c r="T4" i="1"/>
  <c r="S4" i="1"/>
  <c r="R4" i="1"/>
  <c r="Q4" i="1"/>
  <c r="U3" i="1"/>
  <c r="T3" i="1"/>
  <c r="S3" i="1"/>
  <c r="R3" i="1"/>
  <c r="Q3" i="1"/>
  <c r="U2" i="1"/>
  <c r="T2" i="1"/>
  <c r="S2" i="1"/>
  <c r="R2" i="1"/>
  <c r="Q2" i="1"/>
  <c r="H87" i="5"/>
  <c r="G87" i="5"/>
  <c r="F87" i="5"/>
  <c r="H60" i="5"/>
  <c r="G60" i="5"/>
  <c r="F60" i="5"/>
  <c r="U9" i="5"/>
  <c r="R9" i="5"/>
  <c r="O9" i="5"/>
  <c r="L9" i="5"/>
  <c r="E688" i="4"/>
  <c r="D688" i="4"/>
  <c r="C688" i="4"/>
  <c r="G686" i="4"/>
  <c r="G681" i="4"/>
  <c r="G676" i="4"/>
  <c r="H8" i="5"/>
  <c r="U5" i="3"/>
  <c r="G8" i="5"/>
  <c r="U4" i="3"/>
  <c r="E8" i="5"/>
  <c r="G688" i="4" l="1"/>
  <c r="G68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91976</author>
  </authors>
  <commentList>
    <comment ref="A1" authorId="0" shapeId="0" xr:uid="{5FB834EA-1FC7-45C1-8137-998071A34ABC}">
      <text>
        <r>
          <rPr>
            <b/>
            <sz val="9"/>
            <color indexed="81"/>
            <rFont val="Tahoma"/>
            <family val="2"/>
          </rPr>
          <t>91976:</t>
        </r>
        <r>
          <rPr>
            <sz val="9"/>
            <color indexed="81"/>
            <rFont val="Tahoma"/>
            <family val="2"/>
          </rPr>
          <t xml:space="preserve">
The id of the store</t>
        </r>
      </text>
    </comment>
    <comment ref="B1" authorId="0" shapeId="0" xr:uid="{21A60412-593E-403E-85AD-CA1DFD33942E}">
      <text>
        <r>
          <rPr>
            <b/>
            <sz val="9"/>
            <color indexed="81"/>
            <rFont val="Tahoma"/>
            <family val="2"/>
          </rPr>
          <t>91976:</t>
        </r>
        <r>
          <rPr>
            <sz val="9"/>
            <color indexed="81"/>
            <rFont val="Tahoma"/>
            <family val="2"/>
          </rPr>
          <t xml:space="preserve">
Cost of Goods Sales. 
The cost of goods sold (COGS) is the sum of all direct costs associated with making a product. It appears on an income statement and typically includes money spent on raw materials and labour. It does not include costs associated with marketing, sales or distribution.
</t>
        </r>
      </text>
    </comment>
    <comment ref="C1" authorId="0" shapeId="0" xr:uid="{A45AD1BE-01C9-400A-A389-862A1A76DB3C}">
      <text>
        <r>
          <rPr>
            <b/>
            <sz val="9"/>
            <color indexed="81"/>
            <rFont val="Tahoma"/>
            <family val="2"/>
          </rPr>
          <t>91976:</t>
        </r>
        <r>
          <rPr>
            <sz val="9"/>
            <color indexed="81"/>
            <rFont val="Tahoma"/>
            <family val="2"/>
          </rPr>
          <t xml:space="preserve">
Sale date</t>
        </r>
      </text>
    </comment>
    <comment ref="D1" authorId="0" shapeId="0" xr:uid="{1B8B1E8A-8F11-4043-BBD5-05656CEEC85B}">
      <text>
        <r>
          <rPr>
            <b/>
            <sz val="9"/>
            <color indexed="81"/>
            <rFont val="Tahoma"/>
            <family val="2"/>
          </rPr>
          <t>91976:</t>
        </r>
        <r>
          <rPr>
            <sz val="9"/>
            <color indexed="81"/>
            <rFont val="Tahoma"/>
            <family val="2"/>
          </rPr>
          <t xml:space="preserve">
Store size</t>
        </r>
      </text>
    </comment>
    <comment ref="E1" authorId="0" shapeId="0" xr:uid="{84B5F830-C6A1-4D20-BEEB-704D2BBBCEDB}">
      <text>
        <r>
          <rPr>
            <b/>
            <sz val="9"/>
            <color indexed="81"/>
            <rFont val="Tahoma"/>
            <family val="2"/>
          </rPr>
          <t>91976:</t>
        </r>
        <r>
          <rPr>
            <sz val="9"/>
            <color indexed="81"/>
            <rFont val="Tahoma"/>
            <family val="2"/>
          </rPr>
          <t xml:space="preserve">
Store's Region</t>
        </r>
      </text>
    </comment>
    <comment ref="F1" authorId="0" shapeId="0" xr:uid="{E6A973B4-B509-446C-B00D-EC0B8B598902}">
      <text>
        <r>
          <rPr>
            <b/>
            <sz val="9"/>
            <color indexed="81"/>
            <rFont val="Tahoma"/>
            <family val="2"/>
          </rPr>
          <t>91976:</t>
        </r>
        <r>
          <rPr>
            <sz val="9"/>
            <color indexed="81"/>
            <rFont val="Tahoma"/>
            <family val="2"/>
          </rPr>
          <t xml:space="preserve">
Expenses in Marketing</t>
        </r>
      </text>
    </comment>
    <comment ref="G1" authorId="0" shapeId="0" xr:uid="{8E92643D-6730-4116-9296-FDC2F32ACAD2}">
      <text>
        <r>
          <rPr>
            <b/>
            <sz val="9"/>
            <color indexed="81"/>
            <rFont val="Tahoma"/>
            <family val="2"/>
          </rPr>
          <t>91976:</t>
        </r>
        <r>
          <rPr>
            <sz val="9"/>
            <color indexed="81"/>
            <rFont val="Tahoma"/>
            <family val="2"/>
          </rPr>
          <t xml:space="preserve">
Type of product lines</t>
        </r>
      </text>
    </comment>
    <comment ref="H1" authorId="0" shapeId="0" xr:uid="{EAB4F5F1-DF8E-4A5D-AA9B-9AD902B556CF}">
      <text>
        <r>
          <rPr>
            <b/>
            <sz val="9"/>
            <color indexed="81"/>
            <rFont val="Tahoma"/>
            <family val="2"/>
          </rPr>
          <t>91976:</t>
        </r>
        <r>
          <rPr>
            <sz val="9"/>
            <color indexed="81"/>
            <rFont val="Tahoma"/>
            <family val="2"/>
          </rPr>
          <t xml:space="preserve">
Product Category</t>
        </r>
      </text>
    </comment>
    <comment ref="I1" authorId="0" shapeId="0" xr:uid="{B1069EC5-06C5-4A68-8B7D-D1D1BCFB0020}">
      <text>
        <r>
          <rPr>
            <b/>
            <sz val="9"/>
            <color indexed="81"/>
            <rFont val="Tahoma"/>
            <family val="2"/>
          </rPr>
          <t>91976:</t>
        </r>
        <r>
          <rPr>
            <sz val="9"/>
            <color indexed="81"/>
            <rFont val="Tahoma"/>
            <family val="2"/>
          </rPr>
          <t xml:space="preserve">
Product Description</t>
        </r>
      </text>
    </comment>
    <comment ref="J1" authorId="0" shapeId="0" xr:uid="{EDB7CD89-9B57-4F5E-AB1B-F4FAB61E1754}">
      <text>
        <r>
          <rPr>
            <b/>
            <sz val="9"/>
            <color indexed="81"/>
            <rFont val="Tahoma"/>
            <family val="2"/>
          </rPr>
          <t>91976:</t>
        </r>
        <r>
          <rPr>
            <sz val="9"/>
            <color indexed="81"/>
            <rFont val="Tahoma"/>
            <family val="2"/>
          </rPr>
          <t xml:space="preserve">
Profits in Dollars</t>
        </r>
      </text>
    </comment>
    <comment ref="K1" authorId="0" shapeId="0" xr:uid="{11AF5724-32F9-40FA-910F-D11F9B6F23D6}">
      <text>
        <r>
          <rPr>
            <b/>
            <sz val="9"/>
            <color indexed="81"/>
            <rFont val="Tahoma"/>
            <family val="2"/>
          </rPr>
          <t>91976:</t>
        </r>
        <r>
          <rPr>
            <sz val="9"/>
            <color indexed="81"/>
            <rFont val="Tahoma"/>
            <family val="2"/>
          </rPr>
          <t xml:space="preserve">
Values Acquired in Sales </t>
        </r>
      </text>
    </comment>
    <comment ref="L1" authorId="0" shapeId="0" xr:uid="{E4A3B2A1-F05E-4623-8B2E-F6AFB763FA2B}">
      <text>
        <r>
          <rPr>
            <b/>
            <sz val="9"/>
            <color indexed="81"/>
            <rFont val="Tahoma"/>
            <family val="2"/>
          </rPr>
          <t>91976:</t>
        </r>
        <r>
          <rPr>
            <sz val="9"/>
            <color indexed="81"/>
            <rFont val="Tahoma"/>
            <family val="2"/>
          </rPr>
          <t xml:space="preserve">
Store's State</t>
        </r>
      </text>
    </comment>
    <comment ref="M1" authorId="0" shapeId="0" xr:uid="{A4133FF0-34F7-409A-92D0-0F75D3A64857}">
      <text>
        <r>
          <rPr>
            <b/>
            <sz val="9"/>
            <color indexed="81"/>
            <rFont val="Tahoma"/>
            <family val="2"/>
          </rPr>
          <t>91976:</t>
        </r>
        <r>
          <rPr>
            <sz val="9"/>
            <color indexed="81"/>
            <rFont val="Tahoma"/>
            <family val="2"/>
          </rPr>
          <t xml:space="preserve">
Target Cost of Goods Sales </t>
        </r>
      </text>
    </comment>
    <comment ref="N1" authorId="0" shapeId="0" xr:uid="{F55EE4F4-CA66-452E-97B9-B51E22632149}">
      <text>
        <r>
          <rPr>
            <b/>
            <sz val="9"/>
            <color indexed="81"/>
            <rFont val="Tahoma"/>
            <family val="2"/>
          </rPr>
          <t>91976:</t>
        </r>
        <r>
          <rPr>
            <sz val="9"/>
            <color indexed="81"/>
            <rFont val="Tahoma"/>
            <family val="2"/>
          </rPr>
          <t xml:space="preserve">
Target Profits in Dollars</t>
        </r>
      </text>
    </comment>
    <comment ref="O1" authorId="0" shapeId="0" xr:uid="{4B27B07B-70C3-488A-9E91-0E6F74F8CDC5}">
      <text>
        <r>
          <rPr>
            <b/>
            <sz val="9"/>
            <color indexed="81"/>
            <rFont val="Tahoma"/>
            <family val="2"/>
          </rPr>
          <t>91976:</t>
        </r>
        <r>
          <rPr>
            <sz val="9"/>
            <color indexed="81"/>
            <rFont val="Tahoma"/>
            <family val="2"/>
          </rPr>
          <t xml:space="preserve">
Target Values Acquired in Sales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91976</author>
  </authors>
  <commentList>
    <comment ref="A1" authorId="0" shapeId="0" xr:uid="{F35F941E-281B-44D7-B305-7C14D9C01CD4}">
      <text>
        <r>
          <rPr>
            <b/>
            <sz val="9"/>
            <color indexed="81"/>
            <rFont val="Tahoma"/>
            <family val="2"/>
          </rPr>
          <t>91976:</t>
        </r>
        <r>
          <rPr>
            <sz val="9"/>
            <color indexed="81"/>
            <rFont val="Tahoma"/>
            <family val="2"/>
          </rPr>
          <t xml:space="preserve">
Product Description</t>
        </r>
      </text>
    </comment>
    <comment ref="B1" authorId="0" shapeId="0" xr:uid="{55E8E119-1AF5-49D2-A492-4A16E4CE9A9F}">
      <text>
        <r>
          <rPr>
            <b/>
            <sz val="9"/>
            <color indexed="81"/>
            <rFont val="Tahoma"/>
            <family val="2"/>
          </rPr>
          <t>91976:</t>
        </r>
        <r>
          <rPr>
            <sz val="9"/>
            <color indexed="81"/>
            <rFont val="Tahoma"/>
            <family val="2"/>
          </rPr>
          <t xml:space="preserve">
Product Category</t>
        </r>
      </text>
    </comment>
  </commentList>
</comments>
</file>

<file path=xl/sharedStrings.xml><?xml version="1.0" encoding="utf-8"?>
<sst xmlns="http://schemas.openxmlformats.org/spreadsheetml/2006/main" count="7087" uniqueCount="151">
  <si>
    <t>Store id</t>
  </si>
  <si>
    <t>Cogs</t>
  </si>
  <si>
    <t>Date</t>
  </si>
  <si>
    <t>Market Size</t>
  </si>
  <si>
    <t>Market</t>
  </si>
  <si>
    <t>Marketing</t>
  </si>
  <si>
    <t>Product Line</t>
  </si>
  <si>
    <t>Product Type</t>
  </si>
  <si>
    <t>Product</t>
  </si>
  <si>
    <t>Profit</t>
  </si>
  <si>
    <t>Sales</t>
  </si>
  <si>
    <t>State</t>
  </si>
  <si>
    <t>Target COGS</t>
  </si>
  <si>
    <t>Target Profit</t>
  </si>
  <si>
    <t>Target Sales</t>
  </si>
  <si>
    <t>Other Expenses</t>
  </si>
  <si>
    <t>Major Market</t>
  </si>
  <si>
    <t>Central</t>
  </si>
  <si>
    <t>Leaves</t>
  </si>
  <si>
    <t>Herbal Tea</t>
  </si>
  <si>
    <t>Lemon</t>
  </si>
  <si>
    <t>Colorado</t>
  </si>
  <si>
    <t>Mint</t>
  </si>
  <si>
    <t>South</t>
  </si>
  <si>
    <t>Texas</t>
  </si>
  <si>
    <t>East</t>
  </si>
  <si>
    <t>Tea</t>
  </si>
  <si>
    <t>Darjeeling</t>
  </si>
  <si>
    <t>Florida</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</si>
  <si>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</si>
  <si>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</si>
  <si>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</si>
  <si>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</si>
  <si>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</si>
  <si>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</si>
  <si>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</si>
  <si>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</si>
  <si>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</si>
  <si>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</si>
  <si>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</si>
  <si>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</si>
  <si>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</si>
  <si>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</si>
  <si>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</si>
  <si>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</si>
  <si>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</si>
  <si>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</si>
  <si>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Caffe Latte</t>
  </si>
  <si>
    <t>Louisiana</t>
  </si>
  <si>
    <t>Oregon</t>
  </si>
  <si>
    <t>Chamomile</t>
  </si>
  <si>
    <t>Missouri</t>
  </si>
  <si>
    <t>Wisconsin</t>
  </si>
  <si>
    <t>Washington</t>
  </si>
  <si>
    <t>Earl Grey</t>
  </si>
  <si>
    <t>Massachusetts</t>
  </si>
  <si>
    <t>Illinois</t>
  </si>
  <si>
    <t>New Mexico</t>
  </si>
  <si>
    <t>Ohio</t>
  </si>
  <si>
    <t>Regular Espresso</t>
  </si>
  <si>
    <t>New York</t>
  </si>
  <si>
    <t>Products</t>
  </si>
  <si>
    <t>Type</t>
  </si>
  <si>
    <t>Decaf</t>
  </si>
  <si>
    <t>Regular</t>
  </si>
  <si>
    <t>Row Labels</t>
  </si>
  <si>
    <t>Grand Total</t>
  </si>
  <si>
    <t>Sum of Sales</t>
  </si>
  <si>
    <t>Sum of Sales2</t>
  </si>
  <si>
    <r>
      <t>Determine which market had the </t>
    </r>
    <r>
      <rPr>
        <b/>
        <sz val="10"/>
        <color rgb="FF515151"/>
        <rFont val="Source Sans Pro"/>
        <family val="2"/>
      </rPr>
      <t>least</t>
    </r>
    <r>
      <rPr>
        <sz val="10"/>
        <color rgb="FF515151"/>
        <rFont val="Source Sans Pro"/>
        <family val="2"/>
      </rPr>
      <t> </t>
    </r>
    <r>
      <rPr>
        <b/>
        <sz val="10"/>
        <color rgb="FF515151"/>
        <rFont val="Source Sans Pro"/>
        <family val="2"/>
      </rPr>
      <t>percentage</t>
    </r>
    <r>
      <rPr>
        <sz val="10"/>
        <color rgb="FF515151"/>
        <rFont val="Source Sans Pro"/>
        <family val="2"/>
      </rPr>
      <t> </t>
    </r>
    <r>
      <rPr>
        <b/>
        <sz val="10"/>
        <color rgb="FF515151"/>
        <rFont val="Source Sans Pro"/>
        <family val="2"/>
      </rPr>
      <t>contribution</t>
    </r>
    <r>
      <rPr>
        <sz val="10"/>
        <color rgb="FF515151"/>
        <rFont val="Source Sans Pro"/>
        <family val="2"/>
      </rPr>
      <t> to total sales.</t>
    </r>
  </si>
  <si>
    <t>% contribution to Sales</t>
  </si>
  <si>
    <t>In the year 2012, determine which product type had the highest percentage contribution to total sales ?</t>
  </si>
  <si>
    <t> select the store id with highest sales value</t>
  </si>
  <si>
    <t>Find the store ID which generated the highest profit</t>
  </si>
  <si>
    <t>Sum of Profit</t>
  </si>
  <si>
    <t>total expense</t>
  </si>
  <si>
    <t>Determine store id with highest total expense</t>
  </si>
  <si>
    <t>Sum of total expense</t>
  </si>
  <si>
    <t>Profit margin</t>
  </si>
  <si>
    <t>Determine the profit margin for the year 2012 and 2013</t>
  </si>
  <si>
    <t>2012</t>
  </si>
  <si>
    <t>2013</t>
  </si>
  <si>
    <t xml:space="preserve">Compare the COGS of various products in 2012 and 2013 </t>
  </si>
  <si>
    <t>Sum of Cogs</t>
  </si>
  <si>
    <t>Column Labels</t>
  </si>
  <si>
    <t>Determine the cost of marketing for central market under Small market size</t>
  </si>
  <si>
    <t>Sum of Marketing</t>
  </si>
  <si>
    <t>Find the State with highest sales in major and minor market respectively</t>
  </si>
  <si>
    <t>Sum of Other Expenses</t>
  </si>
  <si>
    <t>Sum of Target COGS</t>
  </si>
  <si>
    <t>Difference in Target COGS and COGS</t>
  </si>
  <si>
    <t>Sum of Difference in Target COGS and COGS</t>
  </si>
  <si>
    <t>Difference in Target Profit and Profit</t>
  </si>
  <si>
    <t>Difference in Total Sales and Sales</t>
  </si>
  <si>
    <t>Sum of Difference in Target Profit and Profit</t>
  </si>
  <si>
    <t>Sum of Difference in Total Sales and Sales</t>
  </si>
  <si>
    <t>Sum of Profit_Margin</t>
  </si>
  <si>
    <t>Difference between Sales and Expense</t>
  </si>
  <si>
    <t>Sales and Profit have increased for the year 2012-2013 but expense has remained same</t>
  </si>
  <si>
    <t>Expense in States of Missouri,Nevada, New Mexico is greater than Sales in these states respectively</t>
  </si>
  <si>
    <t>Average of Cogs</t>
  </si>
  <si>
    <t>Average of Other Expenses</t>
  </si>
  <si>
    <t>Average of Marketing</t>
  </si>
  <si>
    <t>All cost for Regular Espresso needs to be reduced as its expenses are exceeding the sales</t>
  </si>
  <si>
    <t xml:space="preserve">Caffe Mocha's other expense and marketing expense needs to be reduced </t>
  </si>
  <si>
    <t xml:space="preserve">All expenses in Nevada should be reduced to bring expenses down </t>
  </si>
  <si>
    <t>Caffe Mocha has not met its target profit, Target Sales and exceeded its Target cost</t>
  </si>
  <si>
    <t xml:space="preserve">All states except Illinois are exceeding their Target COGS </t>
  </si>
  <si>
    <t>11/20 state have not met their Target profit</t>
  </si>
  <si>
    <t>Except Illinois all the other states have exceeded their Target Sales</t>
  </si>
  <si>
    <t>3 products have not met their Target Sales</t>
  </si>
  <si>
    <t>7/13 product have not met their Target profit</t>
  </si>
  <si>
    <t>10/13 products have exceeded their Target COGS</t>
  </si>
  <si>
    <t>22 stores have COGS less than Target</t>
  </si>
  <si>
    <t>127 stores have achieved their Target Sales</t>
  </si>
  <si>
    <t xml:space="preserve">Top 10 profitable stores </t>
  </si>
  <si>
    <t>Bottom 10 stores by profit</t>
  </si>
  <si>
    <t>(Multiple Items)</t>
  </si>
  <si>
    <t>Darjeeling product has not met its Target Sales and Profit and also have crossed its Target COGS</t>
  </si>
  <si>
    <t>Why are we losing money?</t>
  </si>
  <si>
    <t>Total Sales</t>
  </si>
  <si>
    <t>Total Profit</t>
  </si>
  <si>
    <t>Total Expenses</t>
  </si>
  <si>
    <t xml:space="preserve">Least Profitable product </t>
  </si>
  <si>
    <t xml:space="preserve">Least Profitable State </t>
  </si>
  <si>
    <t>Most Expensive State</t>
  </si>
  <si>
    <t xml:space="preserve">Most Expensive product </t>
  </si>
  <si>
    <t>(All)</t>
  </si>
  <si>
    <t>Expense of products Caffe Mocha, Green Tea and Mint is greater than the Sales of these products respectively</t>
  </si>
  <si>
    <t>Earl Grey, Mint, Regular Espresso and Colombian have average spend  more than overall average for that expense category</t>
  </si>
  <si>
    <t>To reduce Expenses on Caffe Mocha and Mint; reduce the other expenses and marketing on Caffe Mocha to an average cost of the respective category and COGS on Mint to an average of that Category. Colombian and Regular Espresso expenses in COGS, Marketing and Other expenses are above averages of that respective category</t>
  </si>
  <si>
    <t>To reduce total expenses on Nevada reduce all expenses to average of category expenses. States like New york, California, Illinois and Iowa have expenses higher than average cost of that category</t>
  </si>
  <si>
    <t>Most Profitable Store</t>
  </si>
  <si>
    <t>Average</t>
  </si>
  <si>
    <t>Except Illinois all the other states have exceeded their Target COGS</t>
  </si>
  <si>
    <t>Illinois state have not achieved Target Sales</t>
  </si>
  <si>
    <t>Cogs higher than target</t>
  </si>
  <si>
    <t>Profit less than Target</t>
  </si>
  <si>
    <t xml:space="preserve">75 stores have achieved their Target Profit </t>
  </si>
  <si>
    <t>Sales less than Target</t>
  </si>
  <si>
    <t xml:space="preserve">Total Stores that have COGS higher than Target </t>
  </si>
  <si>
    <t>Total Stores that have not met their Target Profit</t>
  </si>
  <si>
    <t>Total Stores that have not met their Target Sales</t>
  </si>
  <si>
    <t>Sum of Target Profit</t>
  </si>
  <si>
    <t>Sum of Target Sales</t>
  </si>
  <si>
    <t>Column1</t>
  </si>
  <si>
    <t xml:space="preserve">Store </t>
  </si>
  <si>
    <t>Rank</t>
  </si>
  <si>
    <t xml:space="preserve">Bottom 5 Stores by Profit </t>
  </si>
  <si>
    <t>Bottom 5 stores by Sales</t>
  </si>
  <si>
    <t>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</si>
</sst>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9"/>
      <color indexed="81"/>
      <name val="Tahoma"/>
      <family val="2"/>
    </font>
    <font>
      <b/>
      <sz val="9"/>
      <color indexed="81"/>
      <name val="Tahoma"/>
      <family val="2"/>
    </font>
    <font>
      <sz val="10"/>
      <color rgb="FF515151"/>
      <name val="Source Sans Pro"/>
      <family val="2"/>
    </font>
    <font>
      <b/>
      <sz val="10"/>
      <color rgb="FF515151"/>
      <name val="Source Sans Pro"/>
      <family val="2"/>
    </font>
    <font>
      <sz val="11"/>
      <color rgb="FFFF0000"/>
      <name val="Calibri"/>
      <family val="2"/>
      <scheme val="minor"/>
    </font>
    <font>
      <sz val="20"/>
      <color theme="1"/>
      <name val="Calibri"/>
      <family val="2"/>
      <scheme val="minor"/>
    </font>
    <font>
      <b/>
      <sz val="22"/>
      <color theme="1"/>
      <name val="Calibri"/>
      <family val="2"/>
      <scheme val="minor"/>
    </font>
    <font>
      <b/>
      <sz val="12"/>
      <color rgb="FF0070C0"/>
      <name val="Calibri"/>
      <family val="2"/>
      <scheme val="minor"/>
    </font>
    <font>
      <sz val="28"/>
      <color rgb="FFFF0000"/>
      <name val="Microsoft Sans Serif"/>
      <family val="2"/>
    </font>
    <font>
      <b/>
      <sz val="12"/>
      <color theme="1"/>
      <name val="Calibri"/>
      <family val="2"/>
      <scheme val="minor"/>
    </font>
    <font>
      <b/>
      <sz val="14"/>
      <color theme="1"/>
      <name val="Calibri"/>
      <family val="2"/>
      <scheme val="minor"/>
    </font>
    <font>
      <b/>
      <sz val="9"/>
      <color theme="1"/>
      <name val="Calibri"/>
      <family val="2"/>
      <scheme val="minor"/>
    </font>
    <font>
      <b/>
      <sz val="8.5"/>
      <color theme="1"/>
      <name val="Calibri"/>
      <family val="2"/>
      <scheme val="minor"/>
    </font>
    <font>
      <b/>
      <sz val="14"/>
      <color rgb="FF0070C0"/>
      <name val="Calibri"/>
      <family val="2"/>
      <scheme val="minor"/>
    </font>
    <font>
      <b/>
      <sz val="20"/>
      <color theme="8" tint="-0.499984740745262"/>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s>
  <cellStyleXfs count="2">
    <xf numFmtId="0" fontId="0" fillId="0" borderId="0"/>
    <xf numFmtId="9" fontId="4" fillId="0" borderId="0" applyFont="0" applyFill="0" applyBorder="0" applyAlignment="0" applyProtection="0"/>
  </cellStyleXfs>
  <cellXfs count="110">
    <xf numFmtId="0" fontId="0" fillId="0" borderId="0" xfId="0"/>
    <xf numFmtId="0" fontId="4" fillId="0" borderId="0" xfId="0" applyFont="1"/>
    <xf numFmtId="14" fontId="5" fillId="0" borderId="0" xfId="0" applyNumberFormat="1" applyFont="1"/>
    <xf numFmtId="164" fontId="4"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8" fillId="0" borderId="0" xfId="0" applyFont="1"/>
    <xf numFmtId="0" fontId="3" fillId="0" borderId="0" xfId="0" applyFont="1"/>
    <xf numFmtId="164" fontId="3" fillId="0" borderId="0" xfId="0" applyNumberFormat="1" applyFont="1"/>
    <xf numFmtId="10" fontId="0" fillId="0" borderId="0" xfId="1" applyNumberFormat="1" applyFont="1"/>
    <xf numFmtId="0" fontId="0" fillId="0" borderId="0" xfId="0" applyAlignment="1">
      <alignment horizontal="left" indent="1"/>
    </xf>
    <xf numFmtId="0" fontId="0" fillId="0" borderId="0" xfId="1" applyNumberFormat="1" applyFont="1"/>
    <xf numFmtId="1" fontId="0" fillId="0" borderId="0" xfId="0" applyNumberFormat="1"/>
    <xf numFmtId="0" fontId="0" fillId="3" borderId="0" xfId="0" applyFill="1"/>
    <xf numFmtId="0" fontId="0" fillId="4" borderId="0" xfId="0" applyFill="1"/>
    <xf numFmtId="0" fontId="13" fillId="3" borderId="0" xfId="0" applyFont="1" applyFill="1"/>
    <xf numFmtId="164" fontId="13" fillId="3" borderId="0" xfId="0" applyNumberFormat="1" applyFont="1" applyFill="1"/>
    <xf numFmtId="0" fontId="2" fillId="0" borderId="0" xfId="0" applyFont="1"/>
    <xf numFmtId="2" fontId="0" fillId="0" borderId="0" xfId="0" applyNumberFormat="1"/>
    <xf numFmtId="0" fontId="0" fillId="0" borderId="14" xfId="0" pivotButton="1" applyBorder="1"/>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18" xfId="0"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0" fontId="0" fillId="0" borderId="19" xfId="0" applyBorder="1" applyAlignment="1">
      <alignment wrapText="1"/>
    </xf>
    <xf numFmtId="0" fontId="0" fillId="0" borderId="20" xfId="0" applyBorder="1" applyAlignment="1">
      <alignment wrapText="1"/>
    </xf>
    <xf numFmtId="0" fontId="0" fillId="0" borderId="18" xfId="0" applyBorder="1" applyAlignment="1">
      <alignment wrapText="1"/>
    </xf>
    <xf numFmtId="0" fontId="19" fillId="3" borderId="0" xfId="0" applyFont="1" applyFill="1" applyAlignment="1">
      <alignment wrapText="1"/>
    </xf>
    <xf numFmtId="0" fontId="20" fillId="3" borderId="0" xfId="0" applyFont="1" applyFill="1"/>
    <xf numFmtId="0" fontId="21" fillId="2" borderId="34" xfId="0" applyFont="1" applyFill="1" applyBorder="1"/>
    <xf numFmtId="9" fontId="0" fillId="0" borderId="0" xfId="1" applyFont="1"/>
    <xf numFmtId="1" fontId="0" fillId="0" borderId="0" xfId="1" applyNumberFormat="1" applyFont="1"/>
    <xf numFmtId="0" fontId="1" fillId="0" borderId="0" xfId="0" applyFont="1"/>
    <xf numFmtId="0" fontId="12" fillId="2" borderId="1" xfId="0" applyFont="1" applyFill="1" applyBorder="1"/>
    <xf numFmtId="0" fontId="1" fillId="3" borderId="8" xfId="0" applyFont="1" applyFill="1" applyBorder="1" applyAlignment="1">
      <alignment vertical="center"/>
    </xf>
    <xf numFmtId="0" fontId="21" fillId="2" borderId="1" xfId="0" applyFont="1" applyFill="1" applyBorder="1" applyAlignment="1">
      <alignment horizontal="center"/>
    </xf>
    <xf numFmtId="0" fontId="0" fillId="0" borderId="1" xfId="0" applyBorder="1" applyAlignment="1">
      <alignment horizontal="center"/>
    </xf>
    <xf numFmtId="0" fontId="21" fillId="2" borderId="12" xfId="0" applyFont="1" applyFill="1" applyBorder="1" applyAlignment="1">
      <alignment horizontal="center"/>
    </xf>
    <xf numFmtId="0" fontId="21" fillId="2" borderId="13" xfId="0" applyFont="1"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5" fillId="3" borderId="0" xfId="0" applyFont="1" applyFill="1" applyAlignment="1">
      <alignment horizontal="center" vertical="center"/>
    </xf>
    <xf numFmtId="0" fontId="15" fillId="0" borderId="0" xfId="0" applyFont="1" applyAlignment="1">
      <alignment horizontal="center"/>
    </xf>
    <xf numFmtId="0" fontId="19" fillId="6" borderId="21" xfId="0" applyFont="1" applyFill="1" applyBorder="1" applyAlignment="1">
      <alignment horizontal="center" wrapText="1"/>
    </xf>
    <xf numFmtId="0" fontId="19" fillId="6" borderId="22" xfId="0" applyFont="1" applyFill="1" applyBorder="1" applyAlignment="1">
      <alignment horizontal="center" wrapText="1"/>
    </xf>
    <xf numFmtId="0" fontId="19" fillId="6" borderId="23" xfId="0" applyFont="1" applyFill="1" applyBorder="1" applyAlignment="1">
      <alignment horizontal="center" wrapText="1"/>
    </xf>
    <xf numFmtId="0" fontId="20" fillId="3" borderId="24" xfId="0" applyFont="1" applyFill="1" applyBorder="1" applyAlignment="1">
      <alignment horizontal="center"/>
    </xf>
    <xf numFmtId="0" fontId="20" fillId="3" borderId="1" xfId="0" applyFont="1" applyFill="1" applyBorder="1" applyAlignment="1">
      <alignment horizontal="center"/>
    </xf>
    <xf numFmtId="0" fontId="20" fillId="3" borderId="25" xfId="0" applyFont="1" applyFill="1" applyBorder="1" applyAlignment="1">
      <alignment horizontal="center"/>
    </xf>
    <xf numFmtId="0" fontId="20" fillId="3" borderId="26" xfId="0" applyFont="1" applyFill="1" applyBorder="1" applyAlignment="1">
      <alignment horizontal="center"/>
    </xf>
    <xf numFmtId="0" fontId="20" fillId="3" borderId="27" xfId="0" applyFont="1" applyFill="1" applyBorder="1" applyAlignment="1">
      <alignment horizontal="center"/>
    </xf>
    <xf numFmtId="0" fontId="20" fillId="3" borderId="28" xfId="0" applyFont="1" applyFill="1" applyBorder="1" applyAlignment="1">
      <alignment horizontal="center"/>
    </xf>
    <xf numFmtId="164" fontId="11" fillId="0" borderId="1" xfId="0" applyNumberFormat="1" applyFont="1" applyBorder="1" applyAlignment="1">
      <alignment horizontal="center" vertical="center"/>
    </xf>
    <xf numFmtId="0" fontId="16" fillId="5" borderId="1" xfId="0" applyFont="1" applyFill="1" applyBorder="1" applyAlignment="1">
      <alignment horizontal="center" wrapText="1"/>
    </xf>
    <xf numFmtId="0" fontId="11" fillId="0" borderId="1" xfId="0" applyFont="1" applyBorder="1" applyAlignment="1">
      <alignment horizontal="center" vertical="center"/>
    </xf>
    <xf numFmtId="0" fontId="12" fillId="2" borderId="1" xfId="0" applyFont="1" applyFill="1" applyBorder="1" applyAlignment="1">
      <alignment horizontal="center"/>
    </xf>
    <xf numFmtId="164" fontId="11" fillId="0" borderId="1" xfId="0" applyNumberFormat="1" applyFont="1" applyBorder="1" applyAlignment="1">
      <alignment horizontal="left" vertical="center"/>
    </xf>
    <xf numFmtId="0" fontId="16" fillId="0" borderId="18" xfId="0" applyFont="1" applyBorder="1" applyAlignment="1">
      <alignment horizontal="center"/>
    </xf>
    <xf numFmtId="0" fontId="16" fillId="0" borderId="19" xfId="0" applyFont="1" applyBorder="1" applyAlignment="1">
      <alignment horizontal="center"/>
    </xf>
    <xf numFmtId="0" fontId="16" fillId="0" borderId="20" xfId="0" applyFont="1" applyBorder="1" applyAlignment="1">
      <alignment horizontal="center"/>
    </xf>
    <xf numFmtId="0" fontId="14" fillId="4" borderId="0" xfId="0" applyFont="1" applyFill="1" applyAlignment="1">
      <alignment horizontal="center" vertical="center"/>
    </xf>
    <xf numFmtId="0" fontId="10" fillId="4" borderId="0" xfId="0" applyFont="1" applyFill="1" applyAlignment="1">
      <alignment horizontal="center" vertical="center"/>
    </xf>
    <xf numFmtId="0" fontId="15" fillId="0" borderId="18" xfId="0" applyFont="1" applyBorder="1" applyAlignment="1">
      <alignment horizontal="center" wrapText="1"/>
    </xf>
    <xf numFmtId="0" fontId="15" fillId="0" borderId="19" xfId="0" applyFont="1" applyBorder="1" applyAlignment="1">
      <alignment horizontal="center" wrapText="1"/>
    </xf>
    <xf numFmtId="0" fontId="15" fillId="0" borderId="20" xfId="0" applyFont="1" applyBorder="1" applyAlignment="1">
      <alignment horizontal="center" wrapText="1"/>
    </xf>
    <xf numFmtId="0" fontId="16" fillId="3" borderId="19" xfId="0" applyFont="1" applyFill="1" applyBorder="1" applyAlignment="1">
      <alignment horizontal="center"/>
    </xf>
    <xf numFmtId="0" fontId="16" fillId="3" borderId="20" xfId="0" applyFont="1" applyFill="1" applyBorder="1" applyAlignment="1">
      <alignment horizontal="center"/>
    </xf>
    <xf numFmtId="0" fontId="18" fillId="3" borderId="4" xfId="0" applyFont="1" applyFill="1" applyBorder="1" applyAlignment="1">
      <alignment horizontal="center" wrapText="1"/>
    </xf>
    <xf numFmtId="0" fontId="18" fillId="3" borderId="5" xfId="0" applyFont="1" applyFill="1" applyBorder="1" applyAlignment="1">
      <alignment horizontal="center" wrapText="1"/>
    </xf>
    <xf numFmtId="0" fontId="18" fillId="3" borderId="6" xfId="0" applyFont="1" applyFill="1" applyBorder="1" applyAlignment="1">
      <alignment horizontal="center" wrapText="1"/>
    </xf>
    <xf numFmtId="0" fontId="18" fillId="3" borderId="7" xfId="0" applyFont="1" applyFill="1" applyBorder="1" applyAlignment="1">
      <alignment horizontal="center" wrapText="1"/>
    </xf>
    <xf numFmtId="0" fontId="18" fillId="3" borderId="0" xfId="0" applyFont="1" applyFill="1" applyAlignment="1">
      <alignment horizontal="center" wrapText="1"/>
    </xf>
    <xf numFmtId="0" fontId="18" fillId="3" borderId="8" xfId="0" applyFont="1" applyFill="1" applyBorder="1" applyAlignment="1">
      <alignment horizontal="center" wrapText="1"/>
    </xf>
    <xf numFmtId="0" fontId="18" fillId="3" borderId="9" xfId="0" applyFont="1" applyFill="1" applyBorder="1" applyAlignment="1">
      <alignment horizontal="center" wrapText="1"/>
    </xf>
    <xf numFmtId="0" fontId="18" fillId="3" borderId="10" xfId="0" applyFont="1" applyFill="1" applyBorder="1" applyAlignment="1">
      <alignment horizontal="center" wrapText="1"/>
    </xf>
    <xf numFmtId="0" fontId="18" fillId="3" borderId="11" xfId="0" applyFont="1" applyFill="1" applyBorder="1" applyAlignment="1">
      <alignment horizontal="center" wrapText="1"/>
    </xf>
    <xf numFmtId="0" fontId="17" fillId="3" borderId="4" xfId="0" applyFont="1" applyFill="1" applyBorder="1" applyAlignment="1">
      <alignment horizontal="center" wrapText="1"/>
    </xf>
    <xf numFmtId="0" fontId="17" fillId="3" borderId="5" xfId="0" applyFont="1" applyFill="1" applyBorder="1" applyAlignment="1">
      <alignment horizontal="center" wrapText="1"/>
    </xf>
    <xf numFmtId="0" fontId="17" fillId="3" borderId="6" xfId="0" applyFont="1" applyFill="1" applyBorder="1" applyAlignment="1">
      <alignment horizontal="center" wrapText="1"/>
    </xf>
    <xf numFmtId="0" fontId="17" fillId="3" borderId="7" xfId="0" applyFont="1" applyFill="1" applyBorder="1" applyAlignment="1">
      <alignment horizontal="center" wrapText="1"/>
    </xf>
    <xf numFmtId="0" fontId="17" fillId="3" borderId="0" xfId="0" applyFont="1" applyFill="1" applyAlignment="1">
      <alignment horizontal="center" wrapText="1"/>
    </xf>
    <xf numFmtId="0" fontId="17" fillId="3" borderId="8" xfId="0" applyFont="1" applyFill="1" applyBorder="1" applyAlignment="1">
      <alignment horizontal="center" wrapText="1"/>
    </xf>
    <xf numFmtId="0" fontId="17" fillId="3" borderId="9" xfId="0" applyFont="1" applyFill="1" applyBorder="1" applyAlignment="1">
      <alignment horizontal="center" wrapText="1"/>
    </xf>
    <xf numFmtId="0" fontId="17" fillId="3" borderId="10" xfId="0" applyFont="1" applyFill="1" applyBorder="1" applyAlignment="1">
      <alignment horizontal="center" wrapText="1"/>
    </xf>
    <xf numFmtId="0" fontId="17" fillId="3" borderId="11" xfId="0" applyFont="1" applyFill="1" applyBorder="1" applyAlignment="1">
      <alignment horizontal="center" wrapText="1"/>
    </xf>
    <xf numFmtId="0" fontId="19" fillId="6" borderId="29" xfId="0" applyFont="1" applyFill="1" applyBorder="1" applyAlignment="1">
      <alignment horizontal="center" wrapText="1"/>
    </xf>
    <xf numFmtId="0" fontId="19" fillId="6" borderId="30" xfId="0" applyFont="1" applyFill="1" applyBorder="1" applyAlignment="1">
      <alignment horizontal="center" wrapText="1"/>
    </xf>
    <xf numFmtId="0" fontId="20" fillId="3" borderId="31" xfId="0" applyFont="1" applyFill="1" applyBorder="1" applyAlignment="1">
      <alignment horizontal="center"/>
    </xf>
    <xf numFmtId="0" fontId="20" fillId="3" borderId="3" xfId="0" applyFont="1" applyFill="1" applyBorder="1" applyAlignment="1">
      <alignment horizontal="center"/>
    </xf>
    <xf numFmtId="0" fontId="20" fillId="3" borderId="9" xfId="0" applyFont="1" applyFill="1" applyBorder="1" applyAlignment="1">
      <alignment horizontal="center"/>
    </xf>
    <xf numFmtId="0" fontId="20" fillId="3" borderId="32" xfId="0" applyFont="1" applyFill="1" applyBorder="1" applyAlignment="1">
      <alignment horizontal="center"/>
    </xf>
    <xf numFmtId="0" fontId="19" fillId="6" borderId="33" xfId="0" applyFont="1" applyFill="1" applyBorder="1" applyAlignment="1">
      <alignment horizontal="center" wrapText="1"/>
    </xf>
    <xf numFmtId="0" fontId="20" fillId="3" borderId="31" xfId="0" applyFont="1" applyFill="1" applyBorder="1" applyAlignment="1">
      <alignment horizontal="center" wrapText="1"/>
    </xf>
    <xf numFmtId="0" fontId="20" fillId="3" borderId="2" xfId="0" applyFont="1" applyFill="1" applyBorder="1" applyAlignment="1">
      <alignment horizontal="center" wrapText="1"/>
    </xf>
    <xf numFmtId="0" fontId="20" fillId="3" borderId="9" xfId="0" applyFont="1" applyFill="1" applyBorder="1" applyAlignment="1">
      <alignment horizontal="center" wrapText="1"/>
    </xf>
    <xf numFmtId="0" fontId="20" fillId="3" borderId="10" xfId="0" applyFont="1" applyFill="1" applyBorder="1" applyAlignment="1">
      <alignment horizontal="center" wrapText="1"/>
    </xf>
    <xf numFmtId="0" fontId="0" fillId="0" borderId="0" xfId="0" applyAlignment="1">
      <alignment horizontal="center" wrapText="1"/>
    </xf>
    <xf numFmtId="0" fontId="0" fillId="0" borderId="0" xfId="0" applyNumberFormat="1"/>
    <xf numFmtId="164" fontId="0" fillId="0" borderId="0" xfId="0" applyNumberFormat="1" applyBorder="1"/>
    <xf numFmtId="0" fontId="0" fillId="0" borderId="19" xfId="0" applyBorder="1" applyAlignment="1"/>
  </cellXfs>
  <cellStyles count="2">
    <cellStyle name="Normal" xfId="0" builtinId="0"/>
    <cellStyle name="Percent" xfId="1" builtinId="5"/>
  </cellStyles>
  <dxfs count="69">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2"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wrapText="0"/>
    </dxf>
    <dxf>
      <numFmt numFmtId="164"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wrapText="1"/>
    </dxf>
    <dxf>
      <alignment wrapText="1"/>
    </dxf>
    <dxf>
      <numFmt numFmtId="164"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Table!PivotTable22</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Table'!$C$593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Table'!$B$594:$B$596</c:f>
              <c:strCache>
                <c:ptCount val="2"/>
                <c:pt idx="0">
                  <c:v>2012</c:v>
                </c:pt>
                <c:pt idx="1">
                  <c:v>2013</c:v>
                </c:pt>
              </c:strCache>
            </c:strRef>
          </c:cat>
          <c:val>
            <c:numRef>
              <c:f>'Pivot Table'!$C$594:$C$596</c:f>
              <c:numCache>
                <c:formatCode>General</c:formatCode>
                <c:ptCount val="2"/>
                <c:pt idx="0">
                  <c:v>98225</c:v>
                </c:pt>
                <c:pt idx="1">
                  <c:v>104670</c:v>
                </c:pt>
              </c:numCache>
            </c:numRef>
          </c:val>
          <c:extLst>
            <c:ext xmlns:c16="http://schemas.microsoft.com/office/drawing/2014/chart" uri="{C3380CC4-5D6E-409C-BE32-E72D297353CC}">
              <c16:uniqueId val="{00000000-91F6-4092-8FCA-EAEE57C78028}"/>
            </c:ext>
          </c:extLst>
        </c:ser>
        <c:ser>
          <c:idx val="1"/>
          <c:order val="1"/>
          <c:tx>
            <c:strRef>
              <c:f>'Pivot Table'!$D$593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Table'!$B$594:$B$596</c:f>
              <c:strCache>
                <c:ptCount val="2"/>
                <c:pt idx="0">
                  <c:v>2012</c:v>
                </c:pt>
                <c:pt idx="1">
                  <c:v>2013</c:v>
                </c:pt>
              </c:strCache>
            </c:strRef>
          </c:cat>
          <c:val>
            <c:numRef>
              <c:f>'Pivot Table'!$D$594:$D$596</c:f>
              <c:numCache>
                <c:formatCode>General</c:formatCode>
                <c:ptCount val="2"/>
                <c:pt idx="0">
                  <c:v>25884</c:v>
                </c:pt>
                <c:pt idx="1">
                  <c:v>38427</c:v>
                </c:pt>
              </c:numCache>
            </c:numRef>
          </c:val>
          <c:extLst>
            <c:ext xmlns:c16="http://schemas.microsoft.com/office/drawing/2014/chart" uri="{C3380CC4-5D6E-409C-BE32-E72D297353CC}">
              <c16:uniqueId val="{00000001-91F6-4092-8FCA-EAEE57C78028}"/>
            </c:ext>
          </c:extLst>
        </c:ser>
        <c:ser>
          <c:idx val="2"/>
          <c:order val="2"/>
          <c:tx>
            <c:strRef>
              <c:f>'Pivot Table'!$E$593</c:f>
              <c:strCache>
                <c:ptCount val="1"/>
                <c:pt idx="0">
                  <c:v>Sum of total expense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Table'!$B$594:$B$596</c:f>
              <c:strCache>
                <c:ptCount val="2"/>
                <c:pt idx="0">
                  <c:v>2012</c:v>
                </c:pt>
                <c:pt idx="1">
                  <c:v>2013</c:v>
                </c:pt>
              </c:strCache>
            </c:strRef>
          </c:cat>
          <c:val>
            <c:numRef>
              <c:f>'Pivot Table'!$E$594:$E$596</c:f>
              <c:numCache>
                <c:formatCode>General</c:formatCode>
                <c:ptCount val="2"/>
                <c:pt idx="0">
                  <c:v>88501</c:v>
                </c:pt>
                <c:pt idx="1">
                  <c:v>88501</c:v>
                </c:pt>
              </c:numCache>
            </c:numRef>
          </c:val>
          <c:extLst>
            <c:ext xmlns:c16="http://schemas.microsoft.com/office/drawing/2014/chart" uri="{C3380CC4-5D6E-409C-BE32-E72D297353CC}">
              <c16:uniqueId val="{00000000-980C-4449-976C-065272B332D0}"/>
            </c:ext>
          </c:extLst>
        </c:ser>
        <c:dLbls>
          <c:dLblPos val="ctr"/>
          <c:showLegendKey val="0"/>
          <c:showVal val="1"/>
          <c:showCatName val="0"/>
          <c:showSerName val="0"/>
          <c:showPercent val="0"/>
          <c:showBubbleSize val="0"/>
        </c:dLbls>
        <c:gapWidth val="150"/>
        <c:overlap val="100"/>
        <c:axId val="2108792015"/>
        <c:axId val="2108807375"/>
      </c:barChart>
      <c:catAx>
        <c:axId val="21087920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07375"/>
        <c:crosses val="autoZero"/>
        <c:auto val="1"/>
        <c:lblAlgn val="ctr"/>
        <c:lblOffset val="100"/>
        <c:noMultiLvlLbl val="0"/>
      </c:catAx>
      <c:valAx>
        <c:axId val="210880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9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a:noFill/>
              </a:ln>
              <a:effectLst/>
            </c:spPr>
            <c:extLst>
              <c:ext xmlns:c16="http://schemas.microsoft.com/office/drawing/2014/chart" uri="{C3380CC4-5D6E-409C-BE32-E72D297353CC}">
                <c16:uniqueId val="{00000001-F36B-40F2-A7F4-BD8FE7ADDEAA}"/>
              </c:ext>
            </c:extLst>
          </c:dPt>
          <c:dPt>
            <c:idx val="1"/>
            <c:bubble3D val="0"/>
            <c:spPr>
              <a:solidFill>
                <a:srgbClr val="FFFF00"/>
              </a:solidFill>
              <a:ln>
                <a:noFill/>
              </a:ln>
              <a:effectLst/>
            </c:spPr>
            <c:extLst>
              <c:ext xmlns:c16="http://schemas.microsoft.com/office/drawing/2014/chart" uri="{C3380CC4-5D6E-409C-BE32-E72D297353CC}">
                <c16:uniqueId val="{00000003-F36B-40F2-A7F4-BD8FE7ADDEAA}"/>
              </c:ext>
            </c:extLst>
          </c:dPt>
          <c:dPt>
            <c:idx val="2"/>
            <c:bubble3D val="0"/>
            <c:spPr>
              <a:solidFill>
                <a:srgbClr val="00B050"/>
              </a:solidFill>
              <a:ln>
                <a:noFill/>
              </a:ln>
              <a:effectLst/>
            </c:spPr>
            <c:extLst>
              <c:ext xmlns:c16="http://schemas.microsoft.com/office/drawing/2014/chart" uri="{C3380CC4-5D6E-409C-BE32-E72D297353CC}">
                <c16:uniqueId val="{00000005-F36B-40F2-A7F4-BD8FE7ADDEAA}"/>
              </c:ext>
            </c:extLst>
          </c:dPt>
          <c:dPt>
            <c:idx val="3"/>
            <c:bubble3D val="0"/>
            <c:spPr>
              <a:solidFill>
                <a:schemeClr val="bg1"/>
              </a:solidFill>
              <a:ln>
                <a:noFill/>
              </a:ln>
              <a:effectLst/>
            </c:spPr>
            <c:extLst>
              <c:ext xmlns:c16="http://schemas.microsoft.com/office/drawing/2014/chart" uri="{C3380CC4-5D6E-409C-BE32-E72D297353CC}">
                <c16:uniqueId val="{00000007-F36B-40F2-A7F4-BD8FE7ADDEAA}"/>
              </c:ext>
            </c:extLst>
          </c:dPt>
          <c:val>
            <c:numRef>
              <c:f>'Pivot Table'!$F$676:$F$679</c:f>
              <c:numCache>
                <c:formatCode>General</c:formatCode>
                <c:ptCount val="4"/>
                <c:pt idx="0">
                  <c:v>25</c:v>
                </c:pt>
                <c:pt idx="1">
                  <c:v>50</c:v>
                </c:pt>
                <c:pt idx="2">
                  <c:v>25</c:v>
                </c:pt>
                <c:pt idx="3">
                  <c:v>100</c:v>
                </c:pt>
              </c:numCache>
            </c:numRef>
          </c:val>
          <c:extLst>
            <c:ext xmlns:c16="http://schemas.microsoft.com/office/drawing/2014/chart" uri="{C3380CC4-5D6E-409C-BE32-E72D297353CC}">
              <c16:uniqueId val="{00000008-F36B-40F2-A7F4-BD8FE7ADDEAA}"/>
            </c:ext>
          </c:extLst>
        </c:ser>
        <c:dLbls>
          <c:showLegendKey val="0"/>
          <c:showVal val="0"/>
          <c:showCatName val="0"/>
          <c:showSerName val="0"/>
          <c:showPercent val="0"/>
          <c:showBubbleSize val="0"/>
          <c:showLeaderLines val="1"/>
        </c:dLbls>
        <c:firstSliceAng val="271"/>
        <c:holeSize val="50"/>
      </c:doughnutChart>
      <c:pieChart>
        <c:varyColors val="1"/>
        <c:ser>
          <c:idx val="1"/>
          <c:order val="1"/>
          <c:spPr>
            <a:noFill/>
          </c:spPr>
          <c:dPt>
            <c:idx val="0"/>
            <c:bubble3D val="0"/>
            <c:spPr>
              <a:noFill/>
              <a:ln>
                <a:noFill/>
              </a:ln>
              <a:effectLst/>
            </c:spPr>
            <c:extLst>
              <c:ext xmlns:c16="http://schemas.microsoft.com/office/drawing/2014/chart" uri="{C3380CC4-5D6E-409C-BE32-E72D297353CC}">
                <c16:uniqueId val="{0000000A-F36B-40F2-A7F4-BD8FE7ADDEAA}"/>
              </c:ext>
            </c:extLst>
          </c:dPt>
          <c:dPt>
            <c:idx val="1"/>
            <c:bubble3D val="0"/>
            <c:spPr>
              <a:solidFill>
                <a:schemeClr val="tx1"/>
              </a:solidFill>
              <a:ln>
                <a:noFill/>
              </a:ln>
              <a:effectLst/>
            </c:spPr>
            <c:extLst>
              <c:ext xmlns:c16="http://schemas.microsoft.com/office/drawing/2014/chart" uri="{C3380CC4-5D6E-409C-BE32-E72D297353CC}">
                <c16:uniqueId val="{0000000C-F36B-40F2-A7F4-BD8FE7ADDEAA}"/>
              </c:ext>
            </c:extLst>
          </c:dPt>
          <c:dPt>
            <c:idx val="2"/>
            <c:bubble3D val="0"/>
            <c:spPr>
              <a:noFill/>
              <a:ln>
                <a:noFill/>
              </a:ln>
              <a:effectLst/>
            </c:spPr>
            <c:extLst>
              <c:ext xmlns:c16="http://schemas.microsoft.com/office/drawing/2014/chart" uri="{C3380CC4-5D6E-409C-BE32-E72D297353CC}">
                <c16:uniqueId val="{0000000E-F36B-40F2-A7F4-BD8FE7ADDEAA}"/>
              </c:ext>
            </c:extLst>
          </c:dPt>
          <c:dPt>
            <c:idx val="3"/>
            <c:bubble3D val="0"/>
            <c:spPr>
              <a:noFill/>
              <a:ln>
                <a:noFill/>
              </a:ln>
              <a:effectLst/>
            </c:spPr>
            <c:extLst>
              <c:ext xmlns:c16="http://schemas.microsoft.com/office/drawing/2014/chart" uri="{C3380CC4-5D6E-409C-BE32-E72D297353CC}">
                <c16:uniqueId val="{00000010-F36B-40F2-A7F4-BD8FE7ADDEAA}"/>
              </c:ext>
            </c:extLst>
          </c:dPt>
          <c:val>
            <c:numRef>
              <c:f>'Pivot Table'!$G$676:$G$679</c:f>
              <c:numCache>
                <c:formatCode>General</c:formatCode>
                <c:ptCount val="4"/>
                <c:pt idx="0" formatCode="0">
                  <c:v>100.6431924882629</c:v>
                </c:pt>
                <c:pt idx="1">
                  <c:v>1</c:v>
                </c:pt>
                <c:pt idx="2" formatCode="0">
                  <c:v>99.356807511737102</c:v>
                </c:pt>
              </c:numCache>
            </c:numRef>
          </c:val>
          <c:extLst>
            <c:ext xmlns:c16="http://schemas.microsoft.com/office/drawing/2014/chart" uri="{C3380CC4-5D6E-409C-BE32-E72D297353CC}">
              <c16:uniqueId val="{00000011-F36B-40F2-A7F4-BD8FE7ADDEAA}"/>
            </c:ext>
          </c:extLst>
        </c:ser>
        <c:dLbls>
          <c:showLegendKey val="0"/>
          <c:showVal val="0"/>
          <c:showCatName val="0"/>
          <c:showSerName val="0"/>
          <c:showPercent val="0"/>
          <c:showBubbleSize val="0"/>
          <c:showLeaderLines val="1"/>
        </c:dLbls>
        <c:firstSliceAng val="27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a:noFill/>
              </a:ln>
              <a:effectLst/>
            </c:spPr>
            <c:extLst>
              <c:ext xmlns:c16="http://schemas.microsoft.com/office/drawing/2014/chart" uri="{C3380CC4-5D6E-409C-BE32-E72D297353CC}">
                <c16:uniqueId val="{00000001-E4F7-4DEE-BD10-4733B14B0408}"/>
              </c:ext>
            </c:extLst>
          </c:dPt>
          <c:dPt>
            <c:idx val="1"/>
            <c:bubble3D val="0"/>
            <c:spPr>
              <a:solidFill>
                <a:srgbClr val="FFFF00"/>
              </a:solidFill>
              <a:ln>
                <a:noFill/>
              </a:ln>
              <a:effectLst/>
            </c:spPr>
            <c:extLst>
              <c:ext xmlns:c16="http://schemas.microsoft.com/office/drawing/2014/chart" uri="{C3380CC4-5D6E-409C-BE32-E72D297353CC}">
                <c16:uniqueId val="{00000003-E4F7-4DEE-BD10-4733B14B0408}"/>
              </c:ext>
            </c:extLst>
          </c:dPt>
          <c:dPt>
            <c:idx val="2"/>
            <c:bubble3D val="0"/>
            <c:spPr>
              <a:solidFill>
                <a:srgbClr val="00B050"/>
              </a:solidFill>
              <a:ln>
                <a:noFill/>
              </a:ln>
              <a:effectLst/>
            </c:spPr>
            <c:extLst>
              <c:ext xmlns:c16="http://schemas.microsoft.com/office/drawing/2014/chart" uri="{C3380CC4-5D6E-409C-BE32-E72D297353CC}">
                <c16:uniqueId val="{00000005-E4F7-4DEE-BD10-4733B14B0408}"/>
              </c:ext>
            </c:extLst>
          </c:dPt>
          <c:dPt>
            <c:idx val="3"/>
            <c:bubble3D val="0"/>
            <c:spPr>
              <a:solidFill>
                <a:schemeClr val="bg1"/>
              </a:solidFill>
              <a:ln>
                <a:noFill/>
              </a:ln>
              <a:effectLst/>
            </c:spPr>
            <c:extLst>
              <c:ext xmlns:c16="http://schemas.microsoft.com/office/drawing/2014/chart" uri="{C3380CC4-5D6E-409C-BE32-E72D297353CC}">
                <c16:uniqueId val="{00000007-E4F7-4DEE-BD10-4733B14B0408}"/>
              </c:ext>
            </c:extLst>
          </c:dPt>
          <c:val>
            <c:numRef>
              <c:f>'Pivot Table'!$F$681:$F$684</c:f>
              <c:numCache>
                <c:formatCode>General</c:formatCode>
                <c:ptCount val="4"/>
                <c:pt idx="0">
                  <c:v>25</c:v>
                </c:pt>
                <c:pt idx="1">
                  <c:v>50</c:v>
                </c:pt>
                <c:pt idx="2">
                  <c:v>25</c:v>
                </c:pt>
                <c:pt idx="3">
                  <c:v>100</c:v>
                </c:pt>
              </c:numCache>
            </c:numRef>
          </c:val>
          <c:extLst>
            <c:ext xmlns:c16="http://schemas.microsoft.com/office/drawing/2014/chart" uri="{C3380CC4-5D6E-409C-BE32-E72D297353CC}">
              <c16:uniqueId val="{00000008-E4F7-4DEE-BD10-4733B14B0408}"/>
            </c:ext>
          </c:extLst>
        </c:ser>
        <c:dLbls>
          <c:showLegendKey val="0"/>
          <c:showVal val="0"/>
          <c:showCatName val="0"/>
          <c:showSerName val="0"/>
          <c:showPercent val="0"/>
          <c:showBubbleSize val="0"/>
          <c:showLeaderLines val="1"/>
        </c:dLbls>
        <c:firstSliceAng val="271"/>
        <c:holeSize val="50"/>
      </c:doughnutChart>
      <c:pieChart>
        <c:varyColors val="1"/>
        <c:ser>
          <c:idx val="1"/>
          <c:order val="1"/>
          <c:spPr>
            <a:noFill/>
          </c:spPr>
          <c:dPt>
            <c:idx val="0"/>
            <c:bubble3D val="0"/>
            <c:spPr>
              <a:noFill/>
              <a:ln>
                <a:noFill/>
              </a:ln>
              <a:effectLst/>
            </c:spPr>
            <c:extLst>
              <c:ext xmlns:c16="http://schemas.microsoft.com/office/drawing/2014/chart" uri="{C3380CC4-5D6E-409C-BE32-E72D297353CC}">
                <c16:uniqueId val="{0000000A-E4F7-4DEE-BD10-4733B14B0408}"/>
              </c:ext>
            </c:extLst>
          </c:dPt>
          <c:dPt>
            <c:idx val="1"/>
            <c:bubble3D val="0"/>
            <c:spPr>
              <a:solidFill>
                <a:schemeClr val="tx1"/>
              </a:solidFill>
              <a:ln>
                <a:noFill/>
              </a:ln>
              <a:effectLst/>
            </c:spPr>
            <c:extLst>
              <c:ext xmlns:c16="http://schemas.microsoft.com/office/drawing/2014/chart" uri="{C3380CC4-5D6E-409C-BE32-E72D297353CC}">
                <c16:uniqueId val="{0000000C-E4F7-4DEE-BD10-4733B14B0408}"/>
              </c:ext>
            </c:extLst>
          </c:dPt>
          <c:dPt>
            <c:idx val="2"/>
            <c:bubble3D val="0"/>
            <c:spPr>
              <a:noFill/>
              <a:ln>
                <a:noFill/>
              </a:ln>
              <a:effectLst/>
            </c:spPr>
            <c:extLst>
              <c:ext xmlns:c16="http://schemas.microsoft.com/office/drawing/2014/chart" uri="{C3380CC4-5D6E-409C-BE32-E72D297353CC}">
                <c16:uniqueId val="{0000000E-E4F7-4DEE-BD10-4733B14B0408}"/>
              </c:ext>
            </c:extLst>
          </c:dPt>
          <c:dPt>
            <c:idx val="3"/>
            <c:bubble3D val="0"/>
            <c:spPr>
              <a:noFill/>
              <a:ln>
                <a:noFill/>
              </a:ln>
              <a:effectLst/>
            </c:spPr>
            <c:extLst>
              <c:ext xmlns:c16="http://schemas.microsoft.com/office/drawing/2014/chart" uri="{C3380CC4-5D6E-409C-BE32-E72D297353CC}">
                <c16:uniqueId val="{00000010-E4F7-4DEE-BD10-4733B14B0408}"/>
              </c:ext>
            </c:extLst>
          </c:dPt>
          <c:val>
            <c:numRef>
              <c:f>'Pivot Table'!$G$681:$G$684</c:f>
              <c:numCache>
                <c:formatCode>General</c:formatCode>
                <c:ptCount val="4"/>
                <c:pt idx="0" formatCode="0">
                  <c:v>113.38716888342462</c:v>
                </c:pt>
                <c:pt idx="1">
                  <c:v>1</c:v>
                </c:pt>
                <c:pt idx="2" formatCode="0">
                  <c:v>86.612831116575379</c:v>
                </c:pt>
              </c:numCache>
            </c:numRef>
          </c:val>
          <c:extLst>
            <c:ext xmlns:c16="http://schemas.microsoft.com/office/drawing/2014/chart" uri="{C3380CC4-5D6E-409C-BE32-E72D297353CC}">
              <c16:uniqueId val="{00000011-E4F7-4DEE-BD10-4733B14B0408}"/>
            </c:ext>
          </c:extLst>
        </c:ser>
        <c:dLbls>
          <c:showLegendKey val="0"/>
          <c:showVal val="0"/>
          <c:showCatName val="0"/>
          <c:showSerName val="0"/>
          <c:showPercent val="0"/>
          <c:showBubbleSize val="0"/>
          <c:showLeaderLines val="1"/>
        </c:dLbls>
        <c:firstSliceAng val="27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50"/>
              </a:solidFill>
              <a:ln>
                <a:noFill/>
              </a:ln>
              <a:effectLst/>
            </c:spPr>
            <c:extLst>
              <c:ext xmlns:c16="http://schemas.microsoft.com/office/drawing/2014/chart" uri="{C3380CC4-5D6E-409C-BE32-E72D297353CC}">
                <c16:uniqueId val="{00000001-C418-4DAD-A4A3-BAE4140614A2}"/>
              </c:ext>
            </c:extLst>
          </c:dPt>
          <c:dPt>
            <c:idx val="1"/>
            <c:bubble3D val="0"/>
            <c:spPr>
              <a:solidFill>
                <a:srgbClr val="FFFF00"/>
              </a:solidFill>
              <a:ln>
                <a:noFill/>
              </a:ln>
              <a:effectLst/>
            </c:spPr>
            <c:extLst>
              <c:ext xmlns:c16="http://schemas.microsoft.com/office/drawing/2014/chart" uri="{C3380CC4-5D6E-409C-BE32-E72D297353CC}">
                <c16:uniqueId val="{00000003-C418-4DAD-A4A3-BAE4140614A2}"/>
              </c:ext>
            </c:extLst>
          </c:dPt>
          <c:dPt>
            <c:idx val="2"/>
            <c:bubble3D val="0"/>
            <c:spPr>
              <a:solidFill>
                <a:srgbClr val="FF0000"/>
              </a:solidFill>
              <a:ln>
                <a:noFill/>
              </a:ln>
              <a:effectLst/>
            </c:spPr>
            <c:extLst>
              <c:ext xmlns:c16="http://schemas.microsoft.com/office/drawing/2014/chart" uri="{C3380CC4-5D6E-409C-BE32-E72D297353CC}">
                <c16:uniqueId val="{00000005-C418-4DAD-A4A3-BAE4140614A2}"/>
              </c:ext>
            </c:extLst>
          </c:dPt>
          <c:dPt>
            <c:idx val="3"/>
            <c:bubble3D val="0"/>
            <c:spPr>
              <a:solidFill>
                <a:schemeClr val="bg1"/>
              </a:solidFill>
              <a:ln>
                <a:noFill/>
              </a:ln>
              <a:effectLst/>
            </c:spPr>
            <c:extLst>
              <c:ext xmlns:c16="http://schemas.microsoft.com/office/drawing/2014/chart" uri="{C3380CC4-5D6E-409C-BE32-E72D297353CC}">
                <c16:uniqueId val="{00000007-C418-4DAD-A4A3-BAE4140614A2}"/>
              </c:ext>
            </c:extLst>
          </c:dPt>
          <c:val>
            <c:numRef>
              <c:f>'Pivot Table'!$F$686:$F$689</c:f>
              <c:numCache>
                <c:formatCode>General</c:formatCode>
                <c:ptCount val="4"/>
                <c:pt idx="0">
                  <c:v>25</c:v>
                </c:pt>
                <c:pt idx="1">
                  <c:v>50</c:v>
                </c:pt>
                <c:pt idx="2">
                  <c:v>25</c:v>
                </c:pt>
                <c:pt idx="3">
                  <c:v>100</c:v>
                </c:pt>
              </c:numCache>
            </c:numRef>
          </c:val>
          <c:extLst>
            <c:ext xmlns:c16="http://schemas.microsoft.com/office/drawing/2014/chart" uri="{C3380CC4-5D6E-409C-BE32-E72D297353CC}">
              <c16:uniqueId val="{00000008-C418-4DAD-A4A3-BAE4140614A2}"/>
            </c:ext>
          </c:extLst>
        </c:ser>
        <c:dLbls>
          <c:showLegendKey val="0"/>
          <c:showVal val="0"/>
          <c:showCatName val="0"/>
          <c:showSerName val="0"/>
          <c:showPercent val="0"/>
          <c:showBubbleSize val="0"/>
          <c:showLeaderLines val="1"/>
        </c:dLbls>
        <c:firstSliceAng val="271"/>
        <c:holeSize val="50"/>
      </c:doughnutChart>
      <c:pieChart>
        <c:varyColors val="1"/>
        <c:ser>
          <c:idx val="1"/>
          <c:order val="1"/>
          <c:spPr>
            <a:noFill/>
          </c:spPr>
          <c:dPt>
            <c:idx val="0"/>
            <c:bubble3D val="0"/>
            <c:spPr>
              <a:noFill/>
              <a:ln>
                <a:noFill/>
              </a:ln>
              <a:effectLst/>
            </c:spPr>
            <c:extLst>
              <c:ext xmlns:c16="http://schemas.microsoft.com/office/drawing/2014/chart" uri="{C3380CC4-5D6E-409C-BE32-E72D297353CC}">
                <c16:uniqueId val="{0000000A-C418-4DAD-A4A3-BAE4140614A2}"/>
              </c:ext>
            </c:extLst>
          </c:dPt>
          <c:dPt>
            <c:idx val="1"/>
            <c:bubble3D val="0"/>
            <c:spPr>
              <a:solidFill>
                <a:schemeClr val="tx1"/>
              </a:solidFill>
              <a:ln>
                <a:noFill/>
              </a:ln>
              <a:effectLst/>
            </c:spPr>
            <c:extLst>
              <c:ext xmlns:c16="http://schemas.microsoft.com/office/drawing/2014/chart" uri="{C3380CC4-5D6E-409C-BE32-E72D297353CC}">
                <c16:uniqueId val="{0000000C-C418-4DAD-A4A3-BAE4140614A2}"/>
              </c:ext>
            </c:extLst>
          </c:dPt>
          <c:dPt>
            <c:idx val="2"/>
            <c:bubble3D val="0"/>
            <c:spPr>
              <a:noFill/>
              <a:ln>
                <a:noFill/>
              </a:ln>
              <a:effectLst/>
            </c:spPr>
            <c:extLst>
              <c:ext xmlns:c16="http://schemas.microsoft.com/office/drawing/2014/chart" uri="{C3380CC4-5D6E-409C-BE32-E72D297353CC}">
                <c16:uniqueId val="{0000000E-C418-4DAD-A4A3-BAE4140614A2}"/>
              </c:ext>
            </c:extLst>
          </c:dPt>
          <c:dPt>
            <c:idx val="3"/>
            <c:bubble3D val="0"/>
            <c:spPr>
              <a:noFill/>
              <a:ln>
                <a:noFill/>
              </a:ln>
              <a:effectLst/>
            </c:spPr>
            <c:extLst>
              <c:ext xmlns:c16="http://schemas.microsoft.com/office/drawing/2014/chart" uri="{C3380CC4-5D6E-409C-BE32-E72D297353CC}">
                <c16:uniqueId val="{00000010-C418-4DAD-A4A3-BAE4140614A2}"/>
              </c:ext>
            </c:extLst>
          </c:dPt>
          <c:val>
            <c:numRef>
              <c:f>'Pivot Table'!$G$686:$G$689</c:f>
              <c:numCache>
                <c:formatCode>General</c:formatCode>
                <c:ptCount val="4"/>
                <c:pt idx="0" formatCode="0">
                  <c:v>114.96058854440356</c:v>
                </c:pt>
                <c:pt idx="1">
                  <c:v>1</c:v>
                </c:pt>
                <c:pt idx="2" formatCode="0">
                  <c:v>85.039411455596436</c:v>
                </c:pt>
              </c:numCache>
            </c:numRef>
          </c:val>
          <c:extLst>
            <c:ext xmlns:c16="http://schemas.microsoft.com/office/drawing/2014/chart" uri="{C3380CC4-5D6E-409C-BE32-E72D297353CC}">
              <c16:uniqueId val="{00000011-C418-4DAD-A4A3-BAE4140614A2}"/>
            </c:ext>
          </c:extLst>
        </c:ser>
        <c:dLbls>
          <c:showLegendKey val="0"/>
          <c:showVal val="0"/>
          <c:showCatName val="0"/>
          <c:showSerName val="0"/>
          <c:showPercent val="0"/>
          <c:showBubbleSize val="0"/>
          <c:showLeaderLines val="1"/>
        </c:dLbls>
        <c:firstSliceAng val="27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Expense</a:t>
            </a:r>
            <a:r>
              <a:rPr lang="en-IN" baseline="0"/>
              <a:t> split</a:t>
            </a:r>
            <a:endParaRPr lang="en-IN"/>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Table'!$C$687:$E$687</c:f>
              <c:strCache>
                <c:ptCount val="3"/>
                <c:pt idx="0">
                  <c:v>Sum of Other Expenses</c:v>
                </c:pt>
                <c:pt idx="1">
                  <c:v>Sum of Cogs</c:v>
                </c:pt>
                <c:pt idx="2">
                  <c:v>Sum of Marketing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9D-468E-9F4D-CD0960B533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9D-468E-9F4D-CD0960B533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9D-468E-9F4D-CD0960B533A5}"/>
              </c:ext>
            </c:extLst>
          </c:dPt>
          <c:dLbls>
            <c:dLbl>
              <c:idx val="0"/>
              <c:layout>
                <c:manualLayout>
                  <c:x val="3.821784776902877E-2"/>
                  <c:y val="0"/>
                </c:manualLayout>
              </c:layout>
              <c:tx>
                <c:rich>
                  <a:bodyPr/>
                  <a:lstStyle/>
                  <a:p>
                    <a:r>
                      <a:rPr lang="en-US" baseline="0"/>
                      <a:t>Other Expense 
</a:t>
                    </a:r>
                    <a:fld id="{60580E93-4E6F-4B77-9BC1-67BDFAE58CF2}"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29D-468E-9F4D-CD0960B533A5}"/>
                </c:ext>
              </c:extLst>
            </c:dLbl>
            <c:dLbl>
              <c:idx val="1"/>
              <c:layout>
                <c:manualLayout>
                  <c:x val="-0.12361986794267092"/>
                  <c:y val="-4.2629230839662642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COGS
</a:t>
                    </a:r>
                    <a:fld id="{0A41BFD7-3726-4514-8576-94D537C801BA}" type="PERCENTAGE">
                      <a:rPr lang="en-US" baseline="0"/>
                      <a:pPr>
                        <a:defRPr/>
                      </a:pPr>
                      <a:t>[PERCENTAGE]</a:t>
                    </a:fld>
                    <a:endParaRPr lang="en-US" baseline="0"/>
                  </a:p>
                </c:rich>
              </c:tx>
              <c:spPr>
                <a:solidFill>
                  <a:srgbClr val="FFFFFF"/>
                </a:solidFill>
                <a:ln>
                  <a:solidFill>
                    <a:srgbClr val="000000">
                      <a:lumMod val="50000"/>
                      <a:lumOff val="5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916885389326337E-2"/>
                      <c:h val="0.14913823272090987"/>
                    </c:manualLayout>
                  </c15:layout>
                  <c15:dlblFieldTable/>
                  <c15:showDataLabelsRange val="0"/>
                </c:ext>
                <c:ext xmlns:c16="http://schemas.microsoft.com/office/drawing/2014/chart" uri="{C3380CC4-5D6E-409C-BE32-E72D297353CC}">
                  <c16:uniqueId val="{00000003-229D-468E-9F4D-CD0960B533A5}"/>
                </c:ext>
              </c:extLst>
            </c:dLbl>
            <c:dLbl>
              <c:idx val="2"/>
              <c:layout>
                <c:manualLayout>
                  <c:x val="-0.11620178054667978"/>
                  <c:y val="6.294882030611732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Marketing
</a:t>
                    </a:r>
                    <a:fld id="{39D645F5-AEA0-4005-92C1-01A3EE567089}" type="PERCENTAGE">
                      <a:rPr lang="en-US" baseline="0"/>
                      <a:pPr>
                        <a:defRPr/>
                      </a:pPr>
                      <a:t>[PERCENTAGE]</a:t>
                    </a:fld>
                    <a:endParaRPr lang="en-US" baseline="0"/>
                  </a:p>
                </c:rich>
              </c:tx>
              <c:spPr>
                <a:solidFill>
                  <a:srgbClr val="FFFFFF"/>
                </a:solidFill>
                <a:ln>
                  <a:solidFill>
                    <a:srgbClr val="000000">
                      <a:lumMod val="50000"/>
                      <a:lumOff val="5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33900233621172"/>
                      <c:h val="0.15929513259240383"/>
                    </c:manualLayout>
                  </c15:layout>
                  <c15:dlblFieldTable/>
                  <c15:showDataLabelsRange val="0"/>
                </c:ext>
                <c:ext xmlns:c16="http://schemas.microsoft.com/office/drawing/2014/chart" uri="{C3380CC4-5D6E-409C-BE32-E72D297353CC}">
                  <c16:uniqueId val="{00000005-229D-468E-9F4D-CD0960B533A5}"/>
                </c:ext>
              </c:extLst>
            </c:dLbl>
            <c:spPr>
              <a:solidFill>
                <a:srgbClr val="FFFFFF"/>
              </a:solidFill>
              <a:ln>
                <a:solidFill>
                  <a:srgbClr val="000000">
                    <a:lumMod val="50000"/>
                    <a:lumOff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'Pivot Table'!$C$688:$E$688</c:f>
              <c:numCache>
                <c:formatCode>0%</c:formatCode>
                <c:ptCount val="3"/>
                <c:pt idx="0">
                  <c:v>0.32301329928475386</c:v>
                </c:pt>
                <c:pt idx="1">
                  <c:v>0.49438989389950394</c:v>
                </c:pt>
                <c:pt idx="2">
                  <c:v>0.1825968068157422</c:v>
                </c:pt>
              </c:numCache>
            </c:numRef>
          </c:val>
          <c:extLst>
            <c:ext xmlns:c16="http://schemas.microsoft.com/office/drawing/2014/chart" uri="{C3380CC4-5D6E-409C-BE32-E72D297353CC}">
              <c16:uniqueId val="{00000006-229D-468E-9F4D-CD0960B533A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Decaf vs Regular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'Product types'!$G$2</c:f>
              <c:strCache>
                <c:ptCount val="1"/>
                <c:pt idx="0">
                  <c:v>Decaf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types'!$H$2</c:f>
              <c:numCache>
                <c:formatCode>General</c:formatCode>
                <c:ptCount val="1"/>
                <c:pt idx="0">
                  <c:v>462</c:v>
                </c:pt>
              </c:numCache>
            </c:numRef>
          </c:val>
          <c:extLst>
            <c:ext xmlns:c16="http://schemas.microsoft.com/office/drawing/2014/chart" uri="{C3380CC4-5D6E-409C-BE32-E72D297353CC}">
              <c16:uniqueId val="{00000000-F2EE-4819-8ECF-D885F6C43B52}"/>
            </c:ext>
          </c:extLst>
        </c:ser>
        <c:ser>
          <c:idx val="1"/>
          <c:order val="1"/>
          <c:tx>
            <c:strRef>
              <c:f>'Product types'!$G$3</c:f>
              <c:strCache>
                <c:ptCount val="1"/>
                <c:pt idx="0">
                  <c:v>Regular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types'!$H$3</c:f>
              <c:numCache>
                <c:formatCode>General</c:formatCode>
                <c:ptCount val="1"/>
                <c:pt idx="0">
                  <c:v>600</c:v>
                </c:pt>
              </c:numCache>
            </c:numRef>
          </c:val>
          <c:extLst>
            <c:ext xmlns:c16="http://schemas.microsoft.com/office/drawing/2014/chart" uri="{C3380CC4-5D6E-409C-BE32-E72D297353CC}">
              <c16:uniqueId val="{00000001-F2EE-4819-8ECF-D885F6C43B52}"/>
            </c:ext>
          </c:extLst>
        </c:ser>
        <c:dLbls>
          <c:dLblPos val="ctr"/>
          <c:showLegendKey val="0"/>
          <c:showVal val="1"/>
          <c:showCatName val="0"/>
          <c:showSerName val="0"/>
          <c:showPercent val="0"/>
          <c:showBubbleSize val="0"/>
        </c:dLbls>
        <c:gapWidth val="150"/>
        <c:overlap val="100"/>
        <c:axId val="829903232"/>
        <c:axId val="829897952"/>
      </c:barChart>
      <c:catAx>
        <c:axId val="829903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897952"/>
        <c:crosses val="autoZero"/>
        <c:auto val="1"/>
        <c:lblAlgn val="ctr"/>
        <c:lblOffset val="100"/>
        <c:noMultiLvlLbl val="0"/>
      </c:catAx>
      <c:valAx>
        <c:axId val="829897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0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 Sales</c:v>
                </c:pt>
              </c:strCache>
            </c:strRef>
          </c:tx>
          <c:spPr>
            <a:solidFill>
              <a:schemeClr val="accent1"/>
            </a:solidFill>
            <a:ln>
              <a:noFill/>
            </a:ln>
            <a:effectLst/>
          </c:spPr>
          <c:invertIfNegative val="0"/>
          <c:cat>
            <c:strRef>
              <c:f>'Pivot Table'!$B$2</c:f>
              <c:strCache>
                <c:ptCount val="1"/>
                <c:pt idx="0">
                  <c:v>Total</c:v>
                </c:pt>
              </c:strCache>
            </c:strRef>
          </c:cat>
          <c:val>
            <c:numRef>
              <c:f>'Pivot Table'!$B$2</c:f>
              <c:numCache>
                <c:formatCode>General</c:formatCode>
                <c:ptCount val="1"/>
                <c:pt idx="0">
                  <c:v>202895</c:v>
                </c:pt>
              </c:numCache>
            </c:numRef>
          </c:val>
          <c:extLst>
            <c:ext xmlns:c16="http://schemas.microsoft.com/office/drawing/2014/chart" uri="{C3380CC4-5D6E-409C-BE32-E72D297353CC}">
              <c16:uniqueId val="{00000000-6996-4374-97B3-E42D29C8CEE1}"/>
            </c:ext>
          </c:extLst>
        </c:ser>
        <c:ser>
          <c:idx val="1"/>
          <c:order val="1"/>
          <c:tx>
            <c:strRef>
              <c:f>'Pivot Table'!$C$1</c:f>
              <c:strCache>
                <c:ptCount val="1"/>
                <c:pt idx="0">
                  <c:v>Total Profit</c:v>
                </c:pt>
              </c:strCache>
            </c:strRef>
          </c:tx>
          <c:spPr>
            <a:solidFill>
              <a:schemeClr val="accent2"/>
            </a:solidFill>
            <a:ln>
              <a:noFill/>
            </a:ln>
            <a:effectLst/>
          </c:spPr>
          <c:invertIfNegative val="0"/>
          <c:cat>
            <c:strRef>
              <c:f>'Pivot Table'!$B$2</c:f>
              <c:strCache>
                <c:ptCount val="1"/>
                <c:pt idx="0">
                  <c:v>Total</c:v>
                </c:pt>
              </c:strCache>
            </c:strRef>
          </c:cat>
          <c:val>
            <c:numRef>
              <c:f>'Pivot Table'!$C$2</c:f>
              <c:numCache>
                <c:formatCode>General</c:formatCode>
                <c:ptCount val="1"/>
                <c:pt idx="0">
                  <c:v>64311</c:v>
                </c:pt>
              </c:numCache>
            </c:numRef>
          </c:val>
          <c:extLst>
            <c:ext xmlns:c16="http://schemas.microsoft.com/office/drawing/2014/chart" uri="{C3380CC4-5D6E-409C-BE32-E72D297353CC}">
              <c16:uniqueId val="{00000001-6996-4374-97B3-E42D29C8CEE1}"/>
            </c:ext>
          </c:extLst>
        </c:ser>
        <c:ser>
          <c:idx val="2"/>
          <c:order val="2"/>
          <c:tx>
            <c:strRef>
              <c:f>'Pivot Table'!$D$1</c:f>
              <c:strCache>
                <c:ptCount val="1"/>
                <c:pt idx="0">
                  <c:v>Total Expenses</c:v>
                </c:pt>
              </c:strCache>
            </c:strRef>
          </c:tx>
          <c:spPr>
            <a:solidFill>
              <a:schemeClr val="accent3"/>
            </a:solidFill>
            <a:ln>
              <a:noFill/>
            </a:ln>
            <a:effectLst/>
          </c:spPr>
          <c:invertIfNegative val="0"/>
          <c:cat>
            <c:strRef>
              <c:f>'Pivot Table'!$B$2</c:f>
              <c:strCache>
                <c:ptCount val="1"/>
                <c:pt idx="0">
                  <c:v>Total</c:v>
                </c:pt>
              </c:strCache>
            </c:strRef>
          </c:cat>
          <c:val>
            <c:numRef>
              <c:f>'Pivot Table'!$D$2</c:f>
              <c:numCache>
                <c:formatCode>General</c:formatCode>
                <c:ptCount val="1"/>
                <c:pt idx="0">
                  <c:v>177002</c:v>
                </c:pt>
              </c:numCache>
            </c:numRef>
          </c:val>
          <c:extLst>
            <c:ext xmlns:c16="http://schemas.microsoft.com/office/drawing/2014/chart" uri="{C3380CC4-5D6E-409C-BE32-E72D297353CC}">
              <c16:uniqueId val="{00000002-6996-4374-97B3-E42D29C8CEE1}"/>
            </c:ext>
          </c:extLst>
        </c:ser>
        <c:dLbls>
          <c:showLegendKey val="0"/>
          <c:showVal val="0"/>
          <c:showCatName val="0"/>
          <c:showSerName val="0"/>
          <c:showPercent val="0"/>
          <c:showBubbleSize val="0"/>
        </c:dLbls>
        <c:gapWidth val="219"/>
        <c:overlap val="-27"/>
        <c:axId val="633093744"/>
        <c:axId val="651116656"/>
      </c:barChart>
      <c:catAx>
        <c:axId val="63309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16656"/>
        <c:crosses val="autoZero"/>
        <c:auto val="1"/>
        <c:lblAlgn val="ctr"/>
        <c:lblOffset val="100"/>
        <c:noMultiLvlLbl val="0"/>
      </c:catAx>
      <c:valAx>
        <c:axId val="6511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9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c:name>
    <c:fmtId val="0"/>
  </c:pivotSource>
  <c:chart>
    <c:autoTitleDeleted val="0"/>
    <c:pivotFmts>
      <c:pivotFmt>
        <c:idx val="0"/>
        <c:spPr>
          <a:solidFill>
            <a:schemeClr val="accent1"/>
          </a:solidFill>
          <a:ln>
            <a:noFill/>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Table'!$C$12:$C$13</c:f>
              <c:strCache>
                <c:ptCount val="1"/>
                <c:pt idx="0">
                  <c:v>Major Market</c:v>
                </c:pt>
              </c:strCache>
            </c:strRef>
          </c:tx>
          <c:spPr>
            <a:solidFill>
              <a:schemeClr val="accent1"/>
            </a:solidFill>
            <a:ln>
              <a:noFill/>
            </a:ln>
            <a:effectLst/>
          </c:spPr>
          <c:invertIfNegative val="0"/>
          <c:cat>
            <c:strRef>
              <c:f>'Pivot Table'!$B$14:$B$15</c:f>
              <c:strCache>
                <c:ptCount val="2"/>
                <c:pt idx="0">
                  <c:v>2012</c:v>
                </c:pt>
                <c:pt idx="1">
                  <c:v>2013</c:v>
                </c:pt>
              </c:strCache>
            </c:strRef>
          </c:cat>
          <c:val>
            <c:numRef>
              <c:f>'Pivot Table'!$C$14:$C$15</c:f>
              <c:numCache>
                <c:formatCode>General</c:formatCode>
                <c:ptCount val="2"/>
                <c:pt idx="0">
                  <c:v>15217</c:v>
                </c:pt>
                <c:pt idx="1">
                  <c:v>22591</c:v>
                </c:pt>
              </c:numCache>
            </c:numRef>
          </c:val>
          <c:extLst>
            <c:ext xmlns:c16="http://schemas.microsoft.com/office/drawing/2014/chart" uri="{C3380CC4-5D6E-409C-BE32-E72D297353CC}">
              <c16:uniqueId val="{00000000-F8EC-484B-A1BF-3429ED4E957D}"/>
            </c:ext>
          </c:extLst>
        </c:ser>
        <c:ser>
          <c:idx val="1"/>
          <c:order val="1"/>
          <c:tx>
            <c:strRef>
              <c:f>'Pivot Table'!$D$12:$D$13</c:f>
              <c:strCache>
                <c:ptCount val="1"/>
                <c:pt idx="0">
                  <c:v>Small Market</c:v>
                </c:pt>
              </c:strCache>
            </c:strRef>
          </c:tx>
          <c:spPr>
            <a:solidFill>
              <a:schemeClr val="accent2"/>
            </a:solidFill>
            <a:ln>
              <a:noFill/>
            </a:ln>
            <a:effectLst/>
          </c:spPr>
          <c:invertIfNegative val="0"/>
          <c:cat>
            <c:strRef>
              <c:f>'Pivot Table'!$B$14:$B$15</c:f>
              <c:strCache>
                <c:ptCount val="2"/>
                <c:pt idx="0">
                  <c:v>2012</c:v>
                </c:pt>
                <c:pt idx="1">
                  <c:v>2013</c:v>
                </c:pt>
              </c:strCache>
            </c:strRef>
          </c:cat>
          <c:val>
            <c:numRef>
              <c:f>'Pivot Table'!$D$14:$D$15</c:f>
              <c:numCache>
                <c:formatCode>General</c:formatCode>
                <c:ptCount val="2"/>
                <c:pt idx="0">
                  <c:v>10667</c:v>
                </c:pt>
                <c:pt idx="1">
                  <c:v>15836</c:v>
                </c:pt>
              </c:numCache>
            </c:numRef>
          </c:val>
          <c:extLst>
            <c:ext xmlns:c16="http://schemas.microsoft.com/office/drawing/2014/chart" uri="{C3380CC4-5D6E-409C-BE32-E72D297353CC}">
              <c16:uniqueId val="{00000001-F8EC-484B-A1BF-3429ED4E957D}"/>
            </c:ext>
          </c:extLst>
        </c:ser>
        <c:dLbls>
          <c:showLegendKey val="0"/>
          <c:showVal val="0"/>
          <c:showCatName val="0"/>
          <c:showSerName val="0"/>
          <c:showPercent val="0"/>
          <c:showBubbleSize val="0"/>
        </c:dLbls>
        <c:gapWidth val="150"/>
        <c:overlap val="100"/>
        <c:axId val="637533776"/>
        <c:axId val="651122896"/>
      </c:barChart>
      <c:catAx>
        <c:axId val="63753377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51122896"/>
        <c:crosses val="autoZero"/>
        <c:auto val="1"/>
        <c:lblAlgn val="ctr"/>
        <c:lblOffset val="100"/>
        <c:noMultiLvlLbl val="0"/>
      </c:catAx>
      <c:valAx>
        <c:axId val="6511228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753377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Table!PivotTable3</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Table'!$C$24:$C$26</c:f>
              <c:strCache>
                <c:ptCount val="1"/>
                <c:pt idx="0">
                  <c:v>2012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66-45E2-85BE-ECA7FAD2251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66-45E2-85BE-ECA7FAD2251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566-45E2-85BE-ECA7FAD2251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566-45E2-85BE-ECA7FAD22512}"/>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Table'!$B$27:$B$30</c:f>
              <c:strCache>
                <c:ptCount val="4"/>
                <c:pt idx="0">
                  <c:v>Central</c:v>
                </c:pt>
                <c:pt idx="1">
                  <c:v>East</c:v>
                </c:pt>
                <c:pt idx="2">
                  <c:v>South</c:v>
                </c:pt>
                <c:pt idx="3">
                  <c:v>West</c:v>
                </c:pt>
              </c:strCache>
            </c:strRef>
          </c:cat>
          <c:val>
            <c:numRef>
              <c:f>'Pivot Table'!$C$27:$C$30</c:f>
              <c:numCache>
                <c:formatCode>General</c:formatCode>
                <c:ptCount val="4"/>
                <c:pt idx="0">
                  <c:v>9215</c:v>
                </c:pt>
                <c:pt idx="1">
                  <c:v>5936</c:v>
                </c:pt>
                <c:pt idx="2">
                  <c:v>3379</c:v>
                </c:pt>
                <c:pt idx="3">
                  <c:v>7354</c:v>
                </c:pt>
              </c:numCache>
            </c:numRef>
          </c:val>
          <c:extLst>
            <c:ext xmlns:c16="http://schemas.microsoft.com/office/drawing/2014/chart" uri="{C3380CC4-5D6E-409C-BE32-E72D297353CC}">
              <c16:uniqueId val="{00000010-1353-4706-B40F-3304D01A5DD9}"/>
            </c:ext>
          </c:extLst>
        </c:ser>
        <c:ser>
          <c:idx val="1"/>
          <c:order val="1"/>
          <c:tx>
            <c:strRef>
              <c:f>'Pivot Table'!$D$24:$D$26</c:f>
              <c:strCache>
                <c:ptCount val="1"/>
                <c:pt idx="0">
                  <c:v>2013</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Table'!$B$27:$B$30</c:f>
              <c:strCache>
                <c:ptCount val="4"/>
                <c:pt idx="0">
                  <c:v>Central</c:v>
                </c:pt>
                <c:pt idx="1">
                  <c:v>East</c:v>
                </c:pt>
                <c:pt idx="2">
                  <c:v>South</c:v>
                </c:pt>
                <c:pt idx="3">
                  <c:v>West</c:v>
                </c:pt>
              </c:strCache>
            </c:strRef>
          </c:cat>
          <c:val>
            <c:numRef>
              <c:f>'Pivot Table'!$D$27:$D$30</c:f>
              <c:numCache>
                <c:formatCode>General</c:formatCode>
                <c:ptCount val="4"/>
                <c:pt idx="0">
                  <c:v>13686</c:v>
                </c:pt>
                <c:pt idx="1">
                  <c:v>8809</c:v>
                </c:pt>
                <c:pt idx="2">
                  <c:v>5017</c:v>
                </c:pt>
                <c:pt idx="3">
                  <c:v>10915</c:v>
                </c:pt>
              </c:numCache>
            </c:numRef>
          </c:val>
          <c:extLst>
            <c:ext xmlns:c16="http://schemas.microsoft.com/office/drawing/2014/chart" uri="{C3380CC4-5D6E-409C-BE32-E72D297353CC}">
              <c16:uniqueId val="{00000011-E482-4979-84CF-EB7263C350C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Table'!$C$593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Table'!$B$594:$B$596</c:f>
              <c:strCache>
                <c:ptCount val="2"/>
                <c:pt idx="0">
                  <c:v>2012</c:v>
                </c:pt>
                <c:pt idx="1">
                  <c:v>2013</c:v>
                </c:pt>
              </c:strCache>
            </c:strRef>
          </c:cat>
          <c:val>
            <c:numRef>
              <c:f>'Pivot Table'!$C$594:$C$596</c:f>
              <c:numCache>
                <c:formatCode>General</c:formatCode>
                <c:ptCount val="2"/>
                <c:pt idx="0">
                  <c:v>98225</c:v>
                </c:pt>
                <c:pt idx="1">
                  <c:v>104670</c:v>
                </c:pt>
              </c:numCache>
            </c:numRef>
          </c:val>
          <c:extLst>
            <c:ext xmlns:c16="http://schemas.microsoft.com/office/drawing/2014/chart" uri="{C3380CC4-5D6E-409C-BE32-E72D297353CC}">
              <c16:uniqueId val="{00000000-A24F-46ED-8D97-2EA7FFE364E6}"/>
            </c:ext>
          </c:extLst>
        </c:ser>
        <c:ser>
          <c:idx val="1"/>
          <c:order val="1"/>
          <c:tx>
            <c:strRef>
              <c:f>'Pivot Table'!$D$593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Table'!$B$594:$B$596</c:f>
              <c:strCache>
                <c:ptCount val="2"/>
                <c:pt idx="0">
                  <c:v>2012</c:v>
                </c:pt>
                <c:pt idx="1">
                  <c:v>2013</c:v>
                </c:pt>
              </c:strCache>
            </c:strRef>
          </c:cat>
          <c:val>
            <c:numRef>
              <c:f>'Pivot Table'!$D$594:$D$596</c:f>
              <c:numCache>
                <c:formatCode>General</c:formatCode>
                <c:ptCount val="2"/>
                <c:pt idx="0">
                  <c:v>25884</c:v>
                </c:pt>
                <c:pt idx="1">
                  <c:v>38427</c:v>
                </c:pt>
              </c:numCache>
            </c:numRef>
          </c:val>
          <c:extLst>
            <c:ext xmlns:c16="http://schemas.microsoft.com/office/drawing/2014/chart" uri="{C3380CC4-5D6E-409C-BE32-E72D297353CC}">
              <c16:uniqueId val="{00000001-A24F-46ED-8D97-2EA7FFE364E6}"/>
            </c:ext>
          </c:extLst>
        </c:ser>
        <c:ser>
          <c:idx val="2"/>
          <c:order val="2"/>
          <c:tx>
            <c:strRef>
              <c:f>'Pivot Table'!$E$593</c:f>
              <c:strCache>
                <c:ptCount val="1"/>
                <c:pt idx="0">
                  <c:v>Sum of total expense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Table'!$B$594:$B$596</c:f>
              <c:strCache>
                <c:ptCount val="2"/>
                <c:pt idx="0">
                  <c:v>2012</c:v>
                </c:pt>
                <c:pt idx="1">
                  <c:v>2013</c:v>
                </c:pt>
              </c:strCache>
            </c:strRef>
          </c:cat>
          <c:val>
            <c:numRef>
              <c:f>'Pivot Table'!$E$594:$E$596</c:f>
              <c:numCache>
                <c:formatCode>General</c:formatCode>
                <c:ptCount val="2"/>
                <c:pt idx="0">
                  <c:v>88501</c:v>
                </c:pt>
                <c:pt idx="1">
                  <c:v>88501</c:v>
                </c:pt>
              </c:numCache>
            </c:numRef>
          </c:val>
          <c:extLst>
            <c:ext xmlns:c16="http://schemas.microsoft.com/office/drawing/2014/chart" uri="{C3380CC4-5D6E-409C-BE32-E72D297353CC}">
              <c16:uniqueId val="{00000000-11F4-44F6-B5AB-907CCBC5EF01}"/>
            </c:ext>
          </c:extLst>
        </c:ser>
        <c:dLbls>
          <c:dLblPos val="ctr"/>
          <c:showLegendKey val="0"/>
          <c:showVal val="1"/>
          <c:showCatName val="0"/>
          <c:showSerName val="0"/>
          <c:showPercent val="0"/>
          <c:showBubbleSize val="0"/>
        </c:dLbls>
        <c:gapWidth val="150"/>
        <c:overlap val="100"/>
        <c:axId val="2108792015"/>
        <c:axId val="2108807375"/>
      </c:barChart>
      <c:catAx>
        <c:axId val="21087920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07375"/>
        <c:crosses val="autoZero"/>
        <c:auto val="1"/>
        <c:lblAlgn val="ctr"/>
        <c:lblOffset val="100"/>
        <c:noMultiLvlLbl val="0"/>
      </c:catAx>
      <c:valAx>
        <c:axId val="210880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9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Table'!$C$67</c:f>
              <c:strCache>
                <c:ptCount val="1"/>
                <c:pt idx="0">
                  <c:v>Sum of Sales</c:v>
                </c:pt>
              </c:strCache>
            </c:strRef>
          </c:tx>
          <c:spPr>
            <a:solidFill>
              <a:schemeClr val="accent1"/>
            </a:solidFill>
            <a:ln>
              <a:noFill/>
            </a:ln>
            <a:effectLst/>
          </c:spPr>
          <c:invertIfNegative val="0"/>
          <c:cat>
            <c:strRef>
              <c:f>'Pivot Table'!$B$68:$B$80</c:f>
              <c:strCache>
                <c:ptCount val="13"/>
                <c:pt idx="0">
                  <c:v>Colombian</c:v>
                </c:pt>
                <c:pt idx="1">
                  <c:v>Caffe Mocha</c:v>
                </c:pt>
                <c:pt idx="2">
                  <c:v>Lemon</c:v>
                </c:pt>
                <c:pt idx="3">
                  <c:v>Chamomile</c:v>
                </c:pt>
                <c:pt idx="4">
                  <c:v>Decaf Espresso</c:v>
                </c:pt>
                <c:pt idx="5">
                  <c:v>Decaf Irish Cream</c:v>
                </c:pt>
                <c:pt idx="6">
                  <c:v>Darjeeling</c:v>
                </c:pt>
                <c:pt idx="7">
                  <c:v>Earl Grey</c:v>
                </c:pt>
                <c:pt idx="8">
                  <c:v>Green Tea</c:v>
                </c:pt>
                <c:pt idx="9">
                  <c:v>Mint</c:v>
                </c:pt>
                <c:pt idx="10">
                  <c:v>Caffe Latte</c:v>
                </c:pt>
                <c:pt idx="11">
                  <c:v>Amaretto</c:v>
                </c:pt>
                <c:pt idx="12">
                  <c:v>Regular Espresso</c:v>
                </c:pt>
              </c:strCache>
            </c:strRef>
          </c:cat>
          <c:val>
            <c:numRef>
              <c:f>'Pivot Table'!$C$68:$C$80</c:f>
              <c:numCache>
                <c:formatCode>General</c:formatCode>
                <c:ptCount val="13"/>
                <c:pt idx="0">
                  <c:v>30761</c:v>
                </c:pt>
                <c:pt idx="1">
                  <c:v>21716</c:v>
                </c:pt>
                <c:pt idx="2">
                  <c:v>24048</c:v>
                </c:pt>
                <c:pt idx="3">
                  <c:v>19295</c:v>
                </c:pt>
                <c:pt idx="4">
                  <c:v>18888</c:v>
                </c:pt>
                <c:pt idx="5">
                  <c:v>14831</c:v>
                </c:pt>
                <c:pt idx="6">
                  <c:v>17758</c:v>
                </c:pt>
                <c:pt idx="7">
                  <c:v>16546</c:v>
                </c:pt>
                <c:pt idx="8">
                  <c:v>8520</c:v>
                </c:pt>
                <c:pt idx="9">
                  <c:v>8342</c:v>
                </c:pt>
                <c:pt idx="10">
                  <c:v>8665</c:v>
                </c:pt>
                <c:pt idx="11">
                  <c:v>6781</c:v>
                </c:pt>
                <c:pt idx="12">
                  <c:v>6744</c:v>
                </c:pt>
              </c:numCache>
            </c:numRef>
          </c:val>
          <c:extLst>
            <c:ext xmlns:c16="http://schemas.microsoft.com/office/drawing/2014/chart" uri="{C3380CC4-5D6E-409C-BE32-E72D297353CC}">
              <c16:uniqueId val="{00000000-FE17-47C9-9B33-28B53AE8A266}"/>
            </c:ext>
          </c:extLst>
        </c:ser>
        <c:ser>
          <c:idx val="1"/>
          <c:order val="1"/>
          <c:tx>
            <c:strRef>
              <c:f>'Pivot Table'!$D$67</c:f>
              <c:strCache>
                <c:ptCount val="1"/>
                <c:pt idx="0">
                  <c:v>Sum of total expense</c:v>
                </c:pt>
              </c:strCache>
            </c:strRef>
          </c:tx>
          <c:spPr>
            <a:solidFill>
              <a:schemeClr val="accent2"/>
            </a:solidFill>
            <a:ln w="25400">
              <a:noFill/>
            </a:ln>
            <a:effectLst/>
          </c:spPr>
          <c:invertIfNegative val="0"/>
          <c:cat>
            <c:strRef>
              <c:f>'Pivot Table'!$B$68:$B$80</c:f>
              <c:strCache>
                <c:ptCount val="13"/>
                <c:pt idx="0">
                  <c:v>Colombian</c:v>
                </c:pt>
                <c:pt idx="1">
                  <c:v>Caffe Mocha</c:v>
                </c:pt>
                <c:pt idx="2">
                  <c:v>Lemon</c:v>
                </c:pt>
                <c:pt idx="3">
                  <c:v>Chamomile</c:v>
                </c:pt>
                <c:pt idx="4">
                  <c:v>Decaf Espresso</c:v>
                </c:pt>
                <c:pt idx="5">
                  <c:v>Decaf Irish Cream</c:v>
                </c:pt>
                <c:pt idx="6">
                  <c:v>Darjeeling</c:v>
                </c:pt>
                <c:pt idx="7">
                  <c:v>Earl Grey</c:v>
                </c:pt>
                <c:pt idx="8">
                  <c:v>Green Tea</c:v>
                </c:pt>
                <c:pt idx="9">
                  <c:v>Mint</c:v>
                </c:pt>
                <c:pt idx="10">
                  <c:v>Caffe Latte</c:v>
                </c:pt>
                <c:pt idx="11">
                  <c:v>Amaretto</c:v>
                </c:pt>
                <c:pt idx="12">
                  <c:v>Regular Espresso</c:v>
                </c:pt>
              </c:strCache>
            </c:strRef>
          </c:cat>
          <c:val>
            <c:numRef>
              <c:f>'Pivot Table'!$D$68:$D$80</c:f>
              <c:numCache>
                <c:formatCode>General</c:formatCode>
                <c:ptCount val="13"/>
                <c:pt idx="0">
                  <c:v>23540</c:v>
                </c:pt>
                <c:pt idx="1">
                  <c:v>22150</c:v>
                </c:pt>
                <c:pt idx="2">
                  <c:v>21058</c:v>
                </c:pt>
                <c:pt idx="3">
                  <c:v>16092</c:v>
                </c:pt>
                <c:pt idx="4">
                  <c:v>15038</c:v>
                </c:pt>
                <c:pt idx="5">
                  <c:v>14480</c:v>
                </c:pt>
                <c:pt idx="6">
                  <c:v>13926</c:v>
                </c:pt>
                <c:pt idx="7">
                  <c:v>13628</c:v>
                </c:pt>
                <c:pt idx="8">
                  <c:v>9986</c:v>
                </c:pt>
                <c:pt idx="9">
                  <c:v>8460</c:v>
                </c:pt>
                <c:pt idx="10">
                  <c:v>7510</c:v>
                </c:pt>
                <c:pt idx="11">
                  <c:v>6652</c:v>
                </c:pt>
                <c:pt idx="12">
                  <c:v>4482</c:v>
                </c:pt>
              </c:numCache>
            </c:numRef>
          </c:val>
          <c:extLst>
            <c:ext xmlns:c16="http://schemas.microsoft.com/office/drawing/2014/chart" uri="{C3380CC4-5D6E-409C-BE32-E72D297353CC}">
              <c16:uniqueId val="{00000001-FE17-47C9-9B33-28B53AE8A266}"/>
            </c:ext>
          </c:extLst>
        </c:ser>
        <c:ser>
          <c:idx val="2"/>
          <c:order val="2"/>
          <c:tx>
            <c:strRef>
              <c:f>'Pivot Table'!$E$67</c:f>
              <c:strCache>
                <c:ptCount val="1"/>
                <c:pt idx="0">
                  <c:v>Sum of Profit</c:v>
                </c:pt>
              </c:strCache>
            </c:strRef>
          </c:tx>
          <c:spPr>
            <a:solidFill>
              <a:schemeClr val="accent3"/>
            </a:solidFill>
            <a:ln w="25400">
              <a:noFill/>
            </a:ln>
            <a:effectLst/>
          </c:spPr>
          <c:invertIfNegative val="0"/>
          <c:cat>
            <c:strRef>
              <c:f>'Pivot Table'!$B$68:$B$80</c:f>
              <c:strCache>
                <c:ptCount val="13"/>
                <c:pt idx="0">
                  <c:v>Colombian</c:v>
                </c:pt>
                <c:pt idx="1">
                  <c:v>Caffe Mocha</c:v>
                </c:pt>
                <c:pt idx="2">
                  <c:v>Lemon</c:v>
                </c:pt>
                <c:pt idx="3">
                  <c:v>Chamomile</c:v>
                </c:pt>
                <c:pt idx="4">
                  <c:v>Decaf Espresso</c:v>
                </c:pt>
                <c:pt idx="5">
                  <c:v>Decaf Irish Cream</c:v>
                </c:pt>
                <c:pt idx="6">
                  <c:v>Darjeeling</c:v>
                </c:pt>
                <c:pt idx="7">
                  <c:v>Earl Grey</c:v>
                </c:pt>
                <c:pt idx="8">
                  <c:v>Green Tea</c:v>
                </c:pt>
                <c:pt idx="9">
                  <c:v>Mint</c:v>
                </c:pt>
                <c:pt idx="10">
                  <c:v>Caffe Latte</c:v>
                </c:pt>
                <c:pt idx="11">
                  <c:v>Amaretto</c:v>
                </c:pt>
                <c:pt idx="12">
                  <c:v>Regular Espresso</c:v>
                </c:pt>
              </c:strCache>
            </c:strRef>
          </c:cat>
          <c:val>
            <c:numRef>
              <c:f>'Pivot Table'!$E$68:$E$80</c:f>
              <c:numCache>
                <c:formatCode>General</c:formatCode>
                <c:ptCount val="13"/>
                <c:pt idx="0">
                  <c:v>12932</c:v>
                </c:pt>
                <c:pt idx="1">
                  <c:v>4687</c:v>
                </c:pt>
                <c:pt idx="2">
                  <c:v>7614</c:v>
                </c:pt>
                <c:pt idx="3">
                  <c:v>7006</c:v>
                </c:pt>
                <c:pt idx="4">
                  <c:v>7039</c:v>
                </c:pt>
                <c:pt idx="5">
                  <c:v>3201</c:v>
                </c:pt>
                <c:pt idx="6">
                  <c:v>6976</c:v>
                </c:pt>
                <c:pt idx="7">
                  <c:v>5975</c:v>
                </c:pt>
                <c:pt idx="8">
                  <c:v>89</c:v>
                </c:pt>
                <c:pt idx="9">
                  <c:v>1286</c:v>
                </c:pt>
                <c:pt idx="10">
                  <c:v>2716</c:v>
                </c:pt>
                <c:pt idx="11">
                  <c:v>1352</c:v>
                </c:pt>
                <c:pt idx="12">
                  <c:v>3438</c:v>
                </c:pt>
              </c:numCache>
            </c:numRef>
          </c:val>
          <c:extLst>
            <c:ext xmlns:c16="http://schemas.microsoft.com/office/drawing/2014/chart" uri="{C3380CC4-5D6E-409C-BE32-E72D297353CC}">
              <c16:uniqueId val="{00000002-FE17-47C9-9B33-28B53AE8A266}"/>
            </c:ext>
          </c:extLst>
        </c:ser>
        <c:dLbls>
          <c:showLegendKey val="0"/>
          <c:showVal val="0"/>
          <c:showCatName val="0"/>
          <c:showSerName val="0"/>
          <c:showPercent val="0"/>
          <c:showBubbleSize val="0"/>
        </c:dLbls>
        <c:gapWidth val="150"/>
        <c:axId val="1286079215"/>
        <c:axId val="1286096495"/>
      </c:barChart>
      <c:catAx>
        <c:axId val="128607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86096495"/>
        <c:crosses val="autoZero"/>
        <c:auto val="1"/>
        <c:lblAlgn val="ctr"/>
        <c:lblOffset val="100"/>
        <c:noMultiLvlLbl val="0"/>
      </c:catAx>
      <c:valAx>
        <c:axId val="128609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Table'!$B$654:$B$674</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Table'!$C$654:$C$674</c:f>
              <c:numCache>
                <c:formatCode>General</c:formatCode>
                <c:ptCount val="20"/>
                <c:pt idx="0">
                  <c:v>-1832</c:v>
                </c:pt>
                <c:pt idx="1">
                  <c:v>-992</c:v>
                </c:pt>
                <c:pt idx="2">
                  <c:v>-1250</c:v>
                </c:pt>
                <c:pt idx="3">
                  <c:v>-1665</c:v>
                </c:pt>
                <c:pt idx="4">
                  <c:v>568</c:v>
                </c:pt>
                <c:pt idx="5">
                  <c:v>-2399</c:v>
                </c:pt>
                <c:pt idx="6">
                  <c:v>-873</c:v>
                </c:pt>
                <c:pt idx="7">
                  <c:v>-1039</c:v>
                </c:pt>
                <c:pt idx="8">
                  <c:v>-612</c:v>
                </c:pt>
                <c:pt idx="9">
                  <c:v>-3682</c:v>
                </c:pt>
                <c:pt idx="10">
                  <c:v>-683</c:v>
                </c:pt>
                <c:pt idx="11">
                  <c:v>-465</c:v>
                </c:pt>
                <c:pt idx="12">
                  <c:v>-2731</c:v>
                </c:pt>
                <c:pt idx="13">
                  <c:v>-367</c:v>
                </c:pt>
                <c:pt idx="14">
                  <c:v>-1018</c:v>
                </c:pt>
                <c:pt idx="15">
                  <c:v>-1541</c:v>
                </c:pt>
                <c:pt idx="16">
                  <c:v>-592</c:v>
                </c:pt>
                <c:pt idx="17">
                  <c:v>-919</c:v>
                </c:pt>
                <c:pt idx="18">
                  <c:v>-1244</c:v>
                </c:pt>
                <c:pt idx="19">
                  <c:v>-619</c:v>
                </c:pt>
              </c:numCache>
            </c:numRef>
          </c:val>
          <c:extLst>
            <c:ext xmlns:c16="http://schemas.microsoft.com/office/drawing/2014/chart" uri="{C3380CC4-5D6E-409C-BE32-E72D297353CC}">
              <c16:uniqueId val="{00000000-645C-4931-8100-CBA0BE954FC8}"/>
            </c:ext>
          </c:extLst>
        </c:ser>
        <c:dLbls>
          <c:dLblPos val="outEnd"/>
          <c:showLegendKey val="0"/>
          <c:showVal val="1"/>
          <c:showCatName val="0"/>
          <c:showSerName val="0"/>
          <c:showPercent val="0"/>
          <c:showBubbleSize val="0"/>
        </c:dLbls>
        <c:gapWidth val="182"/>
        <c:axId val="662592816"/>
        <c:axId val="662573136"/>
      </c:barChart>
      <c:catAx>
        <c:axId val="662592816"/>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3136"/>
        <c:crosses val="autoZero"/>
        <c:auto val="1"/>
        <c:lblAlgn val="ctr"/>
        <c:lblOffset val="100"/>
        <c:noMultiLvlLbl val="0"/>
      </c:catAx>
      <c:valAx>
        <c:axId val="66257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9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Table'!$C$83</c:f>
              <c:strCache>
                <c:ptCount val="1"/>
                <c:pt idx="0">
                  <c:v>Total Sales</c:v>
                </c:pt>
              </c:strCache>
            </c:strRef>
          </c:tx>
          <c:spPr>
            <a:solidFill>
              <a:schemeClr val="accent1"/>
            </a:solidFill>
            <a:ln>
              <a:noFill/>
            </a:ln>
            <a:effectLst/>
          </c:spPr>
          <c:invertIfNegative val="0"/>
          <c:cat>
            <c:strRef>
              <c:f>'Pivot Table'!$B$84:$B$103</c:f>
              <c:strCache>
                <c:ptCount val="20"/>
                <c:pt idx="0">
                  <c:v>California</c:v>
                </c:pt>
                <c:pt idx="1">
                  <c:v>New York</c:v>
                </c:pt>
                <c:pt idx="2">
                  <c:v>Nevada</c:v>
                </c:pt>
                <c:pt idx="3">
                  <c:v>Illinois</c:v>
                </c:pt>
                <c:pt idx="4">
                  <c:v>Iowa</c:v>
                </c:pt>
                <c:pt idx="5">
                  <c:v>Colorado</c:v>
                </c:pt>
                <c:pt idx="6">
                  <c:v>Oregon</c:v>
                </c:pt>
                <c:pt idx="7">
                  <c:v>Washington</c:v>
                </c:pt>
                <c:pt idx="8">
                  <c:v>Utah</c:v>
                </c:pt>
                <c:pt idx="9">
                  <c:v>Florida</c:v>
                </c:pt>
                <c:pt idx="10">
                  <c:v>Wisconsin</c:v>
                </c:pt>
                <c:pt idx="11">
                  <c:v>Ohio</c:v>
                </c:pt>
                <c:pt idx="12">
                  <c:v>Texas</c:v>
                </c:pt>
                <c:pt idx="13">
                  <c:v>Oklahoma</c:v>
                </c:pt>
                <c:pt idx="14">
                  <c:v>Missouri</c:v>
                </c:pt>
                <c:pt idx="15">
                  <c:v>Connecticut</c:v>
                </c:pt>
                <c:pt idx="16">
                  <c:v>Louisiana</c:v>
                </c:pt>
                <c:pt idx="17">
                  <c:v>Massachusetts</c:v>
                </c:pt>
                <c:pt idx="18">
                  <c:v>New Mexico</c:v>
                </c:pt>
                <c:pt idx="19">
                  <c:v>New Hampshire</c:v>
                </c:pt>
              </c:strCache>
            </c:strRef>
          </c:cat>
          <c:val>
            <c:numRef>
              <c:f>'Pivot Table'!$C$84:$C$103</c:f>
              <c:numCache>
                <c:formatCode>General</c:formatCode>
                <c:ptCount val="20"/>
                <c:pt idx="0">
                  <c:v>23032</c:v>
                </c:pt>
                <c:pt idx="1">
                  <c:v>17731</c:v>
                </c:pt>
                <c:pt idx="2">
                  <c:v>14822</c:v>
                </c:pt>
                <c:pt idx="3">
                  <c:v>16812</c:v>
                </c:pt>
                <c:pt idx="4">
                  <c:v>13359</c:v>
                </c:pt>
                <c:pt idx="5">
                  <c:v>12112</c:v>
                </c:pt>
                <c:pt idx="6">
                  <c:v>10661</c:v>
                </c:pt>
                <c:pt idx="7">
                  <c:v>9744</c:v>
                </c:pt>
                <c:pt idx="8">
                  <c:v>9159</c:v>
                </c:pt>
                <c:pt idx="9">
                  <c:v>8825</c:v>
                </c:pt>
                <c:pt idx="10">
                  <c:v>7839</c:v>
                </c:pt>
                <c:pt idx="11">
                  <c:v>8787</c:v>
                </c:pt>
                <c:pt idx="12">
                  <c:v>9092</c:v>
                </c:pt>
                <c:pt idx="13">
                  <c:v>7298</c:v>
                </c:pt>
                <c:pt idx="14">
                  <c:v>6072</c:v>
                </c:pt>
                <c:pt idx="15">
                  <c:v>6670</c:v>
                </c:pt>
                <c:pt idx="16">
                  <c:v>6193</c:v>
                </c:pt>
                <c:pt idx="17">
                  <c:v>7339</c:v>
                </c:pt>
                <c:pt idx="18">
                  <c:v>3805</c:v>
                </c:pt>
                <c:pt idx="19">
                  <c:v>3543</c:v>
                </c:pt>
              </c:numCache>
            </c:numRef>
          </c:val>
          <c:extLst>
            <c:ext xmlns:c16="http://schemas.microsoft.com/office/drawing/2014/chart" uri="{C3380CC4-5D6E-409C-BE32-E72D297353CC}">
              <c16:uniqueId val="{00000000-CF43-4A01-88FF-B6E2996CD5A6}"/>
            </c:ext>
          </c:extLst>
        </c:ser>
        <c:ser>
          <c:idx val="1"/>
          <c:order val="1"/>
          <c:tx>
            <c:strRef>
              <c:f>'Pivot Table'!$D$83</c:f>
              <c:strCache>
                <c:ptCount val="1"/>
                <c:pt idx="0">
                  <c:v>Total Expenses</c:v>
                </c:pt>
              </c:strCache>
            </c:strRef>
          </c:tx>
          <c:spPr>
            <a:solidFill>
              <a:schemeClr val="accent2"/>
            </a:solidFill>
            <a:ln w="25400">
              <a:noFill/>
            </a:ln>
            <a:effectLst/>
          </c:spPr>
          <c:invertIfNegative val="0"/>
          <c:cat>
            <c:strRef>
              <c:f>'Pivot Table'!$B$84:$B$103</c:f>
              <c:strCache>
                <c:ptCount val="20"/>
                <c:pt idx="0">
                  <c:v>California</c:v>
                </c:pt>
                <c:pt idx="1">
                  <c:v>New York</c:v>
                </c:pt>
                <c:pt idx="2">
                  <c:v>Nevada</c:v>
                </c:pt>
                <c:pt idx="3">
                  <c:v>Illinois</c:v>
                </c:pt>
                <c:pt idx="4">
                  <c:v>Iowa</c:v>
                </c:pt>
                <c:pt idx="5">
                  <c:v>Colorado</c:v>
                </c:pt>
                <c:pt idx="6">
                  <c:v>Oregon</c:v>
                </c:pt>
                <c:pt idx="7">
                  <c:v>Washington</c:v>
                </c:pt>
                <c:pt idx="8">
                  <c:v>Utah</c:v>
                </c:pt>
                <c:pt idx="9">
                  <c:v>Florida</c:v>
                </c:pt>
                <c:pt idx="10">
                  <c:v>Wisconsin</c:v>
                </c:pt>
                <c:pt idx="11">
                  <c:v>Ohio</c:v>
                </c:pt>
                <c:pt idx="12">
                  <c:v>Texas</c:v>
                </c:pt>
                <c:pt idx="13">
                  <c:v>Oklahoma</c:v>
                </c:pt>
                <c:pt idx="14">
                  <c:v>Missouri</c:v>
                </c:pt>
                <c:pt idx="15">
                  <c:v>Connecticut</c:v>
                </c:pt>
                <c:pt idx="16">
                  <c:v>Louisiana</c:v>
                </c:pt>
                <c:pt idx="17">
                  <c:v>Massachusetts</c:v>
                </c:pt>
                <c:pt idx="18">
                  <c:v>New Mexico</c:v>
                </c:pt>
                <c:pt idx="19">
                  <c:v>New Hampshire</c:v>
                </c:pt>
              </c:strCache>
            </c:strRef>
          </c:cat>
          <c:val>
            <c:numRef>
              <c:f>'Pivot Table'!$D$84:$D$103</c:f>
              <c:numCache>
                <c:formatCode>General</c:formatCode>
                <c:ptCount val="20"/>
                <c:pt idx="0">
                  <c:v>20192</c:v>
                </c:pt>
                <c:pt idx="1">
                  <c:v>15802</c:v>
                </c:pt>
                <c:pt idx="2">
                  <c:v>15228</c:v>
                </c:pt>
                <c:pt idx="3">
                  <c:v>12466</c:v>
                </c:pt>
                <c:pt idx="4">
                  <c:v>10408</c:v>
                </c:pt>
                <c:pt idx="5">
                  <c:v>9846</c:v>
                </c:pt>
                <c:pt idx="6">
                  <c:v>9216</c:v>
                </c:pt>
                <c:pt idx="7">
                  <c:v>8914</c:v>
                </c:pt>
                <c:pt idx="8">
                  <c:v>8522</c:v>
                </c:pt>
                <c:pt idx="9">
                  <c:v>7774</c:v>
                </c:pt>
                <c:pt idx="10">
                  <c:v>7594</c:v>
                </c:pt>
                <c:pt idx="11">
                  <c:v>7586</c:v>
                </c:pt>
                <c:pt idx="12">
                  <c:v>6882</c:v>
                </c:pt>
                <c:pt idx="13">
                  <c:v>6464</c:v>
                </c:pt>
                <c:pt idx="14">
                  <c:v>6140</c:v>
                </c:pt>
                <c:pt idx="15">
                  <c:v>5868</c:v>
                </c:pt>
                <c:pt idx="16">
                  <c:v>5360</c:v>
                </c:pt>
                <c:pt idx="17">
                  <c:v>5008</c:v>
                </c:pt>
                <c:pt idx="18">
                  <c:v>4208</c:v>
                </c:pt>
                <c:pt idx="19">
                  <c:v>3524</c:v>
                </c:pt>
              </c:numCache>
            </c:numRef>
          </c:val>
          <c:extLst>
            <c:ext xmlns:c16="http://schemas.microsoft.com/office/drawing/2014/chart" uri="{C3380CC4-5D6E-409C-BE32-E72D297353CC}">
              <c16:uniqueId val="{00000001-CF43-4A01-88FF-B6E2996CD5A6}"/>
            </c:ext>
          </c:extLst>
        </c:ser>
        <c:ser>
          <c:idx val="2"/>
          <c:order val="2"/>
          <c:tx>
            <c:strRef>
              <c:f>'Pivot Table'!$E$83</c:f>
              <c:strCache>
                <c:ptCount val="1"/>
                <c:pt idx="0">
                  <c:v>Total Profit</c:v>
                </c:pt>
              </c:strCache>
            </c:strRef>
          </c:tx>
          <c:spPr>
            <a:solidFill>
              <a:schemeClr val="accent3"/>
            </a:solidFill>
            <a:ln w="25400">
              <a:noFill/>
            </a:ln>
            <a:effectLst/>
          </c:spPr>
          <c:invertIfNegative val="0"/>
          <c:cat>
            <c:strRef>
              <c:f>'Pivot Table'!$B$84:$B$103</c:f>
              <c:strCache>
                <c:ptCount val="20"/>
                <c:pt idx="0">
                  <c:v>California</c:v>
                </c:pt>
                <c:pt idx="1">
                  <c:v>New York</c:v>
                </c:pt>
                <c:pt idx="2">
                  <c:v>Nevada</c:v>
                </c:pt>
                <c:pt idx="3">
                  <c:v>Illinois</c:v>
                </c:pt>
                <c:pt idx="4">
                  <c:v>Iowa</c:v>
                </c:pt>
                <c:pt idx="5">
                  <c:v>Colorado</c:v>
                </c:pt>
                <c:pt idx="6">
                  <c:v>Oregon</c:v>
                </c:pt>
                <c:pt idx="7">
                  <c:v>Washington</c:v>
                </c:pt>
                <c:pt idx="8">
                  <c:v>Utah</c:v>
                </c:pt>
                <c:pt idx="9">
                  <c:v>Florida</c:v>
                </c:pt>
                <c:pt idx="10">
                  <c:v>Wisconsin</c:v>
                </c:pt>
                <c:pt idx="11">
                  <c:v>Ohio</c:v>
                </c:pt>
                <c:pt idx="12">
                  <c:v>Texas</c:v>
                </c:pt>
                <c:pt idx="13">
                  <c:v>Oklahoma</c:v>
                </c:pt>
                <c:pt idx="14">
                  <c:v>Missouri</c:v>
                </c:pt>
                <c:pt idx="15">
                  <c:v>Connecticut</c:v>
                </c:pt>
                <c:pt idx="16">
                  <c:v>Louisiana</c:v>
                </c:pt>
                <c:pt idx="17">
                  <c:v>Massachusetts</c:v>
                </c:pt>
                <c:pt idx="18">
                  <c:v>New Mexico</c:v>
                </c:pt>
                <c:pt idx="19">
                  <c:v>New Hampshire</c:v>
                </c:pt>
              </c:strCache>
            </c:strRef>
          </c:cat>
          <c:val>
            <c:numRef>
              <c:f>'Pivot Table'!$E$84:$E$103</c:f>
              <c:numCache>
                <c:formatCode>General</c:formatCode>
                <c:ptCount val="20"/>
                <c:pt idx="0">
                  <c:v>7340</c:v>
                </c:pt>
                <c:pt idx="1">
                  <c:v>5565</c:v>
                </c:pt>
                <c:pt idx="2">
                  <c:v>2556</c:v>
                </c:pt>
                <c:pt idx="3">
                  <c:v>7380</c:v>
                </c:pt>
                <c:pt idx="4">
                  <c:v>5412</c:v>
                </c:pt>
                <c:pt idx="5">
                  <c:v>4450</c:v>
                </c:pt>
                <c:pt idx="6">
                  <c:v>3309</c:v>
                </c:pt>
                <c:pt idx="7">
                  <c:v>2865</c:v>
                </c:pt>
                <c:pt idx="8">
                  <c:v>2199</c:v>
                </c:pt>
                <c:pt idx="9">
                  <c:v>2794</c:v>
                </c:pt>
                <c:pt idx="10">
                  <c:v>1937</c:v>
                </c:pt>
                <c:pt idx="11">
                  <c:v>2766</c:v>
                </c:pt>
                <c:pt idx="12">
                  <c:v>3803</c:v>
                </c:pt>
                <c:pt idx="13">
                  <c:v>2351</c:v>
                </c:pt>
                <c:pt idx="14">
                  <c:v>956</c:v>
                </c:pt>
                <c:pt idx="15">
                  <c:v>2066</c:v>
                </c:pt>
                <c:pt idx="16">
                  <c:v>2026</c:v>
                </c:pt>
                <c:pt idx="17">
                  <c:v>3710</c:v>
                </c:pt>
                <c:pt idx="18">
                  <c:v>216</c:v>
                </c:pt>
                <c:pt idx="19">
                  <c:v>610</c:v>
                </c:pt>
              </c:numCache>
            </c:numRef>
          </c:val>
          <c:extLst>
            <c:ext xmlns:c16="http://schemas.microsoft.com/office/drawing/2014/chart" uri="{C3380CC4-5D6E-409C-BE32-E72D297353CC}">
              <c16:uniqueId val="{00000002-CF43-4A01-88FF-B6E2996CD5A6}"/>
            </c:ext>
          </c:extLst>
        </c:ser>
        <c:dLbls>
          <c:showLegendKey val="0"/>
          <c:showVal val="0"/>
          <c:showCatName val="0"/>
          <c:showSerName val="0"/>
          <c:showPercent val="0"/>
          <c:showBubbleSize val="0"/>
        </c:dLbls>
        <c:gapWidth val="219"/>
        <c:axId val="1286117615"/>
        <c:axId val="1286118095"/>
      </c:barChart>
      <c:catAx>
        <c:axId val="128611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118095"/>
        <c:crosses val="autoZero"/>
        <c:auto val="1"/>
        <c:lblAlgn val="ctr"/>
        <c:lblOffset val="100"/>
        <c:noMultiLvlLbl val="0"/>
      </c:catAx>
      <c:valAx>
        <c:axId val="128611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11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Table'!$C$129</c:f>
              <c:strCache>
                <c:ptCount val="1"/>
                <c:pt idx="0">
                  <c:v>Average of Cogs</c:v>
                </c:pt>
              </c:strCache>
            </c:strRef>
          </c:tx>
          <c:spPr>
            <a:solidFill>
              <a:schemeClr val="accent1"/>
            </a:solidFill>
            <a:ln>
              <a:noFill/>
            </a:ln>
            <a:effectLst/>
          </c:spPr>
          <c:invertIfNegative val="0"/>
          <c:cat>
            <c:strRef>
              <c:f>'Pivot Table'!$B$130:$B$142</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'Pivot Table'!$C$130:$C$142</c:f>
              <c:numCache>
                <c:formatCode>0.00</c:formatCode>
                <c:ptCount val="13"/>
                <c:pt idx="0">
                  <c:v>67.166666666666671</c:v>
                </c:pt>
                <c:pt idx="1">
                  <c:v>67.222222222222229</c:v>
                </c:pt>
                <c:pt idx="2">
                  <c:v>80.05</c:v>
                </c:pt>
                <c:pt idx="3">
                  <c:v>82.708333333333329</c:v>
                </c:pt>
                <c:pt idx="4">
                  <c:v>96.966666666666669</c:v>
                </c:pt>
                <c:pt idx="5">
                  <c:v>76.375</c:v>
                </c:pt>
                <c:pt idx="6">
                  <c:v>78.039215686274517</c:v>
                </c:pt>
                <c:pt idx="7">
                  <c:v>72.375</c:v>
                </c:pt>
                <c:pt idx="8">
                  <c:v>97.111111111111114</c:v>
                </c:pt>
                <c:pt idx="9">
                  <c:v>67.305555555555557</c:v>
                </c:pt>
                <c:pt idx="10">
                  <c:v>85.033333333333331</c:v>
                </c:pt>
                <c:pt idx="11">
                  <c:v>96.708333333333329</c:v>
                </c:pt>
                <c:pt idx="12">
                  <c:v>141.55555555555554</c:v>
                </c:pt>
              </c:numCache>
            </c:numRef>
          </c:val>
          <c:extLst>
            <c:ext xmlns:c16="http://schemas.microsoft.com/office/drawing/2014/chart" uri="{C3380CC4-5D6E-409C-BE32-E72D297353CC}">
              <c16:uniqueId val="{00000000-BF52-455B-A96D-41C84B75040E}"/>
            </c:ext>
          </c:extLst>
        </c:ser>
        <c:ser>
          <c:idx val="1"/>
          <c:order val="1"/>
          <c:tx>
            <c:strRef>
              <c:f>'Pivot Table'!$D$129</c:f>
              <c:strCache>
                <c:ptCount val="1"/>
                <c:pt idx="0">
                  <c:v>Average of Other Expenses</c:v>
                </c:pt>
              </c:strCache>
            </c:strRef>
          </c:tx>
          <c:spPr>
            <a:solidFill>
              <a:schemeClr val="accent2"/>
            </a:solidFill>
            <a:ln>
              <a:noFill/>
            </a:ln>
            <a:effectLst/>
          </c:spPr>
          <c:invertIfNegative val="0"/>
          <c:cat>
            <c:strRef>
              <c:f>'Pivot Table'!$B$130:$B$142</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'Pivot Table'!$D$130:$D$142</c:f>
              <c:numCache>
                <c:formatCode>0.00</c:formatCode>
                <c:ptCount val="13"/>
                <c:pt idx="0">
                  <c:v>46.958333333333336</c:v>
                </c:pt>
                <c:pt idx="1">
                  <c:v>47.666666666666664</c:v>
                </c:pt>
                <c:pt idx="2">
                  <c:v>63.7</c:v>
                </c:pt>
                <c:pt idx="3">
                  <c:v>53.166666666666664</c:v>
                </c:pt>
                <c:pt idx="4">
                  <c:v>64.483333333333334</c:v>
                </c:pt>
                <c:pt idx="5">
                  <c:v>44.25</c:v>
                </c:pt>
                <c:pt idx="6">
                  <c:v>45.686274509803923</c:v>
                </c:pt>
                <c:pt idx="7">
                  <c:v>50.375</c:v>
                </c:pt>
                <c:pt idx="8">
                  <c:v>58.611111111111114</c:v>
                </c:pt>
                <c:pt idx="9">
                  <c:v>46.305555555555557</c:v>
                </c:pt>
                <c:pt idx="10">
                  <c:v>57.916666666666664</c:v>
                </c:pt>
                <c:pt idx="11">
                  <c:v>49.958333333333336</c:v>
                </c:pt>
                <c:pt idx="12">
                  <c:v>67.444444444444443</c:v>
                </c:pt>
              </c:numCache>
            </c:numRef>
          </c:val>
          <c:extLst>
            <c:ext xmlns:c16="http://schemas.microsoft.com/office/drawing/2014/chart" uri="{C3380CC4-5D6E-409C-BE32-E72D297353CC}">
              <c16:uniqueId val="{00000001-BF52-455B-A96D-41C84B75040E}"/>
            </c:ext>
          </c:extLst>
        </c:ser>
        <c:ser>
          <c:idx val="2"/>
          <c:order val="2"/>
          <c:tx>
            <c:strRef>
              <c:f>'Pivot Table'!$E$129</c:f>
              <c:strCache>
                <c:ptCount val="1"/>
                <c:pt idx="0">
                  <c:v>Average of Marketing</c:v>
                </c:pt>
              </c:strCache>
            </c:strRef>
          </c:tx>
          <c:spPr>
            <a:solidFill>
              <a:schemeClr val="accent3"/>
            </a:solidFill>
            <a:ln>
              <a:noFill/>
            </a:ln>
            <a:effectLst/>
          </c:spPr>
          <c:invertIfNegative val="0"/>
          <c:cat>
            <c:strRef>
              <c:f>'Pivot Table'!$B$130:$B$142</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'Pivot Table'!$E$130:$E$142</c:f>
              <c:numCache>
                <c:formatCode>0.00</c:formatCode>
                <c:ptCount val="13"/>
                <c:pt idx="0">
                  <c:v>24.458333333333332</c:v>
                </c:pt>
                <c:pt idx="1">
                  <c:v>24.185185185185187</c:v>
                </c:pt>
                <c:pt idx="2">
                  <c:v>40.833333333333336</c:v>
                </c:pt>
                <c:pt idx="3">
                  <c:v>31.75</c:v>
                </c:pt>
                <c:pt idx="4">
                  <c:v>34.716666666666669</c:v>
                </c:pt>
                <c:pt idx="5">
                  <c:v>24.4375</c:v>
                </c:pt>
                <c:pt idx="6">
                  <c:v>23.705882352941178</c:v>
                </c:pt>
                <c:pt idx="7">
                  <c:v>28.083333333333332</c:v>
                </c:pt>
                <c:pt idx="8">
                  <c:v>33.555555555555557</c:v>
                </c:pt>
                <c:pt idx="9">
                  <c:v>25.083333333333332</c:v>
                </c:pt>
                <c:pt idx="10">
                  <c:v>32.533333333333331</c:v>
                </c:pt>
                <c:pt idx="11">
                  <c:v>29.583333333333332</c:v>
                </c:pt>
                <c:pt idx="12">
                  <c:v>40</c:v>
                </c:pt>
              </c:numCache>
            </c:numRef>
          </c:val>
          <c:extLst>
            <c:ext xmlns:c16="http://schemas.microsoft.com/office/drawing/2014/chart" uri="{C3380CC4-5D6E-409C-BE32-E72D297353CC}">
              <c16:uniqueId val="{00000002-BF52-455B-A96D-41C84B75040E}"/>
            </c:ext>
          </c:extLst>
        </c:ser>
        <c:dLbls>
          <c:showLegendKey val="0"/>
          <c:showVal val="0"/>
          <c:showCatName val="0"/>
          <c:showSerName val="0"/>
          <c:showPercent val="0"/>
          <c:showBubbleSize val="0"/>
        </c:dLbls>
        <c:gapWidth val="219"/>
        <c:overlap val="-27"/>
        <c:axId val="1891050943"/>
        <c:axId val="1891033663"/>
      </c:barChart>
      <c:catAx>
        <c:axId val="189105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033663"/>
        <c:crosses val="autoZero"/>
        <c:auto val="1"/>
        <c:lblAlgn val="ctr"/>
        <c:lblOffset val="100"/>
        <c:noMultiLvlLbl val="0"/>
      </c:catAx>
      <c:valAx>
        <c:axId val="1891033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05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Table'!$C$598</c:f>
              <c:strCache>
                <c:ptCount val="1"/>
                <c:pt idx="0">
                  <c:v>Total</c:v>
                </c:pt>
              </c:strCache>
            </c:strRef>
          </c:tx>
          <c:spPr>
            <a:solidFill>
              <a:schemeClr val="accent1"/>
            </a:solidFill>
            <a:ln>
              <a:noFill/>
            </a:ln>
            <a:effectLst/>
          </c:spPr>
          <c:invertIfNegative val="0"/>
          <c:cat>
            <c:strRef>
              <c:f>'Pivot Table'!$B$599:$B$612</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'Pivot Table'!$C$599:$C$612</c:f>
              <c:numCache>
                <c:formatCode>General</c:formatCode>
                <c:ptCount val="13"/>
                <c:pt idx="0">
                  <c:v>548</c:v>
                </c:pt>
                <c:pt idx="1">
                  <c:v>-436</c:v>
                </c:pt>
                <c:pt idx="2">
                  <c:v>2073</c:v>
                </c:pt>
                <c:pt idx="3">
                  <c:v>-846</c:v>
                </c:pt>
                <c:pt idx="4">
                  <c:v>588</c:v>
                </c:pt>
                <c:pt idx="5">
                  <c:v>-1756</c:v>
                </c:pt>
                <c:pt idx="6">
                  <c:v>541</c:v>
                </c:pt>
                <c:pt idx="7">
                  <c:v>1479</c:v>
                </c:pt>
                <c:pt idx="8">
                  <c:v>-1955</c:v>
                </c:pt>
                <c:pt idx="9">
                  <c:v>871</c:v>
                </c:pt>
                <c:pt idx="10">
                  <c:v>-1214</c:v>
                </c:pt>
                <c:pt idx="11">
                  <c:v>154</c:v>
                </c:pt>
                <c:pt idx="12">
                  <c:v>-458</c:v>
                </c:pt>
              </c:numCache>
            </c:numRef>
          </c:val>
          <c:extLst>
            <c:ext xmlns:c16="http://schemas.microsoft.com/office/drawing/2014/chart" uri="{C3380CC4-5D6E-409C-BE32-E72D297353CC}">
              <c16:uniqueId val="{00000000-AE86-4FA9-A17C-301984FCF205}"/>
            </c:ext>
          </c:extLst>
        </c:ser>
        <c:dLbls>
          <c:showLegendKey val="0"/>
          <c:showVal val="0"/>
          <c:showCatName val="0"/>
          <c:showSerName val="0"/>
          <c:showPercent val="0"/>
          <c:showBubbleSize val="0"/>
        </c:dLbls>
        <c:gapWidth val="182"/>
        <c:axId val="1010351343"/>
        <c:axId val="1010357583"/>
      </c:barChart>
      <c:catAx>
        <c:axId val="101035134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57583"/>
        <c:crosses val="autoZero"/>
        <c:auto val="1"/>
        <c:lblAlgn val="ctr"/>
        <c:lblOffset val="100"/>
        <c:noMultiLvlLbl val="0"/>
      </c:catAx>
      <c:valAx>
        <c:axId val="101035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5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Table'!$B$615:$B$628</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'Pivot Table'!$C$615:$C$628</c:f>
              <c:numCache>
                <c:formatCode>General</c:formatCode>
                <c:ptCount val="13"/>
                <c:pt idx="0">
                  <c:v>-21</c:v>
                </c:pt>
                <c:pt idx="1">
                  <c:v>-1865</c:v>
                </c:pt>
                <c:pt idx="2">
                  <c:v>164</c:v>
                </c:pt>
                <c:pt idx="3">
                  <c:v>-3235</c:v>
                </c:pt>
                <c:pt idx="4">
                  <c:v>599</c:v>
                </c:pt>
                <c:pt idx="5">
                  <c:v>-4798</c:v>
                </c:pt>
                <c:pt idx="6">
                  <c:v>-508</c:v>
                </c:pt>
                <c:pt idx="7">
                  <c:v>669</c:v>
                </c:pt>
                <c:pt idx="8">
                  <c:v>-4726</c:v>
                </c:pt>
                <c:pt idx="9">
                  <c:v>-2360</c:v>
                </c:pt>
                <c:pt idx="10">
                  <c:v>-5268</c:v>
                </c:pt>
                <c:pt idx="11">
                  <c:v>-2082</c:v>
                </c:pt>
                <c:pt idx="12">
                  <c:v>-524</c:v>
                </c:pt>
              </c:numCache>
            </c:numRef>
          </c:val>
          <c:extLst>
            <c:ext xmlns:c16="http://schemas.microsoft.com/office/drawing/2014/chart" uri="{C3380CC4-5D6E-409C-BE32-E72D297353CC}">
              <c16:uniqueId val="{00000000-5F74-4080-8D05-3F1FE0B1DC94}"/>
            </c:ext>
          </c:extLst>
        </c:ser>
        <c:dLbls>
          <c:dLblPos val="outEnd"/>
          <c:showLegendKey val="0"/>
          <c:showVal val="1"/>
          <c:showCatName val="0"/>
          <c:showSerName val="0"/>
          <c:showPercent val="0"/>
          <c:showBubbleSize val="0"/>
        </c:dLbls>
        <c:gapWidth val="182"/>
        <c:axId val="1531617551"/>
        <c:axId val="1531616111"/>
      </c:barChart>
      <c:catAx>
        <c:axId val="153161755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16111"/>
        <c:crosses val="autoZero"/>
        <c:auto val="1"/>
        <c:lblAlgn val="ctr"/>
        <c:lblOffset val="100"/>
        <c:noMultiLvlLbl val="0"/>
      </c:catAx>
      <c:valAx>
        <c:axId val="1531616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1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Table!PivotTable16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Table'!$C$233</c:f>
              <c:strCache>
                <c:ptCount val="1"/>
                <c:pt idx="0">
                  <c:v>Total</c:v>
                </c:pt>
              </c:strCache>
            </c:strRef>
          </c:tx>
          <c:spPr>
            <a:solidFill>
              <a:schemeClr val="accent1"/>
            </a:solidFill>
            <a:ln>
              <a:noFill/>
            </a:ln>
            <a:effectLst/>
          </c:spPr>
          <c:invertIfNegative val="0"/>
          <c:cat>
            <c:strRef>
              <c:f>'Pivot Table'!$B$234:$B$254</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Table'!$C$234:$C$254</c:f>
              <c:numCache>
                <c:formatCode>General</c:formatCode>
                <c:ptCount val="20"/>
                <c:pt idx="0">
                  <c:v>-388</c:v>
                </c:pt>
                <c:pt idx="1">
                  <c:v>-566</c:v>
                </c:pt>
                <c:pt idx="2">
                  <c:v>-576</c:v>
                </c:pt>
                <c:pt idx="3">
                  <c:v>-706</c:v>
                </c:pt>
                <c:pt idx="4">
                  <c:v>400</c:v>
                </c:pt>
                <c:pt idx="5">
                  <c:v>-1118</c:v>
                </c:pt>
                <c:pt idx="6">
                  <c:v>-424</c:v>
                </c:pt>
                <c:pt idx="7">
                  <c:v>-364</c:v>
                </c:pt>
                <c:pt idx="8">
                  <c:v>-462</c:v>
                </c:pt>
                <c:pt idx="9">
                  <c:v>-2094</c:v>
                </c:pt>
                <c:pt idx="10">
                  <c:v>-396</c:v>
                </c:pt>
                <c:pt idx="11">
                  <c:v>-296</c:v>
                </c:pt>
                <c:pt idx="12">
                  <c:v>-1334</c:v>
                </c:pt>
                <c:pt idx="13">
                  <c:v>-176</c:v>
                </c:pt>
                <c:pt idx="14">
                  <c:v>-444</c:v>
                </c:pt>
                <c:pt idx="15">
                  <c:v>-758</c:v>
                </c:pt>
                <c:pt idx="16">
                  <c:v>-260</c:v>
                </c:pt>
                <c:pt idx="17">
                  <c:v>-590</c:v>
                </c:pt>
                <c:pt idx="18">
                  <c:v>-536</c:v>
                </c:pt>
                <c:pt idx="19">
                  <c:v>-300</c:v>
                </c:pt>
              </c:numCache>
            </c:numRef>
          </c:val>
          <c:extLst>
            <c:ext xmlns:c16="http://schemas.microsoft.com/office/drawing/2014/chart" uri="{C3380CC4-5D6E-409C-BE32-E72D297353CC}">
              <c16:uniqueId val="{00000000-573A-4799-9E02-A7FD2F434A8F}"/>
            </c:ext>
          </c:extLst>
        </c:ser>
        <c:dLbls>
          <c:showLegendKey val="0"/>
          <c:showVal val="0"/>
          <c:showCatName val="0"/>
          <c:showSerName val="0"/>
          <c:showPercent val="0"/>
          <c:showBubbleSize val="0"/>
        </c:dLbls>
        <c:gapWidth val="182"/>
        <c:axId val="1531639631"/>
        <c:axId val="1531642991"/>
      </c:barChart>
      <c:catAx>
        <c:axId val="1531639631"/>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42991"/>
        <c:crosses val="autoZero"/>
        <c:auto val="1"/>
        <c:lblAlgn val="ctr"/>
        <c:lblOffset val="100"/>
        <c:noMultiLvlLbl val="0"/>
      </c:catAx>
      <c:valAx>
        <c:axId val="1531642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3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Table'!$B$631:$B$651</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Table'!$C$631:$C$651</c:f>
              <c:numCache>
                <c:formatCode>General</c:formatCode>
                <c:ptCount val="20"/>
                <c:pt idx="0">
                  <c:v>-860</c:v>
                </c:pt>
                <c:pt idx="1">
                  <c:v>150</c:v>
                </c:pt>
                <c:pt idx="2">
                  <c:v>14</c:v>
                </c:pt>
                <c:pt idx="3">
                  <c:v>-194</c:v>
                </c:pt>
                <c:pt idx="4">
                  <c:v>80</c:v>
                </c:pt>
                <c:pt idx="5">
                  <c:v>-1152</c:v>
                </c:pt>
                <c:pt idx="6">
                  <c:v>-6</c:v>
                </c:pt>
                <c:pt idx="7">
                  <c:v>-490</c:v>
                </c:pt>
                <c:pt idx="8">
                  <c:v>704</c:v>
                </c:pt>
                <c:pt idx="9">
                  <c:v>-256</c:v>
                </c:pt>
                <c:pt idx="10">
                  <c:v>430</c:v>
                </c:pt>
                <c:pt idx="11">
                  <c:v>544</c:v>
                </c:pt>
                <c:pt idx="12">
                  <c:v>-925</c:v>
                </c:pt>
                <c:pt idx="13">
                  <c:v>414</c:v>
                </c:pt>
                <c:pt idx="14">
                  <c:v>-111</c:v>
                </c:pt>
                <c:pt idx="15">
                  <c:v>111</c:v>
                </c:pt>
                <c:pt idx="16">
                  <c:v>-183</c:v>
                </c:pt>
                <c:pt idx="17">
                  <c:v>741</c:v>
                </c:pt>
                <c:pt idx="18">
                  <c:v>115</c:v>
                </c:pt>
                <c:pt idx="19">
                  <c:v>463</c:v>
                </c:pt>
              </c:numCache>
            </c:numRef>
          </c:val>
          <c:extLst>
            <c:ext xmlns:c16="http://schemas.microsoft.com/office/drawing/2014/chart" uri="{C3380CC4-5D6E-409C-BE32-E72D297353CC}">
              <c16:uniqueId val="{00000000-C49D-41EF-B0CB-0F1549EDEB44}"/>
            </c:ext>
          </c:extLst>
        </c:ser>
        <c:dLbls>
          <c:dLblPos val="outEnd"/>
          <c:showLegendKey val="0"/>
          <c:showVal val="1"/>
          <c:showCatName val="0"/>
          <c:showSerName val="0"/>
          <c:showPercent val="0"/>
          <c:showBubbleSize val="0"/>
        </c:dLbls>
        <c:gapWidth val="182"/>
        <c:axId val="1531654031"/>
        <c:axId val="1531663631"/>
      </c:barChart>
      <c:catAx>
        <c:axId val="1531654031"/>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63631"/>
        <c:crosses val="autoZero"/>
        <c:auto val="1"/>
        <c:lblAlgn val="ctr"/>
        <c:lblOffset val="100"/>
        <c:noMultiLvlLbl val="0"/>
      </c:catAx>
      <c:valAx>
        <c:axId val="153166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5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Table'!$B$654:$B$674</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Table'!$C$654:$C$674</c:f>
              <c:numCache>
                <c:formatCode>General</c:formatCode>
                <c:ptCount val="20"/>
                <c:pt idx="0">
                  <c:v>-1832</c:v>
                </c:pt>
                <c:pt idx="1">
                  <c:v>-992</c:v>
                </c:pt>
                <c:pt idx="2">
                  <c:v>-1250</c:v>
                </c:pt>
                <c:pt idx="3">
                  <c:v>-1665</c:v>
                </c:pt>
                <c:pt idx="4">
                  <c:v>568</c:v>
                </c:pt>
                <c:pt idx="5">
                  <c:v>-2399</c:v>
                </c:pt>
                <c:pt idx="6">
                  <c:v>-873</c:v>
                </c:pt>
                <c:pt idx="7">
                  <c:v>-1039</c:v>
                </c:pt>
                <c:pt idx="8">
                  <c:v>-612</c:v>
                </c:pt>
                <c:pt idx="9">
                  <c:v>-3682</c:v>
                </c:pt>
                <c:pt idx="10">
                  <c:v>-683</c:v>
                </c:pt>
                <c:pt idx="11">
                  <c:v>-465</c:v>
                </c:pt>
                <c:pt idx="12">
                  <c:v>-2731</c:v>
                </c:pt>
                <c:pt idx="13">
                  <c:v>-367</c:v>
                </c:pt>
                <c:pt idx="14">
                  <c:v>-1018</c:v>
                </c:pt>
                <c:pt idx="15">
                  <c:v>-1541</c:v>
                </c:pt>
                <c:pt idx="16">
                  <c:v>-592</c:v>
                </c:pt>
                <c:pt idx="17">
                  <c:v>-919</c:v>
                </c:pt>
                <c:pt idx="18">
                  <c:v>-1244</c:v>
                </c:pt>
                <c:pt idx="19">
                  <c:v>-619</c:v>
                </c:pt>
              </c:numCache>
            </c:numRef>
          </c:val>
          <c:extLst>
            <c:ext xmlns:c16="http://schemas.microsoft.com/office/drawing/2014/chart" uri="{C3380CC4-5D6E-409C-BE32-E72D297353CC}">
              <c16:uniqueId val="{00000000-54E1-4686-94F8-089C31D63179}"/>
            </c:ext>
          </c:extLst>
        </c:ser>
        <c:dLbls>
          <c:dLblPos val="outEnd"/>
          <c:showLegendKey val="0"/>
          <c:showVal val="1"/>
          <c:showCatName val="0"/>
          <c:showSerName val="0"/>
          <c:showPercent val="0"/>
          <c:showBubbleSize val="0"/>
        </c:dLbls>
        <c:gapWidth val="182"/>
        <c:axId val="662592816"/>
        <c:axId val="662573136"/>
      </c:barChart>
      <c:catAx>
        <c:axId val="662592816"/>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3136"/>
        <c:crosses val="autoZero"/>
        <c:auto val="1"/>
        <c:lblAlgn val="ctr"/>
        <c:lblOffset val="100"/>
        <c:noMultiLvlLbl val="0"/>
      </c:catAx>
      <c:valAx>
        <c:axId val="66257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9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a:noFill/>
              </a:ln>
              <a:effectLst/>
            </c:spPr>
            <c:extLst>
              <c:ext xmlns:c16="http://schemas.microsoft.com/office/drawing/2014/chart" uri="{C3380CC4-5D6E-409C-BE32-E72D297353CC}">
                <c16:uniqueId val="{00000003-164D-44C0-896D-FC81873FDBB5}"/>
              </c:ext>
            </c:extLst>
          </c:dPt>
          <c:dPt>
            <c:idx val="1"/>
            <c:bubble3D val="0"/>
            <c:spPr>
              <a:solidFill>
                <a:srgbClr val="FFFF00"/>
              </a:solidFill>
              <a:ln>
                <a:noFill/>
              </a:ln>
              <a:effectLst/>
            </c:spPr>
            <c:extLst>
              <c:ext xmlns:c16="http://schemas.microsoft.com/office/drawing/2014/chart" uri="{C3380CC4-5D6E-409C-BE32-E72D297353CC}">
                <c16:uniqueId val="{00000004-164D-44C0-896D-FC81873FDBB5}"/>
              </c:ext>
            </c:extLst>
          </c:dPt>
          <c:dPt>
            <c:idx val="2"/>
            <c:bubble3D val="0"/>
            <c:spPr>
              <a:solidFill>
                <a:srgbClr val="00B050"/>
              </a:solidFill>
              <a:ln>
                <a:noFill/>
              </a:ln>
              <a:effectLst/>
            </c:spPr>
            <c:extLst>
              <c:ext xmlns:c16="http://schemas.microsoft.com/office/drawing/2014/chart" uri="{C3380CC4-5D6E-409C-BE32-E72D297353CC}">
                <c16:uniqueId val="{00000005-164D-44C0-896D-FC81873FDBB5}"/>
              </c:ext>
            </c:extLst>
          </c:dPt>
          <c:dPt>
            <c:idx val="3"/>
            <c:bubble3D val="0"/>
            <c:spPr>
              <a:solidFill>
                <a:schemeClr val="bg1"/>
              </a:solidFill>
              <a:ln>
                <a:noFill/>
              </a:ln>
              <a:effectLst/>
            </c:spPr>
            <c:extLst>
              <c:ext xmlns:c16="http://schemas.microsoft.com/office/drawing/2014/chart" uri="{C3380CC4-5D6E-409C-BE32-E72D297353CC}">
                <c16:uniqueId val="{00000006-164D-44C0-896D-FC81873FDBB5}"/>
              </c:ext>
            </c:extLst>
          </c:dPt>
          <c:val>
            <c:numRef>
              <c:f>'Pivot Table'!$F$676:$F$679</c:f>
              <c:numCache>
                <c:formatCode>General</c:formatCode>
                <c:ptCount val="4"/>
                <c:pt idx="0">
                  <c:v>25</c:v>
                </c:pt>
                <c:pt idx="1">
                  <c:v>50</c:v>
                </c:pt>
                <c:pt idx="2">
                  <c:v>25</c:v>
                </c:pt>
                <c:pt idx="3">
                  <c:v>100</c:v>
                </c:pt>
              </c:numCache>
            </c:numRef>
          </c:val>
          <c:extLst>
            <c:ext xmlns:c16="http://schemas.microsoft.com/office/drawing/2014/chart" uri="{C3380CC4-5D6E-409C-BE32-E72D297353CC}">
              <c16:uniqueId val="{00000000-164D-44C0-896D-FC81873FDBB5}"/>
            </c:ext>
          </c:extLst>
        </c:ser>
        <c:dLbls>
          <c:showLegendKey val="0"/>
          <c:showVal val="0"/>
          <c:showCatName val="0"/>
          <c:showSerName val="0"/>
          <c:showPercent val="0"/>
          <c:showBubbleSize val="0"/>
          <c:showLeaderLines val="1"/>
        </c:dLbls>
        <c:firstSliceAng val="271"/>
        <c:holeSize val="50"/>
      </c:doughnutChart>
      <c:pieChart>
        <c:varyColors val="1"/>
        <c:ser>
          <c:idx val="1"/>
          <c:order val="1"/>
          <c:spPr>
            <a:noFill/>
          </c:spPr>
          <c:dPt>
            <c:idx val="0"/>
            <c:bubble3D val="0"/>
            <c:spPr>
              <a:noFill/>
              <a:ln>
                <a:noFill/>
              </a:ln>
              <a:effectLst/>
            </c:spPr>
            <c:extLst>
              <c:ext xmlns:c16="http://schemas.microsoft.com/office/drawing/2014/chart" uri="{C3380CC4-5D6E-409C-BE32-E72D297353CC}">
                <c16:uniqueId val="{00000009-1686-4182-8FD4-EE0C7C22BCA0}"/>
              </c:ext>
            </c:extLst>
          </c:dPt>
          <c:dPt>
            <c:idx val="1"/>
            <c:bubble3D val="0"/>
            <c:spPr>
              <a:solidFill>
                <a:schemeClr val="tx1"/>
              </a:solidFill>
              <a:ln>
                <a:noFill/>
              </a:ln>
              <a:effectLst/>
            </c:spPr>
            <c:extLst>
              <c:ext xmlns:c16="http://schemas.microsoft.com/office/drawing/2014/chart" uri="{C3380CC4-5D6E-409C-BE32-E72D297353CC}">
                <c16:uniqueId val="{00000002-164D-44C0-896D-FC81873FDBB5}"/>
              </c:ext>
            </c:extLst>
          </c:dPt>
          <c:dPt>
            <c:idx val="2"/>
            <c:bubble3D val="0"/>
            <c:spPr>
              <a:noFill/>
              <a:ln>
                <a:noFill/>
              </a:ln>
              <a:effectLst/>
            </c:spPr>
            <c:extLst>
              <c:ext xmlns:c16="http://schemas.microsoft.com/office/drawing/2014/chart" uri="{C3380CC4-5D6E-409C-BE32-E72D297353CC}">
                <c16:uniqueId val="{0000000D-1686-4182-8FD4-EE0C7C22BCA0}"/>
              </c:ext>
            </c:extLst>
          </c:dPt>
          <c:dPt>
            <c:idx val="3"/>
            <c:bubble3D val="0"/>
            <c:spPr>
              <a:noFill/>
              <a:ln>
                <a:noFill/>
              </a:ln>
              <a:effectLst/>
            </c:spPr>
            <c:extLst>
              <c:ext xmlns:c16="http://schemas.microsoft.com/office/drawing/2014/chart" uri="{C3380CC4-5D6E-409C-BE32-E72D297353CC}">
                <c16:uniqueId val="{0000000F-1686-4182-8FD4-EE0C7C22BCA0}"/>
              </c:ext>
            </c:extLst>
          </c:dPt>
          <c:val>
            <c:numRef>
              <c:f>'Pivot Table'!$G$676:$G$679</c:f>
              <c:numCache>
                <c:formatCode>General</c:formatCode>
                <c:ptCount val="4"/>
                <c:pt idx="0" formatCode="0">
                  <c:v>100.6431924882629</c:v>
                </c:pt>
                <c:pt idx="1">
                  <c:v>1</c:v>
                </c:pt>
                <c:pt idx="2" formatCode="0">
                  <c:v>99.356807511737102</c:v>
                </c:pt>
              </c:numCache>
            </c:numRef>
          </c:val>
          <c:extLst>
            <c:ext xmlns:c16="http://schemas.microsoft.com/office/drawing/2014/chart" uri="{C3380CC4-5D6E-409C-BE32-E72D297353CC}">
              <c16:uniqueId val="{00000001-164D-44C0-896D-FC81873FDBB5}"/>
            </c:ext>
          </c:extLst>
        </c:ser>
        <c:dLbls>
          <c:showLegendKey val="0"/>
          <c:showVal val="0"/>
          <c:showCatName val="0"/>
          <c:showSerName val="0"/>
          <c:showPercent val="0"/>
          <c:showBubbleSize val="0"/>
          <c:showLeaderLines val="1"/>
        </c:dLbls>
        <c:firstSliceAng val="27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a:noFill/>
              </a:ln>
              <a:effectLst/>
            </c:spPr>
            <c:extLst>
              <c:ext xmlns:c16="http://schemas.microsoft.com/office/drawing/2014/chart" uri="{C3380CC4-5D6E-409C-BE32-E72D297353CC}">
                <c16:uniqueId val="{00000003-DF78-41CB-8228-FEC0A855D048}"/>
              </c:ext>
            </c:extLst>
          </c:dPt>
          <c:dPt>
            <c:idx val="1"/>
            <c:bubble3D val="0"/>
            <c:spPr>
              <a:solidFill>
                <a:srgbClr val="FFFF00"/>
              </a:solidFill>
              <a:ln>
                <a:noFill/>
              </a:ln>
              <a:effectLst/>
            </c:spPr>
            <c:extLst>
              <c:ext xmlns:c16="http://schemas.microsoft.com/office/drawing/2014/chart" uri="{C3380CC4-5D6E-409C-BE32-E72D297353CC}">
                <c16:uniqueId val="{00000004-DF78-41CB-8228-FEC0A855D048}"/>
              </c:ext>
            </c:extLst>
          </c:dPt>
          <c:dPt>
            <c:idx val="2"/>
            <c:bubble3D val="0"/>
            <c:spPr>
              <a:solidFill>
                <a:srgbClr val="00B050"/>
              </a:solidFill>
              <a:ln>
                <a:noFill/>
              </a:ln>
              <a:effectLst/>
            </c:spPr>
            <c:extLst>
              <c:ext xmlns:c16="http://schemas.microsoft.com/office/drawing/2014/chart" uri="{C3380CC4-5D6E-409C-BE32-E72D297353CC}">
                <c16:uniqueId val="{00000005-DF78-41CB-8228-FEC0A855D048}"/>
              </c:ext>
            </c:extLst>
          </c:dPt>
          <c:dPt>
            <c:idx val="3"/>
            <c:bubble3D val="0"/>
            <c:spPr>
              <a:solidFill>
                <a:schemeClr val="bg1"/>
              </a:solidFill>
              <a:ln>
                <a:noFill/>
              </a:ln>
              <a:effectLst/>
            </c:spPr>
            <c:extLst>
              <c:ext xmlns:c16="http://schemas.microsoft.com/office/drawing/2014/chart" uri="{C3380CC4-5D6E-409C-BE32-E72D297353CC}">
                <c16:uniqueId val="{00000006-DF78-41CB-8228-FEC0A855D048}"/>
              </c:ext>
            </c:extLst>
          </c:dPt>
          <c:val>
            <c:numRef>
              <c:f>'Pivot Table'!$F$681:$F$684</c:f>
              <c:numCache>
                <c:formatCode>General</c:formatCode>
                <c:ptCount val="4"/>
                <c:pt idx="0">
                  <c:v>25</c:v>
                </c:pt>
                <c:pt idx="1">
                  <c:v>50</c:v>
                </c:pt>
                <c:pt idx="2">
                  <c:v>25</c:v>
                </c:pt>
                <c:pt idx="3">
                  <c:v>100</c:v>
                </c:pt>
              </c:numCache>
            </c:numRef>
          </c:val>
          <c:extLst>
            <c:ext xmlns:c16="http://schemas.microsoft.com/office/drawing/2014/chart" uri="{C3380CC4-5D6E-409C-BE32-E72D297353CC}">
              <c16:uniqueId val="{00000000-DF78-41CB-8228-FEC0A855D048}"/>
            </c:ext>
          </c:extLst>
        </c:ser>
        <c:dLbls>
          <c:showLegendKey val="0"/>
          <c:showVal val="0"/>
          <c:showCatName val="0"/>
          <c:showSerName val="0"/>
          <c:showPercent val="0"/>
          <c:showBubbleSize val="0"/>
          <c:showLeaderLines val="1"/>
        </c:dLbls>
        <c:firstSliceAng val="271"/>
        <c:holeSize val="50"/>
      </c:doughnutChart>
      <c:pieChart>
        <c:varyColors val="1"/>
        <c:ser>
          <c:idx val="1"/>
          <c:order val="1"/>
          <c:spPr>
            <a:noFill/>
          </c:spPr>
          <c:dPt>
            <c:idx val="0"/>
            <c:bubble3D val="0"/>
            <c:spPr>
              <a:noFill/>
              <a:ln>
                <a:noFill/>
              </a:ln>
              <a:effectLst/>
            </c:spPr>
            <c:extLst>
              <c:ext xmlns:c16="http://schemas.microsoft.com/office/drawing/2014/chart" uri="{C3380CC4-5D6E-409C-BE32-E72D297353CC}">
                <c16:uniqueId val="{00000009-8D50-43CD-87FC-313A81B6E576}"/>
              </c:ext>
            </c:extLst>
          </c:dPt>
          <c:dPt>
            <c:idx val="1"/>
            <c:bubble3D val="0"/>
            <c:spPr>
              <a:solidFill>
                <a:schemeClr val="tx1"/>
              </a:solidFill>
              <a:ln>
                <a:noFill/>
              </a:ln>
              <a:effectLst/>
            </c:spPr>
            <c:extLst>
              <c:ext xmlns:c16="http://schemas.microsoft.com/office/drawing/2014/chart" uri="{C3380CC4-5D6E-409C-BE32-E72D297353CC}">
                <c16:uniqueId val="{00000002-DF78-41CB-8228-FEC0A855D048}"/>
              </c:ext>
            </c:extLst>
          </c:dPt>
          <c:dPt>
            <c:idx val="2"/>
            <c:bubble3D val="0"/>
            <c:spPr>
              <a:noFill/>
              <a:ln>
                <a:noFill/>
              </a:ln>
              <a:effectLst/>
            </c:spPr>
            <c:extLst>
              <c:ext xmlns:c16="http://schemas.microsoft.com/office/drawing/2014/chart" uri="{C3380CC4-5D6E-409C-BE32-E72D297353CC}">
                <c16:uniqueId val="{0000000D-8D50-43CD-87FC-313A81B6E576}"/>
              </c:ext>
            </c:extLst>
          </c:dPt>
          <c:dPt>
            <c:idx val="3"/>
            <c:bubble3D val="0"/>
            <c:spPr>
              <a:noFill/>
              <a:ln>
                <a:noFill/>
              </a:ln>
              <a:effectLst/>
            </c:spPr>
            <c:extLst>
              <c:ext xmlns:c16="http://schemas.microsoft.com/office/drawing/2014/chart" uri="{C3380CC4-5D6E-409C-BE32-E72D297353CC}">
                <c16:uniqueId val="{0000000F-8D50-43CD-87FC-313A81B6E576}"/>
              </c:ext>
            </c:extLst>
          </c:dPt>
          <c:val>
            <c:numRef>
              <c:f>'Pivot Table'!$G$681:$G$684</c:f>
              <c:numCache>
                <c:formatCode>General</c:formatCode>
                <c:ptCount val="4"/>
                <c:pt idx="0" formatCode="0">
                  <c:v>113.38716888342462</c:v>
                </c:pt>
                <c:pt idx="1">
                  <c:v>1</c:v>
                </c:pt>
                <c:pt idx="2" formatCode="0">
                  <c:v>86.612831116575379</c:v>
                </c:pt>
              </c:numCache>
            </c:numRef>
          </c:val>
          <c:extLst>
            <c:ext xmlns:c16="http://schemas.microsoft.com/office/drawing/2014/chart" uri="{C3380CC4-5D6E-409C-BE32-E72D297353CC}">
              <c16:uniqueId val="{00000001-DF78-41CB-8228-FEC0A855D048}"/>
            </c:ext>
          </c:extLst>
        </c:ser>
        <c:dLbls>
          <c:showLegendKey val="0"/>
          <c:showVal val="0"/>
          <c:showCatName val="0"/>
          <c:showSerName val="0"/>
          <c:showPercent val="0"/>
          <c:showBubbleSize val="0"/>
          <c:showLeaderLines val="1"/>
        </c:dLbls>
        <c:firstSliceAng val="27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50"/>
              </a:solidFill>
              <a:ln>
                <a:noFill/>
              </a:ln>
              <a:effectLst/>
            </c:spPr>
            <c:extLst>
              <c:ext xmlns:c16="http://schemas.microsoft.com/office/drawing/2014/chart" uri="{C3380CC4-5D6E-409C-BE32-E72D297353CC}">
                <c16:uniqueId val="{00000003-90B6-4F2C-A5E1-833BEE37F083}"/>
              </c:ext>
            </c:extLst>
          </c:dPt>
          <c:dPt>
            <c:idx val="1"/>
            <c:bubble3D val="0"/>
            <c:spPr>
              <a:solidFill>
                <a:srgbClr val="FFFF00"/>
              </a:solidFill>
              <a:ln>
                <a:noFill/>
              </a:ln>
              <a:effectLst/>
            </c:spPr>
            <c:extLst>
              <c:ext xmlns:c16="http://schemas.microsoft.com/office/drawing/2014/chart" uri="{C3380CC4-5D6E-409C-BE32-E72D297353CC}">
                <c16:uniqueId val="{00000004-90B6-4F2C-A5E1-833BEE37F083}"/>
              </c:ext>
            </c:extLst>
          </c:dPt>
          <c:dPt>
            <c:idx val="2"/>
            <c:bubble3D val="0"/>
            <c:spPr>
              <a:solidFill>
                <a:srgbClr val="FF0000"/>
              </a:solidFill>
              <a:ln>
                <a:noFill/>
              </a:ln>
              <a:effectLst/>
            </c:spPr>
            <c:extLst>
              <c:ext xmlns:c16="http://schemas.microsoft.com/office/drawing/2014/chart" uri="{C3380CC4-5D6E-409C-BE32-E72D297353CC}">
                <c16:uniqueId val="{00000005-90B6-4F2C-A5E1-833BEE37F083}"/>
              </c:ext>
            </c:extLst>
          </c:dPt>
          <c:dPt>
            <c:idx val="3"/>
            <c:bubble3D val="0"/>
            <c:spPr>
              <a:solidFill>
                <a:schemeClr val="bg1"/>
              </a:solidFill>
              <a:ln>
                <a:noFill/>
              </a:ln>
              <a:effectLst/>
            </c:spPr>
            <c:extLst>
              <c:ext xmlns:c16="http://schemas.microsoft.com/office/drawing/2014/chart" uri="{C3380CC4-5D6E-409C-BE32-E72D297353CC}">
                <c16:uniqueId val="{00000006-90B6-4F2C-A5E1-833BEE37F083}"/>
              </c:ext>
            </c:extLst>
          </c:dPt>
          <c:val>
            <c:numRef>
              <c:f>'Pivot Table'!$F$686:$F$689</c:f>
              <c:numCache>
                <c:formatCode>General</c:formatCode>
                <c:ptCount val="4"/>
                <c:pt idx="0">
                  <c:v>25</c:v>
                </c:pt>
                <c:pt idx="1">
                  <c:v>50</c:v>
                </c:pt>
                <c:pt idx="2">
                  <c:v>25</c:v>
                </c:pt>
                <c:pt idx="3">
                  <c:v>100</c:v>
                </c:pt>
              </c:numCache>
            </c:numRef>
          </c:val>
          <c:extLst>
            <c:ext xmlns:c16="http://schemas.microsoft.com/office/drawing/2014/chart" uri="{C3380CC4-5D6E-409C-BE32-E72D297353CC}">
              <c16:uniqueId val="{00000000-90B6-4F2C-A5E1-833BEE37F083}"/>
            </c:ext>
          </c:extLst>
        </c:ser>
        <c:dLbls>
          <c:showLegendKey val="0"/>
          <c:showVal val="0"/>
          <c:showCatName val="0"/>
          <c:showSerName val="0"/>
          <c:showPercent val="0"/>
          <c:showBubbleSize val="0"/>
          <c:showLeaderLines val="1"/>
        </c:dLbls>
        <c:firstSliceAng val="271"/>
        <c:holeSize val="50"/>
      </c:doughnutChart>
      <c:pieChart>
        <c:varyColors val="1"/>
        <c:ser>
          <c:idx val="1"/>
          <c:order val="1"/>
          <c:spPr>
            <a:noFill/>
          </c:spPr>
          <c:dPt>
            <c:idx val="0"/>
            <c:bubble3D val="0"/>
            <c:spPr>
              <a:noFill/>
              <a:ln>
                <a:noFill/>
              </a:ln>
              <a:effectLst/>
            </c:spPr>
            <c:extLst>
              <c:ext xmlns:c16="http://schemas.microsoft.com/office/drawing/2014/chart" uri="{C3380CC4-5D6E-409C-BE32-E72D297353CC}">
                <c16:uniqueId val="{00000009-F53E-46E4-879C-C65ED5912C22}"/>
              </c:ext>
            </c:extLst>
          </c:dPt>
          <c:dPt>
            <c:idx val="1"/>
            <c:bubble3D val="0"/>
            <c:spPr>
              <a:solidFill>
                <a:schemeClr val="tx1"/>
              </a:solidFill>
              <a:ln>
                <a:noFill/>
              </a:ln>
              <a:effectLst/>
            </c:spPr>
            <c:extLst>
              <c:ext xmlns:c16="http://schemas.microsoft.com/office/drawing/2014/chart" uri="{C3380CC4-5D6E-409C-BE32-E72D297353CC}">
                <c16:uniqueId val="{00000002-90B6-4F2C-A5E1-833BEE37F083}"/>
              </c:ext>
            </c:extLst>
          </c:dPt>
          <c:dPt>
            <c:idx val="2"/>
            <c:bubble3D val="0"/>
            <c:spPr>
              <a:noFill/>
              <a:ln>
                <a:noFill/>
              </a:ln>
              <a:effectLst/>
            </c:spPr>
            <c:extLst>
              <c:ext xmlns:c16="http://schemas.microsoft.com/office/drawing/2014/chart" uri="{C3380CC4-5D6E-409C-BE32-E72D297353CC}">
                <c16:uniqueId val="{0000000D-F53E-46E4-879C-C65ED5912C22}"/>
              </c:ext>
            </c:extLst>
          </c:dPt>
          <c:dPt>
            <c:idx val="3"/>
            <c:bubble3D val="0"/>
            <c:spPr>
              <a:noFill/>
              <a:ln>
                <a:noFill/>
              </a:ln>
              <a:effectLst/>
            </c:spPr>
            <c:extLst>
              <c:ext xmlns:c16="http://schemas.microsoft.com/office/drawing/2014/chart" uri="{C3380CC4-5D6E-409C-BE32-E72D297353CC}">
                <c16:uniqueId val="{0000000F-F53E-46E4-879C-C65ED5912C22}"/>
              </c:ext>
            </c:extLst>
          </c:dPt>
          <c:val>
            <c:numRef>
              <c:f>'Pivot Table'!$G$686:$G$689</c:f>
              <c:numCache>
                <c:formatCode>General</c:formatCode>
                <c:ptCount val="4"/>
                <c:pt idx="0" formatCode="0">
                  <c:v>114.96058854440356</c:v>
                </c:pt>
                <c:pt idx="1">
                  <c:v>1</c:v>
                </c:pt>
                <c:pt idx="2" formatCode="0">
                  <c:v>85.039411455596436</c:v>
                </c:pt>
              </c:numCache>
            </c:numRef>
          </c:val>
          <c:extLst>
            <c:ext xmlns:c16="http://schemas.microsoft.com/office/drawing/2014/chart" uri="{C3380CC4-5D6E-409C-BE32-E72D297353CC}">
              <c16:uniqueId val="{00000001-90B6-4F2C-A5E1-833BEE37F083}"/>
            </c:ext>
          </c:extLst>
        </c:ser>
        <c:dLbls>
          <c:showLegendKey val="0"/>
          <c:showVal val="0"/>
          <c:showCatName val="0"/>
          <c:showSerName val="0"/>
          <c:showPercent val="0"/>
          <c:showBubbleSize val="0"/>
          <c:showLeaderLines val="1"/>
        </c:dLbls>
        <c:firstSliceAng val="27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Table'!$B$631:$B$651</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Table'!$C$631:$C$651</c:f>
              <c:numCache>
                <c:formatCode>General</c:formatCode>
                <c:ptCount val="20"/>
                <c:pt idx="0">
                  <c:v>-860</c:v>
                </c:pt>
                <c:pt idx="1">
                  <c:v>150</c:v>
                </c:pt>
                <c:pt idx="2">
                  <c:v>14</c:v>
                </c:pt>
                <c:pt idx="3">
                  <c:v>-194</c:v>
                </c:pt>
                <c:pt idx="4">
                  <c:v>80</c:v>
                </c:pt>
                <c:pt idx="5">
                  <c:v>-1152</c:v>
                </c:pt>
                <c:pt idx="6">
                  <c:v>-6</c:v>
                </c:pt>
                <c:pt idx="7">
                  <c:v>-490</c:v>
                </c:pt>
                <c:pt idx="8">
                  <c:v>704</c:v>
                </c:pt>
                <c:pt idx="9">
                  <c:v>-256</c:v>
                </c:pt>
                <c:pt idx="10">
                  <c:v>430</c:v>
                </c:pt>
                <c:pt idx="11">
                  <c:v>544</c:v>
                </c:pt>
                <c:pt idx="12">
                  <c:v>-925</c:v>
                </c:pt>
                <c:pt idx="13">
                  <c:v>414</c:v>
                </c:pt>
                <c:pt idx="14">
                  <c:v>-111</c:v>
                </c:pt>
                <c:pt idx="15">
                  <c:v>111</c:v>
                </c:pt>
                <c:pt idx="16">
                  <c:v>-183</c:v>
                </c:pt>
                <c:pt idx="17">
                  <c:v>741</c:v>
                </c:pt>
                <c:pt idx="18">
                  <c:v>115</c:v>
                </c:pt>
                <c:pt idx="19">
                  <c:v>463</c:v>
                </c:pt>
              </c:numCache>
            </c:numRef>
          </c:val>
          <c:extLst>
            <c:ext xmlns:c16="http://schemas.microsoft.com/office/drawing/2014/chart" uri="{C3380CC4-5D6E-409C-BE32-E72D297353CC}">
              <c16:uniqueId val="{00000000-3099-41FB-A343-0ECC216D0061}"/>
            </c:ext>
          </c:extLst>
        </c:ser>
        <c:dLbls>
          <c:dLblPos val="outEnd"/>
          <c:showLegendKey val="0"/>
          <c:showVal val="1"/>
          <c:showCatName val="0"/>
          <c:showSerName val="0"/>
          <c:showPercent val="0"/>
          <c:showBubbleSize val="0"/>
        </c:dLbls>
        <c:gapWidth val="182"/>
        <c:axId val="1531654031"/>
        <c:axId val="1531663631"/>
      </c:barChart>
      <c:catAx>
        <c:axId val="1531654031"/>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63631"/>
        <c:crosses val="autoZero"/>
        <c:auto val="1"/>
        <c:lblAlgn val="ctr"/>
        <c:lblOffset val="100"/>
        <c:noMultiLvlLbl val="0"/>
      </c:catAx>
      <c:valAx>
        <c:axId val="153166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5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Expense</a:t>
            </a:r>
            <a:r>
              <a:rPr lang="en-IN" baseline="0"/>
              <a:t> split</a:t>
            </a:r>
            <a:endParaRPr lang="en-IN"/>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Table'!$C$687:$E$687</c:f>
              <c:strCache>
                <c:ptCount val="3"/>
                <c:pt idx="0">
                  <c:v>Sum of Other Expenses</c:v>
                </c:pt>
                <c:pt idx="1">
                  <c:v>Sum of Cogs</c:v>
                </c:pt>
                <c:pt idx="2">
                  <c:v>Sum of Marketing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64-40BC-A56F-2D53C1261C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64-40BC-A56F-2D53C1261C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1364-40BC-A56F-2D53C1261CFE}"/>
              </c:ext>
            </c:extLst>
          </c:dPt>
          <c:dLbls>
            <c:dLbl>
              <c:idx val="0"/>
              <c:layout>
                <c:manualLayout>
                  <c:x val="3.821784776902877E-2"/>
                  <c:y val="0"/>
                </c:manualLayout>
              </c:layout>
              <c:tx>
                <c:rich>
                  <a:bodyPr/>
                  <a:lstStyle/>
                  <a:p>
                    <a:r>
                      <a:rPr lang="en-US" baseline="0"/>
                      <a:t>Other Expense 
</a:t>
                    </a:r>
                    <a:fld id="{60580E93-4E6F-4B77-9BC1-67BDFAE58CF2}"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64-40BC-A56F-2D53C1261CFE}"/>
                </c:ext>
              </c:extLst>
            </c:dLbl>
            <c:dLbl>
              <c:idx val="1"/>
              <c:layout>
                <c:manualLayout>
                  <c:x val="-0.11111111111111109"/>
                  <c:y val="-7.6388888888888895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COGS
</a:t>
                    </a:r>
                    <a:fld id="{0A41BFD7-3726-4514-8576-94D537C801BA}" type="PERCENTAGE">
                      <a:rPr lang="en-US" baseline="0"/>
                      <a:pPr>
                        <a:defRPr/>
                      </a:pPr>
                      <a:t>[PERCENTAGE]</a:t>
                    </a:fld>
                    <a:endParaRPr lang="en-US" baseline="0"/>
                  </a:p>
                </c:rich>
              </c:tx>
              <c:spPr>
                <a:solidFill>
                  <a:srgbClr val="FFFFFF"/>
                </a:solidFill>
                <a:ln>
                  <a:solidFill>
                    <a:srgbClr val="000000">
                      <a:lumMod val="50000"/>
                      <a:lumOff val="5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916885389326337E-2"/>
                      <c:h val="0.14913823272090987"/>
                    </c:manualLayout>
                  </c15:layout>
                  <c15:dlblFieldTable/>
                  <c15:showDataLabelsRange val="0"/>
                </c:ext>
                <c:ext xmlns:c16="http://schemas.microsoft.com/office/drawing/2014/chart" uri="{C3380CC4-5D6E-409C-BE32-E72D297353CC}">
                  <c16:uniqueId val="{00000003-1364-40BC-A56F-2D53C1261CFE}"/>
                </c:ext>
              </c:extLst>
            </c:dLbl>
            <c:dLbl>
              <c:idx val="2"/>
              <c:layout>
                <c:manualLayout>
                  <c:x val="-0.12083333333333332"/>
                  <c:y val="6.4814814814814797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Marketing
</a:t>
                    </a:r>
                    <a:fld id="{39D645F5-AEA0-4005-92C1-01A3EE567089}" type="PERCENTAGE">
                      <a:rPr lang="en-US" baseline="0"/>
                      <a:pPr>
                        <a:defRPr/>
                      </a:pPr>
                      <a:t>[PERCENTAGE]</a:t>
                    </a:fld>
                    <a:endParaRPr lang="en-US" baseline="0"/>
                  </a:p>
                </c:rich>
              </c:tx>
              <c:spPr>
                <a:solidFill>
                  <a:srgbClr val="FFFFFF"/>
                </a:solidFill>
                <a:ln>
                  <a:solidFill>
                    <a:srgbClr val="000000">
                      <a:lumMod val="50000"/>
                      <a:lumOff val="5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07589676290463"/>
                      <c:h val="0.16302712160979876"/>
                    </c:manualLayout>
                  </c15:layout>
                  <c15:dlblFieldTable/>
                  <c15:showDataLabelsRange val="0"/>
                </c:ext>
                <c:ext xmlns:c16="http://schemas.microsoft.com/office/drawing/2014/chart" uri="{C3380CC4-5D6E-409C-BE32-E72D297353CC}">
                  <c16:uniqueId val="{00000002-1364-40BC-A56F-2D53C1261CFE}"/>
                </c:ext>
              </c:extLst>
            </c:dLbl>
            <c:spPr>
              <a:solidFill>
                <a:srgbClr val="FFFFFF"/>
              </a:solidFill>
              <a:ln>
                <a:solidFill>
                  <a:srgbClr val="000000">
                    <a:lumMod val="50000"/>
                    <a:lumOff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'Pivot Table'!$C$688:$E$688</c:f>
              <c:numCache>
                <c:formatCode>0%</c:formatCode>
                <c:ptCount val="3"/>
                <c:pt idx="0">
                  <c:v>0.32301329928475386</c:v>
                </c:pt>
                <c:pt idx="1">
                  <c:v>0.49438989389950394</c:v>
                </c:pt>
                <c:pt idx="2">
                  <c:v>0.1825968068157422</c:v>
                </c:pt>
              </c:numCache>
            </c:numRef>
          </c:val>
          <c:extLst>
            <c:ext xmlns:c16="http://schemas.microsoft.com/office/drawing/2014/chart" uri="{C3380CC4-5D6E-409C-BE32-E72D297353CC}">
              <c16:uniqueId val="{00000000-1364-40BC-A56F-2D53C1261CF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Decaf vs Regular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'Product types'!$G$2</c:f>
              <c:strCache>
                <c:ptCount val="1"/>
                <c:pt idx="0">
                  <c:v>Decaf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types'!$H$2</c:f>
              <c:numCache>
                <c:formatCode>General</c:formatCode>
                <c:ptCount val="1"/>
                <c:pt idx="0">
                  <c:v>462</c:v>
                </c:pt>
              </c:numCache>
            </c:numRef>
          </c:val>
          <c:extLst>
            <c:ext xmlns:c16="http://schemas.microsoft.com/office/drawing/2014/chart" uri="{C3380CC4-5D6E-409C-BE32-E72D297353CC}">
              <c16:uniqueId val="{00000000-30F9-45A2-95A7-4C75A58D3D22}"/>
            </c:ext>
          </c:extLst>
        </c:ser>
        <c:ser>
          <c:idx val="1"/>
          <c:order val="1"/>
          <c:tx>
            <c:strRef>
              <c:f>'Product types'!$G$3</c:f>
              <c:strCache>
                <c:ptCount val="1"/>
                <c:pt idx="0">
                  <c:v>Regular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types'!$H$3</c:f>
              <c:numCache>
                <c:formatCode>General</c:formatCode>
                <c:ptCount val="1"/>
                <c:pt idx="0">
                  <c:v>600</c:v>
                </c:pt>
              </c:numCache>
            </c:numRef>
          </c:val>
          <c:extLst>
            <c:ext xmlns:c16="http://schemas.microsoft.com/office/drawing/2014/chart" uri="{C3380CC4-5D6E-409C-BE32-E72D297353CC}">
              <c16:uniqueId val="{00000001-30F9-45A2-95A7-4C75A58D3D22}"/>
            </c:ext>
          </c:extLst>
        </c:ser>
        <c:dLbls>
          <c:dLblPos val="ctr"/>
          <c:showLegendKey val="0"/>
          <c:showVal val="1"/>
          <c:showCatName val="0"/>
          <c:showSerName val="0"/>
          <c:showPercent val="0"/>
          <c:showBubbleSize val="0"/>
        </c:dLbls>
        <c:gapWidth val="150"/>
        <c:overlap val="100"/>
        <c:axId val="829903232"/>
        <c:axId val="829897952"/>
      </c:barChart>
      <c:catAx>
        <c:axId val="829903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897952"/>
        <c:crosses val="autoZero"/>
        <c:auto val="1"/>
        <c:lblAlgn val="ctr"/>
        <c:lblOffset val="100"/>
        <c:noMultiLvlLbl val="0"/>
      </c:catAx>
      <c:valAx>
        <c:axId val="829897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0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Table'!$C$614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Table'!$B$615:$B$628</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'Pivot Table'!$C$615:$C$628</c:f>
              <c:numCache>
                <c:formatCode>General</c:formatCode>
                <c:ptCount val="13"/>
                <c:pt idx="0">
                  <c:v>-21</c:v>
                </c:pt>
                <c:pt idx="1">
                  <c:v>-1865</c:v>
                </c:pt>
                <c:pt idx="2">
                  <c:v>164</c:v>
                </c:pt>
                <c:pt idx="3">
                  <c:v>-3235</c:v>
                </c:pt>
                <c:pt idx="4">
                  <c:v>599</c:v>
                </c:pt>
                <c:pt idx="5">
                  <c:v>-4798</c:v>
                </c:pt>
                <c:pt idx="6">
                  <c:v>-508</c:v>
                </c:pt>
                <c:pt idx="7">
                  <c:v>669</c:v>
                </c:pt>
                <c:pt idx="8">
                  <c:v>-4726</c:v>
                </c:pt>
                <c:pt idx="9">
                  <c:v>-2360</c:v>
                </c:pt>
                <c:pt idx="10">
                  <c:v>-5268</c:v>
                </c:pt>
                <c:pt idx="11">
                  <c:v>-2082</c:v>
                </c:pt>
                <c:pt idx="12">
                  <c:v>-524</c:v>
                </c:pt>
              </c:numCache>
            </c:numRef>
          </c:val>
          <c:extLst>
            <c:ext xmlns:c16="http://schemas.microsoft.com/office/drawing/2014/chart" uri="{C3380CC4-5D6E-409C-BE32-E72D297353CC}">
              <c16:uniqueId val="{00000000-46BA-4460-AD3A-1BE4234D725C}"/>
            </c:ext>
          </c:extLst>
        </c:ser>
        <c:dLbls>
          <c:dLblPos val="outEnd"/>
          <c:showLegendKey val="0"/>
          <c:showVal val="1"/>
          <c:showCatName val="0"/>
          <c:showSerName val="0"/>
          <c:showPercent val="0"/>
          <c:showBubbleSize val="0"/>
        </c:dLbls>
        <c:gapWidth val="182"/>
        <c:axId val="1531617551"/>
        <c:axId val="1531616111"/>
      </c:barChart>
      <c:catAx>
        <c:axId val="153161755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16111"/>
        <c:crosses val="autoZero"/>
        <c:auto val="1"/>
        <c:lblAlgn val="ctr"/>
        <c:lblOffset val="100"/>
        <c:noMultiLvlLbl val="0"/>
      </c:catAx>
      <c:valAx>
        <c:axId val="1531616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1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Table!PivotTable16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Table'!$C$233</c:f>
              <c:strCache>
                <c:ptCount val="1"/>
                <c:pt idx="0">
                  <c:v>Total</c:v>
                </c:pt>
              </c:strCache>
            </c:strRef>
          </c:tx>
          <c:spPr>
            <a:solidFill>
              <a:schemeClr val="accent1"/>
            </a:solidFill>
            <a:ln>
              <a:noFill/>
            </a:ln>
            <a:effectLst/>
          </c:spPr>
          <c:invertIfNegative val="0"/>
          <c:cat>
            <c:strRef>
              <c:f>'Pivot Table'!$B$234:$B$254</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Table'!$C$234:$C$254</c:f>
              <c:numCache>
                <c:formatCode>General</c:formatCode>
                <c:ptCount val="20"/>
                <c:pt idx="0">
                  <c:v>-388</c:v>
                </c:pt>
                <c:pt idx="1">
                  <c:v>-566</c:v>
                </c:pt>
                <c:pt idx="2">
                  <c:v>-576</c:v>
                </c:pt>
                <c:pt idx="3">
                  <c:v>-706</c:v>
                </c:pt>
                <c:pt idx="4">
                  <c:v>400</c:v>
                </c:pt>
                <c:pt idx="5">
                  <c:v>-1118</c:v>
                </c:pt>
                <c:pt idx="6">
                  <c:v>-424</c:v>
                </c:pt>
                <c:pt idx="7">
                  <c:v>-364</c:v>
                </c:pt>
                <c:pt idx="8">
                  <c:v>-462</c:v>
                </c:pt>
                <c:pt idx="9">
                  <c:v>-2094</c:v>
                </c:pt>
                <c:pt idx="10">
                  <c:v>-396</c:v>
                </c:pt>
                <c:pt idx="11">
                  <c:v>-296</c:v>
                </c:pt>
                <c:pt idx="12">
                  <c:v>-1334</c:v>
                </c:pt>
                <c:pt idx="13">
                  <c:v>-176</c:v>
                </c:pt>
                <c:pt idx="14">
                  <c:v>-444</c:v>
                </c:pt>
                <c:pt idx="15">
                  <c:v>-758</c:v>
                </c:pt>
                <c:pt idx="16">
                  <c:v>-260</c:v>
                </c:pt>
                <c:pt idx="17">
                  <c:v>-590</c:v>
                </c:pt>
                <c:pt idx="18">
                  <c:v>-536</c:v>
                </c:pt>
                <c:pt idx="19">
                  <c:v>-300</c:v>
                </c:pt>
              </c:numCache>
            </c:numRef>
          </c:val>
          <c:extLst>
            <c:ext xmlns:c16="http://schemas.microsoft.com/office/drawing/2014/chart" uri="{C3380CC4-5D6E-409C-BE32-E72D297353CC}">
              <c16:uniqueId val="{00000000-33B7-4C4E-87D7-3CB92D5105D8}"/>
            </c:ext>
          </c:extLst>
        </c:ser>
        <c:dLbls>
          <c:showLegendKey val="0"/>
          <c:showVal val="0"/>
          <c:showCatName val="0"/>
          <c:showSerName val="0"/>
          <c:showPercent val="0"/>
          <c:showBubbleSize val="0"/>
        </c:dLbls>
        <c:gapWidth val="182"/>
        <c:axId val="1531639631"/>
        <c:axId val="1531642991"/>
      </c:barChart>
      <c:catAx>
        <c:axId val="1531639631"/>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42991"/>
        <c:crosses val="autoZero"/>
        <c:auto val="1"/>
        <c:lblAlgn val="ctr"/>
        <c:lblOffset val="100"/>
        <c:noMultiLvlLbl val="0"/>
      </c:catAx>
      <c:valAx>
        <c:axId val="1531642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3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Table!PivotTable15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Table'!$C$217</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Table'!$B$218:$B$230</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'Pivot Table'!$C$218:$C$230</c:f>
              <c:numCache>
                <c:formatCode>General</c:formatCode>
                <c:ptCount val="13"/>
                <c:pt idx="0">
                  <c:v>76</c:v>
                </c:pt>
                <c:pt idx="1">
                  <c:v>-770</c:v>
                </c:pt>
                <c:pt idx="2">
                  <c:v>-86</c:v>
                </c:pt>
                <c:pt idx="3">
                  <c:v>-1440</c:v>
                </c:pt>
                <c:pt idx="4">
                  <c:v>344</c:v>
                </c:pt>
                <c:pt idx="5">
                  <c:v>-2112</c:v>
                </c:pt>
                <c:pt idx="6">
                  <c:v>-280</c:v>
                </c:pt>
                <c:pt idx="7">
                  <c:v>312</c:v>
                </c:pt>
                <c:pt idx="8">
                  <c:v>-2072</c:v>
                </c:pt>
                <c:pt idx="9">
                  <c:v>-1586</c:v>
                </c:pt>
                <c:pt idx="10">
                  <c:v>-2324</c:v>
                </c:pt>
                <c:pt idx="11">
                  <c:v>-1222</c:v>
                </c:pt>
                <c:pt idx="12">
                  <c:v>-228</c:v>
                </c:pt>
              </c:numCache>
            </c:numRef>
          </c:val>
          <c:extLst>
            <c:ext xmlns:c16="http://schemas.microsoft.com/office/drawing/2014/chart" uri="{C3380CC4-5D6E-409C-BE32-E72D297353CC}">
              <c16:uniqueId val="{00000000-32CA-410C-ADCC-5B942BF4468D}"/>
            </c:ext>
          </c:extLst>
        </c:ser>
        <c:dLbls>
          <c:dLblPos val="inEnd"/>
          <c:showLegendKey val="0"/>
          <c:showVal val="1"/>
          <c:showCatName val="0"/>
          <c:showSerName val="0"/>
          <c:showPercent val="0"/>
          <c:showBubbleSize val="0"/>
        </c:dLbls>
        <c:gapWidth val="80"/>
        <c:overlap val="25"/>
        <c:axId val="1873479040"/>
        <c:axId val="1873482400"/>
      </c:barChart>
      <c:catAx>
        <c:axId val="1873479040"/>
        <c:scaling>
          <c:orientation val="minMax"/>
        </c:scaling>
        <c:delete val="0"/>
        <c:axPos val="b"/>
        <c:numFmt formatCode="General" sourceLinked="1"/>
        <c:majorTickMark val="none"/>
        <c:minorTickMark val="none"/>
        <c:tickLblPos val="low"/>
        <c:spPr>
          <a:noFill/>
          <a:ln w="1587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73482400"/>
        <c:crosses val="autoZero"/>
        <c:auto val="1"/>
        <c:lblAlgn val="ctr"/>
        <c:lblOffset val="100"/>
        <c:tickLblSkip val="1"/>
        <c:noMultiLvlLbl val="0"/>
      </c:catAx>
      <c:valAx>
        <c:axId val="187348240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7347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Table!PivotTable21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Table'!$B$599:$B$612</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'Pivot Table'!$C$599:$C$612</c:f>
              <c:numCache>
                <c:formatCode>General</c:formatCode>
                <c:ptCount val="13"/>
                <c:pt idx="0">
                  <c:v>548</c:v>
                </c:pt>
                <c:pt idx="1">
                  <c:v>-436</c:v>
                </c:pt>
                <c:pt idx="2">
                  <c:v>2073</c:v>
                </c:pt>
                <c:pt idx="3">
                  <c:v>-846</c:v>
                </c:pt>
                <c:pt idx="4">
                  <c:v>588</c:v>
                </c:pt>
                <c:pt idx="5">
                  <c:v>-1756</c:v>
                </c:pt>
                <c:pt idx="6">
                  <c:v>541</c:v>
                </c:pt>
                <c:pt idx="7">
                  <c:v>1479</c:v>
                </c:pt>
                <c:pt idx="8">
                  <c:v>-1955</c:v>
                </c:pt>
                <c:pt idx="9">
                  <c:v>871</c:v>
                </c:pt>
                <c:pt idx="10">
                  <c:v>-1214</c:v>
                </c:pt>
                <c:pt idx="11">
                  <c:v>154</c:v>
                </c:pt>
                <c:pt idx="12">
                  <c:v>-458</c:v>
                </c:pt>
              </c:numCache>
            </c:numRef>
          </c:val>
          <c:extLst>
            <c:ext xmlns:c16="http://schemas.microsoft.com/office/drawing/2014/chart" uri="{C3380CC4-5D6E-409C-BE32-E72D297353CC}">
              <c16:uniqueId val="{00000000-B903-414D-B03A-3C5C9CD8278B}"/>
            </c:ext>
          </c:extLst>
        </c:ser>
        <c:dLbls>
          <c:dLblPos val="outEnd"/>
          <c:showLegendKey val="0"/>
          <c:showVal val="1"/>
          <c:showCatName val="0"/>
          <c:showSerName val="0"/>
          <c:showPercent val="0"/>
          <c:showBubbleSize val="0"/>
        </c:dLbls>
        <c:gapWidth val="182"/>
        <c:axId val="1010351343"/>
        <c:axId val="1010357583"/>
      </c:barChart>
      <c:catAx>
        <c:axId val="101035134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57583"/>
        <c:crosses val="autoZero"/>
        <c:auto val="1"/>
        <c:lblAlgn val="ctr"/>
        <c:lblOffset val="100"/>
        <c:noMultiLvlLbl val="0"/>
      </c:catAx>
      <c:valAx>
        <c:axId val="101035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5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Table!PivotTable7</c:name>
    <c:fmtId val="5"/>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pivotFmt>
      <c:pivotFmt>
        <c:idx val="1"/>
        <c:spPr>
          <a:solidFill>
            <a:schemeClr val="accent1"/>
          </a:solidFill>
          <a:ln>
            <a:noFill/>
          </a:ln>
          <a:effectLst/>
        </c:spPr>
        <c:marker>
          <c:symbol val="circle"/>
          <c:size val="8"/>
          <c:spPr>
            <a:solidFill>
              <a:schemeClr val="accent1"/>
            </a:solidFill>
            <a:ln>
              <a:noFill/>
            </a:ln>
            <a:effectLst/>
          </c:spPr>
        </c:marker>
      </c:pivotFmt>
      <c:pivotFmt>
        <c:idx val="2"/>
        <c:spPr>
          <a:solidFill>
            <a:schemeClr val="accent1"/>
          </a:solidFill>
          <a:ln>
            <a:noFill/>
          </a:ln>
          <a:effectLst/>
        </c:spPr>
        <c:marker>
          <c:symbol val="circle"/>
          <c:size val="8"/>
          <c:spPr>
            <a:solidFill>
              <a:schemeClr val="accent1"/>
            </a:solidFill>
            <a:ln>
              <a:noFill/>
            </a:ln>
            <a:effectLst/>
          </c:spPr>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Table'!$C$67</c:f>
              <c:strCache>
                <c:ptCount val="1"/>
                <c:pt idx="0">
                  <c:v>Sum of Sales</c:v>
                </c:pt>
              </c:strCache>
            </c:strRef>
          </c:tx>
          <c:spPr>
            <a:solidFill>
              <a:schemeClr val="accent1"/>
            </a:solidFill>
            <a:ln>
              <a:noFill/>
            </a:ln>
            <a:effectLst/>
          </c:spPr>
          <c:invertIfNegative val="0"/>
          <c:cat>
            <c:strRef>
              <c:f>'Pivot Table'!$B$68:$B$80</c:f>
              <c:strCache>
                <c:ptCount val="13"/>
                <c:pt idx="0">
                  <c:v>Colombian</c:v>
                </c:pt>
                <c:pt idx="1">
                  <c:v>Caffe Mocha</c:v>
                </c:pt>
                <c:pt idx="2">
                  <c:v>Lemon</c:v>
                </c:pt>
                <c:pt idx="3">
                  <c:v>Chamomile</c:v>
                </c:pt>
                <c:pt idx="4">
                  <c:v>Decaf Espresso</c:v>
                </c:pt>
                <c:pt idx="5">
                  <c:v>Decaf Irish Cream</c:v>
                </c:pt>
                <c:pt idx="6">
                  <c:v>Darjeeling</c:v>
                </c:pt>
                <c:pt idx="7">
                  <c:v>Earl Grey</c:v>
                </c:pt>
                <c:pt idx="8">
                  <c:v>Green Tea</c:v>
                </c:pt>
                <c:pt idx="9">
                  <c:v>Mint</c:v>
                </c:pt>
                <c:pt idx="10">
                  <c:v>Caffe Latte</c:v>
                </c:pt>
                <c:pt idx="11">
                  <c:v>Amaretto</c:v>
                </c:pt>
                <c:pt idx="12">
                  <c:v>Regular Espresso</c:v>
                </c:pt>
              </c:strCache>
            </c:strRef>
          </c:cat>
          <c:val>
            <c:numRef>
              <c:f>'Pivot Table'!$C$68:$C$80</c:f>
              <c:numCache>
                <c:formatCode>General</c:formatCode>
                <c:ptCount val="13"/>
                <c:pt idx="0">
                  <c:v>30761</c:v>
                </c:pt>
                <c:pt idx="1">
                  <c:v>21716</c:v>
                </c:pt>
                <c:pt idx="2">
                  <c:v>24048</c:v>
                </c:pt>
                <c:pt idx="3">
                  <c:v>19295</c:v>
                </c:pt>
                <c:pt idx="4">
                  <c:v>18888</c:v>
                </c:pt>
                <c:pt idx="5">
                  <c:v>14831</c:v>
                </c:pt>
                <c:pt idx="6">
                  <c:v>17758</c:v>
                </c:pt>
                <c:pt idx="7">
                  <c:v>16546</c:v>
                </c:pt>
                <c:pt idx="8">
                  <c:v>8520</c:v>
                </c:pt>
                <c:pt idx="9">
                  <c:v>8342</c:v>
                </c:pt>
                <c:pt idx="10">
                  <c:v>8665</c:v>
                </c:pt>
                <c:pt idx="11">
                  <c:v>6781</c:v>
                </c:pt>
                <c:pt idx="12">
                  <c:v>6744</c:v>
                </c:pt>
              </c:numCache>
            </c:numRef>
          </c:val>
          <c:extLst>
            <c:ext xmlns:c16="http://schemas.microsoft.com/office/drawing/2014/chart" uri="{C3380CC4-5D6E-409C-BE32-E72D297353CC}">
              <c16:uniqueId val="{00000000-D17B-41A3-9E83-24C388AC54C6}"/>
            </c:ext>
          </c:extLst>
        </c:ser>
        <c:ser>
          <c:idx val="1"/>
          <c:order val="1"/>
          <c:tx>
            <c:strRef>
              <c:f>'Pivot Table'!$D$67</c:f>
              <c:strCache>
                <c:ptCount val="1"/>
                <c:pt idx="0">
                  <c:v>Sum of total expense</c:v>
                </c:pt>
              </c:strCache>
            </c:strRef>
          </c:tx>
          <c:spPr>
            <a:solidFill>
              <a:schemeClr val="accent3"/>
            </a:solidFill>
            <a:ln w="25400">
              <a:noFill/>
            </a:ln>
            <a:effectLst/>
          </c:spPr>
          <c:invertIfNegative val="0"/>
          <c:cat>
            <c:strRef>
              <c:f>'Pivot Table'!$B$68:$B$80</c:f>
              <c:strCache>
                <c:ptCount val="13"/>
                <c:pt idx="0">
                  <c:v>Colombian</c:v>
                </c:pt>
                <c:pt idx="1">
                  <c:v>Caffe Mocha</c:v>
                </c:pt>
                <c:pt idx="2">
                  <c:v>Lemon</c:v>
                </c:pt>
                <c:pt idx="3">
                  <c:v>Chamomile</c:v>
                </c:pt>
                <c:pt idx="4">
                  <c:v>Decaf Espresso</c:v>
                </c:pt>
                <c:pt idx="5">
                  <c:v>Decaf Irish Cream</c:v>
                </c:pt>
                <c:pt idx="6">
                  <c:v>Darjeeling</c:v>
                </c:pt>
                <c:pt idx="7">
                  <c:v>Earl Grey</c:v>
                </c:pt>
                <c:pt idx="8">
                  <c:v>Green Tea</c:v>
                </c:pt>
                <c:pt idx="9">
                  <c:v>Mint</c:v>
                </c:pt>
                <c:pt idx="10">
                  <c:v>Caffe Latte</c:v>
                </c:pt>
                <c:pt idx="11">
                  <c:v>Amaretto</c:v>
                </c:pt>
                <c:pt idx="12">
                  <c:v>Regular Espresso</c:v>
                </c:pt>
              </c:strCache>
            </c:strRef>
          </c:cat>
          <c:val>
            <c:numRef>
              <c:f>'Pivot Table'!$D$68:$D$80</c:f>
              <c:numCache>
                <c:formatCode>General</c:formatCode>
                <c:ptCount val="13"/>
                <c:pt idx="0">
                  <c:v>23540</c:v>
                </c:pt>
                <c:pt idx="1">
                  <c:v>22150</c:v>
                </c:pt>
                <c:pt idx="2">
                  <c:v>21058</c:v>
                </c:pt>
                <c:pt idx="3">
                  <c:v>16092</c:v>
                </c:pt>
                <c:pt idx="4">
                  <c:v>15038</c:v>
                </c:pt>
                <c:pt idx="5">
                  <c:v>14480</c:v>
                </c:pt>
                <c:pt idx="6">
                  <c:v>13926</c:v>
                </c:pt>
                <c:pt idx="7">
                  <c:v>13628</c:v>
                </c:pt>
                <c:pt idx="8">
                  <c:v>9986</c:v>
                </c:pt>
                <c:pt idx="9">
                  <c:v>8460</c:v>
                </c:pt>
                <c:pt idx="10">
                  <c:v>7510</c:v>
                </c:pt>
                <c:pt idx="11">
                  <c:v>6652</c:v>
                </c:pt>
                <c:pt idx="12">
                  <c:v>4482</c:v>
                </c:pt>
              </c:numCache>
            </c:numRef>
          </c:val>
          <c:extLst>
            <c:ext xmlns:c16="http://schemas.microsoft.com/office/drawing/2014/chart" uri="{C3380CC4-5D6E-409C-BE32-E72D297353CC}">
              <c16:uniqueId val="{00000001-D17B-41A3-9E83-24C388AC54C6}"/>
            </c:ext>
          </c:extLst>
        </c:ser>
        <c:ser>
          <c:idx val="2"/>
          <c:order val="2"/>
          <c:tx>
            <c:strRef>
              <c:f>'Pivot Table'!$E$67</c:f>
              <c:strCache>
                <c:ptCount val="1"/>
                <c:pt idx="0">
                  <c:v>Sum of Profit</c:v>
                </c:pt>
              </c:strCache>
            </c:strRef>
          </c:tx>
          <c:spPr>
            <a:solidFill>
              <a:schemeClr val="accent5"/>
            </a:solidFill>
            <a:ln w="25400">
              <a:noFill/>
            </a:ln>
            <a:effectLst/>
          </c:spPr>
          <c:invertIfNegative val="0"/>
          <c:cat>
            <c:strRef>
              <c:f>'Pivot Table'!$B$68:$B$80</c:f>
              <c:strCache>
                <c:ptCount val="13"/>
                <c:pt idx="0">
                  <c:v>Colombian</c:v>
                </c:pt>
                <c:pt idx="1">
                  <c:v>Caffe Mocha</c:v>
                </c:pt>
                <c:pt idx="2">
                  <c:v>Lemon</c:v>
                </c:pt>
                <c:pt idx="3">
                  <c:v>Chamomile</c:v>
                </c:pt>
                <c:pt idx="4">
                  <c:v>Decaf Espresso</c:v>
                </c:pt>
                <c:pt idx="5">
                  <c:v>Decaf Irish Cream</c:v>
                </c:pt>
                <c:pt idx="6">
                  <c:v>Darjeeling</c:v>
                </c:pt>
                <c:pt idx="7">
                  <c:v>Earl Grey</c:v>
                </c:pt>
                <c:pt idx="8">
                  <c:v>Green Tea</c:v>
                </c:pt>
                <c:pt idx="9">
                  <c:v>Mint</c:v>
                </c:pt>
                <c:pt idx="10">
                  <c:v>Caffe Latte</c:v>
                </c:pt>
                <c:pt idx="11">
                  <c:v>Amaretto</c:v>
                </c:pt>
                <c:pt idx="12">
                  <c:v>Regular Espresso</c:v>
                </c:pt>
              </c:strCache>
            </c:strRef>
          </c:cat>
          <c:val>
            <c:numRef>
              <c:f>'Pivot Table'!$E$68:$E$80</c:f>
              <c:numCache>
                <c:formatCode>General</c:formatCode>
                <c:ptCount val="13"/>
                <c:pt idx="0">
                  <c:v>12932</c:v>
                </c:pt>
                <c:pt idx="1">
                  <c:v>4687</c:v>
                </c:pt>
                <c:pt idx="2">
                  <c:v>7614</c:v>
                </c:pt>
                <c:pt idx="3">
                  <c:v>7006</c:v>
                </c:pt>
                <c:pt idx="4">
                  <c:v>7039</c:v>
                </c:pt>
                <c:pt idx="5">
                  <c:v>3201</c:v>
                </c:pt>
                <c:pt idx="6">
                  <c:v>6976</c:v>
                </c:pt>
                <c:pt idx="7">
                  <c:v>5975</c:v>
                </c:pt>
                <c:pt idx="8">
                  <c:v>89</c:v>
                </c:pt>
                <c:pt idx="9">
                  <c:v>1286</c:v>
                </c:pt>
                <c:pt idx="10">
                  <c:v>2716</c:v>
                </c:pt>
                <c:pt idx="11">
                  <c:v>1352</c:v>
                </c:pt>
                <c:pt idx="12">
                  <c:v>3438</c:v>
                </c:pt>
              </c:numCache>
            </c:numRef>
          </c:val>
          <c:extLst>
            <c:ext xmlns:c16="http://schemas.microsoft.com/office/drawing/2014/chart" uri="{C3380CC4-5D6E-409C-BE32-E72D297353CC}">
              <c16:uniqueId val="{00000002-D17B-41A3-9E83-24C388AC54C6}"/>
            </c:ext>
          </c:extLst>
        </c:ser>
        <c:dLbls>
          <c:showLegendKey val="0"/>
          <c:showVal val="0"/>
          <c:showCatName val="0"/>
          <c:showSerName val="0"/>
          <c:showPercent val="0"/>
          <c:showBubbleSize val="0"/>
        </c:dLbls>
        <c:gapWidth val="150"/>
        <c:axId val="1286079215"/>
        <c:axId val="1286096495"/>
      </c:barChart>
      <c:catAx>
        <c:axId val="128607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86096495"/>
        <c:crosses val="autoZero"/>
        <c:auto val="1"/>
        <c:lblAlgn val="ctr"/>
        <c:lblOffset val="100"/>
        <c:noMultiLvlLbl val="0"/>
      </c:catAx>
      <c:valAx>
        <c:axId val="128609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dataset analysis 23.4.23.xlsx]Pivot Table!PivotTable8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Table'!$C$83</c:f>
              <c:strCache>
                <c:ptCount val="1"/>
                <c:pt idx="0">
                  <c:v>Total Sales</c:v>
                </c:pt>
              </c:strCache>
            </c:strRef>
          </c:tx>
          <c:spPr>
            <a:solidFill>
              <a:schemeClr val="accent1"/>
            </a:solidFill>
            <a:ln>
              <a:noFill/>
            </a:ln>
            <a:effectLst/>
          </c:spPr>
          <c:invertIfNegative val="0"/>
          <c:cat>
            <c:strRef>
              <c:f>'Pivot Table'!$B$84:$B$103</c:f>
              <c:strCache>
                <c:ptCount val="20"/>
                <c:pt idx="0">
                  <c:v>California</c:v>
                </c:pt>
                <c:pt idx="1">
                  <c:v>New York</c:v>
                </c:pt>
                <c:pt idx="2">
                  <c:v>Nevada</c:v>
                </c:pt>
                <c:pt idx="3">
                  <c:v>Illinois</c:v>
                </c:pt>
                <c:pt idx="4">
                  <c:v>Iowa</c:v>
                </c:pt>
                <c:pt idx="5">
                  <c:v>Colorado</c:v>
                </c:pt>
                <c:pt idx="6">
                  <c:v>Oregon</c:v>
                </c:pt>
                <c:pt idx="7">
                  <c:v>Washington</c:v>
                </c:pt>
                <c:pt idx="8">
                  <c:v>Utah</c:v>
                </c:pt>
                <c:pt idx="9">
                  <c:v>Florida</c:v>
                </c:pt>
                <c:pt idx="10">
                  <c:v>Wisconsin</c:v>
                </c:pt>
                <c:pt idx="11">
                  <c:v>Ohio</c:v>
                </c:pt>
                <c:pt idx="12">
                  <c:v>Texas</c:v>
                </c:pt>
                <c:pt idx="13">
                  <c:v>Oklahoma</c:v>
                </c:pt>
                <c:pt idx="14">
                  <c:v>Missouri</c:v>
                </c:pt>
                <c:pt idx="15">
                  <c:v>Connecticut</c:v>
                </c:pt>
                <c:pt idx="16">
                  <c:v>Louisiana</c:v>
                </c:pt>
                <c:pt idx="17">
                  <c:v>Massachusetts</c:v>
                </c:pt>
                <c:pt idx="18">
                  <c:v>New Mexico</c:v>
                </c:pt>
                <c:pt idx="19">
                  <c:v>New Hampshire</c:v>
                </c:pt>
              </c:strCache>
            </c:strRef>
          </c:cat>
          <c:val>
            <c:numRef>
              <c:f>'Pivot Table'!$C$84:$C$103</c:f>
              <c:numCache>
                <c:formatCode>General</c:formatCode>
                <c:ptCount val="20"/>
                <c:pt idx="0">
                  <c:v>23032</c:v>
                </c:pt>
                <c:pt idx="1">
                  <c:v>17731</c:v>
                </c:pt>
                <c:pt idx="2">
                  <c:v>14822</c:v>
                </c:pt>
                <c:pt idx="3">
                  <c:v>16812</c:v>
                </c:pt>
                <c:pt idx="4">
                  <c:v>13359</c:v>
                </c:pt>
                <c:pt idx="5">
                  <c:v>12112</c:v>
                </c:pt>
                <c:pt idx="6">
                  <c:v>10661</c:v>
                </c:pt>
                <c:pt idx="7">
                  <c:v>9744</c:v>
                </c:pt>
                <c:pt idx="8">
                  <c:v>9159</c:v>
                </c:pt>
                <c:pt idx="9">
                  <c:v>8825</c:v>
                </c:pt>
                <c:pt idx="10">
                  <c:v>7839</c:v>
                </c:pt>
                <c:pt idx="11">
                  <c:v>8787</c:v>
                </c:pt>
                <c:pt idx="12">
                  <c:v>9092</c:v>
                </c:pt>
                <c:pt idx="13">
                  <c:v>7298</c:v>
                </c:pt>
                <c:pt idx="14">
                  <c:v>6072</c:v>
                </c:pt>
                <c:pt idx="15">
                  <c:v>6670</c:v>
                </c:pt>
                <c:pt idx="16">
                  <c:v>6193</c:v>
                </c:pt>
                <c:pt idx="17">
                  <c:v>7339</c:v>
                </c:pt>
                <c:pt idx="18">
                  <c:v>3805</c:v>
                </c:pt>
                <c:pt idx="19">
                  <c:v>3543</c:v>
                </c:pt>
              </c:numCache>
            </c:numRef>
          </c:val>
          <c:extLst>
            <c:ext xmlns:c16="http://schemas.microsoft.com/office/drawing/2014/chart" uri="{C3380CC4-5D6E-409C-BE32-E72D297353CC}">
              <c16:uniqueId val="{00000000-F493-442A-A1BB-5FB712949D38}"/>
            </c:ext>
          </c:extLst>
        </c:ser>
        <c:ser>
          <c:idx val="1"/>
          <c:order val="1"/>
          <c:tx>
            <c:strRef>
              <c:f>'Pivot Table'!$D$83</c:f>
              <c:strCache>
                <c:ptCount val="1"/>
                <c:pt idx="0">
                  <c:v>Total Expenses</c:v>
                </c:pt>
              </c:strCache>
            </c:strRef>
          </c:tx>
          <c:spPr>
            <a:solidFill>
              <a:schemeClr val="accent2"/>
            </a:solidFill>
            <a:ln w="25400">
              <a:noFill/>
            </a:ln>
            <a:effectLst/>
          </c:spPr>
          <c:invertIfNegative val="0"/>
          <c:cat>
            <c:strRef>
              <c:f>'Pivot Table'!$B$84:$B$103</c:f>
              <c:strCache>
                <c:ptCount val="20"/>
                <c:pt idx="0">
                  <c:v>California</c:v>
                </c:pt>
                <c:pt idx="1">
                  <c:v>New York</c:v>
                </c:pt>
                <c:pt idx="2">
                  <c:v>Nevada</c:v>
                </c:pt>
                <c:pt idx="3">
                  <c:v>Illinois</c:v>
                </c:pt>
                <c:pt idx="4">
                  <c:v>Iowa</c:v>
                </c:pt>
                <c:pt idx="5">
                  <c:v>Colorado</c:v>
                </c:pt>
                <c:pt idx="6">
                  <c:v>Oregon</c:v>
                </c:pt>
                <c:pt idx="7">
                  <c:v>Washington</c:v>
                </c:pt>
                <c:pt idx="8">
                  <c:v>Utah</c:v>
                </c:pt>
                <c:pt idx="9">
                  <c:v>Florida</c:v>
                </c:pt>
                <c:pt idx="10">
                  <c:v>Wisconsin</c:v>
                </c:pt>
                <c:pt idx="11">
                  <c:v>Ohio</c:v>
                </c:pt>
                <c:pt idx="12">
                  <c:v>Texas</c:v>
                </c:pt>
                <c:pt idx="13">
                  <c:v>Oklahoma</c:v>
                </c:pt>
                <c:pt idx="14">
                  <c:v>Missouri</c:v>
                </c:pt>
                <c:pt idx="15">
                  <c:v>Connecticut</c:v>
                </c:pt>
                <c:pt idx="16">
                  <c:v>Louisiana</c:v>
                </c:pt>
                <c:pt idx="17">
                  <c:v>Massachusetts</c:v>
                </c:pt>
                <c:pt idx="18">
                  <c:v>New Mexico</c:v>
                </c:pt>
                <c:pt idx="19">
                  <c:v>New Hampshire</c:v>
                </c:pt>
              </c:strCache>
            </c:strRef>
          </c:cat>
          <c:val>
            <c:numRef>
              <c:f>'Pivot Table'!$D$84:$D$103</c:f>
              <c:numCache>
                <c:formatCode>General</c:formatCode>
                <c:ptCount val="20"/>
                <c:pt idx="0">
                  <c:v>20192</c:v>
                </c:pt>
                <c:pt idx="1">
                  <c:v>15802</c:v>
                </c:pt>
                <c:pt idx="2">
                  <c:v>15228</c:v>
                </c:pt>
                <c:pt idx="3">
                  <c:v>12466</c:v>
                </c:pt>
                <c:pt idx="4">
                  <c:v>10408</c:v>
                </c:pt>
                <c:pt idx="5">
                  <c:v>9846</c:v>
                </c:pt>
                <c:pt idx="6">
                  <c:v>9216</c:v>
                </c:pt>
                <c:pt idx="7">
                  <c:v>8914</c:v>
                </c:pt>
                <c:pt idx="8">
                  <c:v>8522</c:v>
                </c:pt>
                <c:pt idx="9">
                  <c:v>7774</c:v>
                </c:pt>
                <c:pt idx="10">
                  <c:v>7594</c:v>
                </c:pt>
                <c:pt idx="11">
                  <c:v>7586</c:v>
                </c:pt>
                <c:pt idx="12">
                  <c:v>6882</c:v>
                </c:pt>
                <c:pt idx="13">
                  <c:v>6464</c:v>
                </c:pt>
                <c:pt idx="14">
                  <c:v>6140</c:v>
                </c:pt>
                <c:pt idx="15">
                  <c:v>5868</c:v>
                </c:pt>
                <c:pt idx="16">
                  <c:v>5360</c:v>
                </c:pt>
                <c:pt idx="17">
                  <c:v>5008</c:v>
                </c:pt>
                <c:pt idx="18">
                  <c:v>4208</c:v>
                </c:pt>
                <c:pt idx="19">
                  <c:v>3524</c:v>
                </c:pt>
              </c:numCache>
            </c:numRef>
          </c:val>
          <c:extLst>
            <c:ext xmlns:c16="http://schemas.microsoft.com/office/drawing/2014/chart" uri="{C3380CC4-5D6E-409C-BE32-E72D297353CC}">
              <c16:uniqueId val="{00000001-F493-442A-A1BB-5FB712949D38}"/>
            </c:ext>
          </c:extLst>
        </c:ser>
        <c:ser>
          <c:idx val="2"/>
          <c:order val="2"/>
          <c:tx>
            <c:strRef>
              <c:f>'Pivot Table'!$E$83</c:f>
              <c:strCache>
                <c:ptCount val="1"/>
                <c:pt idx="0">
                  <c:v>Total Profit</c:v>
                </c:pt>
              </c:strCache>
            </c:strRef>
          </c:tx>
          <c:spPr>
            <a:solidFill>
              <a:schemeClr val="accent3"/>
            </a:solidFill>
            <a:ln w="25400">
              <a:noFill/>
            </a:ln>
            <a:effectLst/>
          </c:spPr>
          <c:invertIfNegative val="0"/>
          <c:cat>
            <c:strRef>
              <c:f>'Pivot Table'!$B$84:$B$103</c:f>
              <c:strCache>
                <c:ptCount val="20"/>
                <c:pt idx="0">
                  <c:v>California</c:v>
                </c:pt>
                <c:pt idx="1">
                  <c:v>New York</c:v>
                </c:pt>
                <c:pt idx="2">
                  <c:v>Nevada</c:v>
                </c:pt>
                <c:pt idx="3">
                  <c:v>Illinois</c:v>
                </c:pt>
                <c:pt idx="4">
                  <c:v>Iowa</c:v>
                </c:pt>
                <c:pt idx="5">
                  <c:v>Colorado</c:v>
                </c:pt>
                <c:pt idx="6">
                  <c:v>Oregon</c:v>
                </c:pt>
                <c:pt idx="7">
                  <c:v>Washington</c:v>
                </c:pt>
                <c:pt idx="8">
                  <c:v>Utah</c:v>
                </c:pt>
                <c:pt idx="9">
                  <c:v>Florida</c:v>
                </c:pt>
                <c:pt idx="10">
                  <c:v>Wisconsin</c:v>
                </c:pt>
                <c:pt idx="11">
                  <c:v>Ohio</c:v>
                </c:pt>
                <c:pt idx="12">
                  <c:v>Texas</c:v>
                </c:pt>
                <c:pt idx="13">
                  <c:v>Oklahoma</c:v>
                </c:pt>
                <c:pt idx="14">
                  <c:v>Missouri</c:v>
                </c:pt>
                <c:pt idx="15">
                  <c:v>Connecticut</c:v>
                </c:pt>
                <c:pt idx="16">
                  <c:v>Louisiana</c:v>
                </c:pt>
                <c:pt idx="17">
                  <c:v>Massachusetts</c:v>
                </c:pt>
                <c:pt idx="18">
                  <c:v>New Mexico</c:v>
                </c:pt>
                <c:pt idx="19">
                  <c:v>New Hampshire</c:v>
                </c:pt>
              </c:strCache>
            </c:strRef>
          </c:cat>
          <c:val>
            <c:numRef>
              <c:f>'Pivot Table'!$E$84:$E$103</c:f>
              <c:numCache>
                <c:formatCode>General</c:formatCode>
                <c:ptCount val="20"/>
                <c:pt idx="0">
                  <c:v>7340</c:v>
                </c:pt>
                <c:pt idx="1">
                  <c:v>5565</c:v>
                </c:pt>
                <c:pt idx="2">
                  <c:v>2556</c:v>
                </c:pt>
                <c:pt idx="3">
                  <c:v>7380</c:v>
                </c:pt>
                <c:pt idx="4">
                  <c:v>5412</c:v>
                </c:pt>
                <c:pt idx="5">
                  <c:v>4450</c:v>
                </c:pt>
                <c:pt idx="6">
                  <c:v>3309</c:v>
                </c:pt>
                <c:pt idx="7">
                  <c:v>2865</c:v>
                </c:pt>
                <c:pt idx="8">
                  <c:v>2199</c:v>
                </c:pt>
                <c:pt idx="9">
                  <c:v>2794</c:v>
                </c:pt>
                <c:pt idx="10">
                  <c:v>1937</c:v>
                </c:pt>
                <c:pt idx="11">
                  <c:v>2766</c:v>
                </c:pt>
                <c:pt idx="12">
                  <c:v>3803</c:v>
                </c:pt>
                <c:pt idx="13">
                  <c:v>2351</c:v>
                </c:pt>
                <c:pt idx="14">
                  <c:v>956</c:v>
                </c:pt>
                <c:pt idx="15">
                  <c:v>2066</c:v>
                </c:pt>
                <c:pt idx="16">
                  <c:v>2026</c:v>
                </c:pt>
                <c:pt idx="17">
                  <c:v>3710</c:v>
                </c:pt>
                <c:pt idx="18">
                  <c:v>216</c:v>
                </c:pt>
                <c:pt idx="19">
                  <c:v>610</c:v>
                </c:pt>
              </c:numCache>
            </c:numRef>
          </c:val>
          <c:extLst>
            <c:ext xmlns:c16="http://schemas.microsoft.com/office/drawing/2014/chart" uri="{C3380CC4-5D6E-409C-BE32-E72D297353CC}">
              <c16:uniqueId val="{00000002-F493-442A-A1BB-5FB712949D38}"/>
            </c:ext>
          </c:extLst>
        </c:ser>
        <c:dLbls>
          <c:showLegendKey val="0"/>
          <c:showVal val="0"/>
          <c:showCatName val="0"/>
          <c:showSerName val="0"/>
          <c:showPercent val="0"/>
          <c:showBubbleSize val="0"/>
        </c:dLbls>
        <c:gapWidth val="75"/>
        <c:overlap val="-25"/>
        <c:axId val="1286117615"/>
        <c:axId val="1286118095"/>
      </c:barChart>
      <c:catAx>
        <c:axId val="128611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118095"/>
        <c:crosses val="autoZero"/>
        <c:auto val="1"/>
        <c:lblAlgn val="ctr"/>
        <c:lblOffset val="100"/>
        <c:noMultiLvlLbl val="0"/>
      </c:catAx>
      <c:valAx>
        <c:axId val="128611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117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6" Type="http://schemas.openxmlformats.org/officeDocument/2006/relationships/chart" Target="../charts/chart30.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editAs="oneCell">
    <xdr:from>
      <xdr:col>0</xdr:col>
      <xdr:colOff>510540</xdr:colOff>
      <xdr:row>1</xdr:row>
      <xdr:rowOff>72160</xdr:rowOff>
    </xdr:from>
    <xdr:to>
      <xdr:col>1</xdr:col>
      <xdr:colOff>396240</xdr:colOff>
      <xdr:row>4</xdr:row>
      <xdr:rowOff>77118</xdr:rowOff>
    </xdr:to>
    <xdr:pic>
      <xdr:nvPicPr>
        <xdr:cNvPr id="4" name="Picture 3" descr="Free Coffee icon sign symbol design 10160674 PNG with ...">
          <a:extLst>
            <a:ext uri="{FF2B5EF4-FFF2-40B4-BE49-F238E27FC236}">
              <a16:creationId xmlns:a16="http://schemas.microsoft.com/office/drawing/2014/main" id="{2E73E943-BC5D-4094-9281-77A7430E47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0540" y="255040"/>
          <a:ext cx="495300" cy="5535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121920</xdr:colOff>
      <xdr:row>5</xdr:row>
      <xdr:rowOff>160021</xdr:rowOff>
    </xdr:from>
    <xdr:to>
      <xdr:col>3</xdr:col>
      <xdr:colOff>365760</xdr:colOff>
      <xdr:row>9</xdr:row>
      <xdr:rowOff>144780</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69B1D36E-42F0-4283-8801-193EAF4BC82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21920" y="1069226"/>
              <a:ext cx="2062249" cy="893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104530</xdr:colOff>
      <xdr:row>16</xdr:row>
      <xdr:rowOff>150252</xdr:rowOff>
    </xdr:from>
    <xdr:to>
      <xdr:col>3</xdr:col>
      <xdr:colOff>371230</xdr:colOff>
      <xdr:row>46</xdr:row>
      <xdr:rowOff>122244</xdr:rowOff>
    </xdr:to>
    <mc:AlternateContent xmlns:mc="http://schemas.openxmlformats.org/markup-compatibility/2006" xmlns:a14="http://schemas.microsoft.com/office/drawing/2010/main">
      <mc:Choice Requires="a14">
        <xdr:graphicFrame macro="">
          <xdr:nvGraphicFramePr>
            <xdr:cNvPr id="6" name="State 1">
              <a:extLst>
                <a:ext uri="{FF2B5EF4-FFF2-40B4-BE49-F238E27FC236}">
                  <a16:creationId xmlns:a16="http://schemas.microsoft.com/office/drawing/2014/main" id="{FE338CB8-2E7F-4E40-A3DF-3DA7F38D41D9}"/>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04530" y="3643465"/>
              <a:ext cx="2090363" cy="5579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106679</xdr:colOff>
      <xdr:row>55</xdr:row>
      <xdr:rowOff>171696</xdr:rowOff>
    </xdr:from>
    <xdr:to>
      <xdr:col>3</xdr:col>
      <xdr:colOff>320386</xdr:colOff>
      <xdr:row>74</xdr:row>
      <xdr:rowOff>173182</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549838A1-ABAF-400F-8B5D-0A54CC612DD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6679" y="10933876"/>
              <a:ext cx="2037370" cy="3734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131689</xdr:colOff>
      <xdr:row>13</xdr:row>
      <xdr:rowOff>46697</xdr:rowOff>
    </xdr:from>
    <xdr:to>
      <xdr:col>3</xdr:col>
      <xdr:colOff>375529</xdr:colOff>
      <xdr:row>16</xdr:row>
      <xdr:rowOff>102576</xdr:rowOff>
    </xdr:to>
    <mc:AlternateContent xmlns:mc="http://schemas.openxmlformats.org/markup-compatibility/2006" xmlns:a14="http://schemas.microsoft.com/office/drawing/2010/main">
      <mc:Choice Requires="a14">
        <xdr:graphicFrame macro="">
          <xdr:nvGraphicFramePr>
            <xdr:cNvPr id="8" name="Market Size 1">
              <a:extLst>
                <a:ext uri="{FF2B5EF4-FFF2-40B4-BE49-F238E27FC236}">
                  <a16:creationId xmlns:a16="http://schemas.microsoft.com/office/drawing/2014/main" id="{5184E225-25A8-4671-B087-73061F7001F6}"/>
                </a:ext>
              </a:extLst>
            </xdr:cNvPr>
            <xdr:cNvGraphicFramePr/>
          </xdr:nvGraphicFramePr>
          <xdr:xfrm>
            <a:off x="0" y="0"/>
            <a:ext cx="0" cy="0"/>
          </xdr:xfrm>
          <a:graphic>
            <a:graphicData uri="http://schemas.microsoft.com/office/drawing/2010/slicer">
              <sle:slicer xmlns:sle="http://schemas.microsoft.com/office/drawing/2010/slicer" name="Market Size 1"/>
            </a:graphicData>
          </a:graphic>
        </xdr:graphicFrame>
      </mc:Choice>
      <mc:Fallback xmlns="">
        <xdr:sp macro="" textlink="">
          <xdr:nvSpPr>
            <xdr:cNvPr id="0" name=""/>
            <xdr:cNvSpPr>
              <a:spLocks noTextEdit="1"/>
            </xdr:cNvSpPr>
          </xdr:nvSpPr>
          <xdr:spPr>
            <a:xfrm>
              <a:off x="131689" y="2940585"/>
              <a:ext cx="2067503" cy="655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9</xdr:row>
      <xdr:rowOff>175260</xdr:rowOff>
    </xdr:from>
    <xdr:to>
      <xdr:col>3</xdr:col>
      <xdr:colOff>358140</xdr:colOff>
      <xdr:row>12</xdr:row>
      <xdr:rowOff>160866</xdr:rowOff>
    </xdr:to>
    <mc:AlternateContent xmlns:mc="http://schemas.openxmlformats.org/markup-compatibility/2006" xmlns:a14="http://schemas.microsoft.com/office/drawing/2010/main">
      <mc:Choice Requires="a14">
        <xdr:graphicFrame macro="">
          <xdr:nvGraphicFramePr>
            <xdr:cNvPr id="9" name="Market 1">
              <a:extLst>
                <a:ext uri="{FF2B5EF4-FFF2-40B4-BE49-F238E27FC236}">
                  <a16:creationId xmlns:a16="http://schemas.microsoft.com/office/drawing/2014/main" id="{A51795C2-81DA-4247-884D-ED381C8F8247}"/>
                </a:ext>
              </a:extLst>
            </xdr:cNvPr>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mlns="">
        <xdr:sp macro="" textlink="">
          <xdr:nvSpPr>
            <xdr:cNvPr id="0" name=""/>
            <xdr:cNvSpPr>
              <a:spLocks noTextEdit="1"/>
            </xdr:cNvSpPr>
          </xdr:nvSpPr>
          <xdr:spPr>
            <a:xfrm>
              <a:off x="121920" y="1993669"/>
              <a:ext cx="2054629" cy="88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96981</xdr:colOff>
      <xdr:row>50</xdr:row>
      <xdr:rowOff>69354</xdr:rowOff>
    </xdr:from>
    <xdr:to>
      <xdr:col>3</xdr:col>
      <xdr:colOff>340821</xdr:colOff>
      <xdr:row>55</xdr:row>
      <xdr:rowOff>95981</xdr:rowOff>
    </xdr:to>
    <mc:AlternateContent xmlns:mc="http://schemas.openxmlformats.org/markup-compatibility/2006" xmlns:a14="http://schemas.microsoft.com/office/drawing/2010/main">
      <mc:Choice Requires="a14">
        <xdr:graphicFrame macro="">
          <xdr:nvGraphicFramePr>
            <xdr:cNvPr id="10" name="Product Type 1">
              <a:extLst>
                <a:ext uri="{FF2B5EF4-FFF2-40B4-BE49-F238E27FC236}">
                  <a16:creationId xmlns:a16="http://schemas.microsoft.com/office/drawing/2014/main" id="{6C354A60-619E-42C6-AD0F-0AC94AFF5075}"/>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96981" y="9932545"/>
              <a:ext cx="2067503" cy="925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102364</xdr:colOff>
      <xdr:row>46</xdr:row>
      <xdr:rowOff>142996</xdr:rowOff>
    </xdr:from>
    <xdr:to>
      <xdr:col>3</xdr:col>
      <xdr:colOff>367408</xdr:colOff>
      <xdr:row>50</xdr:row>
      <xdr:rowOff>25196</xdr:rowOff>
    </xdr:to>
    <mc:AlternateContent xmlns:mc="http://schemas.openxmlformats.org/markup-compatibility/2006" xmlns:a14="http://schemas.microsoft.com/office/drawing/2010/main">
      <mc:Choice Requires="a14">
        <xdr:graphicFrame macro="">
          <xdr:nvGraphicFramePr>
            <xdr:cNvPr id="11" name="Product Line 1">
              <a:extLst>
                <a:ext uri="{FF2B5EF4-FFF2-40B4-BE49-F238E27FC236}">
                  <a16:creationId xmlns:a16="http://schemas.microsoft.com/office/drawing/2014/main" id="{683DCE2C-E41A-46DD-B306-8C197D8DAFE4}"/>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02364" y="9286996"/>
              <a:ext cx="2088707" cy="601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34022</xdr:colOff>
      <xdr:row>10</xdr:row>
      <xdr:rowOff>180234</xdr:rowOff>
    </xdr:from>
    <xdr:to>
      <xdr:col>21</xdr:col>
      <xdr:colOff>569205</xdr:colOff>
      <xdr:row>27</xdr:row>
      <xdr:rowOff>82626</xdr:rowOff>
    </xdr:to>
    <xdr:graphicFrame macro="">
      <xdr:nvGraphicFramePr>
        <xdr:cNvPr id="3" name="Chart 2">
          <a:extLst>
            <a:ext uri="{FF2B5EF4-FFF2-40B4-BE49-F238E27FC236}">
              <a16:creationId xmlns:a16="http://schemas.microsoft.com/office/drawing/2014/main" id="{6D90DC2D-3C6C-4E0F-8138-F36A82288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75</xdr:row>
      <xdr:rowOff>155862</xdr:rowOff>
    </xdr:from>
    <xdr:to>
      <xdr:col>17</xdr:col>
      <xdr:colOff>8466</xdr:colOff>
      <xdr:row>88</xdr:row>
      <xdr:rowOff>88635</xdr:rowOff>
    </xdr:to>
    <xdr:graphicFrame macro="">
      <xdr:nvGraphicFramePr>
        <xdr:cNvPr id="16" name="Chart 15">
          <a:extLst>
            <a:ext uri="{FF2B5EF4-FFF2-40B4-BE49-F238E27FC236}">
              <a16:creationId xmlns:a16="http://schemas.microsoft.com/office/drawing/2014/main" id="{BDAE6EC0-87B9-4FFD-8F20-F81DED59A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17318</xdr:colOff>
      <xdr:row>75</xdr:row>
      <xdr:rowOff>155863</xdr:rowOff>
    </xdr:from>
    <xdr:to>
      <xdr:col>26</xdr:col>
      <xdr:colOff>34251</xdr:colOff>
      <xdr:row>88</xdr:row>
      <xdr:rowOff>88636</xdr:rowOff>
    </xdr:to>
    <xdr:graphicFrame macro="">
      <xdr:nvGraphicFramePr>
        <xdr:cNvPr id="26" name="Chart 25">
          <a:extLst>
            <a:ext uri="{FF2B5EF4-FFF2-40B4-BE49-F238E27FC236}">
              <a16:creationId xmlns:a16="http://schemas.microsoft.com/office/drawing/2014/main" id="{6F2391B9-FB88-4FE7-A268-0FEF4F93C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61</xdr:row>
      <xdr:rowOff>111032</xdr:rowOff>
    </xdr:from>
    <xdr:to>
      <xdr:col>16</xdr:col>
      <xdr:colOff>601130</xdr:colOff>
      <xdr:row>73</xdr:row>
      <xdr:rowOff>61123</xdr:rowOff>
    </xdr:to>
    <xdr:graphicFrame macro="">
      <xdr:nvGraphicFramePr>
        <xdr:cNvPr id="29" name="Chart 28">
          <a:extLst>
            <a:ext uri="{FF2B5EF4-FFF2-40B4-BE49-F238E27FC236}">
              <a16:creationId xmlns:a16="http://schemas.microsoft.com/office/drawing/2014/main" id="{142024D9-2739-462F-BD7F-560FCA2EA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597477</xdr:colOff>
      <xdr:row>61</xdr:row>
      <xdr:rowOff>111225</xdr:rowOff>
    </xdr:from>
    <xdr:to>
      <xdr:col>25</xdr:col>
      <xdr:colOff>584008</xdr:colOff>
      <xdr:row>73</xdr:row>
      <xdr:rowOff>61316</xdr:rowOff>
    </xdr:to>
    <xdr:graphicFrame macro="">
      <xdr:nvGraphicFramePr>
        <xdr:cNvPr id="30" name="Chart 29">
          <a:extLst>
            <a:ext uri="{FF2B5EF4-FFF2-40B4-BE49-F238E27FC236}">
              <a16:creationId xmlns:a16="http://schemas.microsoft.com/office/drawing/2014/main" id="{F1D2F3FA-9E2B-4E9E-8F25-465B8C242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17318</xdr:colOff>
      <xdr:row>47</xdr:row>
      <xdr:rowOff>16939</xdr:rowOff>
    </xdr:from>
    <xdr:to>
      <xdr:col>16</xdr:col>
      <xdr:colOff>593051</xdr:colOff>
      <xdr:row>59</xdr:row>
      <xdr:rowOff>137389</xdr:rowOff>
    </xdr:to>
    <xdr:graphicFrame macro="">
      <xdr:nvGraphicFramePr>
        <xdr:cNvPr id="31" name="Chart 30">
          <a:extLst>
            <a:ext uri="{FF2B5EF4-FFF2-40B4-BE49-F238E27FC236}">
              <a16:creationId xmlns:a16="http://schemas.microsoft.com/office/drawing/2014/main" id="{37153839-9C26-4560-A7AE-013D40CC4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601517</xdr:colOff>
      <xdr:row>47</xdr:row>
      <xdr:rowOff>16934</xdr:rowOff>
    </xdr:from>
    <xdr:to>
      <xdr:col>25</xdr:col>
      <xdr:colOff>599979</xdr:colOff>
      <xdr:row>59</xdr:row>
      <xdr:rowOff>137385</xdr:rowOff>
    </xdr:to>
    <xdr:graphicFrame macro="">
      <xdr:nvGraphicFramePr>
        <xdr:cNvPr id="32" name="Chart 31">
          <a:extLst>
            <a:ext uri="{FF2B5EF4-FFF2-40B4-BE49-F238E27FC236}">
              <a16:creationId xmlns:a16="http://schemas.microsoft.com/office/drawing/2014/main" id="{72427DFD-E38C-4DE4-9AC7-6AC7EED9E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28</xdr:row>
      <xdr:rowOff>8275</xdr:rowOff>
    </xdr:from>
    <xdr:to>
      <xdr:col>16</xdr:col>
      <xdr:colOff>602149</xdr:colOff>
      <xdr:row>46</xdr:row>
      <xdr:rowOff>92684</xdr:rowOff>
    </xdr:to>
    <xdr:graphicFrame macro="">
      <xdr:nvGraphicFramePr>
        <xdr:cNvPr id="33" name="Chart 32">
          <a:extLst>
            <a:ext uri="{FF2B5EF4-FFF2-40B4-BE49-F238E27FC236}">
              <a16:creationId xmlns:a16="http://schemas.microsoft.com/office/drawing/2014/main" id="{FED0E667-EFF0-4E48-BD40-0AA161775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28</xdr:row>
      <xdr:rowOff>8275</xdr:rowOff>
    </xdr:from>
    <xdr:to>
      <xdr:col>25</xdr:col>
      <xdr:colOff>583177</xdr:colOff>
      <xdr:row>46</xdr:row>
      <xdr:rowOff>92684</xdr:rowOff>
    </xdr:to>
    <xdr:graphicFrame macro="">
      <xdr:nvGraphicFramePr>
        <xdr:cNvPr id="34" name="Chart 33">
          <a:extLst>
            <a:ext uri="{FF2B5EF4-FFF2-40B4-BE49-F238E27FC236}">
              <a16:creationId xmlns:a16="http://schemas.microsoft.com/office/drawing/2014/main" id="{4EEE4446-D284-47FD-9324-DB1895A58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347134</xdr:colOff>
      <xdr:row>30</xdr:row>
      <xdr:rowOff>33867</xdr:rowOff>
    </xdr:from>
    <xdr:to>
      <xdr:col>16</xdr:col>
      <xdr:colOff>495548</xdr:colOff>
      <xdr:row>34</xdr:row>
      <xdr:rowOff>145090</xdr:rowOff>
    </xdr:to>
    <xdr:sp macro="" textlink="">
      <xdr:nvSpPr>
        <xdr:cNvPr id="35" name="TextBox 34">
          <a:extLst>
            <a:ext uri="{FF2B5EF4-FFF2-40B4-BE49-F238E27FC236}">
              <a16:creationId xmlns:a16="http://schemas.microsoft.com/office/drawing/2014/main" id="{01E2F879-FE00-4263-8584-B02CB0C7E57E}"/>
            </a:ext>
          </a:extLst>
        </xdr:cNvPr>
        <xdr:cNvSpPr txBox="1"/>
      </xdr:nvSpPr>
      <xdr:spPr>
        <a:xfrm>
          <a:off x="9152467" y="6231467"/>
          <a:ext cx="2146548" cy="856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Expense of products Caffe Mocha, Green Tea and Mint is greater than the Sales of these products respectively</a:t>
          </a:r>
          <a:r>
            <a:rPr lang="en-IN"/>
            <a:t> </a:t>
          </a:r>
          <a:endParaRPr lang="en-IN" sz="1100"/>
        </a:p>
      </xdr:txBody>
    </xdr:sp>
    <xdr:clientData/>
  </xdr:twoCellAnchor>
  <xdr:twoCellAnchor>
    <xdr:from>
      <xdr:col>21</xdr:col>
      <xdr:colOff>330200</xdr:colOff>
      <xdr:row>30</xdr:row>
      <xdr:rowOff>42333</xdr:rowOff>
    </xdr:from>
    <xdr:to>
      <xdr:col>25</xdr:col>
      <xdr:colOff>449186</xdr:colOff>
      <xdr:row>34</xdr:row>
      <xdr:rowOff>127282</xdr:rowOff>
    </xdr:to>
    <xdr:sp macro="" textlink="">
      <xdr:nvSpPr>
        <xdr:cNvPr id="36" name="TextBox 35">
          <a:extLst>
            <a:ext uri="{FF2B5EF4-FFF2-40B4-BE49-F238E27FC236}">
              <a16:creationId xmlns:a16="http://schemas.microsoft.com/office/drawing/2014/main" id="{E377C4DA-377B-4931-AD8B-8CF16EC9369A}"/>
            </a:ext>
          </a:extLst>
        </xdr:cNvPr>
        <xdr:cNvSpPr txBox="1"/>
      </xdr:nvSpPr>
      <xdr:spPr>
        <a:xfrm>
          <a:off x="13792200" y="6239933"/>
          <a:ext cx="2125586" cy="830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Expense in</a:t>
          </a:r>
          <a:r>
            <a:rPr lang="en-IN" sz="1100" b="0" i="0" u="none" strike="noStrike" baseline="0">
              <a:solidFill>
                <a:schemeClr val="dk1"/>
              </a:solidFill>
              <a:effectLst/>
              <a:latin typeface="+mn-lt"/>
              <a:ea typeface="+mn-ea"/>
              <a:cs typeface="+mn-cs"/>
            </a:rPr>
            <a:t> states of Nevada, Missouri and New Mexico</a:t>
          </a:r>
          <a:r>
            <a:rPr lang="en-IN" sz="1100" b="0" i="0" u="none" strike="noStrike">
              <a:solidFill>
                <a:schemeClr val="dk1"/>
              </a:solidFill>
              <a:effectLst/>
              <a:latin typeface="+mn-lt"/>
              <a:ea typeface="+mn-ea"/>
              <a:cs typeface="+mn-cs"/>
            </a:rPr>
            <a:t> is greater than the Sales of these products respectively</a:t>
          </a:r>
          <a:r>
            <a:rPr lang="en-IN"/>
            <a:t> </a:t>
          </a:r>
          <a:endParaRPr lang="en-IN" sz="1100"/>
        </a:p>
      </xdr:txBody>
    </xdr:sp>
    <xdr:clientData/>
  </xdr:twoCellAnchor>
  <xdr:twoCellAnchor>
    <xdr:from>
      <xdr:col>3</xdr:col>
      <xdr:colOff>448734</xdr:colOff>
      <xdr:row>14</xdr:row>
      <xdr:rowOff>143931</xdr:rowOff>
    </xdr:from>
    <xdr:to>
      <xdr:col>6</xdr:col>
      <xdr:colOff>279400</xdr:colOff>
      <xdr:row>27</xdr:row>
      <xdr:rowOff>84665</xdr:rowOff>
    </xdr:to>
    <xdr:graphicFrame macro="">
      <xdr:nvGraphicFramePr>
        <xdr:cNvPr id="37" name="Chart 36">
          <a:extLst>
            <a:ext uri="{FF2B5EF4-FFF2-40B4-BE49-F238E27FC236}">
              <a16:creationId xmlns:a16="http://schemas.microsoft.com/office/drawing/2014/main" id="{752322CE-48D0-498E-92B2-A39A6E16A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304800</xdr:colOff>
      <xdr:row>14</xdr:row>
      <xdr:rowOff>143933</xdr:rowOff>
    </xdr:from>
    <xdr:to>
      <xdr:col>8</xdr:col>
      <xdr:colOff>211666</xdr:colOff>
      <xdr:row>27</xdr:row>
      <xdr:rowOff>93134</xdr:rowOff>
    </xdr:to>
    <xdr:graphicFrame macro="">
      <xdr:nvGraphicFramePr>
        <xdr:cNvPr id="38" name="Chart 37">
          <a:extLst>
            <a:ext uri="{FF2B5EF4-FFF2-40B4-BE49-F238E27FC236}">
              <a16:creationId xmlns:a16="http://schemas.microsoft.com/office/drawing/2014/main" id="{FB472869-D55E-4839-BFDC-FEA8D0A07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118534</xdr:colOff>
      <xdr:row>21</xdr:row>
      <xdr:rowOff>33867</xdr:rowOff>
    </xdr:from>
    <xdr:to>
      <xdr:col>4</xdr:col>
      <xdr:colOff>372534</xdr:colOff>
      <xdr:row>22</xdr:row>
      <xdr:rowOff>110067</xdr:rowOff>
    </xdr:to>
    <xdr:sp macro="" textlink="">
      <xdr:nvSpPr>
        <xdr:cNvPr id="39" name="TextBox 38">
          <a:extLst>
            <a:ext uri="{FF2B5EF4-FFF2-40B4-BE49-F238E27FC236}">
              <a16:creationId xmlns:a16="http://schemas.microsoft.com/office/drawing/2014/main" id="{20B62B48-342B-1ACF-78F3-0B577C32A6DF}"/>
            </a:ext>
          </a:extLst>
        </xdr:cNvPr>
        <xdr:cNvSpPr txBox="1"/>
      </xdr:nvSpPr>
      <xdr:spPr>
        <a:xfrm>
          <a:off x="2413001" y="4546600"/>
          <a:ext cx="254000" cy="262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0</a:t>
          </a:r>
        </a:p>
      </xdr:txBody>
    </xdr:sp>
    <xdr:clientData/>
  </xdr:twoCellAnchor>
  <xdr:twoCellAnchor>
    <xdr:from>
      <xdr:col>7</xdr:col>
      <xdr:colOff>558801</xdr:colOff>
      <xdr:row>21</xdr:row>
      <xdr:rowOff>33868</xdr:rowOff>
    </xdr:from>
    <xdr:to>
      <xdr:col>8</xdr:col>
      <xdr:colOff>270935</xdr:colOff>
      <xdr:row>22</xdr:row>
      <xdr:rowOff>143934</xdr:rowOff>
    </xdr:to>
    <xdr:sp macro="" textlink="">
      <xdr:nvSpPr>
        <xdr:cNvPr id="40" name="TextBox 39">
          <a:extLst>
            <a:ext uri="{FF2B5EF4-FFF2-40B4-BE49-F238E27FC236}">
              <a16:creationId xmlns:a16="http://schemas.microsoft.com/office/drawing/2014/main" id="{82A2B39B-699F-4EAF-8791-C4987D78BBE7}"/>
            </a:ext>
          </a:extLst>
        </xdr:cNvPr>
        <xdr:cNvSpPr txBox="1"/>
      </xdr:nvSpPr>
      <xdr:spPr>
        <a:xfrm>
          <a:off x="6646334" y="4546601"/>
          <a:ext cx="431801"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100</a:t>
          </a:r>
        </a:p>
      </xdr:txBody>
    </xdr:sp>
    <xdr:clientData/>
  </xdr:twoCellAnchor>
  <xdr:twoCellAnchor>
    <xdr:from>
      <xdr:col>5</xdr:col>
      <xdr:colOff>872068</xdr:colOff>
      <xdr:row>21</xdr:row>
      <xdr:rowOff>42334</xdr:rowOff>
    </xdr:from>
    <xdr:to>
      <xdr:col>6</xdr:col>
      <xdr:colOff>262469</xdr:colOff>
      <xdr:row>22</xdr:row>
      <xdr:rowOff>152400</xdr:rowOff>
    </xdr:to>
    <xdr:sp macro="" textlink="">
      <xdr:nvSpPr>
        <xdr:cNvPr id="41" name="TextBox 40">
          <a:extLst>
            <a:ext uri="{FF2B5EF4-FFF2-40B4-BE49-F238E27FC236}">
              <a16:creationId xmlns:a16="http://schemas.microsoft.com/office/drawing/2014/main" id="{38E9F8D7-82C8-4834-BE66-A4E2A677D0A9}"/>
            </a:ext>
          </a:extLst>
        </xdr:cNvPr>
        <xdr:cNvSpPr txBox="1"/>
      </xdr:nvSpPr>
      <xdr:spPr>
        <a:xfrm>
          <a:off x="4191001" y="4555067"/>
          <a:ext cx="431801"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100</a:t>
          </a:r>
        </a:p>
      </xdr:txBody>
    </xdr:sp>
    <xdr:clientData/>
  </xdr:twoCellAnchor>
  <xdr:twoCellAnchor>
    <xdr:from>
      <xdr:col>6</xdr:col>
      <xdr:colOff>431801</xdr:colOff>
      <xdr:row>20</xdr:row>
      <xdr:rowOff>160867</xdr:rowOff>
    </xdr:from>
    <xdr:to>
      <xdr:col>6</xdr:col>
      <xdr:colOff>728134</xdr:colOff>
      <xdr:row>22</xdr:row>
      <xdr:rowOff>84667</xdr:rowOff>
    </xdr:to>
    <xdr:sp macro="" textlink="">
      <xdr:nvSpPr>
        <xdr:cNvPr id="42" name="TextBox 41">
          <a:extLst>
            <a:ext uri="{FF2B5EF4-FFF2-40B4-BE49-F238E27FC236}">
              <a16:creationId xmlns:a16="http://schemas.microsoft.com/office/drawing/2014/main" id="{AD556C67-E0E6-4DFA-A118-258433746C8F}"/>
            </a:ext>
          </a:extLst>
        </xdr:cNvPr>
        <xdr:cNvSpPr txBox="1"/>
      </xdr:nvSpPr>
      <xdr:spPr>
        <a:xfrm>
          <a:off x="4792134" y="4487334"/>
          <a:ext cx="296333"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0</a:t>
          </a:r>
        </a:p>
      </xdr:txBody>
    </xdr:sp>
    <xdr:clientData/>
  </xdr:twoCellAnchor>
  <xdr:twoCellAnchor>
    <xdr:from>
      <xdr:col>8</xdr:col>
      <xdr:colOff>259773</xdr:colOff>
      <xdr:row>14</xdr:row>
      <xdr:rowOff>147204</xdr:rowOff>
    </xdr:from>
    <xdr:to>
      <xdr:col>13</xdr:col>
      <xdr:colOff>0</xdr:colOff>
      <xdr:row>27</xdr:row>
      <xdr:rowOff>86591</xdr:rowOff>
    </xdr:to>
    <xdr:graphicFrame macro="">
      <xdr:nvGraphicFramePr>
        <xdr:cNvPr id="44" name="Chart 43">
          <a:extLst>
            <a:ext uri="{FF2B5EF4-FFF2-40B4-BE49-F238E27FC236}">
              <a16:creationId xmlns:a16="http://schemas.microsoft.com/office/drawing/2014/main" id="{B700E16B-74E9-466C-80B8-1E26D2E84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384657</xdr:colOff>
      <xdr:row>20</xdr:row>
      <xdr:rowOff>166447</xdr:rowOff>
    </xdr:from>
    <xdr:to>
      <xdr:col>9</xdr:col>
      <xdr:colOff>74853</xdr:colOff>
      <xdr:row>22</xdr:row>
      <xdr:rowOff>90247</xdr:rowOff>
    </xdr:to>
    <xdr:sp macro="" textlink="">
      <xdr:nvSpPr>
        <xdr:cNvPr id="45" name="TextBox 44">
          <a:extLst>
            <a:ext uri="{FF2B5EF4-FFF2-40B4-BE49-F238E27FC236}">
              <a16:creationId xmlns:a16="http://schemas.microsoft.com/office/drawing/2014/main" id="{DB93371F-14B1-4566-ADD6-B2FE358083EE}"/>
            </a:ext>
          </a:extLst>
        </xdr:cNvPr>
        <xdr:cNvSpPr txBox="1"/>
      </xdr:nvSpPr>
      <xdr:spPr>
        <a:xfrm>
          <a:off x="7190702" y="4409402"/>
          <a:ext cx="296333" cy="287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0</a:t>
          </a:r>
        </a:p>
      </xdr:txBody>
    </xdr:sp>
    <xdr:clientData/>
  </xdr:twoCellAnchor>
  <xdr:twoCellAnchor>
    <xdr:from>
      <xdr:col>12</xdr:col>
      <xdr:colOff>203971</xdr:colOff>
      <xdr:row>20</xdr:row>
      <xdr:rowOff>173760</xdr:rowOff>
    </xdr:from>
    <xdr:to>
      <xdr:col>13</xdr:col>
      <xdr:colOff>28672</xdr:colOff>
      <xdr:row>22</xdr:row>
      <xdr:rowOff>101986</xdr:rowOff>
    </xdr:to>
    <xdr:sp macro="" textlink="">
      <xdr:nvSpPr>
        <xdr:cNvPr id="46" name="TextBox 45">
          <a:extLst>
            <a:ext uri="{FF2B5EF4-FFF2-40B4-BE49-F238E27FC236}">
              <a16:creationId xmlns:a16="http://schemas.microsoft.com/office/drawing/2014/main" id="{C468119C-1126-4A5E-9776-64F567177B21}"/>
            </a:ext>
          </a:extLst>
        </xdr:cNvPr>
        <xdr:cNvSpPr txBox="1"/>
      </xdr:nvSpPr>
      <xdr:spPr>
        <a:xfrm>
          <a:off x="8992948" y="4416715"/>
          <a:ext cx="430838" cy="291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100</a:t>
          </a:r>
        </a:p>
      </xdr:txBody>
    </xdr:sp>
    <xdr:clientData/>
  </xdr:twoCellAnchor>
  <xdr:twoCellAnchor>
    <xdr:from>
      <xdr:col>4</xdr:col>
      <xdr:colOff>0</xdr:colOff>
      <xdr:row>28</xdr:row>
      <xdr:rowOff>5196</xdr:rowOff>
    </xdr:from>
    <xdr:to>
      <xdr:col>7</xdr:col>
      <xdr:colOff>682492</xdr:colOff>
      <xdr:row>44</xdr:row>
      <xdr:rowOff>82626</xdr:rowOff>
    </xdr:to>
    <xdr:graphicFrame macro="">
      <xdr:nvGraphicFramePr>
        <xdr:cNvPr id="47" name="Chart 46">
          <a:extLst>
            <a:ext uri="{FF2B5EF4-FFF2-40B4-BE49-F238E27FC236}">
              <a16:creationId xmlns:a16="http://schemas.microsoft.com/office/drawing/2014/main" id="{0845A99F-5C71-4404-9C37-B86B3F46D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23202</xdr:colOff>
      <xdr:row>10</xdr:row>
      <xdr:rowOff>183222</xdr:rowOff>
    </xdr:from>
    <xdr:to>
      <xdr:col>26</xdr:col>
      <xdr:colOff>0</xdr:colOff>
      <xdr:row>27</xdr:row>
      <xdr:rowOff>64265</xdr:rowOff>
    </xdr:to>
    <xdr:graphicFrame macro="">
      <xdr:nvGraphicFramePr>
        <xdr:cNvPr id="48" name="Chart 47">
          <a:extLst>
            <a:ext uri="{FF2B5EF4-FFF2-40B4-BE49-F238E27FC236}">
              <a16:creationId xmlns:a16="http://schemas.microsoft.com/office/drawing/2014/main" id="{D4D0D542-F84C-41DB-B55A-8B2737199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0.63532</cdr:x>
      <cdr:y>0.00274</cdr:y>
    </cdr:from>
    <cdr:to>
      <cdr:x>0.99825</cdr:x>
      <cdr:y>0.26979</cdr:y>
    </cdr:to>
    <cdr:sp macro="" textlink="">
      <cdr:nvSpPr>
        <cdr:cNvPr id="2" name="TextBox 15">
          <a:extLst xmlns:a="http://schemas.openxmlformats.org/drawingml/2006/main">
            <a:ext uri="{FF2B5EF4-FFF2-40B4-BE49-F238E27FC236}">
              <a16:creationId xmlns:a16="http://schemas.microsoft.com/office/drawing/2014/main" id="{9F5919C7-519D-4E1C-9E62-4EA5DA2C0CB3}"/>
            </a:ext>
          </a:extLst>
        </cdr:cNvPr>
        <cdr:cNvSpPr txBox="1"/>
      </cdr:nvSpPr>
      <cdr:spPr>
        <a:xfrm xmlns:a="http://schemas.openxmlformats.org/drawingml/2006/main">
          <a:off x="2876935" y="8467"/>
          <a:ext cx="1643450" cy="825297"/>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b="0" i="0" u="none" strike="noStrike">
              <a:solidFill>
                <a:schemeClr val="dk1"/>
              </a:solidFill>
              <a:effectLst/>
              <a:latin typeface="+mn-lt"/>
              <a:ea typeface="+mn-ea"/>
              <a:cs typeface="+mn-cs"/>
            </a:rPr>
            <a:t>Profit</a:t>
          </a:r>
          <a:r>
            <a:rPr lang="en-IN" sz="1100" b="0" i="0" u="none" strike="noStrike" baseline="0">
              <a:solidFill>
                <a:schemeClr val="dk1"/>
              </a:solidFill>
              <a:effectLst/>
              <a:latin typeface="+mn-lt"/>
              <a:ea typeface="+mn-ea"/>
              <a:cs typeface="+mn-cs"/>
            </a:rPr>
            <a:t> and Sales has increased from year 2012 to 2013 </a:t>
          </a:r>
          <a:r>
            <a:rPr lang="en-IN"/>
            <a:t> while expense</a:t>
          </a:r>
          <a:r>
            <a:rPr lang="en-IN" baseline="0"/>
            <a:t> have remained same </a:t>
          </a:r>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0.23612</cdr:x>
      <cdr:y>0.67756</cdr:y>
    </cdr:from>
    <cdr:to>
      <cdr:x>0.76344</cdr:x>
      <cdr:y>0.89824</cdr:y>
    </cdr:to>
    <cdr:sp macro="" textlink="">
      <cdr:nvSpPr>
        <cdr:cNvPr id="2" name="TextBox 1">
          <a:extLst xmlns:a="http://schemas.openxmlformats.org/drawingml/2006/main">
            <a:ext uri="{FF2B5EF4-FFF2-40B4-BE49-F238E27FC236}">
              <a16:creationId xmlns:a16="http://schemas.microsoft.com/office/drawing/2014/main" id="{C6B9C889-AD46-FBE4-0D0D-3F351E58E9B1}"/>
            </a:ext>
          </a:extLst>
        </cdr:cNvPr>
        <cdr:cNvSpPr txBox="1"/>
      </cdr:nvSpPr>
      <cdr:spPr>
        <a:xfrm xmlns:a="http://schemas.openxmlformats.org/drawingml/2006/main">
          <a:off x="557757" y="1634948"/>
          <a:ext cx="1245642" cy="5325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a:t>Profit Meter</a:t>
          </a:r>
          <a:endParaRPr lang="en-IN" sz="1100" b="1"/>
        </a:p>
      </cdr:txBody>
    </cdr:sp>
  </cdr:relSizeAnchor>
</c:userShapes>
</file>

<file path=xl/drawings/drawing4.xml><?xml version="1.0" encoding="utf-8"?>
<c:userShapes xmlns:c="http://schemas.openxmlformats.org/drawingml/2006/chart">
  <cdr:relSizeAnchor xmlns:cdr="http://schemas.openxmlformats.org/drawingml/2006/chartDrawing">
    <cdr:from>
      <cdr:x>0.26259</cdr:x>
      <cdr:y>0.67133</cdr:y>
    </cdr:from>
    <cdr:to>
      <cdr:x>0.79181</cdr:x>
      <cdr:y>0.89124</cdr:y>
    </cdr:to>
    <cdr:sp macro="" textlink="">
      <cdr:nvSpPr>
        <cdr:cNvPr id="2" name="TextBox 1">
          <a:extLst xmlns:a="http://schemas.openxmlformats.org/drawingml/2006/main">
            <a:ext uri="{FF2B5EF4-FFF2-40B4-BE49-F238E27FC236}">
              <a16:creationId xmlns:a16="http://schemas.microsoft.com/office/drawing/2014/main" id="{BC43F5E6-3D44-A3D7-1506-1602B2573ECA}"/>
            </a:ext>
          </a:extLst>
        </cdr:cNvPr>
        <cdr:cNvSpPr txBox="1"/>
      </cdr:nvSpPr>
      <cdr:spPr>
        <a:xfrm xmlns:a="http://schemas.openxmlformats.org/drawingml/2006/main">
          <a:off x="618067" y="1625600"/>
          <a:ext cx="1245642" cy="5325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600" b="1"/>
            <a:t>Sales Meter</a:t>
          </a:r>
          <a:endParaRPr lang="en-IN" sz="1100" b="1"/>
        </a:p>
      </cdr:txBody>
    </cdr:sp>
  </cdr:relSizeAnchor>
</c:userShapes>
</file>

<file path=xl/drawings/drawing5.xml><?xml version="1.0" encoding="utf-8"?>
<c:userShapes xmlns:c="http://schemas.openxmlformats.org/drawingml/2006/chart">
  <cdr:relSizeAnchor xmlns:cdr="http://schemas.openxmlformats.org/drawingml/2006/chartDrawing">
    <cdr:from>
      <cdr:x>0.26617</cdr:x>
      <cdr:y>0.66988</cdr:y>
    </cdr:from>
    <cdr:to>
      <cdr:x>0.79979</cdr:x>
      <cdr:y>0.89234</cdr:y>
    </cdr:to>
    <cdr:sp macro="" textlink="">
      <cdr:nvSpPr>
        <cdr:cNvPr id="2" name="TextBox 1">
          <a:extLst xmlns:a="http://schemas.openxmlformats.org/drawingml/2006/main">
            <a:ext uri="{FF2B5EF4-FFF2-40B4-BE49-F238E27FC236}">
              <a16:creationId xmlns:a16="http://schemas.microsoft.com/office/drawing/2014/main" id="{177A583F-5D45-49B4-E809-596522CB4B00}"/>
            </a:ext>
          </a:extLst>
        </cdr:cNvPr>
        <cdr:cNvSpPr txBox="1"/>
      </cdr:nvSpPr>
      <cdr:spPr>
        <a:xfrm xmlns:a="http://schemas.openxmlformats.org/drawingml/2006/main">
          <a:off x="622300" y="1566141"/>
          <a:ext cx="1247576" cy="5201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600" b="1"/>
            <a:t>COGS Meter</a:t>
          </a:r>
          <a:endParaRPr lang="en-IN" sz="1100" b="1"/>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7620</xdr:colOff>
      <xdr:row>0</xdr:row>
      <xdr:rowOff>0</xdr:rowOff>
    </xdr:from>
    <xdr:to>
      <xdr:col>16</xdr:col>
      <xdr:colOff>1104900</xdr:colOff>
      <xdr:row>12</xdr:row>
      <xdr:rowOff>15240</xdr:rowOff>
    </xdr:to>
    <xdr:graphicFrame macro="">
      <xdr:nvGraphicFramePr>
        <xdr:cNvPr id="4" name="Chart 3">
          <a:extLst>
            <a:ext uri="{FF2B5EF4-FFF2-40B4-BE49-F238E27FC236}">
              <a16:creationId xmlns:a16="http://schemas.microsoft.com/office/drawing/2014/main" id="{E3914C25-7221-2A48-27A1-4354C6A58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xdr:colOff>
      <xdr:row>12</xdr:row>
      <xdr:rowOff>38100</xdr:rowOff>
    </xdr:from>
    <xdr:to>
      <xdr:col>17</xdr:col>
      <xdr:colOff>7620</xdr:colOff>
      <xdr:row>31</xdr:row>
      <xdr:rowOff>15240</xdr:rowOff>
    </xdr:to>
    <xdr:graphicFrame macro="">
      <xdr:nvGraphicFramePr>
        <xdr:cNvPr id="5" name="Chart 4">
          <a:extLst>
            <a:ext uri="{FF2B5EF4-FFF2-40B4-BE49-F238E27FC236}">
              <a16:creationId xmlns:a16="http://schemas.microsoft.com/office/drawing/2014/main" id="{134990C9-CA3A-3B27-A2A8-C39BFA9E9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xdr:colOff>
      <xdr:row>31</xdr:row>
      <xdr:rowOff>53340</xdr:rowOff>
    </xdr:from>
    <xdr:to>
      <xdr:col>17</xdr:col>
      <xdr:colOff>0</xdr:colOff>
      <xdr:row>45</xdr:row>
      <xdr:rowOff>99060</xdr:rowOff>
    </xdr:to>
    <xdr:graphicFrame macro="">
      <xdr:nvGraphicFramePr>
        <xdr:cNvPr id="6" name="Chart 5">
          <a:extLst>
            <a:ext uri="{FF2B5EF4-FFF2-40B4-BE49-F238E27FC236}">
              <a16:creationId xmlns:a16="http://schemas.microsoft.com/office/drawing/2014/main" id="{27D9B12A-5263-526D-E29F-26443EB64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897400</xdr:colOff>
      <xdr:row>19</xdr:row>
      <xdr:rowOff>111532</xdr:rowOff>
    </xdr:from>
    <xdr:to>
      <xdr:col>11</xdr:col>
      <xdr:colOff>28893</xdr:colOff>
      <xdr:row>27</xdr:row>
      <xdr:rowOff>82176</xdr:rowOff>
    </xdr:to>
    <mc:AlternateContent xmlns:mc="http://schemas.openxmlformats.org/markup-compatibility/2006" xmlns:a14="http://schemas.microsoft.com/office/drawing/2010/main">
      <mc:Choice Requires="a14">
        <xdr:graphicFrame macro="">
          <xdr:nvGraphicFramePr>
            <xdr:cNvPr id="2" name="Years">
              <a:extLst>
                <a:ext uri="{FF2B5EF4-FFF2-40B4-BE49-F238E27FC236}">
                  <a16:creationId xmlns:a16="http://schemas.microsoft.com/office/drawing/2014/main" id="{6EA1D1EA-1161-5175-0970-996A7992B03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389341" y="3518120"/>
              <a:ext cx="1850787" cy="1404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911331</xdr:colOff>
      <xdr:row>35</xdr:row>
      <xdr:rowOff>73006</xdr:rowOff>
    </xdr:from>
    <xdr:to>
      <xdr:col>11</xdr:col>
      <xdr:colOff>21986</xdr:colOff>
      <xdr:row>48</xdr:row>
      <xdr:rowOff>165988</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A389873E-1482-FCDC-A583-238D4691638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403272" y="6348300"/>
              <a:ext cx="1829949" cy="2423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916457</xdr:colOff>
      <xdr:row>49</xdr:row>
      <xdr:rowOff>15688</xdr:rowOff>
    </xdr:from>
    <xdr:to>
      <xdr:col>11</xdr:col>
      <xdr:colOff>40330</xdr:colOff>
      <xdr:row>62</xdr:row>
      <xdr:rowOff>105223</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07DCAB80-EDEF-3FDC-1824-74FA32D65A9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408398" y="8801100"/>
              <a:ext cx="1843167" cy="242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907228</xdr:colOff>
      <xdr:row>13</xdr:row>
      <xdr:rowOff>97118</xdr:rowOff>
    </xdr:from>
    <xdr:to>
      <xdr:col>11</xdr:col>
      <xdr:colOff>15539</xdr:colOff>
      <xdr:row>19</xdr:row>
      <xdr:rowOff>97119</xdr:rowOff>
    </xdr:to>
    <mc:AlternateContent xmlns:mc="http://schemas.openxmlformats.org/markup-compatibility/2006" xmlns:a14="http://schemas.microsoft.com/office/drawing/2010/main">
      <mc:Choice Requires="a14">
        <xdr:graphicFrame macro="">
          <xdr:nvGraphicFramePr>
            <xdr:cNvPr id="9" name="Market Size">
              <a:extLst>
                <a:ext uri="{FF2B5EF4-FFF2-40B4-BE49-F238E27FC236}">
                  <a16:creationId xmlns:a16="http://schemas.microsoft.com/office/drawing/2014/main" id="{9C2FEAEA-1EFC-78D7-8882-B5877A86CF8F}"/>
                </a:ext>
              </a:extLst>
            </xdr:cNvPr>
            <xdr:cNvGraphicFramePr/>
          </xdr:nvGraphicFramePr>
          <xdr:xfrm>
            <a:off x="0" y="0"/>
            <a:ext cx="0" cy="0"/>
          </xdr:xfrm>
          <a:graphic>
            <a:graphicData uri="http://schemas.microsoft.com/office/drawing/2010/slicer">
              <sle:slicer xmlns:sle="http://schemas.microsoft.com/office/drawing/2010/slicer" name="Market Size"/>
            </a:graphicData>
          </a:graphic>
        </xdr:graphicFrame>
      </mc:Choice>
      <mc:Fallback xmlns="">
        <xdr:sp macro="" textlink="">
          <xdr:nvSpPr>
            <xdr:cNvPr id="0" name=""/>
            <xdr:cNvSpPr>
              <a:spLocks noTextEdit="1"/>
            </xdr:cNvSpPr>
          </xdr:nvSpPr>
          <xdr:spPr>
            <a:xfrm>
              <a:off x="7399169" y="2427942"/>
              <a:ext cx="1827605" cy="1075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914400</xdr:colOff>
      <xdr:row>27</xdr:row>
      <xdr:rowOff>93084</xdr:rowOff>
    </xdr:from>
    <xdr:to>
      <xdr:col>11</xdr:col>
      <xdr:colOff>22711</xdr:colOff>
      <xdr:row>35</xdr:row>
      <xdr:rowOff>52295</xdr:rowOff>
    </xdr:to>
    <mc:AlternateContent xmlns:mc="http://schemas.openxmlformats.org/markup-compatibility/2006" xmlns:a14="http://schemas.microsoft.com/office/drawing/2010/main">
      <mc:Choice Requires="a14">
        <xdr:graphicFrame macro="">
          <xdr:nvGraphicFramePr>
            <xdr:cNvPr id="10" name="Market">
              <a:extLst>
                <a:ext uri="{FF2B5EF4-FFF2-40B4-BE49-F238E27FC236}">
                  <a16:creationId xmlns:a16="http://schemas.microsoft.com/office/drawing/2014/main" id="{4FBF59C2-DAD0-01BA-ACCD-CE01E7A9D912}"/>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7406341" y="4934025"/>
              <a:ext cx="1827605" cy="1393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914549</xdr:colOff>
      <xdr:row>8</xdr:row>
      <xdr:rowOff>98913</xdr:rowOff>
    </xdr:from>
    <xdr:to>
      <xdr:col>11</xdr:col>
      <xdr:colOff>22860</xdr:colOff>
      <xdr:row>13</xdr:row>
      <xdr:rowOff>74706</xdr:rowOff>
    </xdr:to>
    <mc:AlternateContent xmlns:mc="http://schemas.openxmlformats.org/markup-compatibility/2006" xmlns:a14="http://schemas.microsoft.com/office/drawing/2010/main">
      <mc:Choice Requires="a14">
        <xdr:graphicFrame macro="">
          <xdr:nvGraphicFramePr>
            <xdr:cNvPr id="12" name="Product Line">
              <a:extLst>
                <a:ext uri="{FF2B5EF4-FFF2-40B4-BE49-F238E27FC236}">
                  <a16:creationId xmlns:a16="http://schemas.microsoft.com/office/drawing/2014/main" id="{8165EACB-BA71-8197-8CE6-5BFD79069F6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406490" y="1533266"/>
              <a:ext cx="1827605" cy="872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906780</xdr:colOff>
      <xdr:row>0</xdr:row>
      <xdr:rowOff>1</xdr:rowOff>
    </xdr:from>
    <xdr:to>
      <xdr:col>11</xdr:col>
      <xdr:colOff>15091</xdr:colOff>
      <xdr:row>8</xdr:row>
      <xdr:rowOff>83821</xdr:rowOff>
    </xdr:to>
    <mc:AlternateContent xmlns:mc="http://schemas.openxmlformats.org/markup-compatibility/2006" xmlns:a14="http://schemas.microsoft.com/office/drawing/2010/main">
      <mc:Choice Requires="a14">
        <xdr:graphicFrame macro="">
          <xdr:nvGraphicFramePr>
            <xdr:cNvPr id="13" name="Product Type">
              <a:extLst>
                <a:ext uri="{FF2B5EF4-FFF2-40B4-BE49-F238E27FC236}">
                  <a16:creationId xmlns:a16="http://schemas.microsoft.com/office/drawing/2014/main" id="{4027BEAA-9E7D-F44A-EF86-64B9326C7778}"/>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7398721" y="1"/>
              <a:ext cx="1827605" cy="1518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62718</xdr:colOff>
      <xdr:row>33</xdr:row>
      <xdr:rowOff>87922</xdr:rowOff>
    </xdr:from>
    <xdr:to>
      <xdr:col>24</xdr:col>
      <xdr:colOff>175260</xdr:colOff>
      <xdr:row>48</xdr:row>
      <xdr:rowOff>87922</xdr:rowOff>
    </xdr:to>
    <xdr:graphicFrame macro="">
      <xdr:nvGraphicFramePr>
        <xdr:cNvPr id="8" name="Chart 7">
          <a:extLst>
            <a:ext uri="{FF2B5EF4-FFF2-40B4-BE49-F238E27FC236}">
              <a16:creationId xmlns:a16="http://schemas.microsoft.com/office/drawing/2014/main" id="{FD8FA565-7760-D3D2-0CA9-B3670D332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872783</xdr:colOff>
      <xdr:row>0</xdr:row>
      <xdr:rowOff>0</xdr:rowOff>
    </xdr:from>
    <xdr:to>
      <xdr:col>23</xdr:col>
      <xdr:colOff>72683</xdr:colOff>
      <xdr:row>18</xdr:row>
      <xdr:rowOff>30480</xdr:rowOff>
    </xdr:to>
    <xdr:graphicFrame macro="">
      <xdr:nvGraphicFramePr>
        <xdr:cNvPr id="11" name="Chart 10">
          <a:extLst>
            <a:ext uri="{FF2B5EF4-FFF2-40B4-BE49-F238E27FC236}">
              <a16:creationId xmlns:a16="http://schemas.microsoft.com/office/drawing/2014/main" id="{1C840212-2EAE-C2E5-7C39-EE662BA7D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16413</xdr:colOff>
      <xdr:row>17</xdr:row>
      <xdr:rowOff>172915</xdr:rowOff>
    </xdr:from>
    <xdr:to>
      <xdr:col>23</xdr:col>
      <xdr:colOff>223325</xdr:colOff>
      <xdr:row>33</xdr:row>
      <xdr:rowOff>104335</xdr:rowOff>
    </xdr:to>
    <xdr:graphicFrame macro="">
      <xdr:nvGraphicFramePr>
        <xdr:cNvPr id="14" name="Chart 13">
          <a:extLst>
            <a:ext uri="{FF2B5EF4-FFF2-40B4-BE49-F238E27FC236}">
              <a16:creationId xmlns:a16="http://schemas.microsoft.com/office/drawing/2014/main" id="{2B123378-73A4-7A45-D2FE-1D8432336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855383</xdr:colOff>
      <xdr:row>113</xdr:row>
      <xdr:rowOff>133724</xdr:rowOff>
    </xdr:from>
    <xdr:to>
      <xdr:col>15</xdr:col>
      <xdr:colOff>399677</xdr:colOff>
      <xdr:row>129</xdr:row>
      <xdr:rowOff>8218</xdr:rowOff>
    </xdr:to>
    <xdr:graphicFrame macro="">
      <xdr:nvGraphicFramePr>
        <xdr:cNvPr id="15" name="Chart 14">
          <a:extLst>
            <a:ext uri="{FF2B5EF4-FFF2-40B4-BE49-F238E27FC236}">
              <a16:creationId xmlns:a16="http://schemas.microsoft.com/office/drawing/2014/main" id="{57D5ECB5-DC11-DDB9-3EB0-324D3522A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250265</xdr:colOff>
      <xdr:row>583</xdr:row>
      <xdr:rowOff>163605</xdr:rowOff>
    </xdr:from>
    <xdr:to>
      <xdr:col>11</xdr:col>
      <xdr:colOff>33617</xdr:colOff>
      <xdr:row>599</xdr:row>
      <xdr:rowOff>38100</xdr:rowOff>
    </xdr:to>
    <xdr:graphicFrame macro="">
      <xdr:nvGraphicFramePr>
        <xdr:cNvPr id="18" name="Chart 17">
          <a:extLst>
            <a:ext uri="{FF2B5EF4-FFF2-40B4-BE49-F238E27FC236}">
              <a16:creationId xmlns:a16="http://schemas.microsoft.com/office/drawing/2014/main" id="{0253C2C6-91D4-1E76-1D3A-F73AB74F4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930088</xdr:colOff>
      <xdr:row>608</xdr:row>
      <xdr:rowOff>171075</xdr:rowOff>
    </xdr:from>
    <xdr:to>
      <xdr:col>9</xdr:col>
      <xdr:colOff>1094441</xdr:colOff>
      <xdr:row>624</xdr:row>
      <xdr:rowOff>45570</xdr:rowOff>
    </xdr:to>
    <xdr:graphicFrame macro="">
      <xdr:nvGraphicFramePr>
        <xdr:cNvPr id="19" name="Chart 18">
          <a:extLst>
            <a:ext uri="{FF2B5EF4-FFF2-40B4-BE49-F238E27FC236}">
              <a16:creationId xmlns:a16="http://schemas.microsoft.com/office/drawing/2014/main" id="{FB61CBB2-FA3A-D1E8-319B-3F454FD6B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1176618</xdr:colOff>
      <xdr:row>237</xdr:row>
      <xdr:rowOff>66488</xdr:rowOff>
    </xdr:from>
    <xdr:to>
      <xdr:col>7</xdr:col>
      <xdr:colOff>295088</xdr:colOff>
      <xdr:row>252</xdr:row>
      <xdr:rowOff>120276</xdr:rowOff>
    </xdr:to>
    <xdr:graphicFrame macro="">
      <xdr:nvGraphicFramePr>
        <xdr:cNvPr id="20" name="Chart 19">
          <a:extLst>
            <a:ext uri="{FF2B5EF4-FFF2-40B4-BE49-F238E27FC236}">
              <a16:creationId xmlns:a16="http://schemas.microsoft.com/office/drawing/2014/main" id="{E16D453B-0B65-D2CF-4601-68B5AE537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339912</xdr:colOff>
      <xdr:row>625</xdr:row>
      <xdr:rowOff>163605</xdr:rowOff>
    </xdr:from>
    <xdr:to>
      <xdr:col>6</xdr:col>
      <xdr:colOff>280147</xdr:colOff>
      <xdr:row>641</xdr:row>
      <xdr:rowOff>38100</xdr:rowOff>
    </xdr:to>
    <xdr:graphicFrame macro="">
      <xdr:nvGraphicFramePr>
        <xdr:cNvPr id="21" name="Chart 20">
          <a:extLst>
            <a:ext uri="{FF2B5EF4-FFF2-40B4-BE49-F238E27FC236}">
              <a16:creationId xmlns:a16="http://schemas.microsoft.com/office/drawing/2014/main" id="{ECA5FBF1-B754-925C-969A-254D1FEE0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974911</xdr:colOff>
      <xdr:row>647</xdr:row>
      <xdr:rowOff>29135</xdr:rowOff>
    </xdr:from>
    <xdr:to>
      <xdr:col>7</xdr:col>
      <xdr:colOff>220381</xdr:colOff>
      <xdr:row>662</xdr:row>
      <xdr:rowOff>82923</xdr:rowOff>
    </xdr:to>
    <xdr:graphicFrame macro="">
      <xdr:nvGraphicFramePr>
        <xdr:cNvPr id="16" name="Chart 15">
          <a:extLst>
            <a:ext uri="{FF2B5EF4-FFF2-40B4-BE49-F238E27FC236}">
              <a16:creationId xmlns:a16="http://schemas.microsoft.com/office/drawing/2014/main" id="{DAF38E47-9904-E87D-9CC5-5602BB3BD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89648</xdr:colOff>
      <xdr:row>660</xdr:row>
      <xdr:rowOff>36605</xdr:rowOff>
    </xdr:from>
    <xdr:to>
      <xdr:col>10</xdr:col>
      <xdr:colOff>246529</xdr:colOff>
      <xdr:row>670</xdr:row>
      <xdr:rowOff>44823</xdr:rowOff>
    </xdr:to>
    <xdr:graphicFrame macro="">
      <xdr:nvGraphicFramePr>
        <xdr:cNvPr id="22" name="Chart 21">
          <a:extLst>
            <a:ext uri="{FF2B5EF4-FFF2-40B4-BE49-F238E27FC236}">
              <a16:creationId xmlns:a16="http://schemas.microsoft.com/office/drawing/2014/main" id="{3D478154-F2EC-8AED-CC63-A0217E330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933823</xdr:colOff>
      <xdr:row>664</xdr:row>
      <xdr:rowOff>67237</xdr:rowOff>
    </xdr:from>
    <xdr:to>
      <xdr:col>10</xdr:col>
      <xdr:colOff>201707</xdr:colOff>
      <xdr:row>665</xdr:row>
      <xdr:rowOff>156882</xdr:rowOff>
    </xdr:to>
    <xdr:sp macro="" textlink="">
      <xdr:nvSpPr>
        <xdr:cNvPr id="23" name="TextBox 22">
          <a:extLst>
            <a:ext uri="{FF2B5EF4-FFF2-40B4-BE49-F238E27FC236}">
              <a16:creationId xmlns:a16="http://schemas.microsoft.com/office/drawing/2014/main" id="{EA8D5E50-D543-6A38-690E-BDBC0B1E56AB}"/>
            </a:ext>
          </a:extLst>
        </xdr:cNvPr>
        <xdr:cNvSpPr txBox="1"/>
      </xdr:nvSpPr>
      <xdr:spPr>
        <a:xfrm>
          <a:off x="8329705" y="119118531"/>
          <a:ext cx="381002" cy="2689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101</a:t>
          </a:r>
        </a:p>
      </xdr:txBody>
    </xdr:sp>
    <xdr:clientData/>
  </xdr:twoCellAnchor>
  <xdr:twoCellAnchor>
    <xdr:from>
      <xdr:col>8</xdr:col>
      <xdr:colOff>100854</xdr:colOff>
      <xdr:row>672</xdr:row>
      <xdr:rowOff>103841</xdr:rowOff>
    </xdr:from>
    <xdr:to>
      <xdr:col>10</xdr:col>
      <xdr:colOff>246531</xdr:colOff>
      <xdr:row>682</xdr:row>
      <xdr:rowOff>127001</xdr:rowOff>
    </xdr:to>
    <xdr:graphicFrame macro="">
      <xdr:nvGraphicFramePr>
        <xdr:cNvPr id="25" name="Chart 24">
          <a:extLst>
            <a:ext uri="{FF2B5EF4-FFF2-40B4-BE49-F238E27FC236}">
              <a16:creationId xmlns:a16="http://schemas.microsoft.com/office/drawing/2014/main" id="{43D92003-7EB9-157B-A6C7-49F967E3A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732118</xdr:colOff>
      <xdr:row>680</xdr:row>
      <xdr:rowOff>52295</xdr:rowOff>
    </xdr:from>
    <xdr:to>
      <xdr:col>9</xdr:col>
      <xdr:colOff>791882</xdr:colOff>
      <xdr:row>682</xdr:row>
      <xdr:rowOff>52295</xdr:rowOff>
    </xdr:to>
    <xdr:sp macro="" textlink="">
      <xdr:nvSpPr>
        <xdr:cNvPr id="26" name="TextBox 25">
          <a:extLst>
            <a:ext uri="{FF2B5EF4-FFF2-40B4-BE49-F238E27FC236}">
              <a16:creationId xmlns:a16="http://schemas.microsoft.com/office/drawing/2014/main" id="{0949CCBE-DABA-25DC-923C-B10312F93978}"/>
            </a:ext>
          </a:extLst>
        </xdr:cNvPr>
        <xdr:cNvSpPr txBox="1"/>
      </xdr:nvSpPr>
      <xdr:spPr>
        <a:xfrm>
          <a:off x="7104530" y="121972295"/>
          <a:ext cx="102347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Sales Meter</a:t>
          </a:r>
        </a:p>
      </xdr:txBody>
    </xdr:sp>
    <xdr:clientData/>
  </xdr:twoCellAnchor>
  <xdr:twoCellAnchor>
    <xdr:from>
      <xdr:col>8</xdr:col>
      <xdr:colOff>123265</xdr:colOff>
      <xdr:row>683</xdr:row>
      <xdr:rowOff>103842</xdr:rowOff>
    </xdr:from>
    <xdr:to>
      <xdr:col>10</xdr:col>
      <xdr:colOff>276412</xdr:colOff>
      <xdr:row>692</xdr:row>
      <xdr:rowOff>171825</xdr:rowOff>
    </xdr:to>
    <xdr:graphicFrame macro="">
      <xdr:nvGraphicFramePr>
        <xdr:cNvPr id="27" name="Chart 26">
          <a:extLst>
            <a:ext uri="{FF2B5EF4-FFF2-40B4-BE49-F238E27FC236}">
              <a16:creationId xmlns:a16="http://schemas.microsoft.com/office/drawing/2014/main" id="{DE580121-86A5-4F2B-8100-94453E9C4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295087</xdr:colOff>
      <xdr:row>689</xdr:row>
      <xdr:rowOff>51547</xdr:rowOff>
    </xdr:from>
    <xdr:to>
      <xdr:col>5</xdr:col>
      <xdr:colOff>168087</xdr:colOff>
      <xdr:row>704</xdr:row>
      <xdr:rowOff>105335</xdr:rowOff>
    </xdr:to>
    <xdr:graphicFrame macro="">
      <xdr:nvGraphicFramePr>
        <xdr:cNvPr id="28" name="Chart 27">
          <a:extLst>
            <a:ext uri="{FF2B5EF4-FFF2-40B4-BE49-F238E27FC236}">
              <a16:creationId xmlns:a16="http://schemas.microsoft.com/office/drawing/2014/main" id="{EC663C7D-9131-EEC2-2951-E27039D55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0.3088</cdr:x>
      <cdr:y>0.73049</cdr:y>
    </cdr:from>
    <cdr:to>
      <cdr:x>0.74248</cdr:x>
      <cdr:y>0.9129</cdr:y>
    </cdr:to>
    <cdr:sp macro="" textlink="">
      <cdr:nvSpPr>
        <cdr:cNvPr id="2" name="TextBox 1">
          <a:extLst xmlns:a="http://schemas.openxmlformats.org/drawingml/2006/main">
            <a:ext uri="{FF2B5EF4-FFF2-40B4-BE49-F238E27FC236}">
              <a16:creationId xmlns:a16="http://schemas.microsoft.com/office/drawing/2014/main" id="{C6B9C889-AD46-FBE4-0D0D-3F351E58E9B1}"/>
            </a:ext>
          </a:extLst>
        </cdr:cNvPr>
        <cdr:cNvSpPr txBox="1"/>
      </cdr:nvSpPr>
      <cdr:spPr>
        <a:xfrm xmlns:a="http://schemas.openxmlformats.org/drawingml/2006/main">
          <a:off x="689776" y="1315725"/>
          <a:ext cx="968695" cy="3285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Profit Meter</a:t>
          </a:r>
        </a:p>
      </cdr:txBody>
    </cdr:sp>
  </cdr:relSizeAnchor>
</c:userShapes>
</file>

<file path=xl/drawings/drawing8.xml><?xml version="1.0" encoding="utf-8"?>
<c:userShapes xmlns:c="http://schemas.openxmlformats.org/drawingml/2006/chart">
  <cdr:relSizeAnchor xmlns:cdr="http://schemas.openxmlformats.org/drawingml/2006/chartDrawing">
    <cdr:from>
      <cdr:x>0.28374</cdr:x>
      <cdr:y>0.70824</cdr:y>
    </cdr:from>
    <cdr:to>
      <cdr:x>0.61579</cdr:x>
      <cdr:y>0.89611</cdr:y>
    </cdr:to>
    <cdr:sp macro="" textlink="">
      <cdr:nvSpPr>
        <cdr:cNvPr id="2" name="TextBox 1">
          <a:extLst xmlns:a="http://schemas.openxmlformats.org/drawingml/2006/main">
            <a:ext uri="{FF2B5EF4-FFF2-40B4-BE49-F238E27FC236}">
              <a16:creationId xmlns:a16="http://schemas.microsoft.com/office/drawing/2014/main" id="{463E349E-BC4E-3906-FBD2-829C8B3861C5}"/>
            </a:ext>
          </a:extLst>
        </cdr:cNvPr>
        <cdr:cNvSpPr txBox="1"/>
      </cdr:nvSpPr>
      <cdr:spPr>
        <a:xfrm xmlns:a="http://schemas.openxmlformats.org/drawingml/2006/main">
          <a:off x="827741" y="1238624"/>
          <a:ext cx="968694" cy="328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a:t>COGS Meter</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396240</xdr:colOff>
      <xdr:row>7</xdr:row>
      <xdr:rowOff>68580</xdr:rowOff>
    </xdr:from>
    <xdr:to>
      <xdr:col>13</xdr:col>
      <xdr:colOff>213360</xdr:colOff>
      <xdr:row>23</xdr:row>
      <xdr:rowOff>7620</xdr:rowOff>
    </xdr:to>
    <xdr:graphicFrame macro="">
      <xdr:nvGraphicFramePr>
        <xdr:cNvPr id="2" name="Chart 1">
          <a:extLst>
            <a:ext uri="{FF2B5EF4-FFF2-40B4-BE49-F238E27FC236}">
              <a16:creationId xmlns:a16="http://schemas.microsoft.com/office/drawing/2014/main" id="{D31CF6D8-9573-D836-E6F3-B8DE6052F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76" refreshedDate="45041.847542939817" createdVersion="8" refreshedVersion="8" minRefreshableVersion="3" recordCount="1062" xr:uid="{5115124C-67A7-4AC6-95B9-593738DC7D33}">
  <cacheSource type="worksheet">
    <worksheetSource name="Coffee_chain"/>
  </cacheSource>
  <cacheFields count="25">
    <cacheField name="Store id" numFmtId="0">
      <sharedItems containsSemiMixedTypes="0" containsString="0" containsNumber="1" containsInteger="1" minValue="203" maxValue="985" count="149">
        <n v="303"/>
        <n v="970"/>
        <n v="409"/>
        <n v="850"/>
        <n v="562"/>
        <n v="712"/>
        <n v="860"/>
        <n v="918"/>
        <n v="775"/>
        <n v="435"/>
        <n v="603"/>
        <n v="318"/>
        <n v="503"/>
        <n v="573"/>
        <n v="262"/>
        <n v="801"/>
        <n v="425"/>
        <n v="971"/>
        <n v="915"/>
        <n v="210"/>
        <n v="774"/>
        <n v="954"/>
        <n v="936"/>
        <n v="719"/>
        <n v="847"/>
        <n v="339"/>
        <n v="314"/>
        <n v="504"/>
        <n v="580"/>
        <n v="225"/>
        <n v="509"/>
        <n v="203"/>
        <n v="206"/>
        <n v="682"/>
        <n v="214"/>
        <n v="561"/>
        <n v="469"/>
        <n v="619"/>
        <n v="985"/>
        <n v="505"/>
        <n v="417"/>
        <n v="920"/>
        <n v="475"/>
        <n v="720"/>
        <n v="430"/>
        <n v="510"/>
        <n v="563"/>
        <n v="405"/>
        <n v="702"/>
        <n v="541"/>
        <n v="254"/>
        <n v="806"/>
        <n v="708"/>
        <n v="351"/>
        <n v="636"/>
        <n v="337"/>
        <n v="253"/>
        <n v="956"/>
        <n v="305"/>
        <n v="407"/>
        <n v="325"/>
        <n v="408"/>
        <n v="816"/>
        <n v="508"/>
        <n v="209"/>
        <n v="715"/>
        <n v="319"/>
        <n v="959"/>
        <n v="773"/>
        <n v="614"/>
        <n v="617"/>
        <n v="707"/>
        <n v="352"/>
        <n v="650"/>
        <n v="515"/>
        <n v="805"/>
        <n v="863"/>
        <n v="641"/>
        <n v="360"/>
        <n v="904"/>
        <n v="978"/>
        <n v="626"/>
        <n v="312"/>
        <n v="419"/>
        <n v="857"/>
        <n v="323"/>
        <n v="760"/>
        <n v="330"/>
        <n v="321"/>
        <n v="630"/>
        <n v="937"/>
        <n v="813"/>
        <n v="530"/>
        <n v="440"/>
        <n v="608"/>
        <n v="660"/>
        <n v="216"/>
        <n v="832"/>
        <n v="567"/>
        <n v="713"/>
        <n v="718"/>
        <n v="513"/>
        <n v="512"/>
        <n v="309"/>
        <n v="234"/>
        <n v="772"/>
        <n v="914"/>
        <n v="361"/>
        <n v="781"/>
        <n v="413"/>
        <n v="786"/>
        <n v="217"/>
        <n v="414"/>
        <n v="740"/>
        <n v="518"/>
        <n v="213"/>
        <n v="432"/>
        <n v="815"/>
        <n v="585"/>
        <n v="817"/>
        <n v="972"/>
        <n v="281"/>
        <n v="239"/>
        <n v="315"/>
        <n v="845"/>
        <n v="386"/>
        <n v="516"/>
        <n v="716"/>
        <n v="754"/>
        <n v="347"/>
        <n v="646"/>
        <n v="631"/>
        <n v="212"/>
        <n v="607"/>
        <n v="727"/>
        <n v="917"/>
        <n v="224"/>
        <n v="618"/>
        <n v="951"/>
        <n v="714"/>
        <n v="818"/>
        <n v="661"/>
        <n v="909"/>
        <n v="559"/>
        <n v="916"/>
        <n v="415"/>
        <n v="925"/>
        <n v="831"/>
        <n v="949"/>
      </sharedItems>
    </cacheField>
    <cacheField name="Cogs" numFmtId="0">
      <sharedItems containsSemiMixedTypes="0" containsString="0" containsNumber="1" containsInteger="1" minValue="0" maxValue="294"/>
    </cacheField>
    <cacheField name="Date" numFmtId="14">
      <sharedItems containsSemiMixedTypes="0" containsNonDate="0" containsDate="1" containsString="0" minDate="2012-10-01T00:00:00" maxDate="2013-12-02T00:00:00" count="6">
        <d v="2012-10-01T00:00:00"/>
        <d v="2012-11-01T00:00:00"/>
        <d v="2012-12-01T00:00:00"/>
        <d v="2013-10-01T00:00:00"/>
        <d v="2013-11-01T00:00:00"/>
        <d v="2013-12-01T00:00:00"/>
      </sharedItems>
      <fieldGroup par="22" base="2">
        <rangePr groupBy="months" startDate="2012-10-01T00:00:00" endDate="2013-12-02T00:00:00"/>
        <groupItems count="14">
          <s v="&lt;01-10-2012"/>
          <s v="Jan"/>
          <s v="Feb"/>
          <s v="Mar"/>
          <s v="Apr"/>
          <s v="May"/>
          <s v="Jun"/>
          <s v="Jul"/>
          <s v="Aug"/>
          <s v="Sep"/>
          <s v="Oct"/>
          <s v="Nov"/>
          <s v="Dec"/>
          <s v="&gt;02-12-2013"/>
        </groupItems>
      </fieldGroup>
    </cacheField>
    <cacheField name="Market Size" numFmtId="0">
      <sharedItems count="2">
        <s v="Major Market"/>
        <s v="Small Market"/>
      </sharedItems>
    </cacheField>
    <cacheField name="Market" numFmtId="0">
      <sharedItems count="4">
        <s v="Central"/>
        <s v="South"/>
        <s v="East"/>
        <s v="West"/>
      </sharedItems>
    </cacheField>
    <cacheField name="Marketing" numFmtId="0">
      <sharedItems containsSemiMixedTypes="0" containsString="0" containsNumber="1" containsInteger="1" minValue="0" maxValue="122"/>
    </cacheField>
    <cacheField name="Product Line" numFmtId="0">
      <sharedItems count="2">
        <s v="Leaves"/>
        <s v="Beans"/>
      </sharedItems>
    </cacheField>
    <cacheField name="Product Type" numFmtId="0">
      <sharedItems count="4">
        <s v="Herbal Tea"/>
        <s v="Tea"/>
        <s v="Espresso"/>
        <s v="Coffee"/>
      </sharedItems>
    </cacheField>
    <cacheField name="Product" numFmtId="0">
      <sharedItems count="13">
        <s v="Lemon"/>
        <s v="Mint"/>
        <s v="Darjeeling"/>
        <s v="Green Tea"/>
        <s v="Decaf Espresso"/>
        <s v="Decaf Irish Cream"/>
        <s v="Amaretto"/>
        <s v="Colombian"/>
        <s v="Caffe Mocha"/>
        <s v="Caffe Latte"/>
        <s v="Chamomile"/>
        <s v="Earl Grey"/>
        <s v="Regular Espresso"/>
      </sharedItems>
    </cacheField>
    <cacheField name="Profit" numFmtId="0">
      <sharedItems containsSemiMixedTypes="0" containsString="0" containsNumber="1" containsInteger="1" minValue="-605" maxValue="646"/>
    </cacheField>
    <cacheField name="Sales" numFmtId="0">
      <sharedItems containsSemiMixedTypes="0" containsString="0" containsNumber="1" containsInteger="1" minValue="21" maxValue="815"/>
    </cacheField>
    <cacheField name="State" numFmtId="0">
      <sharedItems count="20">
        <s v="Colorado"/>
        <s v="Texas"/>
        <s v="Florida"/>
        <s v="California"/>
        <s v="Iowa"/>
        <s v="Connecticut"/>
        <s v="Oklahoma"/>
        <s v="Nevada"/>
        <s v="Utah"/>
        <s v="New Hampshire"/>
        <s v="Louisiana"/>
        <s v="Oregon"/>
        <s v="Missouri"/>
        <s v="Wisconsin"/>
        <s v="Washington"/>
        <s v="Massachusetts"/>
        <s v="Illinois"/>
        <s v="New Mexico"/>
        <s v="Ohio"/>
        <s v="New York"/>
      </sharedItems>
    </cacheField>
    <cacheField name="Target COGS" numFmtId="0">
      <sharedItems containsSemiMixedTypes="0" containsString="0" containsNumber="1" containsInteger="1" minValue="0" maxValue="380"/>
    </cacheField>
    <cacheField name="Target Profit" numFmtId="0">
      <sharedItems containsSemiMixedTypes="0" containsString="0" containsNumber="1" containsInteger="1" minValue="-320" maxValue="470" count="50">
        <n v="30"/>
        <n v="50"/>
        <n v="60"/>
        <n v="10"/>
        <n v="40"/>
        <n v="0"/>
        <n v="20"/>
        <n v="-10"/>
        <n v="70"/>
        <n v="80"/>
        <n v="340"/>
        <n v="100"/>
        <n v="140"/>
        <n v="110"/>
        <n v="230"/>
        <n v="90"/>
        <n v="240"/>
        <n v="130"/>
        <n v="330"/>
        <n v="-170"/>
        <n v="120"/>
        <n v="450"/>
        <n v="-100"/>
        <n v="160"/>
        <n v="300"/>
        <n v="-190"/>
        <n v="390"/>
        <n v="-120"/>
        <n v="360"/>
        <n v="250"/>
        <n v="-210"/>
        <n v="320"/>
        <n v="210"/>
        <n v="-150"/>
        <n v="150"/>
        <n v="170"/>
        <n v="420"/>
        <n v="190"/>
        <n v="200"/>
        <n v="290"/>
        <n v="180"/>
        <n v="-60"/>
        <n v="470"/>
        <n v="-130"/>
        <n v="-50"/>
        <n v="310"/>
        <n v="-280"/>
        <n v="-90"/>
        <n v="350"/>
        <n v="-320"/>
      </sharedItems>
    </cacheField>
    <cacheField name="Target Sales" numFmtId="0">
      <sharedItems containsSemiMixedTypes="0" containsString="0" containsNumber="1" containsInteger="1" minValue="0" maxValue="960"/>
    </cacheField>
    <cacheField name="Other Expenses" numFmtId="0">
      <sharedItems containsSemiMixedTypes="0" containsString="0" containsNumber="1" containsInteger="1" minValue="11" maxValue="156"/>
    </cacheField>
    <cacheField name="total expense" numFmtId="0">
      <sharedItems containsSemiMixedTypes="0" containsString="0" containsNumber="1" containsInteger="1" minValue="11" maxValue="550"/>
    </cacheField>
    <cacheField name="Profit margin" numFmtId="164">
      <sharedItems containsSemiMixedTypes="0" containsString="0" containsNumber="1" minValue="-24.5" maxValue="1.0662983425414365"/>
    </cacheField>
    <cacheField name="Difference in Target COGS and COGS" numFmtId="0">
      <sharedItems containsSemiMixedTypes="0" containsString="0" containsNumber="1" containsInteger="1" minValue="-147" maxValue="120" count="111">
        <n v="-21"/>
        <n v="-22"/>
        <n v="-13"/>
        <n v="2"/>
        <n v="-52"/>
        <n v="0"/>
        <n v="-17"/>
        <n v="3"/>
        <n v="-1"/>
        <n v="-20"/>
        <n v="-19"/>
        <n v="-15"/>
        <n v="-30"/>
        <n v="6"/>
        <n v="-14"/>
        <n v="-25"/>
        <n v="-18"/>
        <n v="-51"/>
        <n v="-10"/>
        <n v="-2"/>
        <n v="-6"/>
        <n v="7"/>
        <n v="4"/>
        <n v="-4"/>
        <n v="-3"/>
        <n v="-7"/>
        <n v="-11"/>
        <n v="-24"/>
        <n v="-8"/>
        <n v="1"/>
        <n v="-9"/>
        <n v="-12"/>
        <n v="-23"/>
        <n v="-40"/>
        <n v="-46"/>
        <n v="-39"/>
        <n v="-35"/>
        <n v="-26"/>
        <n v="8"/>
        <n v="-16"/>
        <n v="24"/>
        <n v="-32"/>
        <n v="-5"/>
        <n v="-29"/>
        <n v="-36"/>
        <n v="-41"/>
        <n v="15"/>
        <n v="-27"/>
        <n v="111"/>
        <n v="-53"/>
        <n v="22"/>
        <n v="5"/>
        <n v="40"/>
        <n v="35"/>
        <n v="-28"/>
        <n v="12"/>
        <n v="39"/>
        <n v="-33"/>
        <n v="9"/>
        <n v="-34"/>
        <n v="-50"/>
        <n v="-115"/>
        <n v="-109"/>
        <n v="-65"/>
        <n v="-74"/>
        <n v="-61"/>
        <n v="28"/>
        <n v="101"/>
        <n v="16"/>
        <n v="113"/>
        <n v="69"/>
        <n v="10"/>
        <n v="30"/>
        <n v="-57"/>
        <n v="-69"/>
        <n v="-85"/>
        <n v="59"/>
        <n v="62"/>
        <n v="49"/>
        <n v="-45"/>
        <n v="13"/>
        <n v="70"/>
        <n v="63"/>
        <n v="37"/>
        <n v="20"/>
        <n v="-54"/>
        <n v="66"/>
        <n v="48"/>
        <n v="120"/>
        <n v="-49"/>
        <n v="-73"/>
        <n v="21"/>
        <n v="44"/>
        <n v="19"/>
        <n v="25"/>
        <n v="-147"/>
        <n v="-129"/>
        <n v="-145"/>
        <n v="27"/>
        <n v="17"/>
        <n v="41"/>
        <n v="-38"/>
        <n v="11"/>
        <n v="-68"/>
        <n v="36"/>
        <n v="23"/>
        <n v="51"/>
        <n v="-67"/>
        <n v="-70"/>
        <n v="-84"/>
        <n v="-44"/>
      </sharedItems>
    </cacheField>
    <cacheField name="Difference in Target Profit and Profit" numFmtId="0">
      <sharedItems containsSemiMixedTypes="0" containsString="0" containsNumber="1" containsInteger="1" minValue="-249" maxValue="369"/>
    </cacheField>
    <cacheField name="Difference in Total Sales and Sales" numFmtId="0">
      <sharedItems containsSemiMixedTypes="0" containsString="0" containsNumber="1" containsInteger="1" minValue="-347" maxValue="310"/>
    </cacheField>
    <cacheField name="Quarters" numFmtId="0" databaseField="0">
      <fieldGroup base="2">
        <rangePr groupBy="quarters" startDate="2012-10-01T00:00:00" endDate="2013-12-02T00:00:00"/>
        <groupItems count="6">
          <s v="&lt;01-10-2012"/>
          <s v="Qtr1"/>
          <s v="Qtr2"/>
          <s v="Qtr3"/>
          <s v="Qtr4"/>
          <s v="&gt;02-12-2013"/>
        </groupItems>
      </fieldGroup>
    </cacheField>
    <cacheField name="Years" numFmtId="0" databaseField="0">
      <fieldGroup base="2">
        <rangePr groupBy="years" startDate="2012-10-01T00:00:00" endDate="2013-12-02T00:00:00"/>
        <groupItems count="4">
          <s v="&lt;01-10-2012"/>
          <s v="2012"/>
          <s v="2013"/>
          <s v="&gt;02-12-2013"/>
        </groupItems>
      </fieldGroup>
    </cacheField>
    <cacheField name="Profit_Margin" numFmtId="0" formula=" (Profit/Sales)*100" databaseField="0"/>
    <cacheField name="Overall average " numFmtId="0" formula=" SUM(Cogs)/ COUNT(Cogs)" databaseField="0"/>
  </cacheFields>
  <extLst>
    <ext xmlns:x14="http://schemas.microsoft.com/office/spreadsheetml/2009/9/main" uri="{725AE2AE-9491-48be-B2B4-4EB974FC3084}">
      <x14:pivotCacheDefinition pivotCacheId="1573808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x v="0"/>
    <n v="51"/>
    <x v="0"/>
    <x v="0"/>
    <x v="0"/>
    <n v="46"/>
    <x v="0"/>
    <x v="0"/>
    <x v="0"/>
    <n v="-5"/>
    <n v="122"/>
    <x v="0"/>
    <n v="30"/>
    <x v="0"/>
    <n v="90"/>
    <n v="76"/>
    <n v="173"/>
    <n v="-4.0983606557377046E-2"/>
    <x v="0"/>
    <n v="35"/>
    <n v="-32"/>
  </r>
  <r>
    <x v="1"/>
    <n v="52"/>
    <x v="0"/>
    <x v="0"/>
    <x v="0"/>
    <n v="17"/>
    <x v="0"/>
    <x v="0"/>
    <x v="1"/>
    <n v="26"/>
    <n v="123"/>
    <x v="0"/>
    <n v="30"/>
    <x v="1"/>
    <n v="90"/>
    <n v="45"/>
    <n v="114"/>
    <n v="0.21138211382113822"/>
    <x v="1"/>
    <n v="24"/>
    <n v="-33"/>
  </r>
  <r>
    <x v="2"/>
    <n v="43"/>
    <x v="0"/>
    <x v="0"/>
    <x v="1"/>
    <n v="13"/>
    <x v="0"/>
    <x v="0"/>
    <x v="0"/>
    <n v="28"/>
    <n v="107"/>
    <x v="1"/>
    <n v="30"/>
    <x v="1"/>
    <n v="90"/>
    <n v="36"/>
    <n v="92"/>
    <n v="0.26168224299065418"/>
    <x v="2"/>
    <n v="22"/>
    <n v="-17"/>
  </r>
  <r>
    <x v="3"/>
    <n v="38"/>
    <x v="0"/>
    <x v="0"/>
    <x v="2"/>
    <n v="10"/>
    <x v="0"/>
    <x v="1"/>
    <x v="2"/>
    <n v="35"/>
    <n v="94"/>
    <x v="2"/>
    <n v="40"/>
    <x v="1"/>
    <n v="100"/>
    <n v="21"/>
    <n v="69"/>
    <n v="0.37234042553191488"/>
    <x v="3"/>
    <n v="15"/>
    <n v="6"/>
  </r>
  <r>
    <x v="4"/>
    <n v="72"/>
    <x v="0"/>
    <x v="0"/>
    <x v="3"/>
    <n v="23"/>
    <x v="0"/>
    <x v="1"/>
    <x v="3"/>
    <n v="56"/>
    <n v="182"/>
    <x v="3"/>
    <n v="20"/>
    <x v="1"/>
    <n v="80"/>
    <n v="54"/>
    <n v="149"/>
    <n v="0.30769230769230771"/>
    <x v="4"/>
    <n v="-6"/>
    <n v="-102"/>
  </r>
  <r>
    <x v="5"/>
    <n v="0"/>
    <x v="0"/>
    <x v="1"/>
    <x v="0"/>
    <n v="0"/>
    <x v="1"/>
    <x v="2"/>
    <x v="4"/>
    <n v="31"/>
    <n v="43"/>
    <x v="4"/>
    <n v="0"/>
    <x v="2"/>
    <n v="60"/>
    <n v="12"/>
    <n v="12"/>
    <n v="0.72093023255813948"/>
    <x v="5"/>
    <n v="29"/>
    <n v="17"/>
  </r>
  <r>
    <x v="6"/>
    <n v="47"/>
    <x v="0"/>
    <x v="1"/>
    <x v="2"/>
    <n v="15"/>
    <x v="1"/>
    <x v="2"/>
    <x v="4"/>
    <n v="21"/>
    <n v="111"/>
    <x v="5"/>
    <n v="30"/>
    <x v="1"/>
    <n v="90"/>
    <n v="43"/>
    <n v="105"/>
    <n v="0.1891891891891892"/>
    <x v="6"/>
    <n v="29"/>
    <n v="-21"/>
  </r>
  <r>
    <x v="7"/>
    <n v="27"/>
    <x v="0"/>
    <x v="1"/>
    <x v="1"/>
    <n v="7"/>
    <x v="1"/>
    <x v="3"/>
    <x v="5"/>
    <n v="21"/>
    <n v="66"/>
    <x v="6"/>
    <n v="30"/>
    <x v="2"/>
    <n v="90"/>
    <n v="18"/>
    <n v="52"/>
    <n v="0.31818181818181818"/>
    <x v="7"/>
    <n v="39"/>
    <n v="24"/>
  </r>
  <r>
    <x v="8"/>
    <n v="31"/>
    <x v="0"/>
    <x v="1"/>
    <x v="3"/>
    <n v="9"/>
    <x v="1"/>
    <x v="3"/>
    <x v="5"/>
    <n v="7"/>
    <n v="68"/>
    <x v="7"/>
    <n v="30"/>
    <x v="1"/>
    <n v="90"/>
    <n v="30"/>
    <n v="70"/>
    <n v="0.10294117647058823"/>
    <x v="8"/>
    <n v="43"/>
    <n v="22"/>
  </r>
  <r>
    <x v="9"/>
    <n v="40"/>
    <x v="0"/>
    <x v="1"/>
    <x v="3"/>
    <n v="11"/>
    <x v="1"/>
    <x v="2"/>
    <x v="4"/>
    <n v="37"/>
    <n v="99"/>
    <x v="8"/>
    <n v="20"/>
    <x v="2"/>
    <n v="80"/>
    <n v="22"/>
    <n v="73"/>
    <n v="0.37373737373737376"/>
    <x v="9"/>
    <n v="23"/>
    <n v="-19"/>
  </r>
  <r>
    <x v="10"/>
    <n v="49"/>
    <x v="0"/>
    <x v="1"/>
    <x v="2"/>
    <n v="15"/>
    <x v="1"/>
    <x v="3"/>
    <x v="6"/>
    <n v="33"/>
    <n v="120"/>
    <x v="9"/>
    <n v="30"/>
    <x v="2"/>
    <n v="90"/>
    <n v="38"/>
    <n v="102"/>
    <n v="0.27500000000000002"/>
    <x v="10"/>
    <n v="27"/>
    <n v="-30"/>
  </r>
  <r>
    <x v="10"/>
    <n v="45"/>
    <x v="0"/>
    <x v="1"/>
    <x v="2"/>
    <n v="14"/>
    <x v="1"/>
    <x v="3"/>
    <x v="7"/>
    <n v="24"/>
    <n v="114"/>
    <x v="9"/>
    <n v="30"/>
    <x v="1"/>
    <n v="90"/>
    <n v="45"/>
    <n v="104"/>
    <n v="0.21052631578947367"/>
    <x v="11"/>
    <n v="26"/>
    <n v="-24"/>
  </r>
  <r>
    <x v="10"/>
    <n v="45"/>
    <x v="0"/>
    <x v="1"/>
    <x v="2"/>
    <n v="41"/>
    <x v="1"/>
    <x v="2"/>
    <x v="8"/>
    <n v="-7"/>
    <n v="109"/>
    <x v="9"/>
    <n v="30"/>
    <x v="0"/>
    <n v="90"/>
    <n v="71"/>
    <n v="157"/>
    <n v="-6.4220183486238536E-2"/>
    <x v="11"/>
    <n v="37"/>
    <n v="-19"/>
  </r>
  <r>
    <x v="11"/>
    <n v="60"/>
    <x v="0"/>
    <x v="1"/>
    <x v="1"/>
    <n v="54"/>
    <x v="1"/>
    <x v="2"/>
    <x v="9"/>
    <n v="1"/>
    <n v="144"/>
    <x v="10"/>
    <n v="30"/>
    <x v="3"/>
    <n v="90"/>
    <n v="83"/>
    <n v="197"/>
    <n v="6.9444444444444441E-3"/>
    <x v="12"/>
    <n v="9"/>
    <n v="-54"/>
  </r>
  <r>
    <x v="8"/>
    <n v="34"/>
    <x v="0"/>
    <x v="1"/>
    <x v="3"/>
    <n v="12"/>
    <x v="1"/>
    <x v="3"/>
    <x v="7"/>
    <n v="-2"/>
    <n v="77"/>
    <x v="7"/>
    <n v="40"/>
    <x v="0"/>
    <n v="100"/>
    <n v="45"/>
    <n v="91"/>
    <n v="-2.5974025974025976E-2"/>
    <x v="13"/>
    <n v="32"/>
    <n v="23"/>
  </r>
  <r>
    <x v="12"/>
    <n v="54"/>
    <x v="0"/>
    <x v="1"/>
    <x v="3"/>
    <n v="20"/>
    <x v="1"/>
    <x v="2"/>
    <x v="9"/>
    <n v="12"/>
    <n v="120"/>
    <x v="11"/>
    <n v="40"/>
    <x v="4"/>
    <n v="100"/>
    <n v="54"/>
    <n v="128"/>
    <n v="0.1"/>
    <x v="14"/>
    <n v="28"/>
    <n v="-20"/>
  </r>
  <r>
    <x v="13"/>
    <n v="45"/>
    <x v="0"/>
    <x v="1"/>
    <x v="0"/>
    <n v="41"/>
    <x v="0"/>
    <x v="0"/>
    <x v="10"/>
    <n v="-6"/>
    <n v="109"/>
    <x v="12"/>
    <n v="20"/>
    <x v="0"/>
    <n v="80"/>
    <n v="70"/>
    <n v="156"/>
    <n v="-5.5045871559633031E-2"/>
    <x v="15"/>
    <n v="36"/>
    <n v="-29"/>
  </r>
  <r>
    <x v="14"/>
    <n v="48"/>
    <x v="0"/>
    <x v="1"/>
    <x v="0"/>
    <n v="13"/>
    <x v="0"/>
    <x v="0"/>
    <x v="0"/>
    <n v="45"/>
    <n v="118"/>
    <x v="13"/>
    <n v="30"/>
    <x v="2"/>
    <n v="90"/>
    <n v="25"/>
    <n v="86"/>
    <n v="0.38135593220338981"/>
    <x v="16"/>
    <n v="15"/>
    <n v="-28"/>
  </r>
  <r>
    <x v="15"/>
    <n v="49"/>
    <x v="0"/>
    <x v="1"/>
    <x v="3"/>
    <n v="15"/>
    <x v="0"/>
    <x v="0"/>
    <x v="10"/>
    <n v="33"/>
    <n v="120"/>
    <x v="8"/>
    <n v="30"/>
    <x v="2"/>
    <n v="90"/>
    <n v="38"/>
    <n v="102"/>
    <n v="0.27500000000000002"/>
    <x v="10"/>
    <n v="27"/>
    <n v="-30"/>
  </r>
  <r>
    <x v="16"/>
    <n v="48"/>
    <x v="0"/>
    <x v="1"/>
    <x v="3"/>
    <n v="13"/>
    <x v="0"/>
    <x v="0"/>
    <x v="0"/>
    <n v="47"/>
    <n v="119"/>
    <x v="14"/>
    <n v="30"/>
    <x v="2"/>
    <n v="90"/>
    <n v="24"/>
    <n v="85"/>
    <n v="0.3949579831932773"/>
    <x v="16"/>
    <n v="13"/>
    <n v="-29"/>
  </r>
  <r>
    <x v="6"/>
    <n v="40"/>
    <x v="0"/>
    <x v="1"/>
    <x v="2"/>
    <n v="11"/>
    <x v="0"/>
    <x v="1"/>
    <x v="2"/>
    <n v="36"/>
    <n v="99"/>
    <x v="5"/>
    <n v="40"/>
    <x v="1"/>
    <n v="100"/>
    <n v="23"/>
    <n v="74"/>
    <n v="0.36363636363636365"/>
    <x v="5"/>
    <n v="14"/>
    <n v="1"/>
  </r>
  <r>
    <x v="17"/>
    <n v="82"/>
    <x v="0"/>
    <x v="1"/>
    <x v="3"/>
    <n v="27"/>
    <x v="0"/>
    <x v="1"/>
    <x v="11"/>
    <n v="64"/>
    <n v="205"/>
    <x v="11"/>
    <n v="30"/>
    <x v="1"/>
    <n v="90"/>
    <n v="59"/>
    <n v="168"/>
    <n v="0.31219512195121951"/>
    <x v="4"/>
    <n v="-14"/>
    <n v="-115"/>
  </r>
  <r>
    <x v="17"/>
    <n v="91"/>
    <x v="0"/>
    <x v="1"/>
    <x v="3"/>
    <n v="28"/>
    <x v="0"/>
    <x v="1"/>
    <x v="3"/>
    <n v="76"/>
    <n v="218"/>
    <x v="11"/>
    <n v="40"/>
    <x v="1"/>
    <n v="100"/>
    <n v="51"/>
    <n v="170"/>
    <n v="0.34862385321100919"/>
    <x v="17"/>
    <n v="-26"/>
    <n v="-118"/>
  </r>
  <r>
    <x v="18"/>
    <n v="40"/>
    <x v="1"/>
    <x v="0"/>
    <x v="1"/>
    <n v="13"/>
    <x v="1"/>
    <x v="3"/>
    <x v="5"/>
    <n v="26"/>
    <n v="92"/>
    <x v="1"/>
    <n v="40"/>
    <x v="4"/>
    <n v="100"/>
    <n v="26"/>
    <n v="79"/>
    <n v="0.28260869565217389"/>
    <x v="5"/>
    <n v="14"/>
    <n v="8"/>
  </r>
  <r>
    <x v="19"/>
    <n v="50"/>
    <x v="1"/>
    <x v="0"/>
    <x v="1"/>
    <n v="14"/>
    <x v="1"/>
    <x v="2"/>
    <x v="4"/>
    <n v="48"/>
    <n v="123"/>
    <x v="1"/>
    <n v="30"/>
    <x v="4"/>
    <n v="90"/>
    <n v="25"/>
    <n v="89"/>
    <n v="0.3902439024390244"/>
    <x v="9"/>
    <n v="-8"/>
    <n v="-33"/>
  </r>
  <r>
    <x v="1"/>
    <n v="40"/>
    <x v="1"/>
    <x v="0"/>
    <x v="0"/>
    <n v="13"/>
    <x v="1"/>
    <x v="3"/>
    <x v="7"/>
    <n v="27"/>
    <n v="92"/>
    <x v="0"/>
    <n v="30"/>
    <x v="4"/>
    <n v="90"/>
    <n v="25"/>
    <n v="78"/>
    <n v="0.29347826086956524"/>
    <x v="18"/>
    <n v="13"/>
    <n v="-2"/>
  </r>
  <r>
    <x v="20"/>
    <n v="52"/>
    <x v="1"/>
    <x v="0"/>
    <x v="2"/>
    <n v="47"/>
    <x v="1"/>
    <x v="2"/>
    <x v="8"/>
    <n v="-8"/>
    <n v="120"/>
    <x v="15"/>
    <n v="50"/>
    <x v="5"/>
    <n v="110"/>
    <n v="76"/>
    <n v="175"/>
    <n v="-6.6666666666666666E-2"/>
    <x v="19"/>
    <n v="8"/>
    <n v="-10"/>
  </r>
  <r>
    <x v="21"/>
    <n v="75"/>
    <x v="1"/>
    <x v="0"/>
    <x v="2"/>
    <n v="23"/>
    <x v="0"/>
    <x v="0"/>
    <x v="1"/>
    <n v="44"/>
    <n v="164"/>
    <x v="2"/>
    <n v="50"/>
    <x v="0"/>
    <n v="110"/>
    <n v="45"/>
    <n v="143"/>
    <n v="0.26829268292682928"/>
    <x v="15"/>
    <n v="-14"/>
    <n v="-54"/>
  </r>
  <r>
    <x v="22"/>
    <n v="46"/>
    <x v="1"/>
    <x v="0"/>
    <x v="1"/>
    <n v="14"/>
    <x v="0"/>
    <x v="0"/>
    <x v="0"/>
    <n v="31"/>
    <n v="114"/>
    <x v="1"/>
    <n v="40"/>
    <x v="0"/>
    <n v="100"/>
    <n v="37"/>
    <n v="97"/>
    <n v="0.27192982456140352"/>
    <x v="20"/>
    <n v="-1"/>
    <n v="-14"/>
  </r>
  <r>
    <x v="23"/>
    <n v="55"/>
    <x v="1"/>
    <x v="0"/>
    <x v="0"/>
    <n v="20"/>
    <x v="0"/>
    <x v="1"/>
    <x v="2"/>
    <n v="15"/>
    <n v="124"/>
    <x v="0"/>
    <n v="40"/>
    <x v="6"/>
    <n v="100"/>
    <n v="54"/>
    <n v="129"/>
    <n v="0.12096774193548387"/>
    <x v="11"/>
    <n v="5"/>
    <n v="-24"/>
  </r>
  <r>
    <x v="24"/>
    <n v="50"/>
    <x v="1"/>
    <x v="0"/>
    <x v="0"/>
    <n v="14"/>
    <x v="0"/>
    <x v="1"/>
    <x v="2"/>
    <n v="48"/>
    <n v="123"/>
    <x v="16"/>
    <n v="40"/>
    <x v="4"/>
    <n v="100"/>
    <n v="25"/>
    <n v="89"/>
    <n v="0.3902439024390244"/>
    <x v="18"/>
    <n v="-8"/>
    <n v="-23"/>
  </r>
  <r>
    <x v="23"/>
    <n v="57"/>
    <x v="1"/>
    <x v="0"/>
    <x v="0"/>
    <n v="17"/>
    <x v="0"/>
    <x v="1"/>
    <x v="11"/>
    <n v="29"/>
    <n v="125"/>
    <x v="0"/>
    <n v="40"/>
    <x v="0"/>
    <n v="100"/>
    <n v="39"/>
    <n v="113"/>
    <n v="0.23200000000000001"/>
    <x v="6"/>
    <n v="1"/>
    <n v="-25"/>
  </r>
  <r>
    <x v="25"/>
    <n v="36"/>
    <x v="1"/>
    <x v="0"/>
    <x v="2"/>
    <n v="10"/>
    <x v="0"/>
    <x v="1"/>
    <x v="2"/>
    <n v="31"/>
    <n v="88"/>
    <x v="15"/>
    <n v="30"/>
    <x v="4"/>
    <n v="90"/>
    <n v="21"/>
    <n v="67"/>
    <n v="0.35227272727272729"/>
    <x v="20"/>
    <n v="9"/>
    <n v="2"/>
  </r>
  <r>
    <x v="26"/>
    <n v="33"/>
    <x v="1"/>
    <x v="1"/>
    <x v="0"/>
    <n v="9"/>
    <x v="1"/>
    <x v="2"/>
    <x v="4"/>
    <n v="27"/>
    <n v="81"/>
    <x v="12"/>
    <n v="40"/>
    <x v="1"/>
    <n v="100"/>
    <n v="21"/>
    <n v="63"/>
    <n v="0.33333333333333331"/>
    <x v="21"/>
    <n v="23"/>
    <n v="19"/>
  </r>
  <r>
    <x v="27"/>
    <n v="31"/>
    <x v="1"/>
    <x v="1"/>
    <x v="1"/>
    <n v="8"/>
    <x v="1"/>
    <x v="3"/>
    <x v="5"/>
    <n v="28"/>
    <n v="78"/>
    <x v="10"/>
    <n v="30"/>
    <x v="1"/>
    <n v="90"/>
    <n v="19"/>
    <n v="58"/>
    <n v="0.35897435897435898"/>
    <x v="8"/>
    <n v="22"/>
    <n v="12"/>
  </r>
  <r>
    <x v="28"/>
    <n v="36"/>
    <x v="1"/>
    <x v="1"/>
    <x v="1"/>
    <n v="10"/>
    <x v="1"/>
    <x v="3"/>
    <x v="5"/>
    <n v="30"/>
    <n v="88"/>
    <x v="6"/>
    <n v="40"/>
    <x v="4"/>
    <n v="100"/>
    <n v="22"/>
    <n v="68"/>
    <n v="0.34090909090909088"/>
    <x v="22"/>
    <n v="10"/>
    <n v="12"/>
  </r>
  <r>
    <x v="29"/>
    <n v="49"/>
    <x v="1"/>
    <x v="1"/>
    <x v="1"/>
    <n v="15"/>
    <x v="1"/>
    <x v="2"/>
    <x v="4"/>
    <n v="34"/>
    <n v="120"/>
    <x v="10"/>
    <n v="30"/>
    <x v="0"/>
    <n v="90"/>
    <n v="37"/>
    <n v="101"/>
    <n v="0.28333333333333333"/>
    <x v="10"/>
    <n v="-4"/>
    <n v="-30"/>
  </r>
  <r>
    <x v="14"/>
    <n v="54"/>
    <x v="1"/>
    <x v="1"/>
    <x v="0"/>
    <n v="20"/>
    <x v="1"/>
    <x v="3"/>
    <x v="6"/>
    <n v="14"/>
    <n v="121"/>
    <x v="13"/>
    <n v="50"/>
    <x v="6"/>
    <n v="110"/>
    <n v="53"/>
    <n v="127"/>
    <n v="0.11570247933884298"/>
    <x v="23"/>
    <n v="6"/>
    <n v="-11"/>
  </r>
  <r>
    <x v="10"/>
    <n v="46"/>
    <x v="1"/>
    <x v="1"/>
    <x v="2"/>
    <n v="14"/>
    <x v="1"/>
    <x v="3"/>
    <x v="6"/>
    <n v="30"/>
    <n v="113"/>
    <x v="9"/>
    <n v="40"/>
    <x v="4"/>
    <n v="100"/>
    <n v="37"/>
    <n v="97"/>
    <n v="0.26548672566371684"/>
    <x v="20"/>
    <n v="10"/>
    <n v="-13"/>
  </r>
  <r>
    <x v="10"/>
    <n v="43"/>
    <x v="1"/>
    <x v="1"/>
    <x v="2"/>
    <n v="14"/>
    <x v="1"/>
    <x v="3"/>
    <x v="7"/>
    <n v="20"/>
    <n v="109"/>
    <x v="9"/>
    <n v="30"/>
    <x v="0"/>
    <n v="90"/>
    <n v="46"/>
    <n v="103"/>
    <n v="0.1834862385321101"/>
    <x v="2"/>
    <n v="10"/>
    <n v="-19"/>
  </r>
  <r>
    <x v="10"/>
    <n v="44"/>
    <x v="1"/>
    <x v="1"/>
    <x v="2"/>
    <n v="40"/>
    <x v="1"/>
    <x v="2"/>
    <x v="8"/>
    <n v="-8"/>
    <n v="106"/>
    <x v="9"/>
    <n v="40"/>
    <x v="3"/>
    <n v="100"/>
    <n v="70"/>
    <n v="154"/>
    <n v="-7.5471698113207544E-2"/>
    <x v="23"/>
    <n v="18"/>
    <n v="-6"/>
  </r>
  <r>
    <x v="29"/>
    <n v="53"/>
    <x v="1"/>
    <x v="1"/>
    <x v="1"/>
    <n v="16"/>
    <x v="1"/>
    <x v="2"/>
    <x v="8"/>
    <n v="49"/>
    <n v="141"/>
    <x v="10"/>
    <n v="40"/>
    <x v="0"/>
    <n v="100"/>
    <n v="39"/>
    <n v="108"/>
    <n v="0.3475177304964539"/>
    <x v="2"/>
    <n v="-19"/>
    <n v="-41"/>
  </r>
  <r>
    <x v="16"/>
    <n v="54"/>
    <x v="1"/>
    <x v="1"/>
    <x v="3"/>
    <n v="20"/>
    <x v="1"/>
    <x v="2"/>
    <x v="8"/>
    <n v="13"/>
    <n v="121"/>
    <x v="14"/>
    <n v="50"/>
    <x v="6"/>
    <n v="110"/>
    <n v="54"/>
    <n v="128"/>
    <n v="0.10743801652892562"/>
    <x v="23"/>
    <n v="7"/>
    <n v="-11"/>
  </r>
  <r>
    <x v="7"/>
    <n v="54"/>
    <x v="1"/>
    <x v="1"/>
    <x v="1"/>
    <n v="20"/>
    <x v="0"/>
    <x v="0"/>
    <x v="10"/>
    <n v="13"/>
    <n v="121"/>
    <x v="6"/>
    <n v="50"/>
    <x v="6"/>
    <n v="110"/>
    <n v="54"/>
    <n v="128"/>
    <n v="0.10743801652892562"/>
    <x v="23"/>
    <n v="7"/>
    <n v="-11"/>
  </r>
  <r>
    <x v="15"/>
    <n v="46"/>
    <x v="1"/>
    <x v="1"/>
    <x v="3"/>
    <n v="14"/>
    <x v="0"/>
    <x v="0"/>
    <x v="10"/>
    <n v="30"/>
    <n v="113"/>
    <x v="8"/>
    <n v="40"/>
    <x v="0"/>
    <n v="100"/>
    <n v="37"/>
    <n v="97"/>
    <n v="0.26548672566371684"/>
    <x v="20"/>
    <n v="0"/>
    <n v="-13"/>
  </r>
  <r>
    <x v="9"/>
    <n v="43"/>
    <x v="1"/>
    <x v="1"/>
    <x v="3"/>
    <n v="14"/>
    <x v="0"/>
    <x v="0"/>
    <x v="0"/>
    <n v="20"/>
    <n v="109"/>
    <x v="8"/>
    <n v="40"/>
    <x v="0"/>
    <n v="100"/>
    <n v="46"/>
    <n v="103"/>
    <n v="0.1834862385321101"/>
    <x v="24"/>
    <n v="10"/>
    <n v="-9"/>
  </r>
  <r>
    <x v="30"/>
    <n v="47"/>
    <x v="1"/>
    <x v="1"/>
    <x v="3"/>
    <n v="13"/>
    <x v="0"/>
    <x v="0"/>
    <x v="0"/>
    <n v="44"/>
    <n v="115"/>
    <x v="14"/>
    <n v="40"/>
    <x v="4"/>
    <n v="100"/>
    <n v="24"/>
    <n v="84"/>
    <n v="0.38260869565217392"/>
    <x v="25"/>
    <n v="-4"/>
    <n v="-15"/>
  </r>
  <r>
    <x v="31"/>
    <n v="36"/>
    <x v="1"/>
    <x v="1"/>
    <x v="2"/>
    <n v="10"/>
    <x v="0"/>
    <x v="1"/>
    <x v="3"/>
    <n v="33"/>
    <n v="90"/>
    <x v="5"/>
    <n v="30"/>
    <x v="4"/>
    <n v="90"/>
    <n v="21"/>
    <n v="67"/>
    <n v="0.36666666666666664"/>
    <x v="20"/>
    <n v="7"/>
    <n v="0"/>
  </r>
  <r>
    <x v="32"/>
    <n v="61"/>
    <x v="1"/>
    <x v="1"/>
    <x v="3"/>
    <n v="55"/>
    <x v="0"/>
    <x v="1"/>
    <x v="3"/>
    <n v="1"/>
    <n v="147"/>
    <x v="14"/>
    <n v="40"/>
    <x v="5"/>
    <n v="100"/>
    <n v="85"/>
    <n v="201"/>
    <n v="6.8027210884353739E-3"/>
    <x v="0"/>
    <n v="-1"/>
    <n v="-47"/>
  </r>
  <r>
    <x v="33"/>
    <n v="43"/>
    <x v="2"/>
    <x v="0"/>
    <x v="1"/>
    <n v="14"/>
    <x v="1"/>
    <x v="3"/>
    <x v="5"/>
    <n v="30"/>
    <n v="99"/>
    <x v="1"/>
    <n v="50"/>
    <x v="4"/>
    <n v="110"/>
    <n v="26"/>
    <n v="83"/>
    <n v="0.30303030303030304"/>
    <x v="21"/>
    <n v="10"/>
    <n v="11"/>
  </r>
  <r>
    <x v="34"/>
    <n v="54"/>
    <x v="2"/>
    <x v="0"/>
    <x v="1"/>
    <n v="15"/>
    <x v="1"/>
    <x v="2"/>
    <x v="4"/>
    <n v="52"/>
    <n v="133"/>
    <x v="1"/>
    <n v="40"/>
    <x v="4"/>
    <n v="100"/>
    <n v="27"/>
    <n v="96"/>
    <n v="0.39097744360902253"/>
    <x v="14"/>
    <n v="-12"/>
    <n v="-33"/>
  </r>
  <r>
    <x v="1"/>
    <n v="47"/>
    <x v="2"/>
    <x v="0"/>
    <x v="0"/>
    <n v="42"/>
    <x v="0"/>
    <x v="0"/>
    <x v="0"/>
    <n v="-6"/>
    <n v="112"/>
    <x v="0"/>
    <n v="40"/>
    <x v="5"/>
    <n v="100"/>
    <n v="71"/>
    <n v="160"/>
    <n v="-5.3571428571428568E-2"/>
    <x v="25"/>
    <n v="6"/>
    <n v="-12"/>
  </r>
  <r>
    <x v="0"/>
    <n v="54"/>
    <x v="2"/>
    <x v="0"/>
    <x v="0"/>
    <n v="17"/>
    <x v="0"/>
    <x v="0"/>
    <x v="1"/>
    <n v="29"/>
    <n v="127"/>
    <x v="0"/>
    <n v="50"/>
    <x v="0"/>
    <n v="110"/>
    <n v="44"/>
    <n v="115"/>
    <n v="0.2283464566929134"/>
    <x v="23"/>
    <n v="1"/>
    <n v="-17"/>
  </r>
  <r>
    <x v="21"/>
    <n v="65"/>
    <x v="2"/>
    <x v="0"/>
    <x v="2"/>
    <n v="24"/>
    <x v="0"/>
    <x v="0"/>
    <x v="0"/>
    <n v="23"/>
    <n v="145"/>
    <x v="2"/>
    <n v="40"/>
    <x v="6"/>
    <n v="100"/>
    <n v="57"/>
    <n v="146"/>
    <n v="0.15862068965517243"/>
    <x v="15"/>
    <n v="-3"/>
    <n v="-45"/>
  </r>
  <r>
    <x v="35"/>
    <n v="80"/>
    <x v="2"/>
    <x v="0"/>
    <x v="2"/>
    <n v="24"/>
    <x v="0"/>
    <x v="0"/>
    <x v="1"/>
    <n v="50"/>
    <n v="176"/>
    <x v="2"/>
    <n v="60"/>
    <x v="0"/>
    <n v="120"/>
    <n v="46"/>
    <n v="150"/>
    <n v="0.28409090909090912"/>
    <x v="9"/>
    <n v="-20"/>
    <n v="-56"/>
  </r>
  <r>
    <x v="36"/>
    <n v="54"/>
    <x v="2"/>
    <x v="0"/>
    <x v="1"/>
    <n v="17"/>
    <x v="0"/>
    <x v="0"/>
    <x v="10"/>
    <n v="28"/>
    <n v="127"/>
    <x v="1"/>
    <n v="50"/>
    <x v="0"/>
    <n v="110"/>
    <n v="45"/>
    <n v="116"/>
    <n v="0.22047244094488189"/>
    <x v="23"/>
    <n v="2"/>
    <n v="-17"/>
  </r>
  <r>
    <x v="34"/>
    <n v="41"/>
    <x v="2"/>
    <x v="0"/>
    <x v="1"/>
    <n v="13"/>
    <x v="0"/>
    <x v="0"/>
    <x v="0"/>
    <n v="24"/>
    <n v="101"/>
    <x v="1"/>
    <n v="30"/>
    <x v="0"/>
    <n v="90"/>
    <n v="36"/>
    <n v="90"/>
    <n v="0.23762376237623761"/>
    <x v="26"/>
    <n v="6"/>
    <n v="-11"/>
  </r>
  <r>
    <x v="37"/>
    <n v="54"/>
    <x v="2"/>
    <x v="0"/>
    <x v="3"/>
    <n v="15"/>
    <x v="0"/>
    <x v="1"/>
    <x v="11"/>
    <n v="53"/>
    <n v="133"/>
    <x v="3"/>
    <n v="30"/>
    <x v="1"/>
    <n v="90"/>
    <n v="26"/>
    <n v="95"/>
    <n v="0.39849624060150374"/>
    <x v="27"/>
    <n v="-3"/>
    <n v="-43"/>
  </r>
  <r>
    <x v="26"/>
    <n v="31"/>
    <x v="2"/>
    <x v="1"/>
    <x v="0"/>
    <n v="8"/>
    <x v="1"/>
    <x v="2"/>
    <x v="4"/>
    <n v="27"/>
    <n v="77"/>
    <x v="12"/>
    <n v="30"/>
    <x v="1"/>
    <n v="90"/>
    <n v="19"/>
    <n v="58"/>
    <n v="0.35064935064935066"/>
    <x v="8"/>
    <n v="23"/>
    <n v="13"/>
  </r>
  <r>
    <x v="29"/>
    <n v="34"/>
    <x v="2"/>
    <x v="1"/>
    <x v="1"/>
    <n v="9"/>
    <x v="1"/>
    <x v="3"/>
    <x v="5"/>
    <n v="31"/>
    <n v="85"/>
    <x v="10"/>
    <n v="40"/>
    <x v="1"/>
    <n v="100"/>
    <n v="20"/>
    <n v="63"/>
    <n v="0.36470588235294116"/>
    <x v="13"/>
    <n v="19"/>
    <n v="15"/>
  </r>
  <r>
    <x v="28"/>
    <n v="33"/>
    <x v="2"/>
    <x v="1"/>
    <x v="1"/>
    <n v="9"/>
    <x v="1"/>
    <x v="3"/>
    <x v="5"/>
    <n v="28"/>
    <n v="82"/>
    <x v="6"/>
    <n v="30"/>
    <x v="1"/>
    <n v="90"/>
    <n v="21"/>
    <n v="63"/>
    <n v="0.34146341463414637"/>
    <x v="24"/>
    <n v="22"/>
    <n v="8"/>
  </r>
  <r>
    <x v="10"/>
    <n v="48"/>
    <x v="2"/>
    <x v="1"/>
    <x v="2"/>
    <n v="15"/>
    <x v="1"/>
    <x v="3"/>
    <x v="7"/>
    <n v="28"/>
    <n v="122"/>
    <x v="9"/>
    <n v="40"/>
    <x v="0"/>
    <n v="100"/>
    <n v="46"/>
    <n v="109"/>
    <n v="0.22950819672131148"/>
    <x v="28"/>
    <n v="2"/>
    <n v="-22"/>
  </r>
  <r>
    <x v="38"/>
    <n v="55"/>
    <x v="2"/>
    <x v="1"/>
    <x v="1"/>
    <n v="49"/>
    <x v="1"/>
    <x v="2"/>
    <x v="9"/>
    <n v="-3"/>
    <n v="131"/>
    <x v="10"/>
    <n v="40"/>
    <x v="5"/>
    <n v="100"/>
    <n v="79"/>
    <n v="183"/>
    <n v="-2.2900763358778626E-2"/>
    <x v="11"/>
    <n v="3"/>
    <n v="-31"/>
  </r>
  <r>
    <x v="39"/>
    <n v="49"/>
    <x v="2"/>
    <x v="1"/>
    <x v="1"/>
    <n v="44"/>
    <x v="1"/>
    <x v="2"/>
    <x v="8"/>
    <n v="-5"/>
    <n v="118"/>
    <x v="17"/>
    <n v="30"/>
    <x v="3"/>
    <n v="90"/>
    <n v="74"/>
    <n v="167"/>
    <n v="-4.2372881355932202E-2"/>
    <x v="10"/>
    <n v="15"/>
    <n v="-28"/>
  </r>
  <r>
    <x v="8"/>
    <n v="39"/>
    <x v="2"/>
    <x v="1"/>
    <x v="3"/>
    <n v="14"/>
    <x v="1"/>
    <x v="3"/>
    <x v="7"/>
    <n v="1"/>
    <n v="88"/>
    <x v="7"/>
    <n v="40"/>
    <x v="6"/>
    <n v="100"/>
    <n v="48"/>
    <n v="101"/>
    <n v="1.1363636363636364E-2"/>
    <x v="29"/>
    <n v="19"/>
    <n v="12"/>
  </r>
  <r>
    <x v="40"/>
    <n v="49"/>
    <x v="2"/>
    <x v="1"/>
    <x v="0"/>
    <n v="44"/>
    <x v="0"/>
    <x v="0"/>
    <x v="10"/>
    <n v="-5"/>
    <n v="118"/>
    <x v="12"/>
    <n v="40"/>
    <x v="5"/>
    <n v="100"/>
    <n v="74"/>
    <n v="167"/>
    <n v="-4.2372881355932202E-2"/>
    <x v="30"/>
    <n v="5"/>
    <n v="-18"/>
  </r>
  <r>
    <x v="41"/>
    <n v="41"/>
    <x v="2"/>
    <x v="1"/>
    <x v="0"/>
    <n v="12"/>
    <x v="0"/>
    <x v="0"/>
    <x v="10"/>
    <n v="30"/>
    <n v="107"/>
    <x v="13"/>
    <n v="30"/>
    <x v="0"/>
    <n v="90"/>
    <n v="36"/>
    <n v="89"/>
    <n v="0.28037383177570091"/>
    <x v="26"/>
    <n v="0"/>
    <n v="-17"/>
  </r>
  <r>
    <x v="13"/>
    <n v="92"/>
    <x v="2"/>
    <x v="1"/>
    <x v="0"/>
    <n v="28"/>
    <x v="0"/>
    <x v="0"/>
    <x v="0"/>
    <n v="16"/>
    <n v="160"/>
    <x v="12"/>
    <n v="80"/>
    <x v="6"/>
    <n v="140"/>
    <n v="52"/>
    <n v="172"/>
    <n v="0.1"/>
    <x v="31"/>
    <n v="4"/>
    <n v="-20"/>
  </r>
  <r>
    <x v="42"/>
    <n v="68"/>
    <x v="2"/>
    <x v="1"/>
    <x v="2"/>
    <n v="25"/>
    <x v="0"/>
    <x v="0"/>
    <x v="0"/>
    <n v="27"/>
    <n v="153"/>
    <x v="5"/>
    <n v="50"/>
    <x v="6"/>
    <n v="110"/>
    <n v="58"/>
    <n v="151"/>
    <n v="0.17647058823529413"/>
    <x v="16"/>
    <n v="-7"/>
    <n v="-43"/>
  </r>
  <r>
    <x v="42"/>
    <n v="63"/>
    <x v="2"/>
    <x v="1"/>
    <x v="2"/>
    <n v="19"/>
    <x v="0"/>
    <x v="0"/>
    <x v="1"/>
    <n v="36"/>
    <n v="139"/>
    <x v="5"/>
    <n v="40"/>
    <x v="4"/>
    <n v="100"/>
    <n v="40"/>
    <n v="122"/>
    <n v="0.25899280575539568"/>
    <x v="32"/>
    <n v="4"/>
    <n v="-39"/>
  </r>
  <r>
    <x v="9"/>
    <n v="92"/>
    <x v="2"/>
    <x v="1"/>
    <x v="3"/>
    <n v="28"/>
    <x v="0"/>
    <x v="0"/>
    <x v="1"/>
    <n v="17"/>
    <n v="160"/>
    <x v="8"/>
    <n v="80"/>
    <x v="6"/>
    <n v="140"/>
    <n v="51"/>
    <n v="171"/>
    <n v="0.10625"/>
    <x v="31"/>
    <n v="3"/>
    <n v="-20"/>
  </r>
  <r>
    <x v="41"/>
    <n v="55"/>
    <x v="2"/>
    <x v="1"/>
    <x v="0"/>
    <n v="49"/>
    <x v="0"/>
    <x v="1"/>
    <x v="11"/>
    <n v="-3"/>
    <n v="131"/>
    <x v="13"/>
    <n v="40"/>
    <x v="5"/>
    <n v="100"/>
    <n v="79"/>
    <n v="183"/>
    <n v="-2.2900763358778626E-2"/>
    <x v="11"/>
    <n v="3"/>
    <n v="-31"/>
  </r>
  <r>
    <x v="43"/>
    <n v="51"/>
    <x v="3"/>
    <x v="0"/>
    <x v="0"/>
    <n v="46"/>
    <x v="0"/>
    <x v="0"/>
    <x v="0"/>
    <n v="-7"/>
    <n v="130"/>
    <x v="0"/>
    <n v="30"/>
    <x v="0"/>
    <n v="90"/>
    <n v="76"/>
    <n v="173"/>
    <n v="-5.3846153846153849E-2"/>
    <x v="0"/>
    <n v="37"/>
    <n v="-40"/>
  </r>
  <r>
    <x v="1"/>
    <n v="52"/>
    <x v="3"/>
    <x v="0"/>
    <x v="0"/>
    <n v="17"/>
    <x v="0"/>
    <x v="0"/>
    <x v="1"/>
    <n v="39"/>
    <n v="131"/>
    <x v="0"/>
    <n v="30"/>
    <x v="1"/>
    <n v="90"/>
    <n v="45"/>
    <n v="114"/>
    <n v="0.29770992366412213"/>
    <x v="1"/>
    <n v="11"/>
    <n v="-41"/>
  </r>
  <r>
    <x v="44"/>
    <n v="43"/>
    <x v="3"/>
    <x v="0"/>
    <x v="1"/>
    <n v="13"/>
    <x v="0"/>
    <x v="0"/>
    <x v="0"/>
    <n v="42"/>
    <n v="114"/>
    <x v="1"/>
    <n v="30"/>
    <x v="1"/>
    <n v="90"/>
    <n v="36"/>
    <n v="92"/>
    <n v="0.36842105263157893"/>
    <x v="2"/>
    <n v="8"/>
    <n v="-24"/>
  </r>
  <r>
    <x v="35"/>
    <n v="38"/>
    <x v="3"/>
    <x v="0"/>
    <x v="2"/>
    <n v="10"/>
    <x v="0"/>
    <x v="1"/>
    <x v="2"/>
    <n v="52"/>
    <n v="100"/>
    <x v="2"/>
    <n v="40"/>
    <x v="1"/>
    <n v="100"/>
    <n v="21"/>
    <n v="69"/>
    <n v="0.52"/>
    <x v="3"/>
    <n v="-2"/>
    <n v="0"/>
  </r>
  <r>
    <x v="45"/>
    <n v="72"/>
    <x v="3"/>
    <x v="0"/>
    <x v="3"/>
    <n v="23"/>
    <x v="0"/>
    <x v="1"/>
    <x v="3"/>
    <n v="83"/>
    <n v="194"/>
    <x v="3"/>
    <n v="20"/>
    <x v="1"/>
    <n v="80"/>
    <n v="54"/>
    <n v="149"/>
    <n v="0.42783505154639173"/>
    <x v="4"/>
    <n v="-33"/>
    <n v="-114"/>
  </r>
  <r>
    <x v="46"/>
    <n v="0"/>
    <x v="3"/>
    <x v="1"/>
    <x v="0"/>
    <n v="0"/>
    <x v="1"/>
    <x v="2"/>
    <x v="4"/>
    <n v="46"/>
    <n v="46"/>
    <x v="4"/>
    <n v="0"/>
    <x v="2"/>
    <n v="60"/>
    <n v="12"/>
    <n v="12"/>
    <n v="1"/>
    <x v="5"/>
    <n v="14"/>
    <n v="14"/>
  </r>
  <r>
    <x v="31"/>
    <n v="47"/>
    <x v="3"/>
    <x v="1"/>
    <x v="2"/>
    <n v="15"/>
    <x v="1"/>
    <x v="2"/>
    <x v="4"/>
    <n v="31"/>
    <n v="118"/>
    <x v="5"/>
    <n v="30"/>
    <x v="1"/>
    <n v="90"/>
    <n v="43"/>
    <n v="105"/>
    <n v="0.26271186440677968"/>
    <x v="6"/>
    <n v="19"/>
    <n v="-28"/>
  </r>
  <r>
    <x v="47"/>
    <n v="27"/>
    <x v="3"/>
    <x v="1"/>
    <x v="1"/>
    <n v="7"/>
    <x v="1"/>
    <x v="3"/>
    <x v="5"/>
    <n v="31"/>
    <n v="70"/>
    <x v="6"/>
    <n v="30"/>
    <x v="2"/>
    <n v="90"/>
    <n v="18"/>
    <n v="52"/>
    <n v="0.44285714285714284"/>
    <x v="7"/>
    <n v="29"/>
    <n v="20"/>
  </r>
  <r>
    <x v="8"/>
    <n v="31"/>
    <x v="3"/>
    <x v="1"/>
    <x v="3"/>
    <n v="9"/>
    <x v="1"/>
    <x v="3"/>
    <x v="5"/>
    <n v="10"/>
    <n v="72"/>
    <x v="7"/>
    <n v="30"/>
    <x v="1"/>
    <n v="90"/>
    <n v="30"/>
    <n v="70"/>
    <n v="0.1388888888888889"/>
    <x v="8"/>
    <n v="40"/>
    <n v="18"/>
  </r>
  <r>
    <x v="9"/>
    <n v="40"/>
    <x v="3"/>
    <x v="1"/>
    <x v="3"/>
    <n v="11"/>
    <x v="1"/>
    <x v="2"/>
    <x v="4"/>
    <n v="55"/>
    <n v="106"/>
    <x v="8"/>
    <n v="20"/>
    <x v="2"/>
    <n v="80"/>
    <n v="22"/>
    <n v="73"/>
    <n v="0.51886792452830188"/>
    <x v="9"/>
    <n v="5"/>
    <n v="-26"/>
  </r>
  <r>
    <x v="10"/>
    <n v="49"/>
    <x v="3"/>
    <x v="1"/>
    <x v="2"/>
    <n v="15"/>
    <x v="1"/>
    <x v="3"/>
    <x v="6"/>
    <n v="49"/>
    <n v="128"/>
    <x v="9"/>
    <n v="30"/>
    <x v="2"/>
    <n v="90"/>
    <n v="38"/>
    <n v="102"/>
    <n v="0.3828125"/>
    <x v="10"/>
    <n v="11"/>
    <n v="-38"/>
  </r>
  <r>
    <x v="10"/>
    <n v="45"/>
    <x v="3"/>
    <x v="1"/>
    <x v="2"/>
    <n v="14"/>
    <x v="1"/>
    <x v="3"/>
    <x v="7"/>
    <n v="36"/>
    <n v="121"/>
    <x v="9"/>
    <n v="30"/>
    <x v="1"/>
    <n v="90"/>
    <n v="45"/>
    <n v="104"/>
    <n v="0.2975206611570248"/>
    <x v="11"/>
    <n v="14"/>
    <n v="-31"/>
  </r>
  <r>
    <x v="10"/>
    <n v="45"/>
    <x v="3"/>
    <x v="1"/>
    <x v="2"/>
    <n v="41"/>
    <x v="1"/>
    <x v="2"/>
    <x v="8"/>
    <n v="-10"/>
    <n v="116"/>
    <x v="9"/>
    <n v="30"/>
    <x v="0"/>
    <n v="90"/>
    <n v="71"/>
    <n v="157"/>
    <n v="-8.6206896551724144E-2"/>
    <x v="11"/>
    <n v="40"/>
    <n v="-26"/>
  </r>
  <r>
    <x v="27"/>
    <n v="60"/>
    <x v="3"/>
    <x v="1"/>
    <x v="1"/>
    <n v="54"/>
    <x v="1"/>
    <x v="2"/>
    <x v="9"/>
    <n v="1"/>
    <n v="153"/>
    <x v="10"/>
    <n v="30"/>
    <x v="3"/>
    <n v="90"/>
    <n v="83"/>
    <n v="197"/>
    <n v="6.5359477124183009E-3"/>
    <x v="12"/>
    <n v="9"/>
    <n v="-63"/>
  </r>
  <r>
    <x v="48"/>
    <n v="34"/>
    <x v="3"/>
    <x v="1"/>
    <x v="3"/>
    <n v="12"/>
    <x v="1"/>
    <x v="3"/>
    <x v="7"/>
    <n v="-3"/>
    <n v="82"/>
    <x v="7"/>
    <n v="40"/>
    <x v="0"/>
    <n v="100"/>
    <n v="45"/>
    <n v="91"/>
    <n v="-3.6585365853658534E-2"/>
    <x v="13"/>
    <n v="33"/>
    <n v="18"/>
  </r>
  <r>
    <x v="17"/>
    <n v="54"/>
    <x v="3"/>
    <x v="1"/>
    <x v="3"/>
    <n v="20"/>
    <x v="1"/>
    <x v="2"/>
    <x v="9"/>
    <n v="18"/>
    <n v="128"/>
    <x v="11"/>
    <n v="40"/>
    <x v="4"/>
    <n v="100"/>
    <n v="54"/>
    <n v="128"/>
    <n v="0.140625"/>
    <x v="14"/>
    <n v="22"/>
    <n v="-28"/>
  </r>
  <r>
    <x v="13"/>
    <n v="45"/>
    <x v="3"/>
    <x v="1"/>
    <x v="0"/>
    <n v="41"/>
    <x v="0"/>
    <x v="0"/>
    <x v="10"/>
    <n v="-9"/>
    <n v="116"/>
    <x v="12"/>
    <n v="20"/>
    <x v="0"/>
    <n v="80"/>
    <n v="70"/>
    <n v="156"/>
    <n v="-7.7586206896551727E-2"/>
    <x v="15"/>
    <n v="39"/>
    <n v="-36"/>
  </r>
  <r>
    <x v="14"/>
    <n v="48"/>
    <x v="3"/>
    <x v="1"/>
    <x v="0"/>
    <n v="13"/>
    <x v="0"/>
    <x v="0"/>
    <x v="0"/>
    <n v="67"/>
    <n v="126"/>
    <x v="13"/>
    <n v="30"/>
    <x v="2"/>
    <n v="90"/>
    <n v="25"/>
    <n v="86"/>
    <n v="0.53174603174603174"/>
    <x v="16"/>
    <n v="-7"/>
    <n v="-36"/>
  </r>
  <r>
    <x v="15"/>
    <n v="49"/>
    <x v="3"/>
    <x v="1"/>
    <x v="3"/>
    <n v="15"/>
    <x v="0"/>
    <x v="0"/>
    <x v="10"/>
    <n v="49"/>
    <n v="128"/>
    <x v="8"/>
    <n v="30"/>
    <x v="2"/>
    <n v="90"/>
    <n v="38"/>
    <n v="102"/>
    <n v="0.3828125"/>
    <x v="10"/>
    <n v="11"/>
    <n v="-38"/>
  </r>
  <r>
    <x v="30"/>
    <n v="48"/>
    <x v="3"/>
    <x v="1"/>
    <x v="3"/>
    <n v="13"/>
    <x v="0"/>
    <x v="0"/>
    <x v="0"/>
    <n v="70"/>
    <n v="127"/>
    <x v="14"/>
    <n v="30"/>
    <x v="2"/>
    <n v="90"/>
    <n v="24"/>
    <n v="85"/>
    <n v="0.55118110236220474"/>
    <x v="16"/>
    <n v="-10"/>
    <n v="-37"/>
  </r>
  <r>
    <x v="42"/>
    <n v="40"/>
    <x v="3"/>
    <x v="1"/>
    <x v="2"/>
    <n v="11"/>
    <x v="0"/>
    <x v="1"/>
    <x v="2"/>
    <n v="53"/>
    <n v="106"/>
    <x v="5"/>
    <n v="40"/>
    <x v="1"/>
    <n v="100"/>
    <n v="23"/>
    <n v="74"/>
    <n v="0.5"/>
    <x v="5"/>
    <n v="-3"/>
    <n v="-6"/>
  </r>
  <r>
    <x v="12"/>
    <n v="82"/>
    <x v="3"/>
    <x v="1"/>
    <x v="3"/>
    <n v="27"/>
    <x v="0"/>
    <x v="1"/>
    <x v="11"/>
    <n v="95"/>
    <n v="218"/>
    <x v="11"/>
    <n v="30"/>
    <x v="1"/>
    <n v="90"/>
    <n v="59"/>
    <n v="168"/>
    <n v="0.43577981651376146"/>
    <x v="4"/>
    <n v="-45"/>
    <n v="-128"/>
  </r>
  <r>
    <x v="49"/>
    <n v="91"/>
    <x v="3"/>
    <x v="1"/>
    <x v="3"/>
    <n v="28"/>
    <x v="0"/>
    <x v="1"/>
    <x v="3"/>
    <n v="113"/>
    <n v="232"/>
    <x v="11"/>
    <n v="40"/>
    <x v="1"/>
    <n v="100"/>
    <n v="51"/>
    <n v="170"/>
    <n v="0.48706896551724138"/>
    <x v="17"/>
    <n v="-63"/>
    <n v="-132"/>
  </r>
  <r>
    <x v="22"/>
    <n v="40"/>
    <x v="4"/>
    <x v="0"/>
    <x v="1"/>
    <n v="13"/>
    <x v="1"/>
    <x v="3"/>
    <x v="5"/>
    <n v="39"/>
    <n v="98"/>
    <x v="1"/>
    <n v="40"/>
    <x v="4"/>
    <n v="100"/>
    <n v="26"/>
    <n v="79"/>
    <n v="0.39795918367346939"/>
    <x v="5"/>
    <n v="1"/>
    <n v="2"/>
  </r>
  <r>
    <x v="50"/>
    <n v="50"/>
    <x v="4"/>
    <x v="0"/>
    <x v="1"/>
    <n v="14"/>
    <x v="1"/>
    <x v="2"/>
    <x v="4"/>
    <n v="71"/>
    <n v="131"/>
    <x v="1"/>
    <n v="30"/>
    <x v="4"/>
    <n v="90"/>
    <n v="25"/>
    <n v="89"/>
    <n v="0.5419847328244275"/>
    <x v="9"/>
    <n v="-31"/>
    <n v="-41"/>
  </r>
  <r>
    <x v="23"/>
    <n v="40"/>
    <x v="4"/>
    <x v="0"/>
    <x v="0"/>
    <n v="13"/>
    <x v="1"/>
    <x v="3"/>
    <x v="7"/>
    <n v="40"/>
    <n v="98"/>
    <x v="0"/>
    <n v="30"/>
    <x v="4"/>
    <n v="90"/>
    <n v="25"/>
    <n v="78"/>
    <n v="0.40816326530612246"/>
    <x v="18"/>
    <n v="0"/>
    <n v="-8"/>
  </r>
  <r>
    <x v="25"/>
    <n v="52"/>
    <x v="4"/>
    <x v="0"/>
    <x v="2"/>
    <n v="47"/>
    <x v="1"/>
    <x v="2"/>
    <x v="8"/>
    <n v="-12"/>
    <n v="128"/>
    <x v="15"/>
    <n v="50"/>
    <x v="5"/>
    <n v="110"/>
    <n v="76"/>
    <n v="175"/>
    <n v="-9.375E-2"/>
    <x v="19"/>
    <n v="12"/>
    <n v="-18"/>
  </r>
  <r>
    <x v="35"/>
    <n v="75"/>
    <x v="4"/>
    <x v="0"/>
    <x v="2"/>
    <n v="23"/>
    <x v="0"/>
    <x v="0"/>
    <x v="1"/>
    <n v="65"/>
    <n v="175"/>
    <x v="2"/>
    <n v="50"/>
    <x v="0"/>
    <n v="110"/>
    <n v="45"/>
    <n v="143"/>
    <n v="0.37142857142857144"/>
    <x v="15"/>
    <n v="-35"/>
    <n v="-65"/>
  </r>
  <r>
    <x v="51"/>
    <n v="46"/>
    <x v="4"/>
    <x v="0"/>
    <x v="1"/>
    <n v="14"/>
    <x v="0"/>
    <x v="0"/>
    <x v="0"/>
    <n v="46"/>
    <n v="121"/>
    <x v="1"/>
    <n v="40"/>
    <x v="0"/>
    <n v="100"/>
    <n v="37"/>
    <n v="97"/>
    <n v="0.38016528925619836"/>
    <x v="20"/>
    <n v="-16"/>
    <n v="-21"/>
  </r>
  <r>
    <x v="23"/>
    <n v="55"/>
    <x v="4"/>
    <x v="0"/>
    <x v="0"/>
    <n v="20"/>
    <x v="0"/>
    <x v="1"/>
    <x v="2"/>
    <n v="22"/>
    <n v="132"/>
    <x v="0"/>
    <n v="40"/>
    <x v="6"/>
    <n v="100"/>
    <n v="54"/>
    <n v="129"/>
    <n v="0.16666666666666666"/>
    <x v="11"/>
    <n v="-2"/>
    <n v="-32"/>
  </r>
  <r>
    <x v="52"/>
    <n v="50"/>
    <x v="4"/>
    <x v="0"/>
    <x v="0"/>
    <n v="14"/>
    <x v="0"/>
    <x v="1"/>
    <x v="2"/>
    <n v="71"/>
    <n v="131"/>
    <x v="16"/>
    <n v="40"/>
    <x v="4"/>
    <n v="100"/>
    <n v="25"/>
    <n v="89"/>
    <n v="0.5419847328244275"/>
    <x v="18"/>
    <n v="-31"/>
    <n v="-31"/>
  </r>
  <r>
    <x v="23"/>
    <n v="57"/>
    <x v="4"/>
    <x v="0"/>
    <x v="0"/>
    <n v="17"/>
    <x v="0"/>
    <x v="1"/>
    <x v="11"/>
    <n v="43"/>
    <n v="133"/>
    <x v="0"/>
    <n v="40"/>
    <x v="0"/>
    <n v="100"/>
    <n v="39"/>
    <n v="113"/>
    <n v="0.32330827067669171"/>
    <x v="6"/>
    <n v="-13"/>
    <n v="-33"/>
  </r>
  <r>
    <x v="53"/>
    <n v="36"/>
    <x v="4"/>
    <x v="0"/>
    <x v="2"/>
    <n v="10"/>
    <x v="0"/>
    <x v="1"/>
    <x v="2"/>
    <n v="46"/>
    <n v="94"/>
    <x v="15"/>
    <n v="30"/>
    <x v="4"/>
    <n v="90"/>
    <n v="21"/>
    <n v="67"/>
    <n v="0.48936170212765956"/>
    <x v="20"/>
    <n v="-6"/>
    <n v="-4"/>
  </r>
  <r>
    <x v="54"/>
    <n v="33"/>
    <x v="4"/>
    <x v="1"/>
    <x v="0"/>
    <n v="9"/>
    <x v="1"/>
    <x v="2"/>
    <x v="4"/>
    <n v="40"/>
    <n v="86"/>
    <x v="12"/>
    <n v="40"/>
    <x v="1"/>
    <n v="100"/>
    <n v="21"/>
    <n v="63"/>
    <n v="0.46511627906976744"/>
    <x v="21"/>
    <n v="10"/>
    <n v="14"/>
  </r>
  <r>
    <x v="27"/>
    <n v="31"/>
    <x v="4"/>
    <x v="1"/>
    <x v="1"/>
    <n v="8"/>
    <x v="1"/>
    <x v="3"/>
    <x v="5"/>
    <n v="42"/>
    <n v="83"/>
    <x v="10"/>
    <n v="30"/>
    <x v="1"/>
    <n v="90"/>
    <n v="19"/>
    <n v="58"/>
    <n v="0.50602409638554213"/>
    <x v="8"/>
    <n v="8"/>
    <n v="7"/>
  </r>
  <r>
    <x v="28"/>
    <n v="36"/>
    <x v="4"/>
    <x v="1"/>
    <x v="1"/>
    <n v="10"/>
    <x v="1"/>
    <x v="3"/>
    <x v="5"/>
    <n v="45"/>
    <n v="94"/>
    <x v="6"/>
    <n v="40"/>
    <x v="4"/>
    <n v="100"/>
    <n v="22"/>
    <n v="68"/>
    <n v="0.47872340425531917"/>
    <x v="22"/>
    <n v="-5"/>
    <n v="6"/>
  </r>
  <r>
    <x v="55"/>
    <n v="49"/>
    <x v="4"/>
    <x v="1"/>
    <x v="1"/>
    <n v="15"/>
    <x v="1"/>
    <x v="2"/>
    <x v="4"/>
    <n v="50"/>
    <n v="128"/>
    <x v="10"/>
    <n v="30"/>
    <x v="0"/>
    <n v="90"/>
    <n v="37"/>
    <n v="101"/>
    <n v="0.390625"/>
    <x v="10"/>
    <n v="-20"/>
    <n v="-38"/>
  </r>
  <r>
    <x v="14"/>
    <n v="54"/>
    <x v="4"/>
    <x v="1"/>
    <x v="0"/>
    <n v="20"/>
    <x v="1"/>
    <x v="3"/>
    <x v="6"/>
    <n v="21"/>
    <n v="129"/>
    <x v="13"/>
    <n v="50"/>
    <x v="6"/>
    <n v="110"/>
    <n v="53"/>
    <n v="127"/>
    <n v="0.16279069767441862"/>
    <x v="23"/>
    <n v="-1"/>
    <n v="-19"/>
  </r>
  <r>
    <x v="10"/>
    <n v="46"/>
    <x v="4"/>
    <x v="1"/>
    <x v="2"/>
    <n v="14"/>
    <x v="1"/>
    <x v="3"/>
    <x v="6"/>
    <n v="45"/>
    <n v="120"/>
    <x v="9"/>
    <n v="40"/>
    <x v="4"/>
    <n v="100"/>
    <n v="37"/>
    <n v="97"/>
    <n v="0.375"/>
    <x v="20"/>
    <n v="-5"/>
    <n v="-20"/>
  </r>
  <r>
    <x v="10"/>
    <n v="43"/>
    <x v="4"/>
    <x v="1"/>
    <x v="2"/>
    <n v="14"/>
    <x v="1"/>
    <x v="3"/>
    <x v="7"/>
    <n v="30"/>
    <n v="116"/>
    <x v="9"/>
    <n v="30"/>
    <x v="0"/>
    <n v="90"/>
    <n v="46"/>
    <n v="103"/>
    <n v="0.25862068965517243"/>
    <x v="2"/>
    <n v="0"/>
    <n v="-26"/>
  </r>
  <r>
    <x v="10"/>
    <n v="44"/>
    <x v="4"/>
    <x v="1"/>
    <x v="2"/>
    <n v="40"/>
    <x v="1"/>
    <x v="2"/>
    <x v="8"/>
    <n v="-12"/>
    <n v="113"/>
    <x v="9"/>
    <n v="40"/>
    <x v="3"/>
    <n v="100"/>
    <n v="70"/>
    <n v="154"/>
    <n v="-0.10619469026548672"/>
    <x v="23"/>
    <n v="22"/>
    <n v="-13"/>
  </r>
  <r>
    <x v="11"/>
    <n v="53"/>
    <x v="4"/>
    <x v="1"/>
    <x v="1"/>
    <n v="16"/>
    <x v="1"/>
    <x v="2"/>
    <x v="8"/>
    <n v="73"/>
    <n v="150"/>
    <x v="10"/>
    <n v="40"/>
    <x v="0"/>
    <n v="100"/>
    <n v="39"/>
    <n v="108"/>
    <n v="0.48666666666666669"/>
    <x v="2"/>
    <n v="-43"/>
    <n v="-50"/>
  </r>
  <r>
    <x v="32"/>
    <n v="54"/>
    <x v="4"/>
    <x v="1"/>
    <x v="3"/>
    <n v="20"/>
    <x v="1"/>
    <x v="2"/>
    <x v="8"/>
    <n v="19"/>
    <n v="129"/>
    <x v="14"/>
    <n v="50"/>
    <x v="6"/>
    <n v="110"/>
    <n v="54"/>
    <n v="128"/>
    <n v="0.14728682170542637"/>
    <x v="23"/>
    <n v="1"/>
    <n v="-19"/>
  </r>
  <r>
    <x v="28"/>
    <n v="54"/>
    <x v="4"/>
    <x v="1"/>
    <x v="1"/>
    <n v="20"/>
    <x v="0"/>
    <x v="0"/>
    <x v="10"/>
    <n v="19"/>
    <n v="129"/>
    <x v="6"/>
    <n v="50"/>
    <x v="6"/>
    <n v="110"/>
    <n v="54"/>
    <n v="128"/>
    <n v="0.14728682170542637"/>
    <x v="23"/>
    <n v="1"/>
    <n v="-19"/>
  </r>
  <r>
    <x v="9"/>
    <n v="46"/>
    <x v="4"/>
    <x v="1"/>
    <x v="3"/>
    <n v="14"/>
    <x v="0"/>
    <x v="0"/>
    <x v="10"/>
    <n v="45"/>
    <n v="120"/>
    <x v="8"/>
    <n v="40"/>
    <x v="0"/>
    <n v="100"/>
    <n v="37"/>
    <n v="97"/>
    <n v="0.375"/>
    <x v="20"/>
    <n v="-15"/>
    <n v="-20"/>
  </r>
  <r>
    <x v="9"/>
    <n v="43"/>
    <x v="4"/>
    <x v="1"/>
    <x v="3"/>
    <n v="14"/>
    <x v="0"/>
    <x v="0"/>
    <x v="0"/>
    <n v="30"/>
    <n v="116"/>
    <x v="8"/>
    <n v="40"/>
    <x v="0"/>
    <n v="100"/>
    <n v="46"/>
    <n v="103"/>
    <n v="0.25862068965517243"/>
    <x v="24"/>
    <n v="0"/>
    <n v="-16"/>
  </r>
  <r>
    <x v="56"/>
    <n v="47"/>
    <x v="4"/>
    <x v="1"/>
    <x v="3"/>
    <n v="13"/>
    <x v="0"/>
    <x v="0"/>
    <x v="0"/>
    <n v="65"/>
    <n v="123"/>
    <x v="14"/>
    <n v="40"/>
    <x v="4"/>
    <n v="100"/>
    <n v="24"/>
    <n v="84"/>
    <n v="0.52845528455284552"/>
    <x v="25"/>
    <n v="-25"/>
    <n v="-23"/>
  </r>
  <r>
    <x v="31"/>
    <n v="36"/>
    <x v="4"/>
    <x v="1"/>
    <x v="2"/>
    <n v="10"/>
    <x v="0"/>
    <x v="1"/>
    <x v="3"/>
    <n v="49"/>
    <n v="96"/>
    <x v="5"/>
    <n v="30"/>
    <x v="4"/>
    <n v="90"/>
    <n v="21"/>
    <n v="67"/>
    <n v="0.51041666666666663"/>
    <x v="20"/>
    <n v="-9"/>
    <n v="-6"/>
  </r>
  <r>
    <x v="30"/>
    <n v="61"/>
    <x v="4"/>
    <x v="1"/>
    <x v="3"/>
    <n v="55"/>
    <x v="0"/>
    <x v="1"/>
    <x v="3"/>
    <n v="1"/>
    <n v="157"/>
    <x v="14"/>
    <n v="40"/>
    <x v="5"/>
    <n v="100"/>
    <n v="85"/>
    <n v="201"/>
    <n v="6.369426751592357E-3"/>
    <x v="0"/>
    <n v="-1"/>
    <n v="-57"/>
  </r>
  <r>
    <x v="57"/>
    <n v="43"/>
    <x v="5"/>
    <x v="0"/>
    <x v="1"/>
    <n v="14"/>
    <x v="1"/>
    <x v="3"/>
    <x v="5"/>
    <n v="45"/>
    <n v="106"/>
    <x v="1"/>
    <n v="50"/>
    <x v="4"/>
    <n v="110"/>
    <n v="26"/>
    <n v="83"/>
    <n v="0.42452830188679247"/>
    <x v="21"/>
    <n v="-5"/>
    <n v="4"/>
  </r>
  <r>
    <x v="44"/>
    <n v="54"/>
    <x v="5"/>
    <x v="0"/>
    <x v="1"/>
    <n v="15"/>
    <x v="1"/>
    <x v="2"/>
    <x v="4"/>
    <n v="77"/>
    <n v="142"/>
    <x v="1"/>
    <n v="40"/>
    <x v="4"/>
    <n v="100"/>
    <n v="27"/>
    <n v="96"/>
    <n v="0.54225352112676062"/>
    <x v="14"/>
    <n v="-37"/>
    <n v="-42"/>
  </r>
  <r>
    <x v="23"/>
    <n v="47"/>
    <x v="5"/>
    <x v="0"/>
    <x v="0"/>
    <n v="42"/>
    <x v="0"/>
    <x v="0"/>
    <x v="0"/>
    <n v="-9"/>
    <n v="119"/>
    <x v="0"/>
    <n v="40"/>
    <x v="5"/>
    <n v="100"/>
    <n v="71"/>
    <n v="160"/>
    <n v="-7.5630252100840331E-2"/>
    <x v="25"/>
    <n v="9"/>
    <n v="-19"/>
  </r>
  <r>
    <x v="1"/>
    <n v="54"/>
    <x v="5"/>
    <x v="0"/>
    <x v="0"/>
    <n v="17"/>
    <x v="0"/>
    <x v="0"/>
    <x v="1"/>
    <n v="43"/>
    <n v="135"/>
    <x v="0"/>
    <n v="50"/>
    <x v="0"/>
    <n v="110"/>
    <n v="44"/>
    <n v="115"/>
    <n v="0.31851851851851853"/>
    <x v="23"/>
    <n v="-13"/>
    <n v="-25"/>
  </r>
  <r>
    <x v="58"/>
    <n v="65"/>
    <x v="5"/>
    <x v="0"/>
    <x v="2"/>
    <n v="24"/>
    <x v="0"/>
    <x v="0"/>
    <x v="0"/>
    <n v="34"/>
    <n v="155"/>
    <x v="2"/>
    <n v="40"/>
    <x v="6"/>
    <n v="100"/>
    <n v="57"/>
    <n v="146"/>
    <n v="0.21935483870967742"/>
    <x v="15"/>
    <n v="-14"/>
    <n v="-55"/>
  </r>
  <r>
    <x v="59"/>
    <n v="80"/>
    <x v="5"/>
    <x v="0"/>
    <x v="2"/>
    <n v="24"/>
    <x v="0"/>
    <x v="0"/>
    <x v="1"/>
    <n v="74"/>
    <n v="188"/>
    <x v="2"/>
    <n v="60"/>
    <x v="0"/>
    <n v="120"/>
    <n v="46"/>
    <n v="150"/>
    <n v="0.39361702127659576"/>
    <x v="9"/>
    <n v="-44"/>
    <n v="-68"/>
  </r>
  <r>
    <x v="60"/>
    <n v="54"/>
    <x v="5"/>
    <x v="0"/>
    <x v="1"/>
    <n v="17"/>
    <x v="0"/>
    <x v="0"/>
    <x v="10"/>
    <n v="42"/>
    <n v="135"/>
    <x v="1"/>
    <n v="50"/>
    <x v="0"/>
    <n v="110"/>
    <n v="45"/>
    <n v="116"/>
    <n v="0.31111111111111112"/>
    <x v="23"/>
    <n v="-12"/>
    <n v="-25"/>
  </r>
  <r>
    <x v="44"/>
    <n v="41"/>
    <x v="5"/>
    <x v="0"/>
    <x v="1"/>
    <n v="13"/>
    <x v="0"/>
    <x v="0"/>
    <x v="0"/>
    <n v="36"/>
    <n v="108"/>
    <x v="1"/>
    <n v="30"/>
    <x v="0"/>
    <n v="90"/>
    <n v="36"/>
    <n v="90"/>
    <n v="0.33333333333333331"/>
    <x v="26"/>
    <n v="-6"/>
    <n v="-18"/>
  </r>
  <r>
    <x v="61"/>
    <n v="54"/>
    <x v="5"/>
    <x v="0"/>
    <x v="3"/>
    <n v="15"/>
    <x v="0"/>
    <x v="1"/>
    <x v="11"/>
    <n v="79"/>
    <n v="142"/>
    <x v="3"/>
    <n v="30"/>
    <x v="1"/>
    <n v="90"/>
    <n v="26"/>
    <n v="95"/>
    <n v="0.55633802816901412"/>
    <x v="27"/>
    <n v="-29"/>
    <n v="-52"/>
  </r>
  <r>
    <x v="62"/>
    <n v="31"/>
    <x v="5"/>
    <x v="1"/>
    <x v="0"/>
    <n v="8"/>
    <x v="1"/>
    <x v="2"/>
    <x v="4"/>
    <n v="40"/>
    <n v="82"/>
    <x v="12"/>
    <n v="30"/>
    <x v="1"/>
    <n v="90"/>
    <n v="19"/>
    <n v="58"/>
    <n v="0.48780487804878048"/>
    <x v="8"/>
    <n v="10"/>
    <n v="8"/>
  </r>
  <r>
    <x v="55"/>
    <n v="34"/>
    <x v="5"/>
    <x v="1"/>
    <x v="1"/>
    <n v="9"/>
    <x v="1"/>
    <x v="3"/>
    <x v="5"/>
    <n v="46"/>
    <n v="91"/>
    <x v="10"/>
    <n v="40"/>
    <x v="1"/>
    <n v="100"/>
    <n v="20"/>
    <n v="63"/>
    <n v="0.50549450549450547"/>
    <x v="13"/>
    <n v="4"/>
    <n v="9"/>
  </r>
  <r>
    <x v="7"/>
    <n v="33"/>
    <x v="5"/>
    <x v="1"/>
    <x v="1"/>
    <n v="9"/>
    <x v="1"/>
    <x v="3"/>
    <x v="5"/>
    <n v="42"/>
    <n v="87"/>
    <x v="6"/>
    <n v="30"/>
    <x v="1"/>
    <n v="90"/>
    <n v="21"/>
    <n v="63"/>
    <n v="0.48275862068965519"/>
    <x v="24"/>
    <n v="8"/>
    <n v="3"/>
  </r>
  <r>
    <x v="10"/>
    <n v="48"/>
    <x v="5"/>
    <x v="1"/>
    <x v="2"/>
    <n v="15"/>
    <x v="1"/>
    <x v="3"/>
    <x v="7"/>
    <n v="42"/>
    <n v="130"/>
    <x v="9"/>
    <n v="40"/>
    <x v="0"/>
    <n v="100"/>
    <n v="46"/>
    <n v="109"/>
    <n v="0.32307692307692309"/>
    <x v="28"/>
    <n v="-12"/>
    <n v="-30"/>
  </r>
  <r>
    <x v="29"/>
    <n v="55"/>
    <x v="5"/>
    <x v="1"/>
    <x v="1"/>
    <n v="49"/>
    <x v="1"/>
    <x v="2"/>
    <x v="9"/>
    <n v="-4"/>
    <n v="140"/>
    <x v="10"/>
    <n v="40"/>
    <x v="5"/>
    <n v="100"/>
    <n v="79"/>
    <n v="183"/>
    <n v="-2.8571428571428571E-2"/>
    <x v="11"/>
    <n v="4"/>
    <n v="-40"/>
  </r>
  <r>
    <x v="39"/>
    <n v="49"/>
    <x v="5"/>
    <x v="1"/>
    <x v="1"/>
    <n v="44"/>
    <x v="1"/>
    <x v="2"/>
    <x v="8"/>
    <n v="-7"/>
    <n v="126"/>
    <x v="17"/>
    <n v="30"/>
    <x v="3"/>
    <n v="90"/>
    <n v="74"/>
    <n v="167"/>
    <n v="-5.5555555555555552E-2"/>
    <x v="10"/>
    <n v="17"/>
    <n v="-36"/>
  </r>
  <r>
    <x v="48"/>
    <n v="39"/>
    <x v="5"/>
    <x v="1"/>
    <x v="3"/>
    <n v="14"/>
    <x v="1"/>
    <x v="3"/>
    <x v="7"/>
    <n v="1"/>
    <n v="94"/>
    <x v="7"/>
    <n v="40"/>
    <x v="6"/>
    <n v="100"/>
    <n v="48"/>
    <n v="101"/>
    <n v="1.0638297872340425E-2"/>
    <x v="29"/>
    <n v="19"/>
    <n v="6"/>
  </r>
  <r>
    <x v="26"/>
    <n v="49"/>
    <x v="5"/>
    <x v="1"/>
    <x v="0"/>
    <n v="44"/>
    <x v="0"/>
    <x v="0"/>
    <x v="10"/>
    <n v="-7"/>
    <n v="126"/>
    <x v="12"/>
    <n v="40"/>
    <x v="5"/>
    <n v="100"/>
    <n v="74"/>
    <n v="167"/>
    <n v="-5.5555555555555552E-2"/>
    <x v="30"/>
    <n v="7"/>
    <n v="-26"/>
  </r>
  <r>
    <x v="41"/>
    <n v="41"/>
    <x v="5"/>
    <x v="1"/>
    <x v="0"/>
    <n v="12"/>
    <x v="0"/>
    <x v="0"/>
    <x v="10"/>
    <n v="45"/>
    <n v="114"/>
    <x v="13"/>
    <n v="30"/>
    <x v="0"/>
    <n v="90"/>
    <n v="36"/>
    <n v="89"/>
    <n v="0.39473684210526316"/>
    <x v="26"/>
    <n v="-15"/>
    <n v="-24"/>
  </r>
  <r>
    <x v="40"/>
    <n v="92"/>
    <x v="5"/>
    <x v="1"/>
    <x v="0"/>
    <n v="28"/>
    <x v="0"/>
    <x v="0"/>
    <x v="0"/>
    <n v="24"/>
    <n v="171"/>
    <x v="12"/>
    <n v="80"/>
    <x v="6"/>
    <n v="140"/>
    <n v="52"/>
    <n v="172"/>
    <n v="0.14035087719298245"/>
    <x v="31"/>
    <n v="-4"/>
    <n v="-31"/>
  </r>
  <r>
    <x v="6"/>
    <n v="68"/>
    <x v="5"/>
    <x v="1"/>
    <x v="2"/>
    <n v="25"/>
    <x v="0"/>
    <x v="0"/>
    <x v="0"/>
    <n v="40"/>
    <n v="163"/>
    <x v="5"/>
    <n v="50"/>
    <x v="6"/>
    <n v="110"/>
    <n v="58"/>
    <n v="151"/>
    <n v="0.24539877300613497"/>
    <x v="16"/>
    <n v="-20"/>
    <n v="-53"/>
  </r>
  <r>
    <x v="31"/>
    <n v="63"/>
    <x v="5"/>
    <x v="1"/>
    <x v="2"/>
    <n v="19"/>
    <x v="0"/>
    <x v="0"/>
    <x v="1"/>
    <n v="53"/>
    <n v="148"/>
    <x v="5"/>
    <n v="40"/>
    <x v="4"/>
    <n v="100"/>
    <n v="40"/>
    <n v="122"/>
    <n v="0.35810810810810811"/>
    <x v="32"/>
    <n v="-13"/>
    <n v="-48"/>
  </r>
  <r>
    <x v="9"/>
    <n v="92"/>
    <x v="5"/>
    <x v="1"/>
    <x v="3"/>
    <n v="28"/>
    <x v="0"/>
    <x v="0"/>
    <x v="1"/>
    <n v="25"/>
    <n v="171"/>
    <x v="8"/>
    <n v="80"/>
    <x v="6"/>
    <n v="140"/>
    <n v="51"/>
    <n v="171"/>
    <n v="0.14619883040935672"/>
    <x v="31"/>
    <n v="-5"/>
    <n v="-31"/>
  </r>
  <r>
    <x v="14"/>
    <n v="55"/>
    <x v="5"/>
    <x v="1"/>
    <x v="0"/>
    <n v="49"/>
    <x v="0"/>
    <x v="1"/>
    <x v="11"/>
    <n v="-4"/>
    <n v="140"/>
    <x v="13"/>
    <n v="40"/>
    <x v="5"/>
    <n v="100"/>
    <n v="79"/>
    <n v="183"/>
    <n v="-2.8571428571428571E-2"/>
    <x v="11"/>
    <n v="4"/>
    <n v="-40"/>
  </r>
  <r>
    <x v="23"/>
    <n v="39"/>
    <x v="0"/>
    <x v="0"/>
    <x v="0"/>
    <n v="12"/>
    <x v="1"/>
    <x v="3"/>
    <x v="7"/>
    <n v="27"/>
    <n v="90"/>
    <x v="0"/>
    <n v="30"/>
    <x v="1"/>
    <n v="80"/>
    <n v="24"/>
    <n v="75"/>
    <n v="0.3"/>
    <x v="30"/>
    <n v="23"/>
    <n v="-10"/>
  </r>
  <r>
    <x v="58"/>
    <n v="80"/>
    <x v="0"/>
    <x v="0"/>
    <x v="2"/>
    <n v="24"/>
    <x v="0"/>
    <x v="0"/>
    <x v="1"/>
    <n v="48"/>
    <n v="174"/>
    <x v="2"/>
    <n v="40"/>
    <x v="4"/>
    <n v="90"/>
    <n v="46"/>
    <n v="150"/>
    <n v="0.27586206896551724"/>
    <x v="33"/>
    <n v="-8"/>
    <n v="-84"/>
  </r>
  <r>
    <x v="0"/>
    <n v="54"/>
    <x v="0"/>
    <x v="0"/>
    <x v="0"/>
    <n v="20"/>
    <x v="0"/>
    <x v="1"/>
    <x v="2"/>
    <n v="13"/>
    <n v="120"/>
    <x v="0"/>
    <n v="30"/>
    <x v="0"/>
    <n v="80"/>
    <n v="53"/>
    <n v="127"/>
    <n v="0.10833333333333334"/>
    <x v="27"/>
    <n v="17"/>
    <n v="-40"/>
  </r>
  <r>
    <x v="0"/>
    <n v="54"/>
    <x v="0"/>
    <x v="0"/>
    <x v="0"/>
    <n v="16"/>
    <x v="0"/>
    <x v="1"/>
    <x v="11"/>
    <n v="27"/>
    <n v="118"/>
    <x v="0"/>
    <n v="30"/>
    <x v="4"/>
    <n v="80"/>
    <n v="37"/>
    <n v="107"/>
    <n v="0.2288135593220339"/>
    <x v="27"/>
    <n v="13"/>
    <n v="-38"/>
  </r>
  <r>
    <x v="63"/>
    <n v="27"/>
    <x v="0"/>
    <x v="0"/>
    <x v="2"/>
    <n v="7"/>
    <x v="0"/>
    <x v="1"/>
    <x v="2"/>
    <n v="20"/>
    <n v="66"/>
    <x v="15"/>
    <n v="20"/>
    <x v="1"/>
    <n v="70"/>
    <n v="19"/>
    <n v="53"/>
    <n v="0.30303030303030304"/>
    <x v="25"/>
    <n v="30"/>
    <n v="4"/>
  </r>
  <r>
    <x v="64"/>
    <n v="76"/>
    <x v="0"/>
    <x v="0"/>
    <x v="3"/>
    <n v="21"/>
    <x v="0"/>
    <x v="1"/>
    <x v="11"/>
    <n v="79"/>
    <n v="187"/>
    <x v="3"/>
    <n v="30"/>
    <x v="1"/>
    <n v="80"/>
    <n v="32"/>
    <n v="129"/>
    <n v="0.42245989304812837"/>
    <x v="34"/>
    <n v="-29"/>
    <n v="-107"/>
  </r>
  <r>
    <x v="65"/>
    <n v="22"/>
    <x v="0"/>
    <x v="1"/>
    <x v="0"/>
    <n v="7"/>
    <x v="1"/>
    <x v="2"/>
    <x v="4"/>
    <n v="10"/>
    <n v="51"/>
    <x v="13"/>
    <n v="20"/>
    <x v="1"/>
    <n v="70"/>
    <n v="19"/>
    <n v="48"/>
    <n v="0.19607843137254902"/>
    <x v="19"/>
    <n v="40"/>
    <n v="19"/>
  </r>
  <r>
    <x v="66"/>
    <n v="23"/>
    <x v="0"/>
    <x v="1"/>
    <x v="0"/>
    <n v="6"/>
    <x v="1"/>
    <x v="2"/>
    <x v="8"/>
    <n v="18"/>
    <n v="58"/>
    <x v="4"/>
    <n v="20"/>
    <x v="1"/>
    <n v="70"/>
    <n v="17"/>
    <n v="46"/>
    <n v="0.31034482758620691"/>
    <x v="24"/>
    <n v="32"/>
    <n v="12"/>
  </r>
  <r>
    <x v="67"/>
    <n v="79"/>
    <x v="0"/>
    <x v="1"/>
    <x v="2"/>
    <n v="30"/>
    <x v="0"/>
    <x v="0"/>
    <x v="0"/>
    <n v="34"/>
    <n v="177"/>
    <x v="5"/>
    <n v="40"/>
    <x v="0"/>
    <n v="90"/>
    <n v="64"/>
    <n v="173"/>
    <n v="0.19209039548022599"/>
    <x v="35"/>
    <n v="-4"/>
    <n v="-87"/>
  </r>
  <r>
    <x v="6"/>
    <n v="65"/>
    <x v="0"/>
    <x v="1"/>
    <x v="2"/>
    <n v="20"/>
    <x v="0"/>
    <x v="0"/>
    <x v="1"/>
    <n v="35"/>
    <n v="142"/>
    <x v="5"/>
    <n v="30"/>
    <x v="1"/>
    <n v="80"/>
    <n v="42"/>
    <n v="127"/>
    <n v="0.24647887323943662"/>
    <x v="36"/>
    <n v="15"/>
    <n v="-62"/>
  </r>
  <r>
    <x v="14"/>
    <n v="46"/>
    <x v="0"/>
    <x v="1"/>
    <x v="0"/>
    <n v="14"/>
    <x v="0"/>
    <x v="1"/>
    <x v="2"/>
    <n v="30"/>
    <n v="113"/>
    <x v="13"/>
    <n v="20"/>
    <x v="4"/>
    <n v="70"/>
    <n v="37"/>
    <n v="97"/>
    <n v="0.26548672566371684"/>
    <x v="37"/>
    <n v="10"/>
    <n v="-43"/>
  </r>
  <r>
    <x v="65"/>
    <n v="60"/>
    <x v="0"/>
    <x v="1"/>
    <x v="0"/>
    <n v="54"/>
    <x v="0"/>
    <x v="1"/>
    <x v="11"/>
    <n v="0"/>
    <n v="144"/>
    <x v="13"/>
    <n v="40"/>
    <x v="5"/>
    <n v="90"/>
    <n v="84"/>
    <n v="198"/>
    <n v="0"/>
    <x v="9"/>
    <n v="0"/>
    <n v="-54"/>
  </r>
  <r>
    <x v="32"/>
    <n v="60"/>
    <x v="0"/>
    <x v="1"/>
    <x v="3"/>
    <n v="18"/>
    <x v="0"/>
    <x v="1"/>
    <x v="2"/>
    <n v="57"/>
    <n v="159"/>
    <x v="14"/>
    <n v="20"/>
    <x v="4"/>
    <n v="70"/>
    <n v="42"/>
    <n v="120"/>
    <n v="0.35849056603773582"/>
    <x v="33"/>
    <n v="-17"/>
    <n v="-89"/>
  </r>
  <r>
    <x v="68"/>
    <n v="40"/>
    <x v="1"/>
    <x v="0"/>
    <x v="0"/>
    <n v="13"/>
    <x v="0"/>
    <x v="0"/>
    <x v="0"/>
    <n v="27"/>
    <n v="92"/>
    <x v="16"/>
    <n v="30"/>
    <x v="0"/>
    <n v="80"/>
    <n v="25"/>
    <n v="78"/>
    <n v="0.29347826086956524"/>
    <x v="18"/>
    <n v="3"/>
    <n v="-12"/>
  </r>
  <r>
    <x v="69"/>
    <n v="36"/>
    <x v="1"/>
    <x v="0"/>
    <x v="0"/>
    <n v="10"/>
    <x v="0"/>
    <x v="0"/>
    <x v="0"/>
    <n v="30"/>
    <n v="88"/>
    <x v="18"/>
    <n v="30"/>
    <x v="4"/>
    <n v="80"/>
    <n v="22"/>
    <n v="68"/>
    <n v="0.34090909090909088"/>
    <x v="20"/>
    <n v="10"/>
    <n v="-8"/>
  </r>
  <r>
    <x v="70"/>
    <n v="55"/>
    <x v="1"/>
    <x v="0"/>
    <x v="2"/>
    <n v="20"/>
    <x v="0"/>
    <x v="0"/>
    <x v="0"/>
    <n v="15"/>
    <n v="124"/>
    <x v="15"/>
    <n v="40"/>
    <x v="6"/>
    <n v="90"/>
    <n v="54"/>
    <n v="129"/>
    <n v="0.12096774193548387"/>
    <x v="11"/>
    <n v="5"/>
    <n v="-34"/>
  </r>
  <r>
    <x v="71"/>
    <n v="40"/>
    <x v="1"/>
    <x v="0"/>
    <x v="3"/>
    <n v="13"/>
    <x v="0"/>
    <x v="0"/>
    <x v="1"/>
    <n v="27"/>
    <n v="92"/>
    <x v="3"/>
    <n v="30"/>
    <x v="0"/>
    <n v="80"/>
    <n v="25"/>
    <n v="78"/>
    <n v="0.29347826086956524"/>
    <x v="18"/>
    <n v="3"/>
    <n v="-12"/>
  </r>
  <r>
    <x v="72"/>
    <n v="28"/>
    <x v="1"/>
    <x v="0"/>
    <x v="2"/>
    <n v="7"/>
    <x v="0"/>
    <x v="1"/>
    <x v="2"/>
    <n v="23"/>
    <n v="70"/>
    <x v="2"/>
    <n v="20"/>
    <x v="4"/>
    <n v="70"/>
    <n v="19"/>
    <n v="54"/>
    <n v="0.32857142857142857"/>
    <x v="28"/>
    <n v="17"/>
    <n v="0"/>
  </r>
  <r>
    <x v="35"/>
    <n v="31"/>
    <x v="1"/>
    <x v="0"/>
    <x v="2"/>
    <n v="8"/>
    <x v="0"/>
    <x v="1"/>
    <x v="3"/>
    <n v="28"/>
    <n v="78"/>
    <x v="2"/>
    <n v="30"/>
    <x v="4"/>
    <n v="80"/>
    <n v="19"/>
    <n v="58"/>
    <n v="0.35897435897435898"/>
    <x v="8"/>
    <n v="12"/>
    <n v="2"/>
  </r>
  <r>
    <x v="53"/>
    <n v="32"/>
    <x v="1"/>
    <x v="0"/>
    <x v="2"/>
    <n v="8"/>
    <x v="0"/>
    <x v="1"/>
    <x v="3"/>
    <n v="29"/>
    <n v="80"/>
    <x v="15"/>
    <n v="30"/>
    <x v="4"/>
    <n v="80"/>
    <n v="19"/>
    <n v="59"/>
    <n v="0.36249999999999999"/>
    <x v="19"/>
    <n v="11"/>
    <n v="0"/>
  </r>
  <r>
    <x v="73"/>
    <n v="50"/>
    <x v="1"/>
    <x v="0"/>
    <x v="3"/>
    <n v="14"/>
    <x v="0"/>
    <x v="1"/>
    <x v="11"/>
    <n v="47"/>
    <n v="123"/>
    <x v="3"/>
    <n v="30"/>
    <x v="4"/>
    <n v="80"/>
    <n v="26"/>
    <n v="90"/>
    <n v="0.38211382113821141"/>
    <x v="9"/>
    <n v="-7"/>
    <n v="-43"/>
  </r>
  <r>
    <x v="5"/>
    <n v="0"/>
    <x v="1"/>
    <x v="1"/>
    <x v="0"/>
    <n v="0"/>
    <x v="1"/>
    <x v="2"/>
    <x v="4"/>
    <n v="31"/>
    <n v="43"/>
    <x v="4"/>
    <n v="0"/>
    <x v="4"/>
    <n v="50"/>
    <n v="12"/>
    <n v="12"/>
    <n v="0.72093023255813948"/>
    <x v="5"/>
    <n v="9"/>
    <n v="7"/>
  </r>
  <r>
    <x v="39"/>
    <n v="82"/>
    <x v="1"/>
    <x v="1"/>
    <x v="1"/>
    <n v="25"/>
    <x v="1"/>
    <x v="3"/>
    <x v="5"/>
    <n v="-8"/>
    <n v="122"/>
    <x v="17"/>
    <n v="90"/>
    <x v="3"/>
    <n v="140"/>
    <n v="48"/>
    <n v="155"/>
    <n v="-6.5573770491803282E-2"/>
    <x v="38"/>
    <n v="18"/>
    <n v="18"/>
  </r>
  <r>
    <x v="74"/>
    <n v="22"/>
    <x v="1"/>
    <x v="1"/>
    <x v="0"/>
    <n v="6"/>
    <x v="1"/>
    <x v="2"/>
    <x v="8"/>
    <n v="16"/>
    <n v="56"/>
    <x v="4"/>
    <n v="20"/>
    <x v="4"/>
    <n v="70"/>
    <n v="18"/>
    <n v="46"/>
    <n v="0.2857142857142857"/>
    <x v="19"/>
    <n v="24"/>
    <n v="14"/>
  </r>
  <r>
    <x v="39"/>
    <n v="44"/>
    <x v="1"/>
    <x v="1"/>
    <x v="1"/>
    <n v="40"/>
    <x v="1"/>
    <x v="2"/>
    <x v="8"/>
    <n v="-7"/>
    <n v="106"/>
    <x v="17"/>
    <n v="30"/>
    <x v="5"/>
    <n v="80"/>
    <n v="69"/>
    <n v="153"/>
    <n v="-6.6037735849056603E-2"/>
    <x v="14"/>
    <n v="7"/>
    <n v="-26"/>
  </r>
  <r>
    <x v="8"/>
    <n v="33"/>
    <x v="1"/>
    <x v="1"/>
    <x v="3"/>
    <n v="12"/>
    <x v="1"/>
    <x v="3"/>
    <x v="7"/>
    <n v="-4"/>
    <n v="74"/>
    <x v="7"/>
    <n v="30"/>
    <x v="3"/>
    <n v="80"/>
    <n v="45"/>
    <n v="90"/>
    <n v="-5.4054054054054057E-2"/>
    <x v="24"/>
    <n v="14"/>
    <n v="6"/>
  </r>
  <r>
    <x v="13"/>
    <n v="44"/>
    <x v="1"/>
    <x v="1"/>
    <x v="0"/>
    <n v="40"/>
    <x v="0"/>
    <x v="0"/>
    <x v="10"/>
    <n v="-8"/>
    <n v="106"/>
    <x v="12"/>
    <n v="40"/>
    <x v="5"/>
    <n v="90"/>
    <n v="70"/>
    <n v="154"/>
    <n v="-7.5471698113207544E-2"/>
    <x v="23"/>
    <n v="8"/>
    <n v="-16"/>
  </r>
  <r>
    <x v="14"/>
    <n v="31"/>
    <x v="1"/>
    <x v="1"/>
    <x v="0"/>
    <n v="8"/>
    <x v="0"/>
    <x v="0"/>
    <x v="0"/>
    <n v="27"/>
    <n v="78"/>
    <x v="13"/>
    <n v="20"/>
    <x v="4"/>
    <n v="70"/>
    <n v="20"/>
    <n v="59"/>
    <n v="0.34615384615384615"/>
    <x v="26"/>
    <n v="13"/>
    <n v="-8"/>
  </r>
  <r>
    <x v="42"/>
    <n v="69"/>
    <x v="1"/>
    <x v="1"/>
    <x v="2"/>
    <n v="21"/>
    <x v="0"/>
    <x v="0"/>
    <x v="1"/>
    <n v="38"/>
    <n v="150"/>
    <x v="5"/>
    <n v="50"/>
    <x v="0"/>
    <n v="100"/>
    <n v="43"/>
    <n v="133"/>
    <n v="0.25333333333333335"/>
    <x v="10"/>
    <n v="-8"/>
    <n v="-50"/>
  </r>
  <r>
    <x v="14"/>
    <n v="49"/>
    <x v="1"/>
    <x v="1"/>
    <x v="0"/>
    <n v="15"/>
    <x v="0"/>
    <x v="1"/>
    <x v="2"/>
    <n v="33"/>
    <n v="120"/>
    <x v="13"/>
    <n v="40"/>
    <x v="6"/>
    <n v="90"/>
    <n v="38"/>
    <n v="102"/>
    <n v="0.27500000000000002"/>
    <x v="30"/>
    <n v="-13"/>
    <n v="-30"/>
  </r>
  <r>
    <x v="32"/>
    <n v="49"/>
    <x v="1"/>
    <x v="1"/>
    <x v="3"/>
    <n v="15"/>
    <x v="0"/>
    <x v="1"/>
    <x v="11"/>
    <n v="34"/>
    <n v="120"/>
    <x v="14"/>
    <n v="30"/>
    <x v="0"/>
    <n v="80"/>
    <n v="37"/>
    <n v="101"/>
    <n v="0.28333333333333333"/>
    <x v="10"/>
    <n v="-4"/>
    <n v="-40"/>
  </r>
  <r>
    <x v="1"/>
    <n v="43"/>
    <x v="2"/>
    <x v="0"/>
    <x v="0"/>
    <n v="14"/>
    <x v="1"/>
    <x v="3"/>
    <x v="7"/>
    <n v="29"/>
    <n v="99"/>
    <x v="0"/>
    <n v="40"/>
    <x v="0"/>
    <n v="90"/>
    <n v="27"/>
    <n v="84"/>
    <n v="0.29292929292929293"/>
    <x v="24"/>
    <n v="1"/>
    <n v="-9"/>
  </r>
  <r>
    <x v="69"/>
    <n v="41"/>
    <x v="2"/>
    <x v="0"/>
    <x v="0"/>
    <n v="13"/>
    <x v="1"/>
    <x v="3"/>
    <x v="7"/>
    <n v="24"/>
    <n v="101"/>
    <x v="18"/>
    <n v="40"/>
    <x v="6"/>
    <n v="90"/>
    <n v="36"/>
    <n v="90"/>
    <n v="0.23762376237623761"/>
    <x v="8"/>
    <n v="-4"/>
    <n v="-11"/>
  </r>
  <r>
    <x v="25"/>
    <n v="47"/>
    <x v="2"/>
    <x v="0"/>
    <x v="2"/>
    <n v="42"/>
    <x v="1"/>
    <x v="2"/>
    <x v="8"/>
    <n v="-20"/>
    <n v="99"/>
    <x v="15"/>
    <n v="40"/>
    <x v="7"/>
    <n v="90"/>
    <n v="72"/>
    <n v="161"/>
    <n v="-0.20202020202020202"/>
    <x v="25"/>
    <n v="10"/>
    <n v="-9"/>
  </r>
  <r>
    <x v="68"/>
    <n v="43"/>
    <x v="2"/>
    <x v="0"/>
    <x v="0"/>
    <n v="14"/>
    <x v="0"/>
    <x v="0"/>
    <x v="0"/>
    <n v="29"/>
    <n v="99"/>
    <x v="16"/>
    <n v="40"/>
    <x v="0"/>
    <n v="90"/>
    <n v="27"/>
    <n v="84"/>
    <n v="0.29292929292929293"/>
    <x v="24"/>
    <n v="1"/>
    <n v="-9"/>
  </r>
  <r>
    <x v="75"/>
    <n v="43"/>
    <x v="2"/>
    <x v="0"/>
    <x v="3"/>
    <n v="14"/>
    <x v="0"/>
    <x v="0"/>
    <x v="1"/>
    <n v="29"/>
    <n v="99"/>
    <x v="3"/>
    <n v="40"/>
    <x v="0"/>
    <n v="90"/>
    <n v="27"/>
    <n v="84"/>
    <n v="0.29292929292929293"/>
    <x v="24"/>
    <n v="1"/>
    <n v="-9"/>
  </r>
  <r>
    <x v="0"/>
    <n v="46"/>
    <x v="2"/>
    <x v="0"/>
    <x v="0"/>
    <n v="17"/>
    <x v="0"/>
    <x v="1"/>
    <x v="2"/>
    <n v="6"/>
    <n v="103"/>
    <x v="0"/>
    <n v="30"/>
    <x v="3"/>
    <n v="80"/>
    <n v="51"/>
    <n v="114"/>
    <n v="5.8252427184466021E-2"/>
    <x v="39"/>
    <n v="4"/>
    <n v="-23"/>
  </r>
  <r>
    <x v="0"/>
    <n v="53"/>
    <x v="2"/>
    <x v="0"/>
    <x v="0"/>
    <n v="16"/>
    <x v="0"/>
    <x v="1"/>
    <x v="11"/>
    <n v="26"/>
    <n v="116"/>
    <x v="0"/>
    <n v="40"/>
    <x v="6"/>
    <n v="90"/>
    <n v="37"/>
    <n v="106"/>
    <n v="0.22413793103448276"/>
    <x v="2"/>
    <n v="-6"/>
    <n v="-26"/>
  </r>
  <r>
    <x v="70"/>
    <n v="33"/>
    <x v="2"/>
    <x v="0"/>
    <x v="2"/>
    <n v="9"/>
    <x v="0"/>
    <x v="1"/>
    <x v="2"/>
    <n v="29"/>
    <n v="82"/>
    <x v="15"/>
    <n v="30"/>
    <x v="4"/>
    <n v="80"/>
    <n v="20"/>
    <n v="62"/>
    <n v="0.35365853658536583"/>
    <x v="24"/>
    <n v="11"/>
    <n v="-2"/>
  </r>
  <r>
    <x v="76"/>
    <n v="34"/>
    <x v="2"/>
    <x v="0"/>
    <x v="2"/>
    <n v="9"/>
    <x v="0"/>
    <x v="1"/>
    <x v="3"/>
    <n v="30"/>
    <n v="85"/>
    <x v="2"/>
    <n v="30"/>
    <x v="4"/>
    <n v="80"/>
    <n v="21"/>
    <n v="64"/>
    <n v="0.35294117647058826"/>
    <x v="23"/>
    <n v="10"/>
    <n v="-5"/>
  </r>
  <r>
    <x v="77"/>
    <n v="0"/>
    <x v="2"/>
    <x v="1"/>
    <x v="0"/>
    <n v="0"/>
    <x v="1"/>
    <x v="2"/>
    <x v="4"/>
    <n v="32"/>
    <n v="43"/>
    <x v="4"/>
    <n v="0"/>
    <x v="4"/>
    <n v="50"/>
    <n v="11"/>
    <n v="11"/>
    <n v="0.7441860465116279"/>
    <x v="5"/>
    <n v="8"/>
    <n v="7"/>
  </r>
  <r>
    <x v="29"/>
    <n v="43"/>
    <x v="2"/>
    <x v="1"/>
    <x v="1"/>
    <n v="13"/>
    <x v="1"/>
    <x v="2"/>
    <x v="4"/>
    <n v="27"/>
    <n v="106"/>
    <x v="10"/>
    <n v="30"/>
    <x v="6"/>
    <n v="80"/>
    <n v="36"/>
    <n v="92"/>
    <n v="0.25471698113207547"/>
    <x v="2"/>
    <n v="-7"/>
    <n v="-26"/>
  </r>
  <r>
    <x v="48"/>
    <n v="31"/>
    <x v="2"/>
    <x v="1"/>
    <x v="3"/>
    <n v="9"/>
    <x v="1"/>
    <x v="3"/>
    <x v="5"/>
    <n v="8"/>
    <n v="69"/>
    <x v="7"/>
    <n v="30"/>
    <x v="0"/>
    <n v="80"/>
    <n v="30"/>
    <n v="70"/>
    <n v="0.11594202898550725"/>
    <x v="8"/>
    <n v="22"/>
    <n v="11"/>
  </r>
  <r>
    <x v="74"/>
    <n v="23"/>
    <x v="2"/>
    <x v="1"/>
    <x v="0"/>
    <n v="6"/>
    <x v="1"/>
    <x v="2"/>
    <x v="8"/>
    <n v="17"/>
    <n v="58"/>
    <x v="4"/>
    <n v="20"/>
    <x v="4"/>
    <n v="70"/>
    <n v="18"/>
    <n v="47"/>
    <n v="0.29310344827586204"/>
    <x v="24"/>
    <n v="23"/>
    <n v="12"/>
  </r>
  <r>
    <x v="38"/>
    <n v="41"/>
    <x v="2"/>
    <x v="1"/>
    <x v="1"/>
    <n v="12"/>
    <x v="1"/>
    <x v="2"/>
    <x v="8"/>
    <n v="31"/>
    <n v="107"/>
    <x v="10"/>
    <n v="30"/>
    <x v="6"/>
    <n v="80"/>
    <n v="35"/>
    <n v="88"/>
    <n v="0.28971962616822428"/>
    <x v="26"/>
    <n v="-11"/>
    <n v="-27"/>
  </r>
  <r>
    <x v="17"/>
    <n v="46"/>
    <x v="2"/>
    <x v="1"/>
    <x v="3"/>
    <n v="17"/>
    <x v="1"/>
    <x v="2"/>
    <x v="9"/>
    <n v="6"/>
    <n v="103"/>
    <x v="11"/>
    <n v="40"/>
    <x v="3"/>
    <n v="90"/>
    <n v="51"/>
    <n v="114"/>
    <n v="5.8252427184466021E-2"/>
    <x v="20"/>
    <n v="4"/>
    <n v="-13"/>
  </r>
  <r>
    <x v="14"/>
    <n v="43"/>
    <x v="2"/>
    <x v="1"/>
    <x v="0"/>
    <n v="13"/>
    <x v="0"/>
    <x v="1"/>
    <x v="2"/>
    <n v="28"/>
    <n v="106"/>
    <x v="13"/>
    <n v="30"/>
    <x v="6"/>
    <n v="80"/>
    <n v="35"/>
    <n v="91"/>
    <n v="0.26415094339622641"/>
    <x v="2"/>
    <n v="-8"/>
    <n v="-26"/>
  </r>
  <r>
    <x v="67"/>
    <n v="33"/>
    <x v="2"/>
    <x v="1"/>
    <x v="2"/>
    <n v="9"/>
    <x v="0"/>
    <x v="1"/>
    <x v="3"/>
    <n v="28"/>
    <n v="82"/>
    <x v="5"/>
    <n v="30"/>
    <x v="4"/>
    <n v="80"/>
    <n v="21"/>
    <n v="63"/>
    <n v="0.34146341463414637"/>
    <x v="24"/>
    <n v="12"/>
    <n v="-2"/>
  </r>
  <r>
    <x v="9"/>
    <n v="49"/>
    <x v="2"/>
    <x v="1"/>
    <x v="3"/>
    <n v="44"/>
    <x v="0"/>
    <x v="1"/>
    <x v="2"/>
    <n v="-4"/>
    <n v="118"/>
    <x v="8"/>
    <n v="30"/>
    <x v="5"/>
    <n v="80"/>
    <n v="73"/>
    <n v="166"/>
    <n v="-3.3898305084745763E-2"/>
    <x v="10"/>
    <n v="4"/>
    <n v="-38"/>
  </r>
  <r>
    <x v="78"/>
    <n v="55"/>
    <x v="2"/>
    <x v="1"/>
    <x v="3"/>
    <n v="49"/>
    <x v="0"/>
    <x v="1"/>
    <x v="3"/>
    <n v="-3"/>
    <n v="131"/>
    <x v="14"/>
    <n v="40"/>
    <x v="7"/>
    <n v="90"/>
    <n v="79"/>
    <n v="183"/>
    <n v="-2.2900763358778626E-2"/>
    <x v="11"/>
    <n v="-7"/>
    <n v="-41"/>
  </r>
  <r>
    <x v="0"/>
    <n v="39"/>
    <x v="3"/>
    <x v="0"/>
    <x v="0"/>
    <n v="12"/>
    <x v="1"/>
    <x v="3"/>
    <x v="7"/>
    <n v="40"/>
    <n v="96"/>
    <x v="0"/>
    <n v="30"/>
    <x v="1"/>
    <n v="80"/>
    <n v="24"/>
    <n v="75"/>
    <n v="0.41666666666666669"/>
    <x v="30"/>
    <n v="10"/>
    <n v="-16"/>
  </r>
  <r>
    <x v="79"/>
    <n v="80"/>
    <x v="3"/>
    <x v="0"/>
    <x v="2"/>
    <n v="24"/>
    <x v="0"/>
    <x v="0"/>
    <x v="1"/>
    <n v="71"/>
    <n v="185"/>
    <x v="2"/>
    <n v="40"/>
    <x v="4"/>
    <n v="90"/>
    <n v="46"/>
    <n v="150"/>
    <n v="0.38378378378378381"/>
    <x v="33"/>
    <n v="-31"/>
    <n v="-95"/>
  </r>
  <r>
    <x v="43"/>
    <n v="54"/>
    <x v="3"/>
    <x v="0"/>
    <x v="0"/>
    <n v="20"/>
    <x v="0"/>
    <x v="1"/>
    <x v="2"/>
    <n v="19"/>
    <n v="128"/>
    <x v="0"/>
    <n v="30"/>
    <x v="0"/>
    <n v="80"/>
    <n v="53"/>
    <n v="127"/>
    <n v="0.1484375"/>
    <x v="27"/>
    <n v="11"/>
    <n v="-48"/>
  </r>
  <r>
    <x v="1"/>
    <n v="54"/>
    <x v="3"/>
    <x v="0"/>
    <x v="0"/>
    <n v="16"/>
    <x v="0"/>
    <x v="1"/>
    <x v="11"/>
    <n v="40"/>
    <n v="126"/>
    <x v="0"/>
    <n v="30"/>
    <x v="4"/>
    <n v="80"/>
    <n v="37"/>
    <n v="107"/>
    <n v="0.31746031746031744"/>
    <x v="27"/>
    <n v="0"/>
    <n v="-46"/>
  </r>
  <r>
    <x v="80"/>
    <n v="27"/>
    <x v="3"/>
    <x v="0"/>
    <x v="2"/>
    <n v="7"/>
    <x v="0"/>
    <x v="1"/>
    <x v="2"/>
    <n v="30"/>
    <n v="70"/>
    <x v="15"/>
    <n v="20"/>
    <x v="1"/>
    <n v="70"/>
    <n v="19"/>
    <n v="53"/>
    <n v="0.42857142857142855"/>
    <x v="25"/>
    <n v="20"/>
    <n v="0"/>
  </r>
  <r>
    <x v="81"/>
    <n v="76"/>
    <x v="3"/>
    <x v="0"/>
    <x v="3"/>
    <n v="21"/>
    <x v="0"/>
    <x v="1"/>
    <x v="11"/>
    <n v="117"/>
    <n v="199"/>
    <x v="3"/>
    <n v="30"/>
    <x v="1"/>
    <n v="80"/>
    <n v="32"/>
    <n v="129"/>
    <n v="0.5879396984924623"/>
    <x v="34"/>
    <n v="-67"/>
    <n v="-119"/>
  </r>
  <r>
    <x v="14"/>
    <n v="22"/>
    <x v="3"/>
    <x v="1"/>
    <x v="0"/>
    <n v="7"/>
    <x v="1"/>
    <x v="2"/>
    <x v="4"/>
    <n v="15"/>
    <n v="54"/>
    <x v="13"/>
    <n v="20"/>
    <x v="1"/>
    <n v="70"/>
    <n v="19"/>
    <n v="48"/>
    <n v="0.27777777777777779"/>
    <x v="19"/>
    <n v="35"/>
    <n v="16"/>
  </r>
  <r>
    <x v="77"/>
    <n v="23"/>
    <x v="3"/>
    <x v="1"/>
    <x v="0"/>
    <n v="6"/>
    <x v="1"/>
    <x v="2"/>
    <x v="8"/>
    <n v="27"/>
    <n v="62"/>
    <x v="4"/>
    <n v="20"/>
    <x v="1"/>
    <n v="70"/>
    <n v="17"/>
    <n v="46"/>
    <n v="0.43548387096774194"/>
    <x v="24"/>
    <n v="23"/>
    <n v="8"/>
  </r>
  <r>
    <x v="31"/>
    <n v="79"/>
    <x v="3"/>
    <x v="1"/>
    <x v="2"/>
    <n v="30"/>
    <x v="0"/>
    <x v="0"/>
    <x v="0"/>
    <n v="50"/>
    <n v="189"/>
    <x v="5"/>
    <n v="40"/>
    <x v="0"/>
    <n v="90"/>
    <n v="64"/>
    <n v="173"/>
    <n v="0.26455026455026454"/>
    <x v="35"/>
    <n v="-20"/>
    <n v="-99"/>
  </r>
  <r>
    <x v="31"/>
    <n v="65"/>
    <x v="3"/>
    <x v="1"/>
    <x v="2"/>
    <n v="20"/>
    <x v="0"/>
    <x v="0"/>
    <x v="1"/>
    <n v="52"/>
    <n v="151"/>
    <x v="5"/>
    <n v="30"/>
    <x v="1"/>
    <n v="80"/>
    <n v="42"/>
    <n v="127"/>
    <n v="0.3443708609271523"/>
    <x v="36"/>
    <n v="-2"/>
    <n v="-71"/>
  </r>
  <r>
    <x v="14"/>
    <n v="46"/>
    <x v="3"/>
    <x v="1"/>
    <x v="0"/>
    <n v="14"/>
    <x v="0"/>
    <x v="1"/>
    <x v="2"/>
    <n v="45"/>
    <n v="120"/>
    <x v="13"/>
    <n v="20"/>
    <x v="4"/>
    <n v="70"/>
    <n v="37"/>
    <n v="97"/>
    <n v="0.375"/>
    <x v="37"/>
    <n v="-5"/>
    <n v="-50"/>
  </r>
  <r>
    <x v="14"/>
    <n v="60"/>
    <x v="3"/>
    <x v="1"/>
    <x v="0"/>
    <n v="54"/>
    <x v="0"/>
    <x v="1"/>
    <x v="11"/>
    <n v="0"/>
    <n v="153"/>
    <x v="13"/>
    <n v="40"/>
    <x v="5"/>
    <n v="90"/>
    <n v="84"/>
    <n v="198"/>
    <n v="0"/>
    <x v="9"/>
    <n v="0"/>
    <n v="-63"/>
  </r>
  <r>
    <x v="16"/>
    <n v="60"/>
    <x v="3"/>
    <x v="1"/>
    <x v="3"/>
    <n v="18"/>
    <x v="0"/>
    <x v="1"/>
    <x v="2"/>
    <n v="85"/>
    <n v="169"/>
    <x v="14"/>
    <n v="20"/>
    <x v="4"/>
    <n v="70"/>
    <n v="42"/>
    <n v="120"/>
    <n v="0.50295857988165682"/>
    <x v="33"/>
    <n v="-45"/>
    <n v="-99"/>
  </r>
  <r>
    <x v="82"/>
    <n v="40"/>
    <x v="4"/>
    <x v="0"/>
    <x v="0"/>
    <n v="13"/>
    <x v="0"/>
    <x v="0"/>
    <x v="0"/>
    <n v="40"/>
    <n v="98"/>
    <x v="16"/>
    <n v="30"/>
    <x v="0"/>
    <n v="80"/>
    <n v="25"/>
    <n v="78"/>
    <n v="0.40816326530612246"/>
    <x v="18"/>
    <n v="-10"/>
    <n v="-18"/>
  </r>
  <r>
    <x v="83"/>
    <n v="36"/>
    <x v="4"/>
    <x v="0"/>
    <x v="0"/>
    <n v="10"/>
    <x v="0"/>
    <x v="0"/>
    <x v="0"/>
    <n v="45"/>
    <n v="94"/>
    <x v="18"/>
    <n v="30"/>
    <x v="4"/>
    <n v="80"/>
    <n v="22"/>
    <n v="68"/>
    <n v="0.47872340425531917"/>
    <x v="20"/>
    <n v="-5"/>
    <n v="-14"/>
  </r>
  <r>
    <x v="84"/>
    <n v="55"/>
    <x v="4"/>
    <x v="0"/>
    <x v="2"/>
    <n v="20"/>
    <x v="0"/>
    <x v="0"/>
    <x v="0"/>
    <n v="22"/>
    <n v="132"/>
    <x v="15"/>
    <n v="40"/>
    <x v="6"/>
    <n v="90"/>
    <n v="54"/>
    <n v="129"/>
    <n v="0.16666666666666666"/>
    <x v="11"/>
    <n v="-2"/>
    <n v="-42"/>
  </r>
  <r>
    <x v="85"/>
    <n v="40"/>
    <x v="4"/>
    <x v="0"/>
    <x v="3"/>
    <n v="13"/>
    <x v="0"/>
    <x v="0"/>
    <x v="1"/>
    <n v="40"/>
    <n v="98"/>
    <x v="3"/>
    <n v="30"/>
    <x v="0"/>
    <n v="80"/>
    <n v="25"/>
    <n v="78"/>
    <n v="0.40816326530612246"/>
    <x v="18"/>
    <n v="-10"/>
    <n v="-18"/>
  </r>
  <r>
    <x v="72"/>
    <n v="28"/>
    <x v="4"/>
    <x v="0"/>
    <x v="2"/>
    <n v="7"/>
    <x v="0"/>
    <x v="1"/>
    <x v="2"/>
    <n v="34"/>
    <n v="75"/>
    <x v="2"/>
    <n v="20"/>
    <x v="4"/>
    <n v="70"/>
    <n v="19"/>
    <n v="54"/>
    <n v="0.45333333333333331"/>
    <x v="28"/>
    <n v="6"/>
    <n v="-5"/>
  </r>
  <r>
    <x v="79"/>
    <n v="31"/>
    <x v="4"/>
    <x v="0"/>
    <x v="2"/>
    <n v="8"/>
    <x v="0"/>
    <x v="1"/>
    <x v="3"/>
    <n v="42"/>
    <n v="83"/>
    <x v="2"/>
    <n v="30"/>
    <x v="4"/>
    <n v="80"/>
    <n v="19"/>
    <n v="58"/>
    <n v="0.50602409638554213"/>
    <x v="8"/>
    <n v="-2"/>
    <n v="-3"/>
  </r>
  <r>
    <x v="80"/>
    <n v="32"/>
    <x v="4"/>
    <x v="0"/>
    <x v="2"/>
    <n v="8"/>
    <x v="0"/>
    <x v="1"/>
    <x v="3"/>
    <n v="43"/>
    <n v="85"/>
    <x v="15"/>
    <n v="30"/>
    <x v="4"/>
    <n v="80"/>
    <n v="19"/>
    <n v="59"/>
    <n v="0.50588235294117645"/>
    <x v="19"/>
    <n v="-3"/>
    <n v="-5"/>
  </r>
  <r>
    <x v="86"/>
    <n v="50"/>
    <x v="4"/>
    <x v="0"/>
    <x v="3"/>
    <n v="14"/>
    <x v="0"/>
    <x v="1"/>
    <x v="11"/>
    <n v="70"/>
    <n v="131"/>
    <x v="3"/>
    <n v="30"/>
    <x v="4"/>
    <n v="80"/>
    <n v="26"/>
    <n v="90"/>
    <n v="0.53435114503816794"/>
    <x v="9"/>
    <n v="-30"/>
    <n v="-51"/>
  </r>
  <r>
    <x v="74"/>
    <n v="0"/>
    <x v="4"/>
    <x v="1"/>
    <x v="0"/>
    <n v="0"/>
    <x v="1"/>
    <x v="2"/>
    <x v="4"/>
    <n v="46"/>
    <n v="46"/>
    <x v="4"/>
    <n v="0"/>
    <x v="4"/>
    <n v="50"/>
    <n v="12"/>
    <n v="12"/>
    <n v="1"/>
    <x v="5"/>
    <n v="-6"/>
    <n v="4"/>
  </r>
  <r>
    <x v="39"/>
    <n v="82"/>
    <x v="4"/>
    <x v="1"/>
    <x v="1"/>
    <n v="25"/>
    <x v="1"/>
    <x v="3"/>
    <x v="5"/>
    <n v="-12"/>
    <n v="130"/>
    <x v="17"/>
    <n v="90"/>
    <x v="3"/>
    <n v="140"/>
    <n v="48"/>
    <n v="155"/>
    <n v="-9.2307692307692313E-2"/>
    <x v="38"/>
    <n v="22"/>
    <n v="10"/>
  </r>
  <r>
    <x v="74"/>
    <n v="22"/>
    <x v="4"/>
    <x v="1"/>
    <x v="0"/>
    <n v="6"/>
    <x v="1"/>
    <x v="2"/>
    <x v="8"/>
    <n v="24"/>
    <n v="60"/>
    <x v="4"/>
    <n v="20"/>
    <x v="4"/>
    <n v="70"/>
    <n v="18"/>
    <n v="46"/>
    <n v="0.4"/>
    <x v="19"/>
    <n v="16"/>
    <n v="10"/>
  </r>
  <r>
    <x v="39"/>
    <n v="44"/>
    <x v="4"/>
    <x v="1"/>
    <x v="1"/>
    <n v="40"/>
    <x v="1"/>
    <x v="2"/>
    <x v="8"/>
    <n v="-10"/>
    <n v="113"/>
    <x v="17"/>
    <n v="30"/>
    <x v="5"/>
    <n v="80"/>
    <n v="69"/>
    <n v="153"/>
    <n v="-8.8495575221238937E-2"/>
    <x v="14"/>
    <n v="10"/>
    <n v="-33"/>
  </r>
  <r>
    <x v="8"/>
    <n v="33"/>
    <x v="4"/>
    <x v="1"/>
    <x v="3"/>
    <n v="12"/>
    <x v="1"/>
    <x v="3"/>
    <x v="7"/>
    <n v="-6"/>
    <n v="79"/>
    <x v="7"/>
    <n v="30"/>
    <x v="3"/>
    <n v="80"/>
    <n v="45"/>
    <n v="90"/>
    <n v="-7.5949367088607597E-2"/>
    <x v="24"/>
    <n v="16"/>
    <n v="1"/>
  </r>
  <r>
    <x v="26"/>
    <n v="44"/>
    <x v="4"/>
    <x v="1"/>
    <x v="0"/>
    <n v="40"/>
    <x v="0"/>
    <x v="0"/>
    <x v="10"/>
    <n v="-12"/>
    <n v="113"/>
    <x v="12"/>
    <n v="40"/>
    <x v="5"/>
    <n v="90"/>
    <n v="70"/>
    <n v="154"/>
    <n v="-0.10619469026548672"/>
    <x v="23"/>
    <n v="12"/>
    <n v="-23"/>
  </r>
  <r>
    <x v="65"/>
    <n v="31"/>
    <x v="4"/>
    <x v="1"/>
    <x v="0"/>
    <n v="8"/>
    <x v="0"/>
    <x v="0"/>
    <x v="0"/>
    <n v="40"/>
    <n v="83"/>
    <x v="13"/>
    <n v="20"/>
    <x v="4"/>
    <n v="70"/>
    <n v="20"/>
    <n v="59"/>
    <n v="0.48192771084337349"/>
    <x v="26"/>
    <n v="0"/>
    <n v="-13"/>
  </r>
  <r>
    <x v="67"/>
    <n v="69"/>
    <x v="4"/>
    <x v="1"/>
    <x v="2"/>
    <n v="21"/>
    <x v="0"/>
    <x v="0"/>
    <x v="1"/>
    <n v="56"/>
    <n v="160"/>
    <x v="5"/>
    <n v="50"/>
    <x v="0"/>
    <n v="100"/>
    <n v="43"/>
    <n v="133"/>
    <n v="0.35"/>
    <x v="10"/>
    <n v="-26"/>
    <n v="-60"/>
  </r>
  <r>
    <x v="65"/>
    <n v="49"/>
    <x v="4"/>
    <x v="1"/>
    <x v="0"/>
    <n v="15"/>
    <x v="0"/>
    <x v="1"/>
    <x v="2"/>
    <n v="49"/>
    <n v="128"/>
    <x v="13"/>
    <n v="40"/>
    <x v="6"/>
    <n v="90"/>
    <n v="38"/>
    <n v="102"/>
    <n v="0.3828125"/>
    <x v="30"/>
    <n v="-29"/>
    <n v="-38"/>
  </r>
  <r>
    <x v="32"/>
    <n v="49"/>
    <x v="4"/>
    <x v="1"/>
    <x v="3"/>
    <n v="15"/>
    <x v="0"/>
    <x v="1"/>
    <x v="11"/>
    <n v="50"/>
    <n v="128"/>
    <x v="14"/>
    <n v="30"/>
    <x v="0"/>
    <n v="80"/>
    <n v="37"/>
    <n v="101"/>
    <n v="0.390625"/>
    <x v="10"/>
    <n v="-20"/>
    <n v="-48"/>
  </r>
  <r>
    <x v="1"/>
    <n v="43"/>
    <x v="5"/>
    <x v="0"/>
    <x v="0"/>
    <n v="14"/>
    <x v="1"/>
    <x v="3"/>
    <x v="7"/>
    <n v="43"/>
    <n v="106"/>
    <x v="0"/>
    <n v="40"/>
    <x v="0"/>
    <n v="90"/>
    <n v="27"/>
    <n v="84"/>
    <n v="0.40566037735849059"/>
    <x v="24"/>
    <n v="-13"/>
    <n v="-16"/>
  </r>
  <r>
    <x v="87"/>
    <n v="41"/>
    <x v="5"/>
    <x v="0"/>
    <x v="0"/>
    <n v="13"/>
    <x v="1"/>
    <x v="3"/>
    <x v="7"/>
    <n v="36"/>
    <n v="108"/>
    <x v="18"/>
    <n v="40"/>
    <x v="6"/>
    <n v="90"/>
    <n v="36"/>
    <n v="90"/>
    <n v="0.33333333333333331"/>
    <x v="8"/>
    <n v="-16"/>
    <n v="-18"/>
  </r>
  <r>
    <x v="80"/>
    <n v="47"/>
    <x v="5"/>
    <x v="0"/>
    <x v="2"/>
    <n v="42"/>
    <x v="1"/>
    <x v="2"/>
    <x v="8"/>
    <n v="-30"/>
    <n v="106"/>
    <x v="15"/>
    <n v="40"/>
    <x v="7"/>
    <n v="90"/>
    <n v="72"/>
    <n v="161"/>
    <n v="-0.28301886792452829"/>
    <x v="25"/>
    <n v="20"/>
    <n v="-16"/>
  </r>
  <r>
    <x v="82"/>
    <n v="43"/>
    <x v="5"/>
    <x v="0"/>
    <x v="0"/>
    <n v="14"/>
    <x v="0"/>
    <x v="0"/>
    <x v="0"/>
    <n v="43"/>
    <n v="106"/>
    <x v="16"/>
    <n v="40"/>
    <x v="0"/>
    <n v="90"/>
    <n v="27"/>
    <n v="84"/>
    <n v="0.40566037735849059"/>
    <x v="24"/>
    <n v="-13"/>
    <n v="-16"/>
  </r>
  <r>
    <x v="85"/>
    <n v="43"/>
    <x v="5"/>
    <x v="0"/>
    <x v="3"/>
    <n v="14"/>
    <x v="0"/>
    <x v="0"/>
    <x v="1"/>
    <n v="43"/>
    <n v="106"/>
    <x v="3"/>
    <n v="40"/>
    <x v="0"/>
    <n v="90"/>
    <n v="27"/>
    <n v="84"/>
    <n v="0.40566037735849059"/>
    <x v="24"/>
    <n v="-13"/>
    <n v="-16"/>
  </r>
  <r>
    <x v="0"/>
    <n v="46"/>
    <x v="5"/>
    <x v="0"/>
    <x v="0"/>
    <n v="17"/>
    <x v="0"/>
    <x v="1"/>
    <x v="2"/>
    <n v="9"/>
    <n v="110"/>
    <x v="0"/>
    <n v="30"/>
    <x v="3"/>
    <n v="80"/>
    <n v="51"/>
    <n v="114"/>
    <n v="8.1818181818181818E-2"/>
    <x v="39"/>
    <n v="1"/>
    <n v="-30"/>
  </r>
  <r>
    <x v="1"/>
    <n v="53"/>
    <x v="5"/>
    <x v="0"/>
    <x v="0"/>
    <n v="16"/>
    <x v="0"/>
    <x v="1"/>
    <x v="11"/>
    <n v="39"/>
    <n v="124"/>
    <x v="0"/>
    <n v="40"/>
    <x v="6"/>
    <n v="90"/>
    <n v="37"/>
    <n v="106"/>
    <n v="0.31451612903225806"/>
    <x v="2"/>
    <n v="-19"/>
    <n v="-34"/>
  </r>
  <r>
    <x v="80"/>
    <n v="33"/>
    <x v="5"/>
    <x v="0"/>
    <x v="2"/>
    <n v="9"/>
    <x v="0"/>
    <x v="1"/>
    <x v="2"/>
    <n v="43"/>
    <n v="87"/>
    <x v="15"/>
    <n v="30"/>
    <x v="4"/>
    <n v="80"/>
    <n v="20"/>
    <n v="62"/>
    <n v="0.4942528735632184"/>
    <x v="24"/>
    <n v="-3"/>
    <n v="-7"/>
  </r>
  <r>
    <x v="88"/>
    <n v="34"/>
    <x v="5"/>
    <x v="0"/>
    <x v="2"/>
    <n v="9"/>
    <x v="0"/>
    <x v="1"/>
    <x v="3"/>
    <n v="45"/>
    <n v="91"/>
    <x v="2"/>
    <n v="30"/>
    <x v="4"/>
    <n v="80"/>
    <n v="21"/>
    <n v="64"/>
    <n v="0.49450549450549453"/>
    <x v="23"/>
    <n v="-5"/>
    <n v="-11"/>
  </r>
  <r>
    <x v="46"/>
    <n v="0"/>
    <x v="5"/>
    <x v="1"/>
    <x v="0"/>
    <n v="0"/>
    <x v="1"/>
    <x v="2"/>
    <x v="4"/>
    <n v="47"/>
    <n v="46"/>
    <x v="4"/>
    <n v="0"/>
    <x v="4"/>
    <n v="50"/>
    <n v="11"/>
    <n v="11"/>
    <n v="1.0217391304347827"/>
    <x v="5"/>
    <n v="-7"/>
    <n v="4"/>
  </r>
  <r>
    <x v="11"/>
    <n v="43"/>
    <x v="5"/>
    <x v="1"/>
    <x v="1"/>
    <n v="13"/>
    <x v="1"/>
    <x v="2"/>
    <x v="4"/>
    <n v="40"/>
    <n v="113"/>
    <x v="10"/>
    <n v="30"/>
    <x v="6"/>
    <n v="80"/>
    <n v="36"/>
    <n v="92"/>
    <n v="0.35398230088495575"/>
    <x v="2"/>
    <n v="-20"/>
    <n v="-33"/>
  </r>
  <r>
    <x v="8"/>
    <n v="31"/>
    <x v="5"/>
    <x v="1"/>
    <x v="3"/>
    <n v="9"/>
    <x v="1"/>
    <x v="3"/>
    <x v="5"/>
    <n v="12"/>
    <n v="74"/>
    <x v="7"/>
    <n v="30"/>
    <x v="0"/>
    <n v="80"/>
    <n v="30"/>
    <n v="70"/>
    <n v="0.16216216216216217"/>
    <x v="8"/>
    <n v="18"/>
    <n v="6"/>
  </r>
  <r>
    <x v="74"/>
    <n v="23"/>
    <x v="5"/>
    <x v="1"/>
    <x v="0"/>
    <n v="6"/>
    <x v="1"/>
    <x v="2"/>
    <x v="8"/>
    <n v="25"/>
    <n v="62"/>
    <x v="4"/>
    <n v="20"/>
    <x v="4"/>
    <n v="70"/>
    <n v="18"/>
    <n v="47"/>
    <n v="0.40322580645161288"/>
    <x v="24"/>
    <n v="15"/>
    <n v="8"/>
  </r>
  <r>
    <x v="29"/>
    <n v="41"/>
    <x v="5"/>
    <x v="1"/>
    <x v="1"/>
    <n v="12"/>
    <x v="1"/>
    <x v="2"/>
    <x v="8"/>
    <n v="46"/>
    <n v="114"/>
    <x v="10"/>
    <n v="30"/>
    <x v="6"/>
    <n v="80"/>
    <n v="35"/>
    <n v="88"/>
    <n v="0.40350877192982454"/>
    <x v="26"/>
    <n v="-26"/>
    <n v="-34"/>
  </r>
  <r>
    <x v="17"/>
    <n v="46"/>
    <x v="5"/>
    <x v="1"/>
    <x v="3"/>
    <n v="17"/>
    <x v="1"/>
    <x v="2"/>
    <x v="9"/>
    <n v="9"/>
    <n v="110"/>
    <x v="11"/>
    <n v="40"/>
    <x v="3"/>
    <n v="90"/>
    <n v="51"/>
    <n v="114"/>
    <n v="8.1818181818181818E-2"/>
    <x v="20"/>
    <n v="1"/>
    <n v="-20"/>
  </r>
  <r>
    <x v="14"/>
    <n v="43"/>
    <x v="5"/>
    <x v="1"/>
    <x v="0"/>
    <n v="13"/>
    <x v="0"/>
    <x v="1"/>
    <x v="2"/>
    <n v="42"/>
    <n v="113"/>
    <x v="13"/>
    <n v="30"/>
    <x v="6"/>
    <n v="80"/>
    <n v="35"/>
    <n v="91"/>
    <n v="0.37168141592920356"/>
    <x v="2"/>
    <n v="-22"/>
    <n v="-33"/>
  </r>
  <r>
    <x v="67"/>
    <n v="33"/>
    <x v="5"/>
    <x v="1"/>
    <x v="2"/>
    <n v="9"/>
    <x v="0"/>
    <x v="1"/>
    <x v="3"/>
    <n v="42"/>
    <n v="87"/>
    <x v="5"/>
    <n v="30"/>
    <x v="4"/>
    <n v="80"/>
    <n v="21"/>
    <n v="63"/>
    <n v="0.48275862068965519"/>
    <x v="24"/>
    <n v="-2"/>
    <n v="-7"/>
  </r>
  <r>
    <x v="9"/>
    <n v="49"/>
    <x v="5"/>
    <x v="1"/>
    <x v="3"/>
    <n v="44"/>
    <x v="0"/>
    <x v="1"/>
    <x v="2"/>
    <n v="-6"/>
    <n v="126"/>
    <x v="8"/>
    <n v="30"/>
    <x v="5"/>
    <n v="80"/>
    <n v="73"/>
    <n v="166"/>
    <n v="-4.7619047619047616E-2"/>
    <x v="10"/>
    <n v="6"/>
    <n v="-46"/>
  </r>
  <r>
    <x v="30"/>
    <n v="55"/>
    <x v="5"/>
    <x v="1"/>
    <x v="3"/>
    <n v="49"/>
    <x v="0"/>
    <x v="1"/>
    <x v="3"/>
    <n v="-4"/>
    <n v="140"/>
    <x v="14"/>
    <n v="40"/>
    <x v="7"/>
    <n v="90"/>
    <n v="79"/>
    <n v="183"/>
    <n v="-2.8571428571428571E-2"/>
    <x v="11"/>
    <n v="-6"/>
    <n v="-50"/>
  </r>
  <r>
    <x v="89"/>
    <n v="39"/>
    <x v="0"/>
    <x v="0"/>
    <x v="0"/>
    <n v="12"/>
    <x v="0"/>
    <x v="0"/>
    <x v="0"/>
    <n v="27"/>
    <n v="90"/>
    <x v="16"/>
    <n v="20"/>
    <x v="4"/>
    <n v="60"/>
    <n v="24"/>
    <n v="75"/>
    <n v="0.3"/>
    <x v="10"/>
    <n v="13"/>
    <n v="-30"/>
  </r>
  <r>
    <x v="64"/>
    <n v="39"/>
    <x v="0"/>
    <x v="0"/>
    <x v="3"/>
    <n v="12"/>
    <x v="0"/>
    <x v="0"/>
    <x v="1"/>
    <n v="26"/>
    <n v="90"/>
    <x v="3"/>
    <n v="20"/>
    <x v="4"/>
    <n v="60"/>
    <n v="25"/>
    <n v="76"/>
    <n v="0.28888888888888886"/>
    <x v="10"/>
    <n v="14"/>
    <n v="-30"/>
  </r>
  <r>
    <x v="39"/>
    <n v="86"/>
    <x v="0"/>
    <x v="1"/>
    <x v="1"/>
    <n v="26"/>
    <x v="1"/>
    <x v="3"/>
    <x v="5"/>
    <n v="-26"/>
    <n v="109"/>
    <x v="17"/>
    <n v="110"/>
    <x v="3"/>
    <n v="150"/>
    <n v="49"/>
    <n v="161"/>
    <n v="-0.23853211009174313"/>
    <x v="40"/>
    <n v="36"/>
    <n v="41"/>
  </r>
  <r>
    <x v="11"/>
    <n v="46"/>
    <x v="0"/>
    <x v="1"/>
    <x v="1"/>
    <n v="14"/>
    <x v="1"/>
    <x v="2"/>
    <x v="4"/>
    <n v="30"/>
    <n v="113"/>
    <x v="10"/>
    <n v="20"/>
    <x v="4"/>
    <n v="60"/>
    <n v="37"/>
    <n v="97"/>
    <n v="0.26548672566371684"/>
    <x v="37"/>
    <n v="10"/>
    <n v="-53"/>
  </r>
  <r>
    <x v="74"/>
    <n v="31"/>
    <x v="0"/>
    <x v="1"/>
    <x v="0"/>
    <n v="9"/>
    <x v="1"/>
    <x v="3"/>
    <x v="7"/>
    <n v="7"/>
    <n v="68"/>
    <x v="4"/>
    <n v="20"/>
    <x v="0"/>
    <n v="60"/>
    <n v="30"/>
    <n v="70"/>
    <n v="0.10294117647058823"/>
    <x v="26"/>
    <n v="23"/>
    <n v="-8"/>
  </r>
  <r>
    <x v="39"/>
    <n v="45"/>
    <x v="0"/>
    <x v="1"/>
    <x v="1"/>
    <n v="41"/>
    <x v="1"/>
    <x v="2"/>
    <x v="8"/>
    <n v="-6"/>
    <n v="109"/>
    <x v="17"/>
    <n v="20"/>
    <x v="3"/>
    <n v="60"/>
    <n v="70"/>
    <n v="156"/>
    <n v="-5.5045871559633031E-2"/>
    <x v="15"/>
    <n v="16"/>
    <n v="-49"/>
  </r>
  <r>
    <x v="15"/>
    <n v="32"/>
    <x v="0"/>
    <x v="1"/>
    <x v="3"/>
    <n v="8"/>
    <x v="1"/>
    <x v="2"/>
    <x v="9"/>
    <n v="28"/>
    <n v="79"/>
    <x v="8"/>
    <n v="20"/>
    <x v="4"/>
    <n v="60"/>
    <n v="19"/>
    <n v="59"/>
    <n v="0.35443037974683544"/>
    <x v="31"/>
    <n v="12"/>
    <n v="-19"/>
  </r>
  <r>
    <x v="39"/>
    <n v="31"/>
    <x v="0"/>
    <x v="1"/>
    <x v="1"/>
    <n v="9"/>
    <x v="0"/>
    <x v="0"/>
    <x v="0"/>
    <n v="6"/>
    <n v="68"/>
    <x v="17"/>
    <n v="10"/>
    <x v="0"/>
    <n v="50"/>
    <n v="31"/>
    <n v="71"/>
    <n v="8.8235294117647065E-2"/>
    <x v="0"/>
    <n v="24"/>
    <n v="-18"/>
  </r>
  <r>
    <x v="54"/>
    <n v="39"/>
    <x v="0"/>
    <x v="1"/>
    <x v="0"/>
    <n v="12"/>
    <x v="0"/>
    <x v="1"/>
    <x v="2"/>
    <n v="13"/>
    <n v="92"/>
    <x v="12"/>
    <n v="20"/>
    <x v="0"/>
    <n v="60"/>
    <n v="40"/>
    <n v="91"/>
    <n v="0.14130434782608695"/>
    <x v="10"/>
    <n v="17"/>
    <n v="-32"/>
  </r>
  <r>
    <x v="67"/>
    <n v="24"/>
    <x v="0"/>
    <x v="1"/>
    <x v="2"/>
    <n v="6"/>
    <x v="0"/>
    <x v="1"/>
    <x v="3"/>
    <n v="18"/>
    <n v="60"/>
    <x v="5"/>
    <n v="20"/>
    <x v="4"/>
    <n v="60"/>
    <n v="18"/>
    <n v="48"/>
    <n v="0.3"/>
    <x v="23"/>
    <n v="22"/>
    <n v="0"/>
  </r>
  <r>
    <x v="10"/>
    <n v="0"/>
    <x v="0"/>
    <x v="1"/>
    <x v="2"/>
    <n v="0"/>
    <x v="0"/>
    <x v="1"/>
    <x v="3"/>
    <n v="32"/>
    <n v="43"/>
    <x v="9"/>
    <n v="0"/>
    <x v="4"/>
    <n v="40"/>
    <n v="11"/>
    <n v="11"/>
    <n v="0.7441860465116279"/>
    <x v="5"/>
    <n v="8"/>
    <n v="-3"/>
  </r>
  <r>
    <x v="15"/>
    <n v="45"/>
    <x v="0"/>
    <x v="1"/>
    <x v="3"/>
    <n v="41"/>
    <x v="0"/>
    <x v="1"/>
    <x v="2"/>
    <n v="-6"/>
    <n v="109"/>
    <x v="8"/>
    <n v="10"/>
    <x v="6"/>
    <n v="50"/>
    <n v="70"/>
    <n v="156"/>
    <n v="-5.5045871559633031E-2"/>
    <x v="36"/>
    <n v="26"/>
    <n v="-59"/>
  </r>
  <r>
    <x v="32"/>
    <n v="60"/>
    <x v="0"/>
    <x v="1"/>
    <x v="3"/>
    <n v="54"/>
    <x v="0"/>
    <x v="1"/>
    <x v="3"/>
    <n v="0"/>
    <n v="144"/>
    <x v="14"/>
    <n v="20"/>
    <x v="3"/>
    <n v="60"/>
    <n v="84"/>
    <n v="198"/>
    <n v="0"/>
    <x v="33"/>
    <n v="10"/>
    <n v="-84"/>
  </r>
  <r>
    <x v="90"/>
    <n v="32"/>
    <x v="1"/>
    <x v="0"/>
    <x v="0"/>
    <n v="8"/>
    <x v="0"/>
    <x v="0"/>
    <x v="10"/>
    <n v="29"/>
    <n v="80"/>
    <x v="18"/>
    <n v="30"/>
    <x v="0"/>
    <n v="70"/>
    <n v="19"/>
    <n v="59"/>
    <n v="0.36249999999999999"/>
    <x v="19"/>
    <n v="1"/>
    <n v="-10"/>
  </r>
  <r>
    <x v="59"/>
    <n v="54"/>
    <x v="1"/>
    <x v="0"/>
    <x v="2"/>
    <n v="20"/>
    <x v="0"/>
    <x v="0"/>
    <x v="0"/>
    <n v="13"/>
    <n v="121"/>
    <x v="2"/>
    <n v="40"/>
    <x v="3"/>
    <n v="80"/>
    <n v="54"/>
    <n v="128"/>
    <n v="0.10743801652892562"/>
    <x v="14"/>
    <n v="-3"/>
    <n v="-41"/>
  </r>
  <r>
    <x v="65"/>
    <n v="22"/>
    <x v="1"/>
    <x v="1"/>
    <x v="0"/>
    <n v="7"/>
    <x v="1"/>
    <x v="2"/>
    <x v="4"/>
    <n v="11"/>
    <n v="52"/>
    <x v="13"/>
    <n v="20"/>
    <x v="0"/>
    <n v="60"/>
    <n v="19"/>
    <n v="48"/>
    <n v="0.21153846153846154"/>
    <x v="19"/>
    <n v="19"/>
    <n v="8"/>
  </r>
  <r>
    <x v="39"/>
    <n v="35"/>
    <x v="1"/>
    <x v="1"/>
    <x v="1"/>
    <n v="11"/>
    <x v="1"/>
    <x v="2"/>
    <x v="4"/>
    <n v="8"/>
    <n v="82"/>
    <x v="17"/>
    <n v="20"/>
    <x v="6"/>
    <n v="60"/>
    <n v="39"/>
    <n v="85"/>
    <n v="9.7560975609756101E-2"/>
    <x v="11"/>
    <n v="12"/>
    <n v="-22"/>
  </r>
  <r>
    <x v="8"/>
    <n v="29"/>
    <x v="1"/>
    <x v="1"/>
    <x v="3"/>
    <n v="8"/>
    <x v="1"/>
    <x v="3"/>
    <x v="5"/>
    <n v="5"/>
    <n v="64"/>
    <x v="7"/>
    <n v="30"/>
    <x v="6"/>
    <n v="70"/>
    <n v="30"/>
    <n v="67"/>
    <n v="7.8125E-2"/>
    <x v="29"/>
    <n v="15"/>
    <n v="6"/>
  </r>
  <r>
    <x v="46"/>
    <n v="29"/>
    <x v="1"/>
    <x v="1"/>
    <x v="0"/>
    <n v="8"/>
    <x v="1"/>
    <x v="3"/>
    <x v="7"/>
    <n v="5"/>
    <n v="64"/>
    <x v="4"/>
    <n v="20"/>
    <x v="6"/>
    <n v="60"/>
    <n v="30"/>
    <n v="67"/>
    <n v="7.8125E-2"/>
    <x v="30"/>
    <n v="15"/>
    <n v="-4"/>
  </r>
  <r>
    <x v="10"/>
    <n v="34"/>
    <x v="1"/>
    <x v="1"/>
    <x v="2"/>
    <n v="12"/>
    <x v="1"/>
    <x v="2"/>
    <x v="12"/>
    <n v="-3"/>
    <n v="76"/>
    <x v="9"/>
    <n v="30"/>
    <x v="5"/>
    <n v="70"/>
    <n v="45"/>
    <n v="91"/>
    <n v="-3.9473684210526314E-2"/>
    <x v="23"/>
    <n v="3"/>
    <n v="-6"/>
  </r>
  <r>
    <x v="7"/>
    <n v="32"/>
    <x v="1"/>
    <x v="1"/>
    <x v="1"/>
    <n v="8"/>
    <x v="1"/>
    <x v="2"/>
    <x v="8"/>
    <n v="29"/>
    <n v="80"/>
    <x v="6"/>
    <n v="20"/>
    <x v="0"/>
    <n v="60"/>
    <n v="19"/>
    <n v="59"/>
    <n v="0.36249999999999999"/>
    <x v="31"/>
    <n v="1"/>
    <n v="-20"/>
  </r>
  <r>
    <x v="8"/>
    <n v="0"/>
    <x v="1"/>
    <x v="1"/>
    <x v="3"/>
    <n v="0"/>
    <x v="1"/>
    <x v="2"/>
    <x v="9"/>
    <n v="31"/>
    <n v="43"/>
    <x v="7"/>
    <n v="0"/>
    <x v="0"/>
    <n v="40"/>
    <n v="12"/>
    <n v="12"/>
    <n v="0.72093023255813948"/>
    <x v="5"/>
    <n v="-1"/>
    <n v="-3"/>
  </r>
  <r>
    <x v="9"/>
    <n v="33"/>
    <x v="1"/>
    <x v="1"/>
    <x v="3"/>
    <n v="9"/>
    <x v="1"/>
    <x v="2"/>
    <x v="9"/>
    <n v="27"/>
    <n v="81"/>
    <x v="8"/>
    <n v="30"/>
    <x v="0"/>
    <n v="70"/>
    <n v="21"/>
    <n v="63"/>
    <n v="0.33333333333333331"/>
    <x v="24"/>
    <n v="3"/>
    <n v="-11"/>
  </r>
  <r>
    <x v="13"/>
    <n v="82"/>
    <x v="1"/>
    <x v="1"/>
    <x v="0"/>
    <n v="25"/>
    <x v="0"/>
    <x v="0"/>
    <x v="0"/>
    <n v="-9"/>
    <n v="122"/>
    <x v="12"/>
    <n v="70"/>
    <x v="5"/>
    <n v="110"/>
    <n v="49"/>
    <n v="156"/>
    <n v="-7.3770491803278687E-2"/>
    <x v="31"/>
    <n v="9"/>
    <n v="-12"/>
  </r>
  <r>
    <x v="15"/>
    <n v="82"/>
    <x v="1"/>
    <x v="1"/>
    <x v="3"/>
    <n v="25"/>
    <x v="0"/>
    <x v="0"/>
    <x v="1"/>
    <n v="-8"/>
    <n v="122"/>
    <x v="8"/>
    <n v="70"/>
    <x v="5"/>
    <n v="110"/>
    <n v="48"/>
    <n v="155"/>
    <n v="-6.5573770491803282E-2"/>
    <x v="31"/>
    <n v="8"/>
    <n v="-12"/>
  </r>
  <r>
    <x v="40"/>
    <n v="35"/>
    <x v="1"/>
    <x v="1"/>
    <x v="0"/>
    <n v="11"/>
    <x v="0"/>
    <x v="1"/>
    <x v="2"/>
    <n v="9"/>
    <n v="82"/>
    <x v="12"/>
    <n v="20"/>
    <x v="3"/>
    <n v="60"/>
    <n v="38"/>
    <n v="84"/>
    <n v="0.10975609756097561"/>
    <x v="11"/>
    <n v="1"/>
    <n v="-22"/>
  </r>
  <r>
    <x v="54"/>
    <n v="34"/>
    <x v="1"/>
    <x v="1"/>
    <x v="0"/>
    <n v="12"/>
    <x v="0"/>
    <x v="1"/>
    <x v="11"/>
    <n v="-3"/>
    <n v="76"/>
    <x v="12"/>
    <n v="20"/>
    <x v="5"/>
    <n v="60"/>
    <n v="45"/>
    <n v="91"/>
    <n v="-3.9473684210526314E-2"/>
    <x v="14"/>
    <n v="3"/>
    <n v="-16"/>
  </r>
  <r>
    <x v="26"/>
    <n v="33"/>
    <x v="1"/>
    <x v="1"/>
    <x v="0"/>
    <n v="12"/>
    <x v="0"/>
    <x v="1"/>
    <x v="3"/>
    <n v="-4"/>
    <n v="74"/>
    <x v="12"/>
    <n v="20"/>
    <x v="5"/>
    <n v="60"/>
    <n v="45"/>
    <n v="90"/>
    <n v="-5.4054054054054057E-2"/>
    <x v="2"/>
    <n v="4"/>
    <n v="-14"/>
  </r>
  <r>
    <x v="10"/>
    <n v="0"/>
    <x v="1"/>
    <x v="1"/>
    <x v="2"/>
    <n v="0"/>
    <x v="0"/>
    <x v="1"/>
    <x v="3"/>
    <n v="32"/>
    <n v="43"/>
    <x v="9"/>
    <n v="0"/>
    <x v="0"/>
    <n v="40"/>
    <n v="11"/>
    <n v="11"/>
    <n v="0.7441860465116279"/>
    <x v="5"/>
    <n v="-2"/>
    <n v="-3"/>
  </r>
  <r>
    <x v="9"/>
    <n v="44"/>
    <x v="1"/>
    <x v="1"/>
    <x v="3"/>
    <n v="40"/>
    <x v="0"/>
    <x v="1"/>
    <x v="2"/>
    <n v="-7"/>
    <n v="106"/>
    <x v="8"/>
    <n v="30"/>
    <x v="7"/>
    <n v="70"/>
    <n v="69"/>
    <n v="153"/>
    <n v="-6.6037735849056603E-2"/>
    <x v="14"/>
    <n v="-3"/>
    <n v="-36"/>
  </r>
  <r>
    <x v="90"/>
    <n v="29"/>
    <x v="2"/>
    <x v="0"/>
    <x v="0"/>
    <n v="8"/>
    <x v="0"/>
    <x v="0"/>
    <x v="10"/>
    <n v="25"/>
    <n v="73"/>
    <x v="18"/>
    <n v="20"/>
    <x v="0"/>
    <n v="60"/>
    <n v="19"/>
    <n v="56"/>
    <n v="0.34246575342465752"/>
    <x v="30"/>
    <n v="5"/>
    <n v="-13"/>
  </r>
  <r>
    <x v="87"/>
    <n v="33"/>
    <x v="2"/>
    <x v="0"/>
    <x v="0"/>
    <n v="9"/>
    <x v="0"/>
    <x v="0"/>
    <x v="0"/>
    <n v="29"/>
    <n v="82"/>
    <x v="18"/>
    <n v="30"/>
    <x v="0"/>
    <n v="70"/>
    <n v="20"/>
    <n v="62"/>
    <n v="0.35365853658536583"/>
    <x v="24"/>
    <n v="1"/>
    <n v="-12"/>
  </r>
  <r>
    <x v="63"/>
    <n v="46"/>
    <x v="2"/>
    <x v="0"/>
    <x v="2"/>
    <n v="17"/>
    <x v="0"/>
    <x v="0"/>
    <x v="0"/>
    <n v="7"/>
    <n v="103"/>
    <x v="15"/>
    <n v="30"/>
    <x v="3"/>
    <n v="70"/>
    <n v="50"/>
    <n v="113"/>
    <n v="6.7961165048543687E-2"/>
    <x v="39"/>
    <n v="3"/>
    <n v="-33"/>
  </r>
  <r>
    <x v="91"/>
    <n v="30"/>
    <x v="2"/>
    <x v="0"/>
    <x v="2"/>
    <n v="8"/>
    <x v="0"/>
    <x v="1"/>
    <x v="2"/>
    <n v="26"/>
    <n v="75"/>
    <x v="2"/>
    <n v="30"/>
    <x v="0"/>
    <n v="70"/>
    <n v="19"/>
    <n v="57"/>
    <n v="0.34666666666666668"/>
    <x v="5"/>
    <n v="4"/>
    <n v="-5"/>
  </r>
  <r>
    <x v="84"/>
    <n v="29"/>
    <x v="2"/>
    <x v="0"/>
    <x v="2"/>
    <n v="8"/>
    <x v="0"/>
    <x v="1"/>
    <x v="3"/>
    <n v="25"/>
    <n v="73"/>
    <x v="15"/>
    <n v="30"/>
    <x v="0"/>
    <n v="70"/>
    <n v="19"/>
    <n v="56"/>
    <n v="0.34246575342465752"/>
    <x v="29"/>
    <n v="5"/>
    <n v="-3"/>
  </r>
  <r>
    <x v="14"/>
    <n v="24"/>
    <x v="2"/>
    <x v="1"/>
    <x v="0"/>
    <n v="7"/>
    <x v="1"/>
    <x v="2"/>
    <x v="4"/>
    <n v="13"/>
    <n v="56"/>
    <x v="13"/>
    <n v="30"/>
    <x v="0"/>
    <n v="70"/>
    <n v="19"/>
    <n v="50"/>
    <n v="0.23214285714285715"/>
    <x v="13"/>
    <n v="17"/>
    <n v="14"/>
  </r>
  <r>
    <x v="48"/>
    <n v="0"/>
    <x v="2"/>
    <x v="1"/>
    <x v="3"/>
    <n v="0"/>
    <x v="1"/>
    <x v="2"/>
    <x v="9"/>
    <n v="31"/>
    <n v="43"/>
    <x v="7"/>
    <n v="0"/>
    <x v="0"/>
    <n v="40"/>
    <n v="12"/>
    <n v="12"/>
    <n v="0.72093023255813948"/>
    <x v="5"/>
    <n v="-1"/>
    <n v="-3"/>
  </r>
  <r>
    <x v="9"/>
    <n v="31"/>
    <x v="2"/>
    <x v="1"/>
    <x v="3"/>
    <n v="8"/>
    <x v="1"/>
    <x v="2"/>
    <x v="9"/>
    <n v="26"/>
    <n v="77"/>
    <x v="8"/>
    <n v="30"/>
    <x v="0"/>
    <n v="70"/>
    <n v="20"/>
    <n v="59"/>
    <n v="0.33766233766233766"/>
    <x v="8"/>
    <n v="4"/>
    <n v="-7"/>
  </r>
  <r>
    <x v="65"/>
    <n v="34"/>
    <x v="2"/>
    <x v="1"/>
    <x v="0"/>
    <n v="9"/>
    <x v="0"/>
    <x v="0"/>
    <x v="0"/>
    <n v="30"/>
    <n v="85"/>
    <x v="13"/>
    <n v="30"/>
    <x v="0"/>
    <n v="70"/>
    <n v="21"/>
    <n v="64"/>
    <n v="0.35294117647058826"/>
    <x v="23"/>
    <n v="0"/>
    <n v="-15"/>
  </r>
  <r>
    <x v="10"/>
    <n v="39"/>
    <x v="2"/>
    <x v="1"/>
    <x v="2"/>
    <n v="14"/>
    <x v="0"/>
    <x v="0"/>
    <x v="0"/>
    <n v="2"/>
    <n v="88"/>
    <x v="9"/>
    <n v="20"/>
    <x v="3"/>
    <n v="60"/>
    <n v="47"/>
    <n v="100"/>
    <n v="2.2727272727272728E-2"/>
    <x v="10"/>
    <n v="8"/>
    <n v="-28"/>
  </r>
  <r>
    <x v="39"/>
    <n v="31"/>
    <x v="2"/>
    <x v="1"/>
    <x v="1"/>
    <n v="9"/>
    <x v="0"/>
    <x v="0"/>
    <x v="0"/>
    <n v="7"/>
    <n v="69"/>
    <x v="17"/>
    <n v="20"/>
    <x v="6"/>
    <n v="60"/>
    <n v="31"/>
    <n v="71"/>
    <n v="0.10144927536231885"/>
    <x v="26"/>
    <n v="13"/>
    <n v="-9"/>
  </r>
  <r>
    <x v="13"/>
    <n v="38"/>
    <x v="2"/>
    <x v="1"/>
    <x v="0"/>
    <n v="12"/>
    <x v="0"/>
    <x v="1"/>
    <x v="2"/>
    <n v="11"/>
    <n v="89"/>
    <x v="12"/>
    <n v="30"/>
    <x v="3"/>
    <n v="70"/>
    <n v="40"/>
    <n v="90"/>
    <n v="0.12359550561797752"/>
    <x v="28"/>
    <n v="-1"/>
    <n v="-19"/>
  </r>
  <r>
    <x v="54"/>
    <n v="39"/>
    <x v="2"/>
    <x v="1"/>
    <x v="0"/>
    <n v="14"/>
    <x v="0"/>
    <x v="1"/>
    <x v="3"/>
    <n v="2"/>
    <n v="88"/>
    <x v="12"/>
    <n v="30"/>
    <x v="5"/>
    <n v="70"/>
    <n v="47"/>
    <n v="100"/>
    <n v="2.2727272727272728E-2"/>
    <x v="30"/>
    <n v="-2"/>
    <n v="-18"/>
  </r>
  <r>
    <x v="10"/>
    <n v="0"/>
    <x v="2"/>
    <x v="1"/>
    <x v="2"/>
    <n v="0"/>
    <x v="0"/>
    <x v="1"/>
    <x v="3"/>
    <n v="32"/>
    <n v="43"/>
    <x v="9"/>
    <n v="0"/>
    <x v="0"/>
    <n v="40"/>
    <n v="11"/>
    <n v="11"/>
    <n v="0.7441860465116279"/>
    <x v="5"/>
    <n v="-2"/>
    <n v="-3"/>
  </r>
  <r>
    <x v="30"/>
    <n v="41"/>
    <x v="2"/>
    <x v="1"/>
    <x v="3"/>
    <n v="12"/>
    <x v="0"/>
    <x v="1"/>
    <x v="2"/>
    <n v="30"/>
    <n v="107"/>
    <x v="14"/>
    <n v="30"/>
    <x v="6"/>
    <n v="70"/>
    <n v="36"/>
    <n v="89"/>
    <n v="0.28037383177570091"/>
    <x v="26"/>
    <n v="-10"/>
    <n v="-37"/>
  </r>
  <r>
    <x v="15"/>
    <n v="38"/>
    <x v="2"/>
    <x v="1"/>
    <x v="3"/>
    <n v="12"/>
    <x v="0"/>
    <x v="1"/>
    <x v="11"/>
    <n v="12"/>
    <n v="89"/>
    <x v="8"/>
    <n v="20"/>
    <x v="3"/>
    <n v="60"/>
    <n v="39"/>
    <n v="89"/>
    <n v="0.1348314606741573"/>
    <x v="16"/>
    <n v="-2"/>
    <n v="-29"/>
  </r>
  <r>
    <x v="30"/>
    <n v="43"/>
    <x v="2"/>
    <x v="1"/>
    <x v="3"/>
    <n v="13"/>
    <x v="0"/>
    <x v="1"/>
    <x v="11"/>
    <n v="28"/>
    <n v="106"/>
    <x v="14"/>
    <n v="30"/>
    <x v="6"/>
    <n v="70"/>
    <n v="35"/>
    <n v="91"/>
    <n v="0.26415094339622641"/>
    <x v="2"/>
    <n v="-8"/>
    <n v="-36"/>
  </r>
  <r>
    <x v="82"/>
    <n v="39"/>
    <x v="3"/>
    <x v="0"/>
    <x v="0"/>
    <n v="12"/>
    <x v="0"/>
    <x v="0"/>
    <x v="0"/>
    <n v="40"/>
    <n v="96"/>
    <x v="16"/>
    <n v="20"/>
    <x v="4"/>
    <n v="60"/>
    <n v="24"/>
    <n v="75"/>
    <n v="0.41666666666666669"/>
    <x v="10"/>
    <n v="0"/>
    <n v="-36"/>
  </r>
  <r>
    <x v="92"/>
    <n v="39"/>
    <x v="3"/>
    <x v="0"/>
    <x v="3"/>
    <n v="12"/>
    <x v="0"/>
    <x v="0"/>
    <x v="1"/>
    <n v="39"/>
    <n v="96"/>
    <x v="3"/>
    <n v="20"/>
    <x v="4"/>
    <n v="60"/>
    <n v="25"/>
    <n v="76"/>
    <n v="0.40625"/>
    <x v="10"/>
    <n v="1"/>
    <n v="-36"/>
  </r>
  <r>
    <x v="39"/>
    <n v="86"/>
    <x v="3"/>
    <x v="1"/>
    <x v="1"/>
    <n v="26"/>
    <x v="1"/>
    <x v="3"/>
    <x v="5"/>
    <n v="-39"/>
    <n v="116"/>
    <x v="17"/>
    <n v="110"/>
    <x v="3"/>
    <n v="150"/>
    <n v="49"/>
    <n v="161"/>
    <n v="-0.33620689655172414"/>
    <x v="40"/>
    <n v="49"/>
    <n v="34"/>
  </r>
  <r>
    <x v="11"/>
    <n v="46"/>
    <x v="3"/>
    <x v="1"/>
    <x v="1"/>
    <n v="14"/>
    <x v="1"/>
    <x v="2"/>
    <x v="4"/>
    <n v="45"/>
    <n v="120"/>
    <x v="10"/>
    <n v="20"/>
    <x v="4"/>
    <n v="60"/>
    <n v="37"/>
    <n v="97"/>
    <n v="0.375"/>
    <x v="37"/>
    <n v="-5"/>
    <n v="-60"/>
  </r>
  <r>
    <x v="74"/>
    <n v="31"/>
    <x v="3"/>
    <x v="1"/>
    <x v="0"/>
    <n v="9"/>
    <x v="1"/>
    <x v="3"/>
    <x v="7"/>
    <n v="10"/>
    <n v="72"/>
    <x v="4"/>
    <n v="20"/>
    <x v="0"/>
    <n v="60"/>
    <n v="30"/>
    <n v="70"/>
    <n v="0.1388888888888889"/>
    <x v="26"/>
    <n v="20"/>
    <n v="-12"/>
  </r>
  <r>
    <x v="39"/>
    <n v="45"/>
    <x v="3"/>
    <x v="1"/>
    <x v="1"/>
    <n v="41"/>
    <x v="1"/>
    <x v="2"/>
    <x v="8"/>
    <n v="-9"/>
    <n v="116"/>
    <x v="17"/>
    <n v="20"/>
    <x v="3"/>
    <n v="60"/>
    <n v="70"/>
    <n v="156"/>
    <n v="-7.7586206896551727E-2"/>
    <x v="15"/>
    <n v="19"/>
    <n v="-56"/>
  </r>
  <r>
    <x v="9"/>
    <n v="32"/>
    <x v="3"/>
    <x v="1"/>
    <x v="3"/>
    <n v="8"/>
    <x v="1"/>
    <x v="2"/>
    <x v="9"/>
    <n v="42"/>
    <n v="84"/>
    <x v="8"/>
    <n v="20"/>
    <x v="4"/>
    <n v="60"/>
    <n v="19"/>
    <n v="59"/>
    <n v="0.5"/>
    <x v="31"/>
    <n v="-2"/>
    <n v="-24"/>
  </r>
  <r>
    <x v="39"/>
    <n v="31"/>
    <x v="3"/>
    <x v="1"/>
    <x v="1"/>
    <n v="9"/>
    <x v="0"/>
    <x v="0"/>
    <x v="0"/>
    <n v="9"/>
    <n v="72"/>
    <x v="17"/>
    <n v="10"/>
    <x v="0"/>
    <n v="50"/>
    <n v="31"/>
    <n v="71"/>
    <n v="0.125"/>
    <x v="0"/>
    <n v="21"/>
    <n v="-22"/>
  </r>
  <r>
    <x v="26"/>
    <n v="39"/>
    <x v="3"/>
    <x v="1"/>
    <x v="0"/>
    <n v="12"/>
    <x v="0"/>
    <x v="1"/>
    <x v="2"/>
    <n v="19"/>
    <n v="98"/>
    <x v="12"/>
    <n v="20"/>
    <x v="0"/>
    <n v="60"/>
    <n v="40"/>
    <n v="91"/>
    <n v="0.19387755102040816"/>
    <x v="10"/>
    <n v="11"/>
    <n v="-38"/>
  </r>
  <r>
    <x v="31"/>
    <n v="24"/>
    <x v="3"/>
    <x v="1"/>
    <x v="2"/>
    <n v="6"/>
    <x v="0"/>
    <x v="1"/>
    <x v="3"/>
    <n v="27"/>
    <n v="64"/>
    <x v="5"/>
    <n v="20"/>
    <x v="4"/>
    <n v="60"/>
    <n v="18"/>
    <n v="48"/>
    <n v="0.421875"/>
    <x v="23"/>
    <n v="13"/>
    <n v="-4"/>
  </r>
  <r>
    <x v="10"/>
    <n v="0"/>
    <x v="3"/>
    <x v="1"/>
    <x v="2"/>
    <n v="0"/>
    <x v="0"/>
    <x v="1"/>
    <x v="3"/>
    <n v="47"/>
    <n v="46"/>
    <x v="9"/>
    <n v="0"/>
    <x v="4"/>
    <n v="40"/>
    <n v="11"/>
    <n v="11"/>
    <n v="1.0217391304347827"/>
    <x v="5"/>
    <n v="-7"/>
    <n v="-6"/>
  </r>
  <r>
    <x v="9"/>
    <n v="45"/>
    <x v="3"/>
    <x v="1"/>
    <x v="3"/>
    <n v="41"/>
    <x v="0"/>
    <x v="1"/>
    <x v="2"/>
    <n v="-9"/>
    <n v="116"/>
    <x v="8"/>
    <n v="10"/>
    <x v="6"/>
    <n v="50"/>
    <n v="70"/>
    <n v="156"/>
    <n v="-7.7586206896551727E-2"/>
    <x v="36"/>
    <n v="29"/>
    <n v="-66"/>
  </r>
  <r>
    <x v="32"/>
    <n v="60"/>
    <x v="3"/>
    <x v="1"/>
    <x v="3"/>
    <n v="54"/>
    <x v="0"/>
    <x v="1"/>
    <x v="3"/>
    <n v="0"/>
    <n v="153"/>
    <x v="14"/>
    <n v="20"/>
    <x v="3"/>
    <n v="60"/>
    <n v="84"/>
    <n v="198"/>
    <n v="0"/>
    <x v="33"/>
    <n v="10"/>
    <n v="-93"/>
  </r>
  <r>
    <x v="93"/>
    <n v="32"/>
    <x v="4"/>
    <x v="0"/>
    <x v="0"/>
    <n v="8"/>
    <x v="0"/>
    <x v="0"/>
    <x v="10"/>
    <n v="43"/>
    <n v="85"/>
    <x v="18"/>
    <n v="30"/>
    <x v="0"/>
    <n v="70"/>
    <n v="19"/>
    <n v="59"/>
    <n v="0.50588235294117645"/>
    <x v="19"/>
    <n v="-13"/>
    <n v="-15"/>
  </r>
  <r>
    <x v="35"/>
    <n v="54"/>
    <x v="4"/>
    <x v="0"/>
    <x v="2"/>
    <n v="20"/>
    <x v="0"/>
    <x v="0"/>
    <x v="0"/>
    <n v="19"/>
    <n v="129"/>
    <x v="2"/>
    <n v="40"/>
    <x v="3"/>
    <n v="80"/>
    <n v="54"/>
    <n v="128"/>
    <n v="0.14728682170542637"/>
    <x v="14"/>
    <n v="-9"/>
    <n v="-49"/>
  </r>
  <r>
    <x v="41"/>
    <n v="22"/>
    <x v="4"/>
    <x v="1"/>
    <x v="0"/>
    <n v="7"/>
    <x v="1"/>
    <x v="2"/>
    <x v="4"/>
    <n v="16"/>
    <n v="55"/>
    <x v="13"/>
    <n v="20"/>
    <x v="0"/>
    <n v="60"/>
    <n v="19"/>
    <n v="48"/>
    <n v="0.29090909090909089"/>
    <x v="19"/>
    <n v="14"/>
    <n v="5"/>
  </r>
  <r>
    <x v="39"/>
    <n v="35"/>
    <x v="4"/>
    <x v="1"/>
    <x v="1"/>
    <n v="11"/>
    <x v="1"/>
    <x v="2"/>
    <x v="4"/>
    <n v="12"/>
    <n v="87"/>
    <x v="17"/>
    <n v="20"/>
    <x v="6"/>
    <n v="60"/>
    <n v="39"/>
    <n v="85"/>
    <n v="0.13793103448275862"/>
    <x v="11"/>
    <n v="8"/>
    <n v="-27"/>
  </r>
  <r>
    <x v="48"/>
    <n v="29"/>
    <x v="4"/>
    <x v="1"/>
    <x v="3"/>
    <n v="8"/>
    <x v="1"/>
    <x v="3"/>
    <x v="5"/>
    <n v="7"/>
    <n v="68"/>
    <x v="7"/>
    <n v="30"/>
    <x v="6"/>
    <n v="70"/>
    <n v="30"/>
    <n v="67"/>
    <n v="0.10294117647058823"/>
    <x v="29"/>
    <n v="13"/>
    <n v="2"/>
  </r>
  <r>
    <x v="74"/>
    <n v="29"/>
    <x v="4"/>
    <x v="1"/>
    <x v="0"/>
    <n v="8"/>
    <x v="1"/>
    <x v="3"/>
    <x v="7"/>
    <n v="7"/>
    <n v="68"/>
    <x v="4"/>
    <n v="20"/>
    <x v="6"/>
    <n v="60"/>
    <n v="30"/>
    <n v="67"/>
    <n v="0.10294117647058823"/>
    <x v="30"/>
    <n v="13"/>
    <n v="-8"/>
  </r>
  <r>
    <x v="10"/>
    <n v="34"/>
    <x v="4"/>
    <x v="1"/>
    <x v="2"/>
    <n v="12"/>
    <x v="1"/>
    <x v="2"/>
    <x v="12"/>
    <n v="-4"/>
    <n v="81"/>
    <x v="9"/>
    <n v="30"/>
    <x v="5"/>
    <n v="70"/>
    <n v="45"/>
    <n v="91"/>
    <n v="-4.9382716049382713E-2"/>
    <x v="23"/>
    <n v="4"/>
    <n v="-11"/>
  </r>
  <r>
    <x v="28"/>
    <n v="32"/>
    <x v="4"/>
    <x v="1"/>
    <x v="1"/>
    <n v="8"/>
    <x v="1"/>
    <x v="2"/>
    <x v="8"/>
    <n v="43"/>
    <n v="85"/>
    <x v="6"/>
    <n v="20"/>
    <x v="0"/>
    <n v="60"/>
    <n v="19"/>
    <n v="59"/>
    <n v="0.50588235294117645"/>
    <x v="31"/>
    <n v="-13"/>
    <n v="-25"/>
  </r>
  <r>
    <x v="8"/>
    <n v="0"/>
    <x v="4"/>
    <x v="1"/>
    <x v="3"/>
    <n v="0"/>
    <x v="1"/>
    <x v="2"/>
    <x v="9"/>
    <n v="46"/>
    <n v="46"/>
    <x v="7"/>
    <n v="0"/>
    <x v="0"/>
    <n v="40"/>
    <n v="12"/>
    <n v="12"/>
    <n v="1"/>
    <x v="5"/>
    <n v="-16"/>
    <n v="-6"/>
  </r>
  <r>
    <x v="9"/>
    <n v="33"/>
    <x v="4"/>
    <x v="1"/>
    <x v="3"/>
    <n v="9"/>
    <x v="1"/>
    <x v="2"/>
    <x v="9"/>
    <n v="40"/>
    <n v="86"/>
    <x v="8"/>
    <n v="30"/>
    <x v="0"/>
    <n v="70"/>
    <n v="21"/>
    <n v="63"/>
    <n v="0.46511627906976744"/>
    <x v="24"/>
    <n v="-10"/>
    <n v="-16"/>
  </r>
  <r>
    <x v="26"/>
    <n v="82"/>
    <x v="4"/>
    <x v="1"/>
    <x v="0"/>
    <n v="25"/>
    <x v="0"/>
    <x v="0"/>
    <x v="0"/>
    <n v="-13"/>
    <n v="130"/>
    <x v="12"/>
    <n v="70"/>
    <x v="5"/>
    <n v="110"/>
    <n v="49"/>
    <n v="156"/>
    <n v="-0.1"/>
    <x v="31"/>
    <n v="13"/>
    <n v="-20"/>
  </r>
  <r>
    <x v="9"/>
    <n v="82"/>
    <x v="4"/>
    <x v="1"/>
    <x v="3"/>
    <n v="25"/>
    <x v="0"/>
    <x v="0"/>
    <x v="1"/>
    <n v="-12"/>
    <n v="130"/>
    <x v="8"/>
    <n v="70"/>
    <x v="5"/>
    <n v="110"/>
    <n v="48"/>
    <n v="155"/>
    <n v="-9.2307692307692313E-2"/>
    <x v="31"/>
    <n v="12"/>
    <n v="-20"/>
  </r>
  <r>
    <x v="54"/>
    <n v="35"/>
    <x v="4"/>
    <x v="1"/>
    <x v="0"/>
    <n v="11"/>
    <x v="0"/>
    <x v="1"/>
    <x v="2"/>
    <n v="13"/>
    <n v="87"/>
    <x v="12"/>
    <n v="20"/>
    <x v="3"/>
    <n v="60"/>
    <n v="38"/>
    <n v="84"/>
    <n v="0.14942528735632185"/>
    <x v="11"/>
    <n v="-3"/>
    <n v="-27"/>
  </r>
  <r>
    <x v="13"/>
    <n v="34"/>
    <x v="4"/>
    <x v="1"/>
    <x v="0"/>
    <n v="12"/>
    <x v="0"/>
    <x v="1"/>
    <x v="11"/>
    <n v="-4"/>
    <n v="81"/>
    <x v="12"/>
    <n v="20"/>
    <x v="5"/>
    <n v="60"/>
    <n v="45"/>
    <n v="91"/>
    <n v="-4.9382716049382713E-2"/>
    <x v="14"/>
    <n v="4"/>
    <n v="-21"/>
  </r>
  <r>
    <x v="26"/>
    <n v="33"/>
    <x v="4"/>
    <x v="1"/>
    <x v="0"/>
    <n v="12"/>
    <x v="0"/>
    <x v="1"/>
    <x v="3"/>
    <n v="-6"/>
    <n v="79"/>
    <x v="12"/>
    <n v="20"/>
    <x v="5"/>
    <n v="60"/>
    <n v="45"/>
    <n v="90"/>
    <n v="-7.5949367088607597E-2"/>
    <x v="2"/>
    <n v="6"/>
    <n v="-19"/>
  </r>
  <r>
    <x v="10"/>
    <n v="0"/>
    <x v="4"/>
    <x v="1"/>
    <x v="2"/>
    <n v="0"/>
    <x v="0"/>
    <x v="1"/>
    <x v="3"/>
    <n v="47"/>
    <n v="46"/>
    <x v="9"/>
    <n v="0"/>
    <x v="0"/>
    <n v="40"/>
    <n v="11"/>
    <n v="11"/>
    <n v="1.0217391304347827"/>
    <x v="5"/>
    <n v="-17"/>
    <n v="-6"/>
  </r>
  <r>
    <x v="9"/>
    <n v="44"/>
    <x v="4"/>
    <x v="1"/>
    <x v="3"/>
    <n v="40"/>
    <x v="0"/>
    <x v="1"/>
    <x v="2"/>
    <n v="-10"/>
    <n v="113"/>
    <x v="8"/>
    <n v="30"/>
    <x v="7"/>
    <n v="70"/>
    <n v="69"/>
    <n v="153"/>
    <n v="-8.8495575221238937E-2"/>
    <x v="14"/>
    <n v="0"/>
    <n v="-43"/>
  </r>
  <r>
    <x v="69"/>
    <n v="29"/>
    <x v="5"/>
    <x v="0"/>
    <x v="0"/>
    <n v="8"/>
    <x v="0"/>
    <x v="0"/>
    <x v="10"/>
    <n v="37"/>
    <n v="78"/>
    <x v="18"/>
    <n v="20"/>
    <x v="0"/>
    <n v="60"/>
    <n v="19"/>
    <n v="56"/>
    <n v="0.47435897435897434"/>
    <x v="30"/>
    <n v="-7"/>
    <n v="-18"/>
  </r>
  <r>
    <x v="93"/>
    <n v="33"/>
    <x v="5"/>
    <x v="0"/>
    <x v="0"/>
    <n v="9"/>
    <x v="0"/>
    <x v="0"/>
    <x v="0"/>
    <n v="43"/>
    <n v="87"/>
    <x v="18"/>
    <n v="30"/>
    <x v="0"/>
    <n v="70"/>
    <n v="20"/>
    <n v="62"/>
    <n v="0.4942528735632184"/>
    <x v="24"/>
    <n v="-13"/>
    <n v="-17"/>
  </r>
  <r>
    <x v="20"/>
    <n v="46"/>
    <x v="5"/>
    <x v="0"/>
    <x v="2"/>
    <n v="17"/>
    <x v="0"/>
    <x v="0"/>
    <x v="0"/>
    <n v="10"/>
    <n v="110"/>
    <x v="15"/>
    <n v="30"/>
    <x v="3"/>
    <n v="70"/>
    <n v="50"/>
    <n v="113"/>
    <n v="9.0909090909090912E-2"/>
    <x v="39"/>
    <n v="0"/>
    <n v="-40"/>
  </r>
  <r>
    <x v="88"/>
    <n v="30"/>
    <x v="5"/>
    <x v="0"/>
    <x v="2"/>
    <n v="8"/>
    <x v="0"/>
    <x v="1"/>
    <x v="2"/>
    <n v="39"/>
    <n v="80"/>
    <x v="2"/>
    <n v="30"/>
    <x v="0"/>
    <n v="70"/>
    <n v="19"/>
    <n v="57"/>
    <n v="0.48749999999999999"/>
    <x v="5"/>
    <n v="-9"/>
    <n v="-10"/>
  </r>
  <r>
    <x v="20"/>
    <n v="29"/>
    <x v="5"/>
    <x v="0"/>
    <x v="2"/>
    <n v="8"/>
    <x v="0"/>
    <x v="1"/>
    <x v="3"/>
    <n v="37"/>
    <n v="78"/>
    <x v="15"/>
    <n v="30"/>
    <x v="0"/>
    <n v="70"/>
    <n v="19"/>
    <n v="56"/>
    <n v="0.47435897435897434"/>
    <x v="29"/>
    <n v="-7"/>
    <n v="-8"/>
  </r>
  <r>
    <x v="94"/>
    <n v="24"/>
    <x v="5"/>
    <x v="1"/>
    <x v="0"/>
    <n v="7"/>
    <x v="1"/>
    <x v="2"/>
    <x v="4"/>
    <n v="19"/>
    <n v="60"/>
    <x v="13"/>
    <n v="30"/>
    <x v="0"/>
    <n v="70"/>
    <n v="19"/>
    <n v="50"/>
    <n v="0.31666666666666665"/>
    <x v="13"/>
    <n v="11"/>
    <n v="10"/>
  </r>
  <r>
    <x v="8"/>
    <n v="0"/>
    <x v="5"/>
    <x v="1"/>
    <x v="3"/>
    <n v="0"/>
    <x v="1"/>
    <x v="2"/>
    <x v="9"/>
    <n v="46"/>
    <n v="46"/>
    <x v="7"/>
    <n v="0"/>
    <x v="0"/>
    <n v="40"/>
    <n v="12"/>
    <n v="12"/>
    <n v="1"/>
    <x v="5"/>
    <n v="-16"/>
    <n v="-6"/>
  </r>
  <r>
    <x v="9"/>
    <n v="31"/>
    <x v="5"/>
    <x v="1"/>
    <x v="3"/>
    <n v="8"/>
    <x v="1"/>
    <x v="2"/>
    <x v="9"/>
    <n v="39"/>
    <n v="82"/>
    <x v="8"/>
    <n v="30"/>
    <x v="0"/>
    <n v="70"/>
    <n v="20"/>
    <n v="59"/>
    <n v="0.47560975609756095"/>
    <x v="8"/>
    <n v="-9"/>
    <n v="-12"/>
  </r>
  <r>
    <x v="65"/>
    <n v="34"/>
    <x v="5"/>
    <x v="1"/>
    <x v="0"/>
    <n v="9"/>
    <x v="0"/>
    <x v="0"/>
    <x v="0"/>
    <n v="45"/>
    <n v="91"/>
    <x v="13"/>
    <n v="30"/>
    <x v="0"/>
    <n v="70"/>
    <n v="21"/>
    <n v="64"/>
    <n v="0.49450549450549453"/>
    <x v="23"/>
    <n v="-15"/>
    <n v="-21"/>
  </r>
  <r>
    <x v="10"/>
    <n v="39"/>
    <x v="5"/>
    <x v="1"/>
    <x v="2"/>
    <n v="14"/>
    <x v="0"/>
    <x v="0"/>
    <x v="0"/>
    <n v="3"/>
    <n v="94"/>
    <x v="9"/>
    <n v="20"/>
    <x v="3"/>
    <n v="60"/>
    <n v="47"/>
    <n v="100"/>
    <n v="3.1914893617021274E-2"/>
    <x v="10"/>
    <n v="7"/>
    <n v="-34"/>
  </r>
  <r>
    <x v="39"/>
    <n v="31"/>
    <x v="5"/>
    <x v="1"/>
    <x v="1"/>
    <n v="9"/>
    <x v="0"/>
    <x v="0"/>
    <x v="0"/>
    <n v="10"/>
    <n v="74"/>
    <x v="17"/>
    <n v="20"/>
    <x v="6"/>
    <n v="60"/>
    <n v="31"/>
    <n v="71"/>
    <n v="0.13513513513513514"/>
    <x v="26"/>
    <n v="10"/>
    <n v="-14"/>
  </r>
  <r>
    <x v="26"/>
    <n v="38"/>
    <x v="5"/>
    <x v="1"/>
    <x v="0"/>
    <n v="12"/>
    <x v="0"/>
    <x v="1"/>
    <x v="2"/>
    <n v="16"/>
    <n v="95"/>
    <x v="12"/>
    <n v="30"/>
    <x v="3"/>
    <n v="70"/>
    <n v="40"/>
    <n v="90"/>
    <n v="0.16842105263157894"/>
    <x v="28"/>
    <n v="-6"/>
    <n v="-25"/>
  </r>
  <r>
    <x v="95"/>
    <n v="39"/>
    <x v="5"/>
    <x v="1"/>
    <x v="0"/>
    <n v="14"/>
    <x v="0"/>
    <x v="1"/>
    <x v="3"/>
    <n v="3"/>
    <n v="94"/>
    <x v="12"/>
    <n v="30"/>
    <x v="5"/>
    <n v="70"/>
    <n v="47"/>
    <n v="100"/>
    <n v="3.1914893617021274E-2"/>
    <x v="30"/>
    <n v="-3"/>
    <n v="-24"/>
  </r>
  <r>
    <x v="10"/>
    <n v="0"/>
    <x v="5"/>
    <x v="1"/>
    <x v="2"/>
    <n v="0"/>
    <x v="0"/>
    <x v="1"/>
    <x v="3"/>
    <n v="47"/>
    <n v="46"/>
    <x v="9"/>
    <n v="0"/>
    <x v="0"/>
    <n v="40"/>
    <n v="11"/>
    <n v="11"/>
    <n v="1.0217391304347827"/>
    <x v="5"/>
    <n v="-17"/>
    <n v="-6"/>
  </r>
  <r>
    <x v="56"/>
    <n v="41"/>
    <x v="5"/>
    <x v="1"/>
    <x v="3"/>
    <n v="12"/>
    <x v="0"/>
    <x v="1"/>
    <x v="2"/>
    <n v="45"/>
    <n v="114"/>
    <x v="14"/>
    <n v="30"/>
    <x v="6"/>
    <n v="70"/>
    <n v="36"/>
    <n v="89"/>
    <n v="0.39473684210526316"/>
    <x v="26"/>
    <n v="-25"/>
    <n v="-44"/>
  </r>
  <r>
    <x v="9"/>
    <n v="38"/>
    <x v="5"/>
    <x v="1"/>
    <x v="3"/>
    <n v="12"/>
    <x v="0"/>
    <x v="1"/>
    <x v="11"/>
    <n v="18"/>
    <n v="95"/>
    <x v="8"/>
    <n v="20"/>
    <x v="3"/>
    <n v="60"/>
    <n v="39"/>
    <n v="89"/>
    <n v="0.18947368421052632"/>
    <x v="16"/>
    <n v="-8"/>
    <n v="-35"/>
  </r>
  <r>
    <x v="56"/>
    <n v="43"/>
    <x v="5"/>
    <x v="1"/>
    <x v="3"/>
    <n v="13"/>
    <x v="0"/>
    <x v="1"/>
    <x v="11"/>
    <n v="42"/>
    <n v="113"/>
    <x v="14"/>
    <n v="30"/>
    <x v="6"/>
    <n v="70"/>
    <n v="35"/>
    <n v="91"/>
    <n v="0.37168141592920356"/>
    <x v="2"/>
    <n v="-22"/>
    <n v="-43"/>
  </r>
  <r>
    <x v="96"/>
    <n v="51"/>
    <x v="0"/>
    <x v="0"/>
    <x v="0"/>
    <n v="46"/>
    <x v="1"/>
    <x v="3"/>
    <x v="5"/>
    <n v="-5"/>
    <n v="122"/>
    <x v="18"/>
    <n v="40"/>
    <x v="0"/>
    <n v="110"/>
    <n v="76"/>
    <n v="173"/>
    <n v="-4.0983606557377046E-2"/>
    <x v="26"/>
    <n v="35"/>
    <n v="-12"/>
  </r>
  <r>
    <x v="93"/>
    <n v="52"/>
    <x v="0"/>
    <x v="0"/>
    <x v="0"/>
    <n v="17"/>
    <x v="1"/>
    <x v="3"/>
    <x v="6"/>
    <n v="26"/>
    <n v="123"/>
    <x v="18"/>
    <n v="40"/>
    <x v="2"/>
    <n v="110"/>
    <n v="45"/>
    <n v="114"/>
    <n v="0.21138211382113822"/>
    <x v="31"/>
    <n v="34"/>
    <n v="-13"/>
  </r>
  <r>
    <x v="90"/>
    <n v="43"/>
    <x v="0"/>
    <x v="0"/>
    <x v="0"/>
    <n v="13"/>
    <x v="1"/>
    <x v="3"/>
    <x v="7"/>
    <n v="28"/>
    <n v="107"/>
    <x v="18"/>
    <n v="30"/>
    <x v="2"/>
    <n v="100"/>
    <n v="36"/>
    <n v="92"/>
    <n v="0.26168224299065418"/>
    <x v="2"/>
    <n v="32"/>
    <n v="-7"/>
  </r>
  <r>
    <x v="20"/>
    <n v="51"/>
    <x v="0"/>
    <x v="0"/>
    <x v="2"/>
    <n v="46"/>
    <x v="1"/>
    <x v="2"/>
    <x v="8"/>
    <n v="-11"/>
    <n v="116"/>
    <x v="15"/>
    <n v="30"/>
    <x v="0"/>
    <n v="100"/>
    <n v="76"/>
    <n v="173"/>
    <n v="-9.4827586206896547E-2"/>
    <x v="0"/>
    <n v="41"/>
    <n v="-16"/>
  </r>
  <r>
    <x v="97"/>
    <n v="72"/>
    <x v="0"/>
    <x v="0"/>
    <x v="1"/>
    <n v="23"/>
    <x v="1"/>
    <x v="2"/>
    <x v="9"/>
    <n v="55"/>
    <n v="182"/>
    <x v="1"/>
    <n v="40"/>
    <x v="1"/>
    <n v="110"/>
    <n v="55"/>
    <n v="150"/>
    <n v="0.30219780219780218"/>
    <x v="41"/>
    <n v="-5"/>
    <n v="-72"/>
  </r>
  <r>
    <x v="76"/>
    <n v="48"/>
    <x v="0"/>
    <x v="0"/>
    <x v="2"/>
    <n v="13"/>
    <x v="0"/>
    <x v="1"/>
    <x v="3"/>
    <n v="46"/>
    <n v="118"/>
    <x v="2"/>
    <n v="50"/>
    <x v="2"/>
    <n v="120"/>
    <n v="24"/>
    <n v="85"/>
    <n v="0.38983050847457629"/>
    <x v="3"/>
    <n v="14"/>
    <n v="2"/>
  </r>
  <r>
    <x v="38"/>
    <n v="60"/>
    <x v="0"/>
    <x v="1"/>
    <x v="1"/>
    <n v="18"/>
    <x v="1"/>
    <x v="2"/>
    <x v="8"/>
    <n v="58"/>
    <n v="159"/>
    <x v="10"/>
    <n v="30"/>
    <x v="8"/>
    <n v="100"/>
    <n v="41"/>
    <n v="119"/>
    <n v="0.36477987421383645"/>
    <x v="12"/>
    <n v="12"/>
    <n v="-59"/>
  </r>
  <r>
    <x v="17"/>
    <n v="52"/>
    <x v="0"/>
    <x v="1"/>
    <x v="3"/>
    <n v="17"/>
    <x v="1"/>
    <x v="2"/>
    <x v="8"/>
    <n v="27"/>
    <n v="123"/>
    <x v="11"/>
    <n v="30"/>
    <x v="2"/>
    <n v="100"/>
    <n v="44"/>
    <n v="113"/>
    <n v="0.21951219512195122"/>
    <x v="1"/>
    <n v="33"/>
    <n v="-23"/>
  </r>
  <r>
    <x v="56"/>
    <n v="56"/>
    <x v="0"/>
    <x v="1"/>
    <x v="3"/>
    <n v="21"/>
    <x v="1"/>
    <x v="2"/>
    <x v="8"/>
    <n v="16"/>
    <n v="126"/>
    <x v="14"/>
    <n v="40"/>
    <x v="1"/>
    <n v="110"/>
    <n v="54"/>
    <n v="131"/>
    <n v="0.12698412698412698"/>
    <x v="39"/>
    <n v="34"/>
    <n v="-16"/>
  </r>
  <r>
    <x v="47"/>
    <n v="56"/>
    <x v="0"/>
    <x v="1"/>
    <x v="1"/>
    <n v="21"/>
    <x v="0"/>
    <x v="0"/>
    <x v="10"/>
    <n v="16"/>
    <n v="126"/>
    <x v="6"/>
    <n v="40"/>
    <x v="1"/>
    <n v="110"/>
    <n v="54"/>
    <n v="131"/>
    <n v="0.12698412698412698"/>
    <x v="39"/>
    <n v="34"/>
    <n v="-16"/>
  </r>
  <r>
    <x v="9"/>
    <n v="45"/>
    <x v="0"/>
    <x v="1"/>
    <x v="3"/>
    <n v="14"/>
    <x v="0"/>
    <x v="0"/>
    <x v="0"/>
    <n v="23"/>
    <n v="114"/>
    <x v="8"/>
    <n v="20"/>
    <x v="2"/>
    <n v="90"/>
    <n v="46"/>
    <n v="105"/>
    <n v="0.20175438596491227"/>
    <x v="15"/>
    <n v="37"/>
    <n v="-24"/>
  </r>
  <r>
    <x v="98"/>
    <n v="52"/>
    <x v="1"/>
    <x v="0"/>
    <x v="0"/>
    <n v="47"/>
    <x v="1"/>
    <x v="3"/>
    <x v="5"/>
    <n v="-3"/>
    <n v="125"/>
    <x v="18"/>
    <n v="50"/>
    <x v="3"/>
    <n v="120"/>
    <n v="76"/>
    <n v="175"/>
    <n v="-2.4E-2"/>
    <x v="19"/>
    <n v="13"/>
    <n v="-5"/>
  </r>
  <r>
    <x v="69"/>
    <n v="46"/>
    <x v="1"/>
    <x v="0"/>
    <x v="0"/>
    <n v="14"/>
    <x v="1"/>
    <x v="3"/>
    <x v="7"/>
    <n v="32"/>
    <n v="114"/>
    <x v="18"/>
    <n v="40"/>
    <x v="4"/>
    <n v="110"/>
    <n v="36"/>
    <n v="96"/>
    <n v="0.2807017543859649"/>
    <x v="20"/>
    <n v="8"/>
    <n v="-4"/>
  </r>
  <r>
    <x v="0"/>
    <n v="52"/>
    <x v="1"/>
    <x v="0"/>
    <x v="0"/>
    <n v="47"/>
    <x v="0"/>
    <x v="0"/>
    <x v="0"/>
    <n v="-4"/>
    <n v="125"/>
    <x v="0"/>
    <n v="40"/>
    <x v="3"/>
    <n v="110"/>
    <n v="77"/>
    <n v="176"/>
    <n v="-3.2000000000000001E-2"/>
    <x v="31"/>
    <n v="14"/>
    <n v="-15"/>
  </r>
  <r>
    <x v="43"/>
    <n v="59"/>
    <x v="1"/>
    <x v="0"/>
    <x v="0"/>
    <n v="19"/>
    <x v="0"/>
    <x v="0"/>
    <x v="1"/>
    <n v="32"/>
    <n v="138"/>
    <x v="0"/>
    <n v="50"/>
    <x v="4"/>
    <n v="120"/>
    <n v="47"/>
    <n v="125"/>
    <n v="0.2318840579710145"/>
    <x v="30"/>
    <n v="8"/>
    <n v="-18"/>
  </r>
  <r>
    <x v="99"/>
    <n v="59"/>
    <x v="1"/>
    <x v="0"/>
    <x v="1"/>
    <n v="19"/>
    <x v="0"/>
    <x v="0"/>
    <x v="10"/>
    <n v="32"/>
    <n v="138"/>
    <x v="1"/>
    <n v="50"/>
    <x v="4"/>
    <n v="120"/>
    <n v="47"/>
    <n v="125"/>
    <n v="0.2318840579710145"/>
    <x v="30"/>
    <n v="8"/>
    <n v="-18"/>
  </r>
  <r>
    <x v="100"/>
    <n v="50"/>
    <x v="1"/>
    <x v="0"/>
    <x v="2"/>
    <n v="14"/>
    <x v="0"/>
    <x v="1"/>
    <x v="3"/>
    <n v="47"/>
    <n v="123"/>
    <x v="19"/>
    <n v="50"/>
    <x v="1"/>
    <n v="120"/>
    <n v="26"/>
    <n v="90"/>
    <n v="0.38211382113821141"/>
    <x v="5"/>
    <n v="3"/>
    <n v="-3"/>
  </r>
  <r>
    <x v="6"/>
    <n v="53"/>
    <x v="1"/>
    <x v="1"/>
    <x v="2"/>
    <n v="17"/>
    <x v="1"/>
    <x v="2"/>
    <x v="4"/>
    <n v="26"/>
    <n v="124"/>
    <x v="5"/>
    <n v="50"/>
    <x v="4"/>
    <n v="120"/>
    <n v="45"/>
    <n v="115"/>
    <n v="0.20967741935483872"/>
    <x v="24"/>
    <n v="14"/>
    <n v="-4"/>
  </r>
  <r>
    <x v="9"/>
    <n v="54"/>
    <x v="1"/>
    <x v="1"/>
    <x v="3"/>
    <n v="15"/>
    <x v="1"/>
    <x v="2"/>
    <x v="4"/>
    <n v="52"/>
    <n v="132"/>
    <x v="8"/>
    <n v="50"/>
    <x v="1"/>
    <n v="120"/>
    <n v="26"/>
    <n v="95"/>
    <n v="0.39393939393939392"/>
    <x v="23"/>
    <n v="-2"/>
    <n v="-12"/>
  </r>
  <r>
    <x v="39"/>
    <n v="43"/>
    <x v="1"/>
    <x v="1"/>
    <x v="1"/>
    <n v="14"/>
    <x v="1"/>
    <x v="3"/>
    <x v="7"/>
    <n v="20"/>
    <n v="109"/>
    <x v="17"/>
    <n v="50"/>
    <x v="0"/>
    <n v="120"/>
    <n v="46"/>
    <n v="103"/>
    <n v="0.1834862385321101"/>
    <x v="21"/>
    <n v="10"/>
    <n v="11"/>
  </r>
  <r>
    <x v="27"/>
    <n v="61"/>
    <x v="1"/>
    <x v="1"/>
    <x v="1"/>
    <n v="55"/>
    <x v="1"/>
    <x v="2"/>
    <x v="9"/>
    <n v="1"/>
    <n v="147"/>
    <x v="10"/>
    <n v="40"/>
    <x v="3"/>
    <n v="110"/>
    <n v="85"/>
    <n v="201"/>
    <n v="6.8027210884353739E-3"/>
    <x v="0"/>
    <n v="9"/>
    <n v="-37"/>
  </r>
  <r>
    <x v="49"/>
    <n v="55"/>
    <x v="1"/>
    <x v="1"/>
    <x v="3"/>
    <n v="20"/>
    <x v="1"/>
    <x v="2"/>
    <x v="9"/>
    <n v="16"/>
    <n v="124"/>
    <x v="11"/>
    <n v="50"/>
    <x v="0"/>
    <n v="120"/>
    <n v="53"/>
    <n v="128"/>
    <n v="0.12903225806451613"/>
    <x v="42"/>
    <n v="14"/>
    <n v="-4"/>
  </r>
  <r>
    <x v="6"/>
    <n v="82"/>
    <x v="1"/>
    <x v="1"/>
    <x v="2"/>
    <n v="31"/>
    <x v="0"/>
    <x v="0"/>
    <x v="0"/>
    <n v="38"/>
    <n v="184"/>
    <x v="5"/>
    <n v="60"/>
    <x v="0"/>
    <n v="130"/>
    <n v="64"/>
    <n v="177"/>
    <n v="0.20652173913043478"/>
    <x v="1"/>
    <n v="-8"/>
    <n v="-54"/>
  </r>
  <r>
    <x v="65"/>
    <n v="61"/>
    <x v="1"/>
    <x v="1"/>
    <x v="0"/>
    <n v="55"/>
    <x v="0"/>
    <x v="1"/>
    <x v="11"/>
    <n v="2"/>
    <n v="147"/>
    <x v="13"/>
    <n v="50"/>
    <x v="5"/>
    <n v="120"/>
    <n v="84"/>
    <n v="200"/>
    <n v="1.3605442176870748E-2"/>
    <x v="26"/>
    <n v="-2"/>
    <n v="-27"/>
  </r>
  <r>
    <x v="16"/>
    <n v="53"/>
    <x v="1"/>
    <x v="1"/>
    <x v="3"/>
    <n v="16"/>
    <x v="0"/>
    <x v="1"/>
    <x v="2"/>
    <n v="49"/>
    <n v="141"/>
    <x v="14"/>
    <n v="30"/>
    <x v="1"/>
    <n v="100"/>
    <n v="39"/>
    <n v="108"/>
    <n v="0.3475177304964539"/>
    <x v="32"/>
    <n v="1"/>
    <n v="-41"/>
  </r>
  <r>
    <x v="83"/>
    <n v="47"/>
    <x v="2"/>
    <x v="0"/>
    <x v="0"/>
    <n v="42"/>
    <x v="1"/>
    <x v="3"/>
    <x v="5"/>
    <n v="-6"/>
    <n v="112"/>
    <x v="18"/>
    <n v="40"/>
    <x v="3"/>
    <n v="110"/>
    <n v="71"/>
    <n v="160"/>
    <n v="-5.3571428571428568E-2"/>
    <x v="25"/>
    <n v="16"/>
    <n v="-2"/>
  </r>
  <r>
    <x v="101"/>
    <n v="54"/>
    <x v="2"/>
    <x v="0"/>
    <x v="0"/>
    <n v="17"/>
    <x v="1"/>
    <x v="3"/>
    <x v="6"/>
    <n v="29"/>
    <n v="127"/>
    <x v="18"/>
    <n v="50"/>
    <x v="4"/>
    <n v="120"/>
    <n v="44"/>
    <n v="115"/>
    <n v="0.2283464566929134"/>
    <x v="23"/>
    <n v="11"/>
    <n v="-7"/>
  </r>
  <r>
    <x v="102"/>
    <n v="67"/>
    <x v="2"/>
    <x v="0"/>
    <x v="1"/>
    <n v="22"/>
    <x v="1"/>
    <x v="2"/>
    <x v="9"/>
    <n v="47"/>
    <n v="168"/>
    <x v="1"/>
    <n v="50"/>
    <x v="0"/>
    <n v="120"/>
    <n v="54"/>
    <n v="143"/>
    <n v="0.27976190476190477"/>
    <x v="6"/>
    <n v="-17"/>
    <n v="-48"/>
  </r>
  <r>
    <x v="103"/>
    <n v="54"/>
    <x v="2"/>
    <x v="0"/>
    <x v="0"/>
    <n v="15"/>
    <x v="0"/>
    <x v="1"/>
    <x v="2"/>
    <n v="53"/>
    <n v="133"/>
    <x v="16"/>
    <n v="40"/>
    <x v="1"/>
    <n v="110"/>
    <n v="26"/>
    <n v="95"/>
    <n v="0.39849624060150374"/>
    <x v="14"/>
    <n v="-3"/>
    <n v="-23"/>
  </r>
  <r>
    <x v="62"/>
    <n v="63"/>
    <x v="2"/>
    <x v="1"/>
    <x v="0"/>
    <n v="19"/>
    <x v="1"/>
    <x v="3"/>
    <x v="5"/>
    <n v="36"/>
    <n v="139"/>
    <x v="12"/>
    <n v="60"/>
    <x v="4"/>
    <n v="130"/>
    <n v="40"/>
    <n v="122"/>
    <n v="0.25899280575539568"/>
    <x v="24"/>
    <n v="4"/>
    <n v="-9"/>
  </r>
  <r>
    <x v="67"/>
    <n v="49"/>
    <x v="2"/>
    <x v="1"/>
    <x v="2"/>
    <n v="16"/>
    <x v="1"/>
    <x v="2"/>
    <x v="4"/>
    <n v="21"/>
    <n v="114"/>
    <x v="5"/>
    <n v="40"/>
    <x v="4"/>
    <n v="110"/>
    <n v="44"/>
    <n v="109"/>
    <n v="0.18421052631578946"/>
    <x v="30"/>
    <n v="19"/>
    <n v="-4"/>
  </r>
  <r>
    <x v="9"/>
    <n v="50"/>
    <x v="2"/>
    <x v="1"/>
    <x v="3"/>
    <n v="14"/>
    <x v="1"/>
    <x v="2"/>
    <x v="4"/>
    <n v="47"/>
    <n v="123"/>
    <x v="8"/>
    <n v="40"/>
    <x v="1"/>
    <n v="110"/>
    <n v="26"/>
    <n v="90"/>
    <n v="0.38211382113821141"/>
    <x v="18"/>
    <n v="3"/>
    <n v="-13"/>
  </r>
  <r>
    <x v="10"/>
    <n v="52"/>
    <x v="2"/>
    <x v="1"/>
    <x v="2"/>
    <n v="16"/>
    <x v="1"/>
    <x v="3"/>
    <x v="6"/>
    <n v="37"/>
    <n v="127"/>
    <x v="9"/>
    <n v="40"/>
    <x v="1"/>
    <n v="110"/>
    <n v="38"/>
    <n v="106"/>
    <n v="0.29133858267716534"/>
    <x v="31"/>
    <n v="13"/>
    <n v="-17"/>
  </r>
  <r>
    <x v="42"/>
    <n v="55"/>
    <x v="2"/>
    <x v="1"/>
    <x v="2"/>
    <n v="49"/>
    <x v="1"/>
    <x v="2"/>
    <x v="8"/>
    <n v="-2"/>
    <n v="131"/>
    <x v="5"/>
    <n v="50"/>
    <x v="3"/>
    <n v="120"/>
    <n v="78"/>
    <n v="182"/>
    <n v="-1.5267175572519083E-2"/>
    <x v="42"/>
    <n v="12"/>
    <n v="-11"/>
  </r>
  <r>
    <x v="10"/>
    <n v="49"/>
    <x v="2"/>
    <x v="1"/>
    <x v="2"/>
    <n v="44"/>
    <x v="1"/>
    <x v="2"/>
    <x v="8"/>
    <n v="-4"/>
    <n v="118"/>
    <x v="9"/>
    <n v="40"/>
    <x v="3"/>
    <n v="110"/>
    <n v="73"/>
    <n v="166"/>
    <n v="-3.3898305084745763E-2"/>
    <x v="30"/>
    <n v="14"/>
    <n v="-8"/>
  </r>
  <r>
    <x v="12"/>
    <n v="41"/>
    <x v="2"/>
    <x v="1"/>
    <x v="3"/>
    <n v="13"/>
    <x v="1"/>
    <x v="3"/>
    <x v="7"/>
    <n v="1"/>
    <n v="98"/>
    <x v="11"/>
    <n v="40"/>
    <x v="6"/>
    <n v="110"/>
    <n v="56"/>
    <n v="110"/>
    <n v="1.020408163265306E-2"/>
    <x v="8"/>
    <n v="19"/>
    <n v="12"/>
  </r>
  <r>
    <x v="12"/>
    <n v="54"/>
    <x v="2"/>
    <x v="1"/>
    <x v="3"/>
    <n v="17"/>
    <x v="1"/>
    <x v="2"/>
    <x v="8"/>
    <n v="28"/>
    <n v="127"/>
    <x v="11"/>
    <n v="50"/>
    <x v="4"/>
    <n v="120"/>
    <n v="45"/>
    <n v="116"/>
    <n v="0.22047244094488189"/>
    <x v="23"/>
    <n v="12"/>
    <n v="-7"/>
  </r>
  <r>
    <x v="47"/>
    <n v="65"/>
    <x v="2"/>
    <x v="1"/>
    <x v="1"/>
    <n v="24"/>
    <x v="0"/>
    <x v="0"/>
    <x v="10"/>
    <n v="22"/>
    <n v="145"/>
    <x v="6"/>
    <n v="60"/>
    <x v="6"/>
    <n v="130"/>
    <n v="58"/>
    <n v="147"/>
    <n v="0.15172413793103448"/>
    <x v="42"/>
    <n v="-2"/>
    <n v="-15"/>
  </r>
  <r>
    <x v="9"/>
    <n v="52"/>
    <x v="2"/>
    <x v="1"/>
    <x v="3"/>
    <n v="16"/>
    <x v="0"/>
    <x v="0"/>
    <x v="10"/>
    <n v="36"/>
    <n v="127"/>
    <x v="8"/>
    <n v="40"/>
    <x v="4"/>
    <n v="110"/>
    <n v="39"/>
    <n v="107"/>
    <n v="0.28346456692913385"/>
    <x v="31"/>
    <n v="4"/>
    <n v="-17"/>
  </r>
  <r>
    <x v="15"/>
    <n v="48"/>
    <x v="2"/>
    <x v="1"/>
    <x v="3"/>
    <n v="15"/>
    <x v="0"/>
    <x v="0"/>
    <x v="0"/>
    <n v="28"/>
    <n v="122"/>
    <x v="8"/>
    <n v="40"/>
    <x v="4"/>
    <n v="110"/>
    <n v="46"/>
    <n v="109"/>
    <n v="0.22950819672131148"/>
    <x v="28"/>
    <n v="12"/>
    <n v="-12"/>
  </r>
  <r>
    <x v="16"/>
    <n v="49"/>
    <x v="2"/>
    <x v="1"/>
    <x v="3"/>
    <n v="13"/>
    <x v="0"/>
    <x v="0"/>
    <x v="0"/>
    <n v="46"/>
    <n v="120"/>
    <x v="14"/>
    <n v="40"/>
    <x v="1"/>
    <n v="110"/>
    <n v="25"/>
    <n v="87"/>
    <n v="0.38333333333333336"/>
    <x v="30"/>
    <n v="4"/>
    <n v="-10"/>
  </r>
  <r>
    <x v="6"/>
    <n v="50"/>
    <x v="2"/>
    <x v="1"/>
    <x v="2"/>
    <n v="14"/>
    <x v="0"/>
    <x v="1"/>
    <x v="2"/>
    <n v="47"/>
    <n v="123"/>
    <x v="5"/>
    <n v="50"/>
    <x v="1"/>
    <n v="120"/>
    <n v="26"/>
    <n v="90"/>
    <n v="0.38211382113821141"/>
    <x v="5"/>
    <n v="3"/>
    <n v="-3"/>
  </r>
  <r>
    <x v="104"/>
    <n v="51"/>
    <x v="3"/>
    <x v="0"/>
    <x v="0"/>
    <n v="46"/>
    <x v="1"/>
    <x v="3"/>
    <x v="5"/>
    <n v="-7"/>
    <n v="130"/>
    <x v="18"/>
    <n v="40"/>
    <x v="0"/>
    <n v="110"/>
    <n v="76"/>
    <n v="173"/>
    <n v="-5.3846153846153849E-2"/>
    <x v="26"/>
    <n v="37"/>
    <n v="-20"/>
  </r>
  <r>
    <x v="69"/>
    <n v="52"/>
    <x v="3"/>
    <x v="0"/>
    <x v="0"/>
    <n v="17"/>
    <x v="1"/>
    <x v="3"/>
    <x v="6"/>
    <n v="39"/>
    <n v="131"/>
    <x v="18"/>
    <n v="40"/>
    <x v="2"/>
    <n v="110"/>
    <n v="45"/>
    <n v="114"/>
    <n v="0.29770992366412213"/>
    <x v="31"/>
    <n v="21"/>
    <n v="-21"/>
  </r>
  <r>
    <x v="90"/>
    <n v="43"/>
    <x v="3"/>
    <x v="0"/>
    <x v="0"/>
    <n v="13"/>
    <x v="1"/>
    <x v="3"/>
    <x v="7"/>
    <n v="42"/>
    <n v="114"/>
    <x v="18"/>
    <n v="30"/>
    <x v="2"/>
    <n v="100"/>
    <n v="36"/>
    <n v="92"/>
    <n v="0.36842105263157893"/>
    <x v="2"/>
    <n v="18"/>
    <n v="-14"/>
  </r>
  <r>
    <x v="20"/>
    <n v="51"/>
    <x v="3"/>
    <x v="0"/>
    <x v="2"/>
    <n v="46"/>
    <x v="1"/>
    <x v="2"/>
    <x v="8"/>
    <n v="-16"/>
    <n v="124"/>
    <x v="15"/>
    <n v="30"/>
    <x v="0"/>
    <n v="100"/>
    <n v="76"/>
    <n v="173"/>
    <n v="-0.12903225806451613"/>
    <x v="0"/>
    <n v="46"/>
    <n v="-24"/>
  </r>
  <r>
    <x v="33"/>
    <n v="72"/>
    <x v="3"/>
    <x v="0"/>
    <x v="1"/>
    <n v="23"/>
    <x v="1"/>
    <x v="2"/>
    <x v="9"/>
    <n v="82"/>
    <n v="194"/>
    <x v="1"/>
    <n v="40"/>
    <x v="1"/>
    <n v="110"/>
    <n v="55"/>
    <n v="150"/>
    <n v="0.42268041237113402"/>
    <x v="41"/>
    <n v="-32"/>
    <n v="-84"/>
  </r>
  <r>
    <x v="105"/>
    <n v="48"/>
    <x v="3"/>
    <x v="0"/>
    <x v="2"/>
    <n v="13"/>
    <x v="0"/>
    <x v="1"/>
    <x v="3"/>
    <n v="68"/>
    <n v="126"/>
    <x v="2"/>
    <n v="50"/>
    <x v="2"/>
    <n v="120"/>
    <n v="24"/>
    <n v="85"/>
    <n v="0.53968253968253965"/>
    <x v="3"/>
    <n v="-8"/>
    <n v="-6"/>
  </r>
  <r>
    <x v="29"/>
    <n v="60"/>
    <x v="3"/>
    <x v="1"/>
    <x v="1"/>
    <n v="18"/>
    <x v="1"/>
    <x v="2"/>
    <x v="8"/>
    <n v="86"/>
    <n v="169"/>
    <x v="10"/>
    <n v="30"/>
    <x v="8"/>
    <n v="100"/>
    <n v="41"/>
    <n v="119"/>
    <n v="0.50887573964497046"/>
    <x v="12"/>
    <n v="-16"/>
    <n v="-69"/>
  </r>
  <r>
    <x v="49"/>
    <n v="52"/>
    <x v="3"/>
    <x v="1"/>
    <x v="3"/>
    <n v="17"/>
    <x v="1"/>
    <x v="2"/>
    <x v="8"/>
    <n v="40"/>
    <n v="131"/>
    <x v="11"/>
    <n v="30"/>
    <x v="2"/>
    <n v="100"/>
    <n v="44"/>
    <n v="113"/>
    <n v="0.30534351145038169"/>
    <x v="1"/>
    <n v="20"/>
    <n v="-31"/>
  </r>
  <r>
    <x v="16"/>
    <n v="56"/>
    <x v="3"/>
    <x v="1"/>
    <x v="3"/>
    <n v="21"/>
    <x v="1"/>
    <x v="2"/>
    <x v="8"/>
    <n v="24"/>
    <n v="134"/>
    <x v="14"/>
    <n v="40"/>
    <x v="1"/>
    <n v="110"/>
    <n v="54"/>
    <n v="131"/>
    <n v="0.17910447761194029"/>
    <x v="39"/>
    <n v="26"/>
    <n v="-24"/>
  </r>
  <r>
    <x v="28"/>
    <n v="56"/>
    <x v="3"/>
    <x v="1"/>
    <x v="1"/>
    <n v="21"/>
    <x v="0"/>
    <x v="0"/>
    <x v="10"/>
    <n v="24"/>
    <n v="134"/>
    <x v="6"/>
    <n v="40"/>
    <x v="1"/>
    <n v="110"/>
    <n v="54"/>
    <n v="131"/>
    <n v="0.17910447761194029"/>
    <x v="39"/>
    <n v="26"/>
    <n v="-24"/>
  </r>
  <r>
    <x v="9"/>
    <n v="45"/>
    <x v="3"/>
    <x v="1"/>
    <x v="3"/>
    <n v="14"/>
    <x v="0"/>
    <x v="0"/>
    <x v="0"/>
    <n v="34"/>
    <n v="121"/>
    <x v="8"/>
    <n v="20"/>
    <x v="2"/>
    <n v="90"/>
    <n v="46"/>
    <n v="105"/>
    <n v="0.28099173553719009"/>
    <x v="15"/>
    <n v="26"/>
    <n v="-31"/>
  </r>
  <r>
    <x v="69"/>
    <n v="52"/>
    <x v="4"/>
    <x v="0"/>
    <x v="0"/>
    <n v="47"/>
    <x v="1"/>
    <x v="3"/>
    <x v="5"/>
    <n v="-4"/>
    <n v="133"/>
    <x v="18"/>
    <n v="50"/>
    <x v="3"/>
    <n v="120"/>
    <n v="76"/>
    <n v="175"/>
    <n v="-3.007518796992481E-2"/>
    <x v="19"/>
    <n v="14"/>
    <n v="-13"/>
  </r>
  <r>
    <x v="104"/>
    <n v="46"/>
    <x v="4"/>
    <x v="0"/>
    <x v="0"/>
    <n v="14"/>
    <x v="1"/>
    <x v="3"/>
    <x v="7"/>
    <n v="47"/>
    <n v="121"/>
    <x v="18"/>
    <n v="40"/>
    <x v="4"/>
    <n v="110"/>
    <n v="36"/>
    <n v="96"/>
    <n v="0.38842975206611569"/>
    <x v="20"/>
    <n v="-7"/>
    <n v="-11"/>
  </r>
  <r>
    <x v="1"/>
    <n v="52"/>
    <x v="4"/>
    <x v="0"/>
    <x v="0"/>
    <n v="47"/>
    <x v="0"/>
    <x v="0"/>
    <x v="0"/>
    <n v="-6"/>
    <n v="133"/>
    <x v="0"/>
    <n v="40"/>
    <x v="3"/>
    <n v="110"/>
    <n v="77"/>
    <n v="176"/>
    <n v="-4.5112781954887216E-2"/>
    <x v="31"/>
    <n v="16"/>
    <n v="-23"/>
  </r>
  <r>
    <x v="1"/>
    <n v="59"/>
    <x v="4"/>
    <x v="0"/>
    <x v="0"/>
    <n v="19"/>
    <x v="0"/>
    <x v="0"/>
    <x v="1"/>
    <n v="47"/>
    <n v="147"/>
    <x v="0"/>
    <n v="50"/>
    <x v="4"/>
    <n v="120"/>
    <n v="47"/>
    <n v="125"/>
    <n v="0.31972789115646261"/>
    <x v="30"/>
    <n v="-7"/>
    <n v="-27"/>
  </r>
  <r>
    <x v="22"/>
    <n v="59"/>
    <x v="4"/>
    <x v="0"/>
    <x v="1"/>
    <n v="19"/>
    <x v="0"/>
    <x v="0"/>
    <x v="10"/>
    <n v="47"/>
    <n v="147"/>
    <x v="1"/>
    <n v="50"/>
    <x v="4"/>
    <n v="120"/>
    <n v="47"/>
    <n v="125"/>
    <n v="0.31972789115646261"/>
    <x v="30"/>
    <n v="-7"/>
    <n v="-27"/>
  </r>
  <r>
    <x v="106"/>
    <n v="50"/>
    <x v="4"/>
    <x v="0"/>
    <x v="2"/>
    <n v="14"/>
    <x v="0"/>
    <x v="1"/>
    <x v="3"/>
    <n v="70"/>
    <n v="131"/>
    <x v="19"/>
    <n v="50"/>
    <x v="1"/>
    <n v="120"/>
    <n v="26"/>
    <n v="90"/>
    <n v="0.53435114503816794"/>
    <x v="5"/>
    <n v="-20"/>
    <n v="-11"/>
  </r>
  <r>
    <x v="31"/>
    <n v="53"/>
    <x v="4"/>
    <x v="1"/>
    <x v="2"/>
    <n v="17"/>
    <x v="1"/>
    <x v="2"/>
    <x v="4"/>
    <n v="39"/>
    <n v="132"/>
    <x v="5"/>
    <n v="50"/>
    <x v="4"/>
    <n v="120"/>
    <n v="45"/>
    <n v="115"/>
    <n v="0.29545454545454547"/>
    <x v="24"/>
    <n v="1"/>
    <n v="-12"/>
  </r>
  <r>
    <x v="9"/>
    <n v="54"/>
    <x v="4"/>
    <x v="1"/>
    <x v="3"/>
    <n v="15"/>
    <x v="1"/>
    <x v="2"/>
    <x v="4"/>
    <n v="77"/>
    <n v="141"/>
    <x v="8"/>
    <n v="50"/>
    <x v="1"/>
    <n v="120"/>
    <n v="26"/>
    <n v="95"/>
    <n v="0.54609929078014185"/>
    <x v="23"/>
    <n v="-27"/>
    <n v="-21"/>
  </r>
  <r>
    <x v="39"/>
    <n v="43"/>
    <x v="4"/>
    <x v="1"/>
    <x v="1"/>
    <n v="14"/>
    <x v="1"/>
    <x v="3"/>
    <x v="7"/>
    <n v="30"/>
    <n v="116"/>
    <x v="17"/>
    <n v="50"/>
    <x v="0"/>
    <n v="120"/>
    <n v="46"/>
    <n v="103"/>
    <n v="0.25862068965517243"/>
    <x v="21"/>
    <n v="0"/>
    <n v="4"/>
  </r>
  <r>
    <x v="11"/>
    <n v="61"/>
    <x v="4"/>
    <x v="1"/>
    <x v="1"/>
    <n v="55"/>
    <x v="1"/>
    <x v="2"/>
    <x v="9"/>
    <n v="1"/>
    <n v="157"/>
    <x v="10"/>
    <n v="40"/>
    <x v="3"/>
    <n v="110"/>
    <n v="85"/>
    <n v="201"/>
    <n v="6.369426751592357E-3"/>
    <x v="0"/>
    <n v="9"/>
    <n v="-47"/>
  </r>
  <r>
    <x v="12"/>
    <n v="55"/>
    <x v="4"/>
    <x v="1"/>
    <x v="3"/>
    <n v="20"/>
    <x v="1"/>
    <x v="2"/>
    <x v="9"/>
    <n v="24"/>
    <n v="132"/>
    <x v="11"/>
    <n v="50"/>
    <x v="0"/>
    <n v="120"/>
    <n v="53"/>
    <n v="128"/>
    <n v="0.18181818181818182"/>
    <x v="42"/>
    <n v="6"/>
    <n v="-12"/>
  </r>
  <r>
    <x v="42"/>
    <n v="82"/>
    <x v="4"/>
    <x v="1"/>
    <x v="2"/>
    <n v="31"/>
    <x v="0"/>
    <x v="0"/>
    <x v="0"/>
    <n v="56"/>
    <n v="196"/>
    <x v="5"/>
    <n v="60"/>
    <x v="0"/>
    <n v="130"/>
    <n v="64"/>
    <n v="177"/>
    <n v="0.2857142857142857"/>
    <x v="1"/>
    <n v="-26"/>
    <n v="-66"/>
  </r>
  <r>
    <x v="65"/>
    <n v="61"/>
    <x v="4"/>
    <x v="1"/>
    <x v="0"/>
    <n v="55"/>
    <x v="0"/>
    <x v="1"/>
    <x v="11"/>
    <n v="3"/>
    <n v="157"/>
    <x v="13"/>
    <n v="50"/>
    <x v="5"/>
    <n v="120"/>
    <n v="84"/>
    <n v="200"/>
    <n v="1.9108280254777069E-2"/>
    <x v="26"/>
    <n v="-3"/>
    <n v="-37"/>
  </r>
  <r>
    <x v="30"/>
    <n v="53"/>
    <x v="4"/>
    <x v="1"/>
    <x v="3"/>
    <n v="16"/>
    <x v="0"/>
    <x v="1"/>
    <x v="2"/>
    <n v="73"/>
    <n v="150"/>
    <x v="14"/>
    <n v="30"/>
    <x v="1"/>
    <n v="100"/>
    <n v="39"/>
    <n v="108"/>
    <n v="0.48666666666666669"/>
    <x v="32"/>
    <n v="-23"/>
    <n v="-50"/>
  </r>
  <r>
    <x v="101"/>
    <n v="47"/>
    <x v="5"/>
    <x v="0"/>
    <x v="0"/>
    <n v="42"/>
    <x v="1"/>
    <x v="3"/>
    <x v="5"/>
    <n v="-9"/>
    <n v="119"/>
    <x v="18"/>
    <n v="40"/>
    <x v="3"/>
    <n v="110"/>
    <n v="71"/>
    <n v="160"/>
    <n v="-7.5630252100840331E-2"/>
    <x v="25"/>
    <n v="19"/>
    <n v="-9"/>
  </r>
  <r>
    <x v="104"/>
    <n v="54"/>
    <x v="5"/>
    <x v="0"/>
    <x v="0"/>
    <n v="17"/>
    <x v="1"/>
    <x v="3"/>
    <x v="6"/>
    <n v="43"/>
    <n v="135"/>
    <x v="18"/>
    <n v="50"/>
    <x v="4"/>
    <n v="120"/>
    <n v="44"/>
    <n v="115"/>
    <n v="0.31851851851851853"/>
    <x v="23"/>
    <n v="-3"/>
    <n v="-15"/>
  </r>
  <r>
    <x v="107"/>
    <n v="67"/>
    <x v="5"/>
    <x v="0"/>
    <x v="1"/>
    <n v="22"/>
    <x v="1"/>
    <x v="2"/>
    <x v="9"/>
    <n v="70"/>
    <n v="179"/>
    <x v="1"/>
    <n v="50"/>
    <x v="0"/>
    <n v="120"/>
    <n v="54"/>
    <n v="143"/>
    <n v="0.39106145251396646"/>
    <x v="6"/>
    <n v="-40"/>
    <n v="-59"/>
  </r>
  <r>
    <x v="89"/>
    <n v="54"/>
    <x v="5"/>
    <x v="0"/>
    <x v="0"/>
    <n v="15"/>
    <x v="0"/>
    <x v="1"/>
    <x v="2"/>
    <n v="79"/>
    <n v="142"/>
    <x v="16"/>
    <n v="40"/>
    <x v="1"/>
    <n v="110"/>
    <n v="26"/>
    <n v="95"/>
    <n v="0.55633802816901412"/>
    <x v="14"/>
    <n v="-29"/>
    <n v="-32"/>
  </r>
  <r>
    <x v="54"/>
    <n v="63"/>
    <x v="5"/>
    <x v="1"/>
    <x v="0"/>
    <n v="19"/>
    <x v="1"/>
    <x v="3"/>
    <x v="5"/>
    <n v="53"/>
    <n v="148"/>
    <x v="12"/>
    <n v="60"/>
    <x v="4"/>
    <n v="130"/>
    <n v="40"/>
    <n v="122"/>
    <n v="0.35810810810810811"/>
    <x v="24"/>
    <n v="-13"/>
    <n v="-18"/>
  </r>
  <r>
    <x v="31"/>
    <n v="49"/>
    <x v="5"/>
    <x v="1"/>
    <x v="2"/>
    <n v="16"/>
    <x v="1"/>
    <x v="2"/>
    <x v="4"/>
    <n v="31"/>
    <n v="121"/>
    <x v="5"/>
    <n v="40"/>
    <x v="4"/>
    <n v="110"/>
    <n v="44"/>
    <n v="109"/>
    <n v="0.256198347107438"/>
    <x v="30"/>
    <n v="9"/>
    <n v="-11"/>
  </r>
  <r>
    <x v="9"/>
    <n v="50"/>
    <x v="5"/>
    <x v="1"/>
    <x v="3"/>
    <n v="14"/>
    <x v="1"/>
    <x v="2"/>
    <x v="4"/>
    <n v="70"/>
    <n v="131"/>
    <x v="8"/>
    <n v="40"/>
    <x v="1"/>
    <n v="110"/>
    <n v="26"/>
    <n v="90"/>
    <n v="0.53435114503816794"/>
    <x v="18"/>
    <n v="-20"/>
    <n v="-21"/>
  </r>
  <r>
    <x v="10"/>
    <n v="52"/>
    <x v="5"/>
    <x v="1"/>
    <x v="2"/>
    <n v="16"/>
    <x v="1"/>
    <x v="3"/>
    <x v="6"/>
    <n v="55"/>
    <n v="135"/>
    <x v="9"/>
    <n v="40"/>
    <x v="1"/>
    <n v="110"/>
    <n v="38"/>
    <n v="106"/>
    <n v="0.40740740740740738"/>
    <x v="31"/>
    <n v="-5"/>
    <n v="-25"/>
  </r>
  <r>
    <x v="31"/>
    <n v="55"/>
    <x v="5"/>
    <x v="1"/>
    <x v="2"/>
    <n v="49"/>
    <x v="1"/>
    <x v="2"/>
    <x v="8"/>
    <n v="-3"/>
    <n v="140"/>
    <x v="5"/>
    <n v="50"/>
    <x v="3"/>
    <n v="120"/>
    <n v="78"/>
    <n v="182"/>
    <n v="-2.1428571428571429E-2"/>
    <x v="42"/>
    <n v="13"/>
    <n v="-20"/>
  </r>
  <r>
    <x v="10"/>
    <n v="49"/>
    <x v="5"/>
    <x v="1"/>
    <x v="2"/>
    <n v="44"/>
    <x v="1"/>
    <x v="2"/>
    <x v="8"/>
    <n v="-6"/>
    <n v="126"/>
    <x v="9"/>
    <n v="40"/>
    <x v="3"/>
    <n v="110"/>
    <n v="73"/>
    <n v="166"/>
    <n v="-4.7619047619047616E-2"/>
    <x v="30"/>
    <n v="16"/>
    <n v="-16"/>
  </r>
  <r>
    <x v="49"/>
    <n v="41"/>
    <x v="5"/>
    <x v="1"/>
    <x v="3"/>
    <n v="13"/>
    <x v="1"/>
    <x v="3"/>
    <x v="7"/>
    <n v="1"/>
    <n v="104"/>
    <x v="11"/>
    <n v="40"/>
    <x v="6"/>
    <n v="110"/>
    <n v="56"/>
    <n v="110"/>
    <n v="9.6153846153846159E-3"/>
    <x v="8"/>
    <n v="19"/>
    <n v="6"/>
  </r>
  <r>
    <x v="12"/>
    <n v="54"/>
    <x v="5"/>
    <x v="1"/>
    <x v="3"/>
    <n v="17"/>
    <x v="1"/>
    <x v="2"/>
    <x v="8"/>
    <n v="42"/>
    <n v="135"/>
    <x v="11"/>
    <n v="50"/>
    <x v="4"/>
    <n v="120"/>
    <n v="45"/>
    <n v="116"/>
    <n v="0.31111111111111112"/>
    <x v="23"/>
    <n v="-2"/>
    <n v="-15"/>
  </r>
  <r>
    <x v="47"/>
    <n v="65"/>
    <x v="5"/>
    <x v="1"/>
    <x v="1"/>
    <n v="24"/>
    <x v="0"/>
    <x v="0"/>
    <x v="10"/>
    <n v="33"/>
    <n v="155"/>
    <x v="6"/>
    <n v="60"/>
    <x v="6"/>
    <n v="130"/>
    <n v="58"/>
    <n v="147"/>
    <n v="0.2129032258064516"/>
    <x v="42"/>
    <n v="-13"/>
    <n v="-25"/>
  </r>
  <r>
    <x v="9"/>
    <n v="52"/>
    <x v="5"/>
    <x v="1"/>
    <x v="3"/>
    <n v="16"/>
    <x v="0"/>
    <x v="0"/>
    <x v="10"/>
    <n v="53"/>
    <n v="135"/>
    <x v="8"/>
    <n v="40"/>
    <x v="4"/>
    <n v="110"/>
    <n v="39"/>
    <n v="107"/>
    <n v="0.3925925925925926"/>
    <x v="31"/>
    <n v="-13"/>
    <n v="-25"/>
  </r>
  <r>
    <x v="9"/>
    <n v="48"/>
    <x v="5"/>
    <x v="1"/>
    <x v="3"/>
    <n v="15"/>
    <x v="0"/>
    <x v="0"/>
    <x v="0"/>
    <n v="42"/>
    <n v="130"/>
    <x v="8"/>
    <n v="40"/>
    <x v="4"/>
    <n v="110"/>
    <n v="46"/>
    <n v="109"/>
    <n v="0.32307692307692309"/>
    <x v="28"/>
    <n v="-2"/>
    <n v="-20"/>
  </r>
  <r>
    <x v="16"/>
    <n v="49"/>
    <x v="5"/>
    <x v="1"/>
    <x v="3"/>
    <n v="13"/>
    <x v="0"/>
    <x v="0"/>
    <x v="0"/>
    <n v="68"/>
    <n v="128"/>
    <x v="14"/>
    <n v="40"/>
    <x v="1"/>
    <n v="110"/>
    <n v="25"/>
    <n v="87"/>
    <n v="0.53125"/>
    <x v="30"/>
    <n v="-18"/>
    <n v="-18"/>
  </r>
  <r>
    <x v="67"/>
    <n v="50"/>
    <x v="5"/>
    <x v="1"/>
    <x v="2"/>
    <n v="14"/>
    <x v="0"/>
    <x v="1"/>
    <x v="2"/>
    <n v="70"/>
    <n v="131"/>
    <x v="5"/>
    <n v="50"/>
    <x v="1"/>
    <n v="120"/>
    <n v="26"/>
    <n v="90"/>
    <n v="0.53435114503816794"/>
    <x v="5"/>
    <n v="-20"/>
    <n v="-11"/>
  </r>
  <r>
    <x v="90"/>
    <n v="21"/>
    <x v="0"/>
    <x v="0"/>
    <x v="0"/>
    <n v="5"/>
    <x v="0"/>
    <x v="0"/>
    <x v="10"/>
    <n v="16"/>
    <n v="53"/>
    <x v="18"/>
    <n v="0"/>
    <x v="0"/>
    <n v="30"/>
    <n v="16"/>
    <n v="42"/>
    <n v="0.30188679245283018"/>
    <x v="0"/>
    <n v="14"/>
    <n v="-23"/>
  </r>
  <r>
    <x v="101"/>
    <n v="27"/>
    <x v="0"/>
    <x v="0"/>
    <x v="0"/>
    <n v="7"/>
    <x v="0"/>
    <x v="0"/>
    <x v="0"/>
    <n v="20"/>
    <n v="66"/>
    <x v="18"/>
    <n v="10"/>
    <x v="0"/>
    <n v="40"/>
    <n v="19"/>
    <n v="53"/>
    <n v="0.30303030303030304"/>
    <x v="6"/>
    <n v="10"/>
    <n v="-26"/>
  </r>
  <r>
    <x v="3"/>
    <n v="56"/>
    <x v="0"/>
    <x v="0"/>
    <x v="2"/>
    <n v="21"/>
    <x v="0"/>
    <x v="0"/>
    <x v="0"/>
    <n v="16"/>
    <n v="126"/>
    <x v="2"/>
    <n v="30"/>
    <x v="6"/>
    <n v="60"/>
    <n v="54"/>
    <n v="131"/>
    <n v="0.12698412698412698"/>
    <x v="37"/>
    <n v="4"/>
    <n v="-66"/>
  </r>
  <r>
    <x v="108"/>
    <n v="54"/>
    <x v="0"/>
    <x v="0"/>
    <x v="2"/>
    <n v="20"/>
    <x v="0"/>
    <x v="0"/>
    <x v="0"/>
    <n v="13"/>
    <n v="120"/>
    <x v="15"/>
    <n v="30"/>
    <x v="6"/>
    <n v="60"/>
    <n v="53"/>
    <n v="127"/>
    <n v="0.10833333333333334"/>
    <x v="27"/>
    <n v="7"/>
    <n v="-60"/>
  </r>
  <r>
    <x v="109"/>
    <n v="21"/>
    <x v="0"/>
    <x v="0"/>
    <x v="2"/>
    <n v="5"/>
    <x v="0"/>
    <x v="1"/>
    <x v="3"/>
    <n v="15"/>
    <n v="53"/>
    <x v="15"/>
    <n v="20"/>
    <x v="0"/>
    <n v="50"/>
    <n v="17"/>
    <n v="43"/>
    <n v="0.28301886792452829"/>
    <x v="8"/>
    <n v="15"/>
    <n v="-3"/>
  </r>
  <r>
    <x v="39"/>
    <n v="39"/>
    <x v="0"/>
    <x v="1"/>
    <x v="1"/>
    <n v="12"/>
    <x v="1"/>
    <x v="2"/>
    <x v="4"/>
    <n v="14"/>
    <n v="92"/>
    <x v="17"/>
    <n v="20"/>
    <x v="6"/>
    <n v="50"/>
    <n v="39"/>
    <n v="90"/>
    <n v="0.15217391304347827"/>
    <x v="10"/>
    <n v="6"/>
    <n v="-42"/>
  </r>
  <r>
    <x v="48"/>
    <n v="23"/>
    <x v="0"/>
    <x v="1"/>
    <x v="3"/>
    <n v="6"/>
    <x v="1"/>
    <x v="2"/>
    <x v="4"/>
    <n v="17"/>
    <n v="58"/>
    <x v="7"/>
    <n v="10"/>
    <x v="0"/>
    <n v="40"/>
    <n v="18"/>
    <n v="47"/>
    <n v="0.29310344827586204"/>
    <x v="2"/>
    <n v="13"/>
    <n v="-18"/>
  </r>
  <r>
    <x v="46"/>
    <n v="21"/>
    <x v="0"/>
    <x v="1"/>
    <x v="0"/>
    <n v="5"/>
    <x v="1"/>
    <x v="3"/>
    <x v="6"/>
    <n v="15"/>
    <n v="52"/>
    <x v="4"/>
    <n v="10"/>
    <x v="0"/>
    <n v="40"/>
    <n v="16"/>
    <n v="42"/>
    <n v="0.28846153846153844"/>
    <x v="26"/>
    <n v="15"/>
    <n v="-12"/>
  </r>
  <r>
    <x v="10"/>
    <n v="25"/>
    <x v="0"/>
    <x v="1"/>
    <x v="2"/>
    <n v="9"/>
    <x v="1"/>
    <x v="2"/>
    <x v="12"/>
    <n v="-12"/>
    <n v="56"/>
    <x v="9"/>
    <n v="10"/>
    <x v="3"/>
    <n v="40"/>
    <n v="43"/>
    <n v="77"/>
    <n v="-0.21428571428571427"/>
    <x v="11"/>
    <n v="22"/>
    <n v="-16"/>
  </r>
  <r>
    <x v="47"/>
    <n v="21"/>
    <x v="0"/>
    <x v="1"/>
    <x v="1"/>
    <n v="5"/>
    <x v="1"/>
    <x v="2"/>
    <x v="8"/>
    <n v="15"/>
    <n v="53"/>
    <x v="6"/>
    <n v="0"/>
    <x v="0"/>
    <n v="30"/>
    <n v="17"/>
    <n v="43"/>
    <n v="0.28301886792452829"/>
    <x v="0"/>
    <n v="15"/>
    <n v="-23"/>
  </r>
  <r>
    <x v="48"/>
    <n v="0"/>
    <x v="0"/>
    <x v="1"/>
    <x v="3"/>
    <n v="0"/>
    <x v="1"/>
    <x v="2"/>
    <x v="9"/>
    <n v="32"/>
    <n v="43"/>
    <x v="7"/>
    <n v="0"/>
    <x v="0"/>
    <n v="30"/>
    <n v="11"/>
    <n v="11"/>
    <n v="0.7441860465116279"/>
    <x v="5"/>
    <n v="-2"/>
    <n v="-13"/>
  </r>
  <r>
    <x v="10"/>
    <n v="34"/>
    <x v="0"/>
    <x v="1"/>
    <x v="2"/>
    <n v="12"/>
    <x v="0"/>
    <x v="0"/>
    <x v="0"/>
    <n v="-3"/>
    <n v="77"/>
    <x v="9"/>
    <n v="10"/>
    <x v="6"/>
    <n v="40"/>
    <n v="46"/>
    <n v="92"/>
    <n v="-3.896103896103896E-2"/>
    <x v="27"/>
    <n v="23"/>
    <n v="-37"/>
  </r>
  <r>
    <x v="39"/>
    <n v="21"/>
    <x v="0"/>
    <x v="1"/>
    <x v="1"/>
    <n v="5"/>
    <x v="0"/>
    <x v="0"/>
    <x v="10"/>
    <n v="14"/>
    <n v="52"/>
    <x v="17"/>
    <n v="10"/>
    <x v="0"/>
    <n v="40"/>
    <n v="17"/>
    <n v="43"/>
    <n v="0.26923076923076922"/>
    <x v="26"/>
    <n v="16"/>
    <n v="-12"/>
  </r>
  <r>
    <x v="17"/>
    <n v="25"/>
    <x v="0"/>
    <x v="1"/>
    <x v="3"/>
    <n v="7"/>
    <x v="0"/>
    <x v="0"/>
    <x v="10"/>
    <n v="17"/>
    <n v="61"/>
    <x v="11"/>
    <n v="10"/>
    <x v="0"/>
    <n v="40"/>
    <n v="19"/>
    <n v="51"/>
    <n v="0.27868852459016391"/>
    <x v="11"/>
    <n v="13"/>
    <n v="-21"/>
  </r>
  <r>
    <x v="26"/>
    <n v="34"/>
    <x v="0"/>
    <x v="1"/>
    <x v="0"/>
    <n v="12"/>
    <x v="0"/>
    <x v="1"/>
    <x v="3"/>
    <n v="-3"/>
    <n v="77"/>
    <x v="12"/>
    <n v="10"/>
    <x v="3"/>
    <n v="40"/>
    <n v="46"/>
    <n v="92"/>
    <n v="-3.896103896103896E-2"/>
    <x v="27"/>
    <n v="13"/>
    <n v="-37"/>
  </r>
  <r>
    <x v="10"/>
    <n v="21"/>
    <x v="0"/>
    <x v="1"/>
    <x v="2"/>
    <n v="5"/>
    <x v="0"/>
    <x v="1"/>
    <x v="2"/>
    <n v="14"/>
    <n v="52"/>
    <x v="9"/>
    <n v="20"/>
    <x v="0"/>
    <n v="50"/>
    <n v="17"/>
    <n v="43"/>
    <n v="0.26923076923076922"/>
    <x v="8"/>
    <n v="16"/>
    <n v="-2"/>
  </r>
  <r>
    <x v="9"/>
    <n v="39"/>
    <x v="0"/>
    <x v="1"/>
    <x v="3"/>
    <n v="12"/>
    <x v="0"/>
    <x v="1"/>
    <x v="11"/>
    <n v="14"/>
    <n v="92"/>
    <x v="8"/>
    <n v="10"/>
    <x v="6"/>
    <n v="40"/>
    <n v="39"/>
    <n v="90"/>
    <n v="0.15217391304347827"/>
    <x v="43"/>
    <n v="6"/>
    <n v="-52"/>
  </r>
  <r>
    <x v="78"/>
    <n v="46"/>
    <x v="0"/>
    <x v="1"/>
    <x v="3"/>
    <n v="14"/>
    <x v="0"/>
    <x v="1"/>
    <x v="11"/>
    <n v="31"/>
    <n v="113"/>
    <x v="14"/>
    <n v="20"/>
    <x v="0"/>
    <n v="50"/>
    <n v="36"/>
    <n v="96"/>
    <n v="0.27433628318584069"/>
    <x v="37"/>
    <n v="-1"/>
    <n v="-63"/>
  </r>
  <r>
    <x v="8"/>
    <n v="22"/>
    <x v="1"/>
    <x v="1"/>
    <x v="3"/>
    <n v="6"/>
    <x v="1"/>
    <x v="2"/>
    <x v="4"/>
    <n v="17"/>
    <n v="56"/>
    <x v="7"/>
    <n v="20"/>
    <x v="6"/>
    <n v="50"/>
    <n v="17"/>
    <n v="45"/>
    <n v="0.30357142857142855"/>
    <x v="19"/>
    <n v="3"/>
    <n v="-6"/>
  </r>
  <r>
    <x v="39"/>
    <n v="34"/>
    <x v="1"/>
    <x v="1"/>
    <x v="1"/>
    <n v="12"/>
    <x v="1"/>
    <x v="2"/>
    <x v="9"/>
    <n v="-4"/>
    <n v="76"/>
    <x v="17"/>
    <n v="20"/>
    <x v="7"/>
    <n v="50"/>
    <n v="46"/>
    <n v="92"/>
    <n v="-5.2631578947368418E-2"/>
    <x v="14"/>
    <n v="-6"/>
    <n v="-26"/>
  </r>
  <r>
    <x v="56"/>
    <n v="22"/>
    <x v="1"/>
    <x v="1"/>
    <x v="3"/>
    <n v="7"/>
    <x v="1"/>
    <x v="2"/>
    <x v="9"/>
    <n v="11"/>
    <n v="52"/>
    <x v="14"/>
    <n v="20"/>
    <x v="6"/>
    <n v="50"/>
    <n v="19"/>
    <n v="48"/>
    <n v="0.21153846153846154"/>
    <x v="19"/>
    <n v="9"/>
    <n v="-2"/>
  </r>
  <r>
    <x v="10"/>
    <n v="33"/>
    <x v="1"/>
    <x v="1"/>
    <x v="2"/>
    <n v="12"/>
    <x v="0"/>
    <x v="0"/>
    <x v="0"/>
    <n v="-4"/>
    <n v="74"/>
    <x v="9"/>
    <n v="20"/>
    <x v="5"/>
    <n v="50"/>
    <n v="45"/>
    <n v="90"/>
    <n v="-5.4054054054054057E-2"/>
    <x v="2"/>
    <n v="4"/>
    <n v="-24"/>
  </r>
  <r>
    <x v="39"/>
    <n v="29"/>
    <x v="1"/>
    <x v="1"/>
    <x v="1"/>
    <n v="8"/>
    <x v="0"/>
    <x v="0"/>
    <x v="0"/>
    <n v="5"/>
    <n v="64"/>
    <x v="17"/>
    <n v="20"/>
    <x v="3"/>
    <n v="50"/>
    <n v="30"/>
    <n v="67"/>
    <n v="7.8125E-2"/>
    <x v="30"/>
    <n v="5"/>
    <n v="-14"/>
  </r>
  <r>
    <x v="12"/>
    <n v="25"/>
    <x v="1"/>
    <x v="1"/>
    <x v="3"/>
    <n v="7"/>
    <x v="0"/>
    <x v="0"/>
    <x v="10"/>
    <n v="19"/>
    <n v="63"/>
    <x v="11"/>
    <n v="20"/>
    <x v="6"/>
    <n v="50"/>
    <n v="19"/>
    <n v="51"/>
    <n v="0.30158730158730157"/>
    <x v="42"/>
    <n v="1"/>
    <n v="-13"/>
  </r>
  <r>
    <x v="10"/>
    <n v="15"/>
    <x v="1"/>
    <x v="1"/>
    <x v="2"/>
    <n v="4"/>
    <x v="0"/>
    <x v="1"/>
    <x v="2"/>
    <n v="8"/>
    <n v="39"/>
    <x v="9"/>
    <n v="10"/>
    <x v="6"/>
    <n v="40"/>
    <n v="16"/>
    <n v="35"/>
    <n v="0.20512820512820512"/>
    <x v="42"/>
    <n v="12"/>
    <n v="1"/>
  </r>
  <r>
    <x v="49"/>
    <n v="32"/>
    <x v="1"/>
    <x v="1"/>
    <x v="3"/>
    <n v="8"/>
    <x v="0"/>
    <x v="1"/>
    <x v="2"/>
    <n v="28"/>
    <n v="80"/>
    <x v="11"/>
    <n v="20"/>
    <x v="0"/>
    <n v="50"/>
    <n v="20"/>
    <n v="60"/>
    <n v="0.35"/>
    <x v="31"/>
    <n v="2"/>
    <n v="-30"/>
  </r>
  <r>
    <x v="9"/>
    <n v="35"/>
    <x v="1"/>
    <x v="1"/>
    <x v="3"/>
    <n v="11"/>
    <x v="0"/>
    <x v="1"/>
    <x v="11"/>
    <n v="9"/>
    <n v="82"/>
    <x v="8"/>
    <n v="20"/>
    <x v="3"/>
    <n v="50"/>
    <n v="38"/>
    <n v="84"/>
    <n v="0.10975609756097561"/>
    <x v="11"/>
    <n v="1"/>
    <n v="-32"/>
  </r>
  <r>
    <x v="15"/>
    <n v="34"/>
    <x v="1"/>
    <x v="1"/>
    <x v="3"/>
    <n v="12"/>
    <x v="0"/>
    <x v="1"/>
    <x v="3"/>
    <n v="-3"/>
    <n v="76"/>
    <x v="8"/>
    <n v="20"/>
    <x v="5"/>
    <n v="50"/>
    <n v="45"/>
    <n v="91"/>
    <n v="-3.9473684210526314E-2"/>
    <x v="14"/>
    <n v="3"/>
    <n v="-26"/>
  </r>
  <r>
    <x v="105"/>
    <n v="24"/>
    <x v="2"/>
    <x v="0"/>
    <x v="2"/>
    <n v="7"/>
    <x v="0"/>
    <x v="0"/>
    <x v="10"/>
    <n v="12"/>
    <n v="56"/>
    <x v="2"/>
    <n v="10"/>
    <x v="6"/>
    <n v="40"/>
    <n v="20"/>
    <n v="51"/>
    <n v="0.21428571428571427"/>
    <x v="14"/>
    <n v="8"/>
    <n v="-16"/>
  </r>
  <r>
    <x v="39"/>
    <n v="38"/>
    <x v="2"/>
    <x v="1"/>
    <x v="1"/>
    <n v="12"/>
    <x v="1"/>
    <x v="2"/>
    <x v="4"/>
    <n v="12"/>
    <n v="89"/>
    <x v="17"/>
    <n v="30"/>
    <x v="5"/>
    <n v="60"/>
    <n v="39"/>
    <n v="89"/>
    <n v="0.1348314606741573"/>
    <x v="28"/>
    <n v="-12"/>
    <n v="-29"/>
  </r>
  <r>
    <x v="48"/>
    <n v="23"/>
    <x v="2"/>
    <x v="1"/>
    <x v="3"/>
    <n v="6"/>
    <x v="1"/>
    <x v="2"/>
    <x v="4"/>
    <n v="17"/>
    <n v="58"/>
    <x v="7"/>
    <n v="20"/>
    <x v="6"/>
    <n v="50"/>
    <n v="18"/>
    <n v="47"/>
    <n v="0.29310344827586204"/>
    <x v="24"/>
    <n v="3"/>
    <n v="-8"/>
  </r>
  <r>
    <x v="77"/>
    <n v="16"/>
    <x v="2"/>
    <x v="1"/>
    <x v="0"/>
    <n v="4"/>
    <x v="1"/>
    <x v="3"/>
    <x v="6"/>
    <n v="10"/>
    <n v="41"/>
    <x v="4"/>
    <n v="10"/>
    <x v="6"/>
    <n v="40"/>
    <n v="15"/>
    <n v="35"/>
    <n v="0.24390243902439024"/>
    <x v="20"/>
    <n v="10"/>
    <n v="-1"/>
  </r>
  <r>
    <x v="46"/>
    <n v="31"/>
    <x v="2"/>
    <x v="1"/>
    <x v="0"/>
    <n v="9"/>
    <x v="1"/>
    <x v="3"/>
    <x v="7"/>
    <n v="8"/>
    <n v="69"/>
    <x v="4"/>
    <n v="30"/>
    <x v="3"/>
    <n v="60"/>
    <n v="30"/>
    <n v="70"/>
    <n v="0.11594202898550725"/>
    <x v="8"/>
    <n v="2"/>
    <n v="-9"/>
  </r>
  <r>
    <x v="10"/>
    <n v="20"/>
    <x v="2"/>
    <x v="1"/>
    <x v="2"/>
    <n v="7"/>
    <x v="1"/>
    <x v="2"/>
    <x v="12"/>
    <n v="-16"/>
    <n v="45"/>
    <x v="9"/>
    <n v="10"/>
    <x v="5"/>
    <n v="40"/>
    <n v="41"/>
    <n v="68"/>
    <n v="-0.35555555555555557"/>
    <x v="18"/>
    <n v="16"/>
    <n v="-5"/>
  </r>
  <r>
    <x v="28"/>
    <n v="29"/>
    <x v="2"/>
    <x v="1"/>
    <x v="1"/>
    <n v="8"/>
    <x v="1"/>
    <x v="2"/>
    <x v="8"/>
    <n v="24"/>
    <n v="73"/>
    <x v="6"/>
    <n v="20"/>
    <x v="6"/>
    <n v="50"/>
    <n v="20"/>
    <n v="57"/>
    <n v="0.32876712328767121"/>
    <x v="30"/>
    <n v="-4"/>
    <n v="-23"/>
  </r>
  <r>
    <x v="56"/>
    <n v="24"/>
    <x v="2"/>
    <x v="1"/>
    <x v="3"/>
    <n v="7"/>
    <x v="1"/>
    <x v="2"/>
    <x v="9"/>
    <n v="13"/>
    <n v="56"/>
    <x v="14"/>
    <n v="20"/>
    <x v="6"/>
    <n v="50"/>
    <n v="19"/>
    <n v="50"/>
    <n v="0.23214285714285715"/>
    <x v="23"/>
    <n v="7"/>
    <n v="-6"/>
  </r>
  <r>
    <x v="49"/>
    <n v="24"/>
    <x v="2"/>
    <x v="1"/>
    <x v="3"/>
    <n v="6"/>
    <x v="0"/>
    <x v="0"/>
    <x v="10"/>
    <n v="19"/>
    <n v="60"/>
    <x v="11"/>
    <n v="20"/>
    <x v="6"/>
    <n v="50"/>
    <n v="17"/>
    <n v="47"/>
    <n v="0.31666666666666665"/>
    <x v="23"/>
    <n v="1"/>
    <n v="-10"/>
  </r>
  <r>
    <x v="10"/>
    <n v="16"/>
    <x v="2"/>
    <x v="1"/>
    <x v="2"/>
    <n v="4"/>
    <x v="0"/>
    <x v="1"/>
    <x v="2"/>
    <n v="10"/>
    <n v="41"/>
    <x v="9"/>
    <n v="10"/>
    <x v="6"/>
    <n v="40"/>
    <n v="15"/>
    <n v="35"/>
    <n v="0.24390243902439024"/>
    <x v="20"/>
    <n v="10"/>
    <n v="-1"/>
  </r>
  <r>
    <x v="17"/>
    <n v="29"/>
    <x v="2"/>
    <x v="1"/>
    <x v="3"/>
    <n v="8"/>
    <x v="0"/>
    <x v="1"/>
    <x v="2"/>
    <n v="25"/>
    <n v="73"/>
    <x v="11"/>
    <n v="20"/>
    <x v="0"/>
    <n v="50"/>
    <n v="19"/>
    <n v="56"/>
    <n v="0.34246575342465752"/>
    <x v="30"/>
    <n v="5"/>
    <n v="-23"/>
  </r>
  <r>
    <x v="90"/>
    <n v="21"/>
    <x v="3"/>
    <x v="0"/>
    <x v="0"/>
    <n v="5"/>
    <x v="0"/>
    <x v="0"/>
    <x v="10"/>
    <n v="24"/>
    <n v="56"/>
    <x v="18"/>
    <n v="0"/>
    <x v="0"/>
    <n v="30"/>
    <n v="16"/>
    <n v="42"/>
    <n v="0.42857142857142855"/>
    <x v="0"/>
    <n v="6"/>
    <n v="-26"/>
  </r>
  <r>
    <x v="90"/>
    <n v="27"/>
    <x v="3"/>
    <x v="0"/>
    <x v="0"/>
    <n v="7"/>
    <x v="0"/>
    <x v="0"/>
    <x v="0"/>
    <n v="30"/>
    <n v="70"/>
    <x v="18"/>
    <n v="10"/>
    <x v="0"/>
    <n v="40"/>
    <n v="19"/>
    <n v="53"/>
    <n v="0.42857142857142855"/>
    <x v="6"/>
    <n v="0"/>
    <n v="-30"/>
  </r>
  <r>
    <x v="110"/>
    <n v="56"/>
    <x v="3"/>
    <x v="0"/>
    <x v="2"/>
    <n v="21"/>
    <x v="0"/>
    <x v="0"/>
    <x v="0"/>
    <n v="24"/>
    <n v="134"/>
    <x v="2"/>
    <n v="30"/>
    <x v="6"/>
    <n v="60"/>
    <n v="54"/>
    <n v="131"/>
    <n v="0.17910447761194029"/>
    <x v="37"/>
    <n v="-4"/>
    <n v="-74"/>
  </r>
  <r>
    <x v="25"/>
    <n v="54"/>
    <x v="3"/>
    <x v="0"/>
    <x v="2"/>
    <n v="20"/>
    <x v="0"/>
    <x v="0"/>
    <x v="0"/>
    <n v="19"/>
    <n v="128"/>
    <x v="15"/>
    <n v="30"/>
    <x v="6"/>
    <n v="60"/>
    <n v="53"/>
    <n v="127"/>
    <n v="0.1484375"/>
    <x v="27"/>
    <n v="1"/>
    <n v="-68"/>
  </r>
  <r>
    <x v="108"/>
    <n v="21"/>
    <x v="3"/>
    <x v="0"/>
    <x v="2"/>
    <n v="5"/>
    <x v="0"/>
    <x v="1"/>
    <x v="3"/>
    <n v="22"/>
    <n v="56"/>
    <x v="15"/>
    <n v="20"/>
    <x v="0"/>
    <n v="50"/>
    <n v="17"/>
    <n v="43"/>
    <n v="0.39285714285714285"/>
    <x v="8"/>
    <n v="8"/>
    <n v="-6"/>
  </r>
  <r>
    <x v="39"/>
    <n v="39"/>
    <x v="3"/>
    <x v="1"/>
    <x v="1"/>
    <n v="12"/>
    <x v="1"/>
    <x v="2"/>
    <x v="4"/>
    <n v="21"/>
    <n v="98"/>
    <x v="17"/>
    <n v="20"/>
    <x v="6"/>
    <n v="50"/>
    <n v="39"/>
    <n v="90"/>
    <n v="0.21428571428571427"/>
    <x v="10"/>
    <n v="-1"/>
    <n v="-48"/>
  </r>
  <r>
    <x v="8"/>
    <n v="23"/>
    <x v="3"/>
    <x v="1"/>
    <x v="3"/>
    <n v="6"/>
    <x v="1"/>
    <x v="2"/>
    <x v="4"/>
    <n v="25"/>
    <n v="62"/>
    <x v="7"/>
    <n v="10"/>
    <x v="0"/>
    <n v="40"/>
    <n v="18"/>
    <n v="47"/>
    <n v="0.40322580645161288"/>
    <x v="2"/>
    <n v="5"/>
    <n v="-22"/>
  </r>
  <r>
    <x v="74"/>
    <n v="21"/>
    <x v="3"/>
    <x v="1"/>
    <x v="0"/>
    <n v="5"/>
    <x v="1"/>
    <x v="3"/>
    <x v="6"/>
    <n v="22"/>
    <n v="55"/>
    <x v="4"/>
    <n v="10"/>
    <x v="0"/>
    <n v="40"/>
    <n v="16"/>
    <n v="42"/>
    <n v="0.4"/>
    <x v="26"/>
    <n v="8"/>
    <n v="-15"/>
  </r>
  <r>
    <x v="10"/>
    <n v="25"/>
    <x v="3"/>
    <x v="1"/>
    <x v="2"/>
    <n v="9"/>
    <x v="1"/>
    <x v="2"/>
    <x v="12"/>
    <n v="-18"/>
    <n v="60"/>
    <x v="9"/>
    <n v="10"/>
    <x v="3"/>
    <n v="40"/>
    <n v="43"/>
    <n v="77"/>
    <n v="-0.3"/>
    <x v="11"/>
    <n v="28"/>
    <n v="-20"/>
  </r>
  <r>
    <x v="28"/>
    <n v="21"/>
    <x v="3"/>
    <x v="1"/>
    <x v="1"/>
    <n v="5"/>
    <x v="1"/>
    <x v="2"/>
    <x v="8"/>
    <n v="22"/>
    <n v="56"/>
    <x v="6"/>
    <n v="0"/>
    <x v="0"/>
    <n v="30"/>
    <n v="17"/>
    <n v="43"/>
    <n v="0.39285714285714285"/>
    <x v="0"/>
    <n v="8"/>
    <n v="-26"/>
  </r>
  <r>
    <x v="48"/>
    <n v="0"/>
    <x v="3"/>
    <x v="1"/>
    <x v="3"/>
    <n v="0"/>
    <x v="1"/>
    <x v="2"/>
    <x v="9"/>
    <n v="47"/>
    <n v="46"/>
    <x v="7"/>
    <n v="0"/>
    <x v="0"/>
    <n v="30"/>
    <n v="11"/>
    <n v="11"/>
    <n v="1.0217391304347827"/>
    <x v="5"/>
    <n v="-17"/>
    <n v="-16"/>
  </r>
  <r>
    <x v="10"/>
    <n v="34"/>
    <x v="3"/>
    <x v="1"/>
    <x v="2"/>
    <n v="12"/>
    <x v="0"/>
    <x v="0"/>
    <x v="0"/>
    <n v="-4"/>
    <n v="82"/>
    <x v="9"/>
    <n v="10"/>
    <x v="6"/>
    <n v="40"/>
    <n v="46"/>
    <n v="92"/>
    <n v="-4.878048780487805E-2"/>
    <x v="27"/>
    <n v="24"/>
    <n v="-42"/>
  </r>
  <r>
    <x v="39"/>
    <n v="21"/>
    <x v="3"/>
    <x v="1"/>
    <x v="1"/>
    <n v="5"/>
    <x v="0"/>
    <x v="0"/>
    <x v="10"/>
    <n v="21"/>
    <n v="55"/>
    <x v="17"/>
    <n v="10"/>
    <x v="0"/>
    <n v="40"/>
    <n v="17"/>
    <n v="43"/>
    <n v="0.38181818181818183"/>
    <x v="26"/>
    <n v="9"/>
    <n v="-15"/>
  </r>
  <r>
    <x v="17"/>
    <n v="25"/>
    <x v="3"/>
    <x v="1"/>
    <x v="3"/>
    <n v="7"/>
    <x v="0"/>
    <x v="0"/>
    <x v="10"/>
    <n v="25"/>
    <n v="65"/>
    <x v="11"/>
    <n v="10"/>
    <x v="0"/>
    <n v="40"/>
    <n v="19"/>
    <n v="51"/>
    <n v="0.38461538461538464"/>
    <x v="11"/>
    <n v="5"/>
    <n v="-25"/>
  </r>
  <r>
    <x v="26"/>
    <n v="34"/>
    <x v="3"/>
    <x v="1"/>
    <x v="0"/>
    <n v="12"/>
    <x v="0"/>
    <x v="1"/>
    <x v="3"/>
    <n v="-4"/>
    <n v="82"/>
    <x v="12"/>
    <n v="10"/>
    <x v="3"/>
    <n v="40"/>
    <n v="46"/>
    <n v="92"/>
    <n v="-4.878048780487805E-2"/>
    <x v="27"/>
    <n v="14"/>
    <n v="-42"/>
  </r>
  <r>
    <x v="10"/>
    <n v="21"/>
    <x v="3"/>
    <x v="1"/>
    <x v="2"/>
    <n v="5"/>
    <x v="0"/>
    <x v="1"/>
    <x v="2"/>
    <n v="21"/>
    <n v="55"/>
    <x v="9"/>
    <n v="20"/>
    <x v="0"/>
    <n v="50"/>
    <n v="17"/>
    <n v="43"/>
    <n v="0.38181818181818183"/>
    <x v="8"/>
    <n v="9"/>
    <n v="-5"/>
  </r>
  <r>
    <x v="9"/>
    <n v="39"/>
    <x v="3"/>
    <x v="1"/>
    <x v="3"/>
    <n v="12"/>
    <x v="0"/>
    <x v="1"/>
    <x v="11"/>
    <n v="21"/>
    <n v="98"/>
    <x v="8"/>
    <n v="10"/>
    <x v="6"/>
    <n v="40"/>
    <n v="39"/>
    <n v="90"/>
    <n v="0.21428571428571427"/>
    <x v="43"/>
    <n v="-1"/>
    <n v="-58"/>
  </r>
  <r>
    <x v="30"/>
    <n v="46"/>
    <x v="3"/>
    <x v="1"/>
    <x v="3"/>
    <n v="14"/>
    <x v="0"/>
    <x v="1"/>
    <x v="11"/>
    <n v="46"/>
    <n v="120"/>
    <x v="14"/>
    <n v="20"/>
    <x v="0"/>
    <n v="50"/>
    <n v="36"/>
    <n v="96"/>
    <n v="0.38333333333333336"/>
    <x v="37"/>
    <n v="-16"/>
    <n v="-70"/>
  </r>
  <r>
    <x v="8"/>
    <n v="22"/>
    <x v="4"/>
    <x v="1"/>
    <x v="3"/>
    <n v="6"/>
    <x v="1"/>
    <x v="2"/>
    <x v="4"/>
    <n v="25"/>
    <n v="60"/>
    <x v="7"/>
    <n v="20"/>
    <x v="6"/>
    <n v="50"/>
    <n v="17"/>
    <n v="45"/>
    <n v="0.41666666666666669"/>
    <x v="19"/>
    <n v="-5"/>
    <n v="-10"/>
  </r>
  <r>
    <x v="39"/>
    <n v="34"/>
    <x v="4"/>
    <x v="1"/>
    <x v="1"/>
    <n v="12"/>
    <x v="1"/>
    <x v="2"/>
    <x v="9"/>
    <n v="-6"/>
    <n v="81"/>
    <x v="17"/>
    <n v="20"/>
    <x v="7"/>
    <n v="50"/>
    <n v="46"/>
    <n v="92"/>
    <n v="-7.407407407407407E-2"/>
    <x v="14"/>
    <n v="-4"/>
    <n v="-31"/>
  </r>
  <r>
    <x v="16"/>
    <n v="22"/>
    <x v="4"/>
    <x v="1"/>
    <x v="3"/>
    <n v="7"/>
    <x v="1"/>
    <x v="2"/>
    <x v="9"/>
    <n v="16"/>
    <n v="55"/>
    <x v="14"/>
    <n v="20"/>
    <x v="6"/>
    <n v="50"/>
    <n v="19"/>
    <n v="48"/>
    <n v="0.29090909090909089"/>
    <x v="19"/>
    <n v="4"/>
    <n v="-5"/>
  </r>
  <r>
    <x v="10"/>
    <n v="33"/>
    <x v="4"/>
    <x v="1"/>
    <x v="2"/>
    <n v="12"/>
    <x v="0"/>
    <x v="0"/>
    <x v="0"/>
    <n v="-6"/>
    <n v="79"/>
    <x v="9"/>
    <n v="20"/>
    <x v="5"/>
    <n v="50"/>
    <n v="45"/>
    <n v="90"/>
    <n v="-7.5949367088607597E-2"/>
    <x v="2"/>
    <n v="6"/>
    <n v="-29"/>
  </r>
  <r>
    <x v="39"/>
    <n v="29"/>
    <x v="4"/>
    <x v="1"/>
    <x v="1"/>
    <n v="8"/>
    <x v="0"/>
    <x v="0"/>
    <x v="0"/>
    <n v="7"/>
    <n v="68"/>
    <x v="17"/>
    <n v="20"/>
    <x v="3"/>
    <n v="50"/>
    <n v="30"/>
    <n v="67"/>
    <n v="0.10294117647058823"/>
    <x v="30"/>
    <n v="3"/>
    <n v="-18"/>
  </r>
  <r>
    <x v="49"/>
    <n v="25"/>
    <x v="4"/>
    <x v="1"/>
    <x v="3"/>
    <n v="7"/>
    <x v="0"/>
    <x v="0"/>
    <x v="10"/>
    <n v="28"/>
    <n v="67"/>
    <x v="11"/>
    <n v="20"/>
    <x v="6"/>
    <n v="50"/>
    <n v="19"/>
    <n v="51"/>
    <n v="0.41791044776119401"/>
    <x v="42"/>
    <n v="-8"/>
    <n v="-17"/>
  </r>
  <r>
    <x v="10"/>
    <n v="15"/>
    <x v="4"/>
    <x v="1"/>
    <x v="2"/>
    <n v="4"/>
    <x v="0"/>
    <x v="1"/>
    <x v="2"/>
    <n v="12"/>
    <n v="42"/>
    <x v="9"/>
    <n v="10"/>
    <x v="6"/>
    <n v="40"/>
    <n v="16"/>
    <n v="35"/>
    <n v="0.2857142857142857"/>
    <x v="42"/>
    <n v="8"/>
    <n v="-2"/>
  </r>
  <r>
    <x v="12"/>
    <n v="32"/>
    <x v="4"/>
    <x v="1"/>
    <x v="3"/>
    <n v="8"/>
    <x v="0"/>
    <x v="1"/>
    <x v="2"/>
    <n v="42"/>
    <n v="85"/>
    <x v="11"/>
    <n v="20"/>
    <x v="0"/>
    <n v="50"/>
    <n v="20"/>
    <n v="60"/>
    <n v="0.49411764705882355"/>
    <x v="31"/>
    <n v="-12"/>
    <n v="-35"/>
  </r>
  <r>
    <x v="9"/>
    <n v="35"/>
    <x v="4"/>
    <x v="1"/>
    <x v="3"/>
    <n v="11"/>
    <x v="0"/>
    <x v="1"/>
    <x v="11"/>
    <n v="13"/>
    <n v="87"/>
    <x v="8"/>
    <n v="20"/>
    <x v="3"/>
    <n v="50"/>
    <n v="38"/>
    <n v="84"/>
    <n v="0.14942528735632185"/>
    <x v="11"/>
    <n v="-3"/>
    <n v="-37"/>
  </r>
  <r>
    <x v="9"/>
    <n v="34"/>
    <x v="4"/>
    <x v="1"/>
    <x v="3"/>
    <n v="12"/>
    <x v="0"/>
    <x v="1"/>
    <x v="3"/>
    <n v="-4"/>
    <n v="81"/>
    <x v="8"/>
    <n v="20"/>
    <x v="5"/>
    <n v="50"/>
    <n v="45"/>
    <n v="91"/>
    <n v="-4.9382716049382713E-2"/>
    <x v="14"/>
    <n v="4"/>
    <n v="-31"/>
  </r>
  <r>
    <x v="79"/>
    <n v="24"/>
    <x v="5"/>
    <x v="0"/>
    <x v="2"/>
    <n v="7"/>
    <x v="0"/>
    <x v="0"/>
    <x v="10"/>
    <n v="18"/>
    <n v="60"/>
    <x v="2"/>
    <n v="10"/>
    <x v="6"/>
    <n v="40"/>
    <n v="20"/>
    <n v="51"/>
    <n v="0.3"/>
    <x v="14"/>
    <n v="2"/>
    <n v="-20"/>
  </r>
  <r>
    <x v="39"/>
    <n v="38"/>
    <x v="5"/>
    <x v="1"/>
    <x v="1"/>
    <n v="12"/>
    <x v="1"/>
    <x v="2"/>
    <x v="4"/>
    <n v="18"/>
    <n v="95"/>
    <x v="17"/>
    <n v="30"/>
    <x v="5"/>
    <n v="60"/>
    <n v="39"/>
    <n v="89"/>
    <n v="0.18947368421052632"/>
    <x v="28"/>
    <n v="-18"/>
    <n v="-35"/>
  </r>
  <r>
    <x v="8"/>
    <n v="23"/>
    <x v="5"/>
    <x v="1"/>
    <x v="3"/>
    <n v="6"/>
    <x v="1"/>
    <x v="2"/>
    <x v="4"/>
    <n v="25"/>
    <n v="62"/>
    <x v="7"/>
    <n v="20"/>
    <x v="6"/>
    <n v="50"/>
    <n v="18"/>
    <n v="47"/>
    <n v="0.40322580645161288"/>
    <x v="24"/>
    <n v="-5"/>
    <n v="-12"/>
  </r>
  <r>
    <x v="46"/>
    <n v="16"/>
    <x v="5"/>
    <x v="1"/>
    <x v="0"/>
    <n v="4"/>
    <x v="1"/>
    <x v="3"/>
    <x v="6"/>
    <n v="15"/>
    <n v="44"/>
    <x v="4"/>
    <n v="10"/>
    <x v="6"/>
    <n v="40"/>
    <n v="15"/>
    <n v="35"/>
    <n v="0.34090909090909088"/>
    <x v="20"/>
    <n v="5"/>
    <n v="-4"/>
  </r>
  <r>
    <x v="77"/>
    <n v="31"/>
    <x v="5"/>
    <x v="1"/>
    <x v="0"/>
    <n v="9"/>
    <x v="1"/>
    <x v="3"/>
    <x v="7"/>
    <n v="12"/>
    <n v="74"/>
    <x v="4"/>
    <n v="30"/>
    <x v="3"/>
    <n v="60"/>
    <n v="30"/>
    <n v="70"/>
    <n v="0.16216216216216217"/>
    <x v="8"/>
    <n v="-2"/>
    <n v="-14"/>
  </r>
  <r>
    <x v="10"/>
    <n v="20"/>
    <x v="5"/>
    <x v="1"/>
    <x v="2"/>
    <n v="7"/>
    <x v="1"/>
    <x v="2"/>
    <x v="12"/>
    <n v="-24"/>
    <n v="48"/>
    <x v="9"/>
    <n v="10"/>
    <x v="5"/>
    <n v="40"/>
    <n v="41"/>
    <n v="68"/>
    <n v="-0.5"/>
    <x v="18"/>
    <n v="24"/>
    <n v="-8"/>
  </r>
  <r>
    <x v="28"/>
    <n v="29"/>
    <x v="5"/>
    <x v="1"/>
    <x v="1"/>
    <n v="8"/>
    <x v="1"/>
    <x v="2"/>
    <x v="8"/>
    <n v="36"/>
    <n v="78"/>
    <x v="6"/>
    <n v="20"/>
    <x v="6"/>
    <n v="50"/>
    <n v="20"/>
    <n v="57"/>
    <n v="0.46153846153846156"/>
    <x v="30"/>
    <n v="-16"/>
    <n v="-28"/>
  </r>
  <r>
    <x v="32"/>
    <n v="24"/>
    <x v="5"/>
    <x v="1"/>
    <x v="3"/>
    <n v="7"/>
    <x v="1"/>
    <x v="2"/>
    <x v="9"/>
    <n v="19"/>
    <n v="60"/>
    <x v="14"/>
    <n v="20"/>
    <x v="6"/>
    <n v="50"/>
    <n v="19"/>
    <n v="50"/>
    <n v="0.31666666666666665"/>
    <x v="23"/>
    <n v="1"/>
    <n v="-10"/>
  </r>
  <r>
    <x v="12"/>
    <n v="24"/>
    <x v="5"/>
    <x v="1"/>
    <x v="3"/>
    <n v="6"/>
    <x v="0"/>
    <x v="0"/>
    <x v="10"/>
    <n v="28"/>
    <n v="64"/>
    <x v="11"/>
    <n v="20"/>
    <x v="6"/>
    <n v="50"/>
    <n v="17"/>
    <n v="47"/>
    <n v="0.4375"/>
    <x v="23"/>
    <n v="-8"/>
    <n v="-14"/>
  </r>
  <r>
    <x v="10"/>
    <n v="16"/>
    <x v="5"/>
    <x v="1"/>
    <x v="2"/>
    <n v="4"/>
    <x v="0"/>
    <x v="1"/>
    <x v="2"/>
    <n v="15"/>
    <n v="44"/>
    <x v="9"/>
    <n v="10"/>
    <x v="6"/>
    <n v="40"/>
    <n v="15"/>
    <n v="35"/>
    <n v="0.34090909090909088"/>
    <x v="20"/>
    <n v="5"/>
    <n v="-4"/>
  </r>
  <r>
    <x v="49"/>
    <n v="29"/>
    <x v="5"/>
    <x v="1"/>
    <x v="3"/>
    <n v="8"/>
    <x v="0"/>
    <x v="1"/>
    <x v="2"/>
    <n v="37"/>
    <n v="78"/>
    <x v="11"/>
    <n v="20"/>
    <x v="0"/>
    <n v="50"/>
    <n v="19"/>
    <n v="56"/>
    <n v="0.47435897435897434"/>
    <x v="30"/>
    <n v="-7"/>
    <n v="-28"/>
  </r>
  <r>
    <x v="18"/>
    <n v="76"/>
    <x v="0"/>
    <x v="0"/>
    <x v="1"/>
    <n v="21"/>
    <x v="1"/>
    <x v="2"/>
    <x v="4"/>
    <n v="78"/>
    <n v="187"/>
    <x v="1"/>
    <n v="40"/>
    <x v="9"/>
    <n v="120"/>
    <n v="33"/>
    <n v="130"/>
    <n v="0.41711229946524064"/>
    <x v="44"/>
    <n v="2"/>
    <n v="-67"/>
  </r>
  <r>
    <x v="99"/>
    <n v="52"/>
    <x v="0"/>
    <x v="0"/>
    <x v="1"/>
    <n v="17"/>
    <x v="0"/>
    <x v="0"/>
    <x v="10"/>
    <n v="26"/>
    <n v="123"/>
    <x v="1"/>
    <n v="30"/>
    <x v="8"/>
    <n v="110"/>
    <n v="45"/>
    <n v="114"/>
    <n v="0.21138211382113822"/>
    <x v="1"/>
    <n v="44"/>
    <n v="-13"/>
  </r>
  <r>
    <x v="111"/>
    <n v="76"/>
    <x v="0"/>
    <x v="0"/>
    <x v="0"/>
    <n v="21"/>
    <x v="0"/>
    <x v="1"/>
    <x v="2"/>
    <n v="78"/>
    <n v="187"/>
    <x v="16"/>
    <n v="50"/>
    <x v="9"/>
    <n v="130"/>
    <n v="33"/>
    <n v="130"/>
    <n v="0.41711229946524064"/>
    <x v="37"/>
    <n v="2"/>
    <n v="-57"/>
  </r>
  <r>
    <x v="24"/>
    <n v="72"/>
    <x v="0"/>
    <x v="0"/>
    <x v="0"/>
    <n v="23"/>
    <x v="0"/>
    <x v="1"/>
    <x v="11"/>
    <n v="55"/>
    <n v="182"/>
    <x v="16"/>
    <n v="50"/>
    <x v="1"/>
    <n v="130"/>
    <n v="55"/>
    <n v="150"/>
    <n v="0.30219780219780218"/>
    <x v="1"/>
    <n v="-5"/>
    <n v="-52"/>
  </r>
  <r>
    <x v="95"/>
    <n v="65"/>
    <x v="0"/>
    <x v="1"/>
    <x v="0"/>
    <n v="20"/>
    <x v="1"/>
    <x v="3"/>
    <x v="5"/>
    <n v="35"/>
    <n v="142"/>
    <x v="12"/>
    <n v="50"/>
    <x v="8"/>
    <n v="130"/>
    <n v="42"/>
    <n v="127"/>
    <n v="0.24647887323943662"/>
    <x v="11"/>
    <n v="35"/>
    <n v="-12"/>
  </r>
  <r>
    <x v="95"/>
    <n v="32"/>
    <x v="0"/>
    <x v="1"/>
    <x v="0"/>
    <n v="8"/>
    <x v="1"/>
    <x v="2"/>
    <x v="4"/>
    <n v="28"/>
    <n v="79"/>
    <x v="12"/>
    <n v="30"/>
    <x v="9"/>
    <n v="110"/>
    <n v="19"/>
    <n v="59"/>
    <n v="0.35443037974683544"/>
    <x v="19"/>
    <n v="52"/>
    <n v="31"/>
  </r>
  <r>
    <x v="47"/>
    <n v="82"/>
    <x v="0"/>
    <x v="1"/>
    <x v="1"/>
    <n v="27"/>
    <x v="1"/>
    <x v="2"/>
    <x v="4"/>
    <n v="65"/>
    <n v="205"/>
    <x v="6"/>
    <n v="50"/>
    <x v="2"/>
    <n v="130"/>
    <n v="58"/>
    <n v="167"/>
    <n v="0.31707317073170732"/>
    <x v="41"/>
    <n v="-5"/>
    <n v="-75"/>
  </r>
  <r>
    <x v="65"/>
    <n v="56"/>
    <x v="0"/>
    <x v="1"/>
    <x v="0"/>
    <n v="21"/>
    <x v="1"/>
    <x v="3"/>
    <x v="6"/>
    <n v="15"/>
    <n v="126"/>
    <x v="13"/>
    <n v="40"/>
    <x v="1"/>
    <n v="120"/>
    <n v="55"/>
    <n v="132"/>
    <n v="0.11904761904761904"/>
    <x v="39"/>
    <n v="35"/>
    <n v="-6"/>
  </r>
  <r>
    <x v="47"/>
    <n v="91"/>
    <x v="0"/>
    <x v="1"/>
    <x v="1"/>
    <n v="28"/>
    <x v="1"/>
    <x v="2"/>
    <x v="9"/>
    <n v="76"/>
    <n v="218"/>
    <x v="6"/>
    <n v="50"/>
    <x v="8"/>
    <n v="130"/>
    <n v="51"/>
    <n v="170"/>
    <n v="0.34862385321100919"/>
    <x v="45"/>
    <n v="-6"/>
    <n v="-88"/>
  </r>
  <r>
    <x v="112"/>
    <n v="60"/>
    <x v="0"/>
    <x v="1"/>
    <x v="0"/>
    <n v="18"/>
    <x v="0"/>
    <x v="0"/>
    <x v="10"/>
    <n v="57"/>
    <n v="159"/>
    <x v="13"/>
    <n v="40"/>
    <x v="9"/>
    <n v="120"/>
    <n v="42"/>
    <n v="120"/>
    <n v="0.35849056603773582"/>
    <x v="9"/>
    <n v="23"/>
    <n v="-39"/>
  </r>
  <r>
    <x v="83"/>
    <n v="55"/>
    <x v="1"/>
    <x v="0"/>
    <x v="0"/>
    <n v="20"/>
    <x v="1"/>
    <x v="2"/>
    <x v="4"/>
    <n v="16"/>
    <n v="124"/>
    <x v="18"/>
    <n v="70"/>
    <x v="4"/>
    <n v="150"/>
    <n v="53"/>
    <n v="128"/>
    <n v="0.12903225806451613"/>
    <x v="46"/>
    <n v="24"/>
    <n v="26"/>
  </r>
  <r>
    <x v="87"/>
    <n v="59"/>
    <x v="1"/>
    <x v="0"/>
    <x v="0"/>
    <n v="19"/>
    <x v="1"/>
    <x v="3"/>
    <x v="6"/>
    <n v="33"/>
    <n v="138"/>
    <x v="18"/>
    <n v="50"/>
    <x v="1"/>
    <n v="130"/>
    <n v="46"/>
    <n v="124"/>
    <n v="0.2391304347826087"/>
    <x v="30"/>
    <n v="17"/>
    <n v="-8"/>
  </r>
  <r>
    <x v="73"/>
    <n v="75"/>
    <x v="1"/>
    <x v="0"/>
    <x v="3"/>
    <n v="24"/>
    <x v="0"/>
    <x v="1"/>
    <x v="3"/>
    <n v="59"/>
    <n v="189"/>
    <x v="3"/>
    <n v="50"/>
    <x v="4"/>
    <n v="130"/>
    <n v="55"/>
    <n v="154"/>
    <n v="0.31216931216931215"/>
    <x v="15"/>
    <n v="-19"/>
    <n v="-59"/>
  </r>
  <r>
    <x v="26"/>
    <n v="69"/>
    <x v="1"/>
    <x v="1"/>
    <x v="0"/>
    <n v="21"/>
    <x v="1"/>
    <x v="3"/>
    <x v="5"/>
    <n v="38"/>
    <n v="150"/>
    <x v="12"/>
    <n v="60"/>
    <x v="4"/>
    <n v="140"/>
    <n v="43"/>
    <n v="133"/>
    <n v="0.25333333333333335"/>
    <x v="30"/>
    <n v="2"/>
    <n v="-10"/>
  </r>
  <r>
    <x v="12"/>
    <n v="46"/>
    <x v="1"/>
    <x v="1"/>
    <x v="3"/>
    <n v="14"/>
    <x v="1"/>
    <x v="3"/>
    <x v="5"/>
    <n v="32"/>
    <n v="114"/>
    <x v="11"/>
    <n v="50"/>
    <x v="1"/>
    <n v="130"/>
    <n v="36"/>
    <n v="96"/>
    <n v="0.2807017543859649"/>
    <x v="22"/>
    <n v="18"/>
    <n v="16"/>
  </r>
  <r>
    <x v="32"/>
    <n v="75"/>
    <x v="1"/>
    <x v="1"/>
    <x v="3"/>
    <n v="23"/>
    <x v="1"/>
    <x v="2"/>
    <x v="4"/>
    <n v="45"/>
    <n v="164"/>
    <x v="14"/>
    <n v="70"/>
    <x v="4"/>
    <n v="150"/>
    <n v="44"/>
    <n v="142"/>
    <n v="0.27439024390243905"/>
    <x v="42"/>
    <n v="-5"/>
    <n v="-14"/>
  </r>
  <r>
    <x v="31"/>
    <n v="61"/>
    <x v="1"/>
    <x v="1"/>
    <x v="2"/>
    <n v="55"/>
    <x v="1"/>
    <x v="2"/>
    <x v="8"/>
    <n v="2"/>
    <n v="147"/>
    <x v="5"/>
    <n v="60"/>
    <x v="3"/>
    <n v="140"/>
    <n v="84"/>
    <n v="200"/>
    <n v="1.3605442176870748E-2"/>
    <x v="8"/>
    <n v="8"/>
    <n v="-7"/>
  </r>
  <r>
    <x v="29"/>
    <n v="47"/>
    <x v="1"/>
    <x v="1"/>
    <x v="1"/>
    <n v="13"/>
    <x v="1"/>
    <x v="3"/>
    <x v="7"/>
    <n v="44"/>
    <n v="115"/>
    <x v="10"/>
    <n v="50"/>
    <x v="2"/>
    <n v="130"/>
    <n v="24"/>
    <n v="84"/>
    <n v="0.38260869565217392"/>
    <x v="7"/>
    <n v="16"/>
    <n v="15"/>
  </r>
  <r>
    <x v="49"/>
    <n v="52"/>
    <x v="1"/>
    <x v="1"/>
    <x v="3"/>
    <n v="47"/>
    <x v="1"/>
    <x v="3"/>
    <x v="6"/>
    <n v="-4"/>
    <n v="125"/>
    <x v="11"/>
    <n v="60"/>
    <x v="3"/>
    <n v="140"/>
    <n v="77"/>
    <n v="176"/>
    <n v="-3.2000000000000001E-2"/>
    <x v="38"/>
    <n v="14"/>
    <n v="15"/>
  </r>
  <r>
    <x v="9"/>
    <n v="53"/>
    <x v="1"/>
    <x v="1"/>
    <x v="3"/>
    <n v="17"/>
    <x v="1"/>
    <x v="3"/>
    <x v="7"/>
    <n v="27"/>
    <n v="124"/>
    <x v="8"/>
    <n v="60"/>
    <x v="1"/>
    <n v="140"/>
    <n v="44"/>
    <n v="114"/>
    <n v="0.21774193548387097"/>
    <x v="21"/>
    <n v="23"/>
    <n v="16"/>
  </r>
  <r>
    <x v="12"/>
    <n v="59"/>
    <x v="1"/>
    <x v="1"/>
    <x v="3"/>
    <n v="19"/>
    <x v="1"/>
    <x v="2"/>
    <x v="8"/>
    <n v="33"/>
    <n v="138"/>
    <x v="11"/>
    <n v="50"/>
    <x v="1"/>
    <n v="130"/>
    <n v="46"/>
    <n v="124"/>
    <n v="0.2391304347826087"/>
    <x v="30"/>
    <n v="17"/>
    <n v="-8"/>
  </r>
  <r>
    <x v="41"/>
    <n v="53"/>
    <x v="1"/>
    <x v="1"/>
    <x v="0"/>
    <n v="16"/>
    <x v="0"/>
    <x v="0"/>
    <x v="10"/>
    <n v="48"/>
    <n v="141"/>
    <x v="13"/>
    <n v="50"/>
    <x v="1"/>
    <n v="130"/>
    <n v="40"/>
    <n v="109"/>
    <n v="0.34042553191489361"/>
    <x v="24"/>
    <n v="2"/>
    <n v="-11"/>
  </r>
  <r>
    <x v="67"/>
    <n v="54"/>
    <x v="1"/>
    <x v="1"/>
    <x v="2"/>
    <n v="15"/>
    <x v="0"/>
    <x v="1"/>
    <x v="2"/>
    <n v="51"/>
    <n v="132"/>
    <x v="5"/>
    <n v="50"/>
    <x v="2"/>
    <n v="130"/>
    <n v="27"/>
    <n v="96"/>
    <n v="0.38636363636363635"/>
    <x v="23"/>
    <n v="9"/>
    <n v="-2"/>
  </r>
  <r>
    <x v="113"/>
    <n v="46"/>
    <x v="2"/>
    <x v="0"/>
    <x v="0"/>
    <n v="17"/>
    <x v="1"/>
    <x v="2"/>
    <x v="4"/>
    <n v="6"/>
    <n v="103"/>
    <x v="18"/>
    <n v="50"/>
    <x v="4"/>
    <n v="130"/>
    <n v="51"/>
    <n v="114"/>
    <n v="5.8252427184466021E-2"/>
    <x v="22"/>
    <n v="34"/>
    <n v="27"/>
  </r>
  <r>
    <x v="89"/>
    <n v="67"/>
    <x v="2"/>
    <x v="0"/>
    <x v="0"/>
    <n v="22"/>
    <x v="0"/>
    <x v="1"/>
    <x v="11"/>
    <n v="47"/>
    <n v="168"/>
    <x v="16"/>
    <n v="50"/>
    <x v="4"/>
    <n v="130"/>
    <n v="54"/>
    <n v="143"/>
    <n v="0.27976190476190477"/>
    <x v="6"/>
    <n v="-7"/>
    <n v="-38"/>
  </r>
  <r>
    <x v="114"/>
    <n v="54"/>
    <x v="2"/>
    <x v="0"/>
    <x v="2"/>
    <n v="15"/>
    <x v="0"/>
    <x v="1"/>
    <x v="3"/>
    <n v="52"/>
    <n v="133"/>
    <x v="19"/>
    <n v="50"/>
    <x v="2"/>
    <n v="130"/>
    <n v="27"/>
    <n v="96"/>
    <n v="0.39097744360902253"/>
    <x v="23"/>
    <n v="8"/>
    <n v="-3"/>
  </r>
  <r>
    <x v="115"/>
    <n v="67"/>
    <x v="2"/>
    <x v="0"/>
    <x v="3"/>
    <n v="22"/>
    <x v="0"/>
    <x v="1"/>
    <x v="3"/>
    <n v="47"/>
    <n v="168"/>
    <x v="3"/>
    <n v="40"/>
    <x v="1"/>
    <n v="120"/>
    <n v="54"/>
    <n v="143"/>
    <n v="0.27976190476190477"/>
    <x v="47"/>
    <n v="3"/>
    <n v="-48"/>
  </r>
  <r>
    <x v="12"/>
    <n v="41"/>
    <x v="2"/>
    <x v="1"/>
    <x v="3"/>
    <n v="13"/>
    <x v="1"/>
    <x v="3"/>
    <x v="5"/>
    <n v="25"/>
    <n v="101"/>
    <x v="11"/>
    <n v="40"/>
    <x v="1"/>
    <n v="120"/>
    <n v="35"/>
    <n v="89"/>
    <n v="0.24752475247524752"/>
    <x v="8"/>
    <n v="25"/>
    <n v="19"/>
  </r>
  <r>
    <x v="65"/>
    <n v="65"/>
    <x v="2"/>
    <x v="1"/>
    <x v="0"/>
    <n v="24"/>
    <x v="1"/>
    <x v="3"/>
    <x v="6"/>
    <n v="22"/>
    <n v="145"/>
    <x v="13"/>
    <n v="60"/>
    <x v="0"/>
    <n v="140"/>
    <n v="58"/>
    <n v="147"/>
    <n v="0.15172413793103448"/>
    <x v="42"/>
    <n v="8"/>
    <n v="-5"/>
  </r>
  <r>
    <x v="12"/>
    <n v="47"/>
    <x v="2"/>
    <x v="1"/>
    <x v="3"/>
    <n v="42"/>
    <x v="1"/>
    <x v="3"/>
    <x v="6"/>
    <n v="-7"/>
    <n v="112"/>
    <x v="11"/>
    <n v="50"/>
    <x v="6"/>
    <n v="130"/>
    <n v="72"/>
    <n v="161"/>
    <n v="-6.25E-2"/>
    <x v="7"/>
    <n v="27"/>
    <n v="18"/>
  </r>
  <r>
    <x v="15"/>
    <n v="49"/>
    <x v="2"/>
    <x v="1"/>
    <x v="3"/>
    <n v="16"/>
    <x v="1"/>
    <x v="3"/>
    <x v="7"/>
    <n v="21"/>
    <n v="114"/>
    <x v="8"/>
    <n v="50"/>
    <x v="1"/>
    <n v="130"/>
    <n v="44"/>
    <n v="109"/>
    <n v="0.18421052631578946"/>
    <x v="29"/>
    <n v="29"/>
    <n v="16"/>
  </r>
  <r>
    <x v="30"/>
    <n v="65"/>
    <x v="2"/>
    <x v="1"/>
    <x v="3"/>
    <n v="24"/>
    <x v="1"/>
    <x v="2"/>
    <x v="8"/>
    <n v="23"/>
    <n v="145"/>
    <x v="14"/>
    <n v="60"/>
    <x v="0"/>
    <n v="140"/>
    <n v="57"/>
    <n v="146"/>
    <n v="0.15862068965517243"/>
    <x v="42"/>
    <n v="7"/>
    <n v="-5"/>
  </r>
  <r>
    <x v="38"/>
    <n v="68"/>
    <x v="2"/>
    <x v="1"/>
    <x v="1"/>
    <n v="25"/>
    <x v="0"/>
    <x v="0"/>
    <x v="0"/>
    <n v="26"/>
    <n v="153"/>
    <x v="10"/>
    <n v="60"/>
    <x v="0"/>
    <n v="140"/>
    <n v="59"/>
    <n v="152"/>
    <n v="0.16993464052287582"/>
    <x v="28"/>
    <n v="4"/>
    <n v="-13"/>
  </r>
  <r>
    <x v="116"/>
    <n v="76"/>
    <x v="3"/>
    <x v="0"/>
    <x v="1"/>
    <n v="21"/>
    <x v="1"/>
    <x v="2"/>
    <x v="4"/>
    <n v="116"/>
    <n v="199"/>
    <x v="1"/>
    <n v="40"/>
    <x v="9"/>
    <n v="120"/>
    <n v="33"/>
    <n v="130"/>
    <n v="0.58291457286432158"/>
    <x v="44"/>
    <n v="-36"/>
    <n v="-79"/>
  </r>
  <r>
    <x v="60"/>
    <n v="52"/>
    <x v="3"/>
    <x v="0"/>
    <x v="1"/>
    <n v="17"/>
    <x v="0"/>
    <x v="0"/>
    <x v="10"/>
    <n v="39"/>
    <n v="131"/>
    <x v="1"/>
    <n v="30"/>
    <x v="8"/>
    <n v="110"/>
    <n v="45"/>
    <n v="114"/>
    <n v="0.29770992366412213"/>
    <x v="1"/>
    <n v="31"/>
    <n v="-21"/>
  </r>
  <r>
    <x v="117"/>
    <n v="76"/>
    <x v="3"/>
    <x v="0"/>
    <x v="0"/>
    <n v="21"/>
    <x v="0"/>
    <x v="1"/>
    <x v="2"/>
    <n v="116"/>
    <n v="199"/>
    <x v="16"/>
    <n v="50"/>
    <x v="9"/>
    <n v="130"/>
    <n v="33"/>
    <n v="130"/>
    <n v="0.58291457286432158"/>
    <x v="37"/>
    <n v="-36"/>
    <n v="-69"/>
  </r>
  <r>
    <x v="117"/>
    <n v="72"/>
    <x v="3"/>
    <x v="0"/>
    <x v="0"/>
    <n v="23"/>
    <x v="0"/>
    <x v="1"/>
    <x v="11"/>
    <n v="82"/>
    <n v="194"/>
    <x v="16"/>
    <n v="50"/>
    <x v="1"/>
    <n v="130"/>
    <n v="55"/>
    <n v="150"/>
    <n v="0.42268041237113402"/>
    <x v="1"/>
    <n v="-32"/>
    <n v="-64"/>
  </r>
  <r>
    <x v="54"/>
    <n v="65"/>
    <x v="3"/>
    <x v="1"/>
    <x v="0"/>
    <n v="20"/>
    <x v="1"/>
    <x v="3"/>
    <x v="5"/>
    <n v="52"/>
    <n v="151"/>
    <x v="12"/>
    <n v="50"/>
    <x v="8"/>
    <n v="130"/>
    <n v="42"/>
    <n v="127"/>
    <n v="0.3443708609271523"/>
    <x v="11"/>
    <n v="18"/>
    <n v="-21"/>
  </r>
  <r>
    <x v="40"/>
    <n v="32"/>
    <x v="3"/>
    <x v="1"/>
    <x v="0"/>
    <n v="8"/>
    <x v="1"/>
    <x v="2"/>
    <x v="4"/>
    <n v="42"/>
    <n v="84"/>
    <x v="12"/>
    <n v="30"/>
    <x v="9"/>
    <n v="110"/>
    <n v="19"/>
    <n v="59"/>
    <n v="0.5"/>
    <x v="19"/>
    <n v="38"/>
    <n v="26"/>
  </r>
  <r>
    <x v="47"/>
    <n v="82"/>
    <x v="3"/>
    <x v="1"/>
    <x v="1"/>
    <n v="27"/>
    <x v="1"/>
    <x v="2"/>
    <x v="4"/>
    <n v="96"/>
    <n v="218"/>
    <x v="6"/>
    <n v="50"/>
    <x v="2"/>
    <n v="130"/>
    <n v="58"/>
    <n v="167"/>
    <n v="0.44036697247706424"/>
    <x v="41"/>
    <n v="-36"/>
    <n v="-88"/>
  </r>
  <r>
    <x v="112"/>
    <n v="56"/>
    <x v="3"/>
    <x v="1"/>
    <x v="0"/>
    <n v="21"/>
    <x v="1"/>
    <x v="3"/>
    <x v="6"/>
    <n v="22"/>
    <n v="134"/>
    <x v="13"/>
    <n v="40"/>
    <x v="1"/>
    <n v="120"/>
    <n v="55"/>
    <n v="132"/>
    <n v="0.16417910447761194"/>
    <x v="39"/>
    <n v="28"/>
    <n v="-14"/>
  </r>
  <r>
    <x v="47"/>
    <n v="91"/>
    <x v="3"/>
    <x v="1"/>
    <x v="1"/>
    <n v="28"/>
    <x v="1"/>
    <x v="2"/>
    <x v="9"/>
    <n v="113"/>
    <n v="232"/>
    <x v="6"/>
    <n v="50"/>
    <x v="8"/>
    <n v="130"/>
    <n v="51"/>
    <n v="170"/>
    <n v="0.48706896551724138"/>
    <x v="45"/>
    <n v="-43"/>
    <n v="-102"/>
  </r>
  <r>
    <x v="65"/>
    <n v="60"/>
    <x v="3"/>
    <x v="1"/>
    <x v="0"/>
    <n v="18"/>
    <x v="0"/>
    <x v="0"/>
    <x v="10"/>
    <n v="85"/>
    <n v="169"/>
    <x v="13"/>
    <n v="40"/>
    <x v="9"/>
    <n v="120"/>
    <n v="42"/>
    <n v="120"/>
    <n v="0.50295857988165682"/>
    <x v="9"/>
    <n v="-5"/>
    <n v="-49"/>
  </r>
  <r>
    <x v="90"/>
    <n v="55"/>
    <x v="4"/>
    <x v="0"/>
    <x v="0"/>
    <n v="20"/>
    <x v="1"/>
    <x v="2"/>
    <x v="4"/>
    <n v="24"/>
    <n v="132"/>
    <x v="18"/>
    <n v="70"/>
    <x v="4"/>
    <n v="150"/>
    <n v="53"/>
    <n v="128"/>
    <n v="0.18181818181818182"/>
    <x v="46"/>
    <n v="16"/>
    <n v="18"/>
  </r>
  <r>
    <x v="104"/>
    <n v="59"/>
    <x v="4"/>
    <x v="0"/>
    <x v="0"/>
    <n v="19"/>
    <x v="1"/>
    <x v="3"/>
    <x v="6"/>
    <n v="49"/>
    <n v="147"/>
    <x v="18"/>
    <n v="50"/>
    <x v="1"/>
    <n v="130"/>
    <n v="46"/>
    <n v="124"/>
    <n v="0.33333333333333331"/>
    <x v="30"/>
    <n v="1"/>
    <n v="-17"/>
  </r>
  <r>
    <x v="64"/>
    <n v="75"/>
    <x v="4"/>
    <x v="0"/>
    <x v="3"/>
    <n v="24"/>
    <x v="0"/>
    <x v="1"/>
    <x v="3"/>
    <n v="88"/>
    <n v="201"/>
    <x v="3"/>
    <n v="50"/>
    <x v="4"/>
    <n v="130"/>
    <n v="55"/>
    <n v="154"/>
    <n v="0.43781094527363185"/>
    <x v="15"/>
    <n v="-48"/>
    <n v="-71"/>
  </r>
  <r>
    <x v="40"/>
    <n v="69"/>
    <x v="4"/>
    <x v="1"/>
    <x v="0"/>
    <n v="21"/>
    <x v="1"/>
    <x v="3"/>
    <x v="5"/>
    <n v="56"/>
    <n v="160"/>
    <x v="12"/>
    <n v="60"/>
    <x v="4"/>
    <n v="140"/>
    <n v="43"/>
    <n v="133"/>
    <n v="0.35"/>
    <x v="30"/>
    <n v="-16"/>
    <n v="-20"/>
  </r>
  <r>
    <x v="12"/>
    <n v="46"/>
    <x v="4"/>
    <x v="1"/>
    <x v="3"/>
    <n v="14"/>
    <x v="1"/>
    <x v="3"/>
    <x v="5"/>
    <n v="47"/>
    <n v="121"/>
    <x v="11"/>
    <n v="50"/>
    <x v="1"/>
    <n v="130"/>
    <n v="36"/>
    <n v="96"/>
    <n v="0.38842975206611569"/>
    <x v="22"/>
    <n v="3"/>
    <n v="9"/>
  </r>
  <r>
    <x v="16"/>
    <n v="75"/>
    <x v="4"/>
    <x v="1"/>
    <x v="3"/>
    <n v="23"/>
    <x v="1"/>
    <x v="2"/>
    <x v="4"/>
    <n v="67"/>
    <n v="175"/>
    <x v="14"/>
    <n v="70"/>
    <x v="4"/>
    <n v="150"/>
    <n v="44"/>
    <n v="142"/>
    <n v="0.38285714285714284"/>
    <x v="42"/>
    <n v="-27"/>
    <n v="-25"/>
  </r>
  <r>
    <x v="42"/>
    <n v="61"/>
    <x v="4"/>
    <x v="1"/>
    <x v="2"/>
    <n v="55"/>
    <x v="1"/>
    <x v="2"/>
    <x v="8"/>
    <n v="3"/>
    <n v="157"/>
    <x v="5"/>
    <n v="60"/>
    <x v="3"/>
    <n v="140"/>
    <n v="84"/>
    <n v="200"/>
    <n v="1.9108280254777069E-2"/>
    <x v="8"/>
    <n v="7"/>
    <n v="-17"/>
  </r>
  <r>
    <x v="11"/>
    <n v="47"/>
    <x v="4"/>
    <x v="1"/>
    <x v="1"/>
    <n v="13"/>
    <x v="1"/>
    <x v="3"/>
    <x v="7"/>
    <n v="65"/>
    <n v="123"/>
    <x v="10"/>
    <n v="50"/>
    <x v="2"/>
    <n v="130"/>
    <n v="24"/>
    <n v="84"/>
    <n v="0.52845528455284552"/>
    <x v="7"/>
    <n v="-5"/>
    <n v="7"/>
  </r>
  <r>
    <x v="17"/>
    <n v="52"/>
    <x v="4"/>
    <x v="1"/>
    <x v="3"/>
    <n v="47"/>
    <x v="1"/>
    <x v="3"/>
    <x v="6"/>
    <n v="-6"/>
    <n v="133"/>
    <x v="11"/>
    <n v="60"/>
    <x v="3"/>
    <n v="140"/>
    <n v="77"/>
    <n v="176"/>
    <n v="-4.5112781954887216E-2"/>
    <x v="38"/>
    <n v="16"/>
    <n v="7"/>
  </r>
  <r>
    <x v="9"/>
    <n v="53"/>
    <x v="4"/>
    <x v="1"/>
    <x v="3"/>
    <n v="17"/>
    <x v="1"/>
    <x v="3"/>
    <x v="7"/>
    <n v="40"/>
    <n v="132"/>
    <x v="8"/>
    <n v="60"/>
    <x v="1"/>
    <n v="140"/>
    <n v="44"/>
    <n v="114"/>
    <n v="0.30303030303030304"/>
    <x v="21"/>
    <n v="10"/>
    <n v="8"/>
  </r>
  <r>
    <x v="49"/>
    <n v="59"/>
    <x v="4"/>
    <x v="1"/>
    <x v="3"/>
    <n v="19"/>
    <x v="1"/>
    <x v="2"/>
    <x v="8"/>
    <n v="49"/>
    <n v="147"/>
    <x v="11"/>
    <n v="50"/>
    <x v="1"/>
    <n v="130"/>
    <n v="46"/>
    <n v="124"/>
    <n v="0.33333333333333331"/>
    <x v="30"/>
    <n v="1"/>
    <n v="-17"/>
  </r>
  <r>
    <x v="14"/>
    <n v="53"/>
    <x v="4"/>
    <x v="1"/>
    <x v="0"/>
    <n v="16"/>
    <x v="0"/>
    <x v="0"/>
    <x v="10"/>
    <n v="71"/>
    <n v="150"/>
    <x v="13"/>
    <n v="50"/>
    <x v="1"/>
    <n v="130"/>
    <n v="40"/>
    <n v="109"/>
    <n v="0.47333333333333333"/>
    <x v="24"/>
    <n v="-21"/>
    <n v="-20"/>
  </r>
  <r>
    <x v="6"/>
    <n v="54"/>
    <x v="4"/>
    <x v="1"/>
    <x v="2"/>
    <n v="15"/>
    <x v="0"/>
    <x v="1"/>
    <x v="2"/>
    <n v="76"/>
    <n v="141"/>
    <x v="5"/>
    <n v="50"/>
    <x v="2"/>
    <n v="130"/>
    <n v="27"/>
    <n v="96"/>
    <n v="0.53900709219858156"/>
    <x v="23"/>
    <n v="-16"/>
    <n v="-11"/>
  </r>
  <r>
    <x v="83"/>
    <n v="46"/>
    <x v="5"/>
    <x v="0"/>
    <x v="0"/>
    <n v="17"/>
    <x v="1"/>
    <x v="2"/>
    <x v="4"/>
    <n v="9"/>
    <n v="110"/>
    <x v="18"/>
    <n v="50"/>
    <x v="4"/>
    <n v="130"/>
    <n v="51"/>
    <n v="114"/>
    <n v="8.1818181818181818E-2"/>
    <x v="22"/>
    <n v="31"/>
    <n v="20"/>
  </r>
  <r>
    <x v="52"/>
    <n v="67"/>
    <x v="5"/>
    <x v="0"/>
    <x v="0"/>
    <n v="22"/>
    <x v="0"/>
    <x v="1"/>
    <x v="11"/>
    <n v="70"/>
    <n v="179"/>
    <x v="16"/>
    <n v="50"/>
    <x v="4"/>
    <n v="130"/>
    <n v="54"/>
    <n v="143"/>
    <n v="0.39106145251396646"/>
    <x v="6"/>
    <n v="-30"/>
    <n v="-49"/>
  </r>
  <r>
    <x v="118"/>
    <n v="54"/>
    <x v="5"/>
    <x v="0"/>
    <x v="2"/>
    <n v="15"/>
    <x v="0"/>
    <x v="1"/>
    <x v="3"/>
    <n v="77"/>
    <n v="142"/>
    <x v="19"/>
    <n v="50"/>
    <x v="2"/>
    <n v="130"/>
    <n v="27"/>
    <n v="96"/>
    <n v="0.54225352112676062"/>
    <x v="23"/>
    <n v="-17"/>
    <n v="-12"/>
  </r>
  <r>
    <x v="45"/>
    <n v="67"/>
    <x v="5"/>
    <x v="0"/>
    <x v="3"/>
    <n v="22"/>
    <x v="0"/>
    <x v="1"/>
    <x v="3"/>
    <n v="70"/>
    <n v="179"/>
    <x v="3"/>
    <n v="40"/>
    <x v="1"/>
    <n v="120"/>
    <n v="54"/>
    <n v="143"/>
    <n v="0.39106145251396646"/>
    <x v="47"/>
    <n v="-20"/>
    <n v="-59"/>
  </r>
  <r>
    <x v="49"/>
    <n v="41"/>
    <x v="5"/>
    <x v="1"/>
    <x v="3"/>
    <n v="13"/>
    <x v="1"/>
    <x v="3"/>
    <x v="5"/>
    <n v="37"/>
    <n v="108"/>
    <x v="11"/>
    <n v="40"/>
    <x v="1"/>
    <n v="120"/>
    <n v="35"/>
    <n v="89"/>
    <n v="0.34259259259259262"/>
    <x v="8"/>
    <n v="13"/>
    <n v="12"/>
  </r>
  <r>
    <x v="41"/>
    <n v="65"/>
    <x v="5"/>
    <x v="1"/>
    <x v="0"/>
    <n v="24"/>
    <x v="1"/>
    <x v="3"/>
    <x v="6"/>
    <n v="33"/>
    <n v="155"/>
    <x v="13"/>
    <n v="60"/>
    <x v="0"/>
    <n v="140"/>
    <n v="58"/>
    <n v="147"/>
    <n v="0.2129032258064516"/>
    <x v="42"/>
    <n v="-3"/>
    <n v="-15"/>
  </r>
  <r>
    <x v="49"/>
    <n v="47"/>
    <x v="5"/>
    <x v="1"/>
    <x v="3"/>
    <n v="42"/>
    <x v="1"/>
    <x v="3"/>
    <x v="6"/>
    <n v="-10"/>
    <n v="119"/>
    <x v="11"/>
    <n v="50"/>
    <x v="6"/>
    <n v="130"/>
    <n v="72"/>
    <n v="161"/>
    <n v="-8.4033613445378158E-2"/>
    <x v="7"/>
    <n v="30"/>
    <n v="11"/>
  </r>
  <r>
    <x v="9"/>
    <n v="49"/>
    <x v="5"/>
    <x v="1"/>
    <x v="3"/>
    <n v="16"/>
    <x v="1"/>
    <x v="3"/>
    <x v="7"/>
    <n v="31"/>
    <n v="121"/>
    <x v="8"/>
    <n v="50"/>
    <x v="1"/>
    <n v="130"/>
    <n v="44"/>
    <n v="109"/>
    <n v="0.256198347107438"/>
    <x v="29"/>
    <n v="19"/>
    <n v="9"/>
  </r>
  <r>
    <x v="30"/>
    <n v="65"/>
    <x v="5"/>
    <x v="1"/>
    <x v="3"/>
    <n v="24"/>
    <x v="1"/>
    <x v="2"/>
    <x v="8"/>
    <n v="34"/>
    <n v="155"/>
    <x v="14"/>
    <n v="60"/>
    <x v="0"/>
    <n v="140"/>
    <n v="57"/>
    <n v="146"/>
    <n v="0.21935483870967742"/>
    <x v="42"/>
    <n v="-4"/>
    <n v="-15"/>
  </r>
  <r>
    <x v="11"/>
    <n v="68"/>
    <x v="5"/>
    <x v="1"/>
    <x v="1"/>
    <n v="25"/>
    <x v="0"/>
    <x v="0"/>
    <x v="0"/>
    <n v="39"/>
    <n v="163"/>
    <x v="10"/>
    <n v="60"/>
    <x v="0"/>
    <n v="140"/>
    <n v="59"/>
    <n v="152"/>
    <n v="0.2392638036809816"/>
    <x v="28"/>
    <n v="-9"/>
    <n v="-23"/>
  </r>
  <r>
    <x v="34"/>
    <n v="39"/>
    <x v="0"/>
    <x v="0"/>
    <x v="1"/>
    <n v="12"/>
    <x v="1"/>
    <x v="3"/>
    <x v="5"/>
    <n v="26"/>
    <n v="90"/>
    <x v="1"/>
    <n v="40"/>
    <x v="9"/>
    <n v="130"/>
    <n v="25"/>
    <n v="76"/>
    <n v="0.28888888888888886"/>
    <x v="29"/>
    <n v="54"/>
    <n v="40"/>
  </r>
  <r>
    <x v="22"/>
    <n v="239"/>
    <x v="0"/>
    <x v="0"/>
    <x v="1"/>
    <n v="74"/>
    <x v="1"/>
    <x v="3"/>
    <x v="7"/>
    <n v="185"/>
    <n v="520"/>
    <x v="1"/>
    <n v="350"/>
    <x v="10"/>
    <n v="770"/>
    <n v="96"/>
    <n v="409"/>
    <n v="0.35576923076923078"/>
    <x v="48"/>
    <n v="155"/>
    <n v="250"/>
  </r>
  <r>
    <x v="19"/>
    <n v="123"/>
    <x v="0"/>
    <x v="0"/>
    <x v="1"/>
    <n v="34"/>
    <x v="1"/>
    <x v="2"/>
    <x v="8"/>
    <n v="133"/>
    <n v="302"/>
    <x v="1"/>
    <n v="70"/>
    <x v="11"/>
    <n v="190"/>
    <n v="46"/>
    <n v="203"/>
    <n v="0.44039735099337746"/>
    <x v="49"/>
    <n v="-33"/>
    <n v="-112"/>
  </r>
  <r>
    <x v="29"/>
    <n v="48"/>
    <x v="0"/>
    <x v="1"/>
    <x v="1"/>
    <n v="13"/>
    <x v="1"/>
    <x v="3"/>
    <x v="5"/>
    <n v="45"/>
    <n v="118"/>
    <x v="10"/>
    <n v="70"/>
    <x v="9"/>
    <n v="160"/>
    <n v="25"/>
    <n v="86"/>
    <n v="0.38135593220338981"/>
    <x v="50"/>
    <n v="35"/>
    <n v="42"/>
  </r>
  <r>
    <x v="29"/>
    <n v="48"/>
    <x v="0"/>
    <x v="1"/>
    <x v="1"/>
    <n v="13"/>
    <x v="1"/>
    <x v="3"/>
    <x v="7"/>
    <n v="47"/>
    <n v="119"/>
    <x v="10"/>
    <n v="70"/>
    <x v="9"/>
    <n v="160"/>
    <n v="24"/>
    <n v="85"/>
    <n v="0.3949579831932773"/>
    <x v="50"/>
    <n v="33"/>
    <n v="41"/>
  </r>
  <r>
    <x v="39"/>
    <n v="45"/>
    <x v="0"/>
    <x v="1"/>
    <x v="1"/>
    <n v="14"/>
    <x v="1"/>
    <x v="3"/>
    <x v="7"/>
    <n v="23"/>
    <n v="114"/>
    <x v="17"/>
    <n v="50"/>
    <x v="9"/>
    <n v="160"/>
    <n v="46"/>
    <n v="105"/>
    <n v="0.20175438596491227"/>
    <x v="51"/>
    <n v="57"/>
    <n v="46"/>
  </r>
  <r>
    <x v="7"/>
    <n v="90"/>
    <x v="0"/>
    <x v="1"/>
    <x v="1"/>
    <n v="29"/>
    <x v="1"/>
    <x v="3"/>
    <x v="7"/>
    <n v="74"/>
    <n v="205"/>
    <x v="6"/>
    <n v="130"/>
    <x v="12"/>
    <n v="290"/>
    <n v="41"/>
    <n v="160"/>
    <n v="0.36097560975609755"/>
    <x v="52"/>
    <n v="66"/>
    <n v="85"/>
  </r>
  <r>
    <x v="39"/>
    <n v="25"/>
    <x v="0"/>
    <x v="1"/>
    <x v="1"/>
    <n v="9"/>
    <x v="1"/>
    <x v="2"/>
    <x v="9"/>
    <n v="-12"/>
    <n v="56"/>
    <x v="17"/>
    <n v="10"/>
    <x v="3"/>
    <n v="30"/>
    <n v="43"/>
    <n v="77"/>
    <n v="-0.21428571428571427"/>
    <x v="11"/>
    <n v="22"/>
    <n v="-26"/>
  </r>
  <r>
    <x v="29"/>
    <n v="103"/>
    <x v="0"/>
    <x v="1"/>
    <x v="1"/>
    <n v="33"/>
    <x v="0"/>
    <x v="0"/>
    <x v="10"/>
    <n v="87"/>
    <n v="236"/>
    <x v="10"/>
    <n v="80"/>
    <x v="13"/>
    <n v="210"/>
    <n v="46"/>
    <n v="182"/>
    <n v="0.36864406779661019"/>
    <x v="32"/>
    <n v="23"/>
    <n v="-26"/>
  </r>
  <r>
    <x v="27"/>
    <n v="79"/>
    <x v="0"/>
    <x v="1"/>
    <x v="1"/>
    <n v="30"/>
    <x v="0"/>
    <x v="0"/>
    <x v="0"/>
    <n v="34"/>
    <n v="177"/>
    <x v="10"/>
    <n v="60"/>
    <x v="2"/>
    <n v="150"/>
    <n v="64"/>
    <n v="173"/>
    <n v="0.19209039548022599"/>
    <x v="10"/>
    <n v="26"/>
    <n v="-27"/>
  </r>
  <r>
    <x v="47"/>
    <n v="96"/>
    <x v="0"/>
    <x v="1"/>
    <x v="1"/>
    <n v="87"/>
    <x v="0"/>
    <x v="0"/>
    <x v="0"/>
    <n v="17"/>
    <n v="230"/>
    <x v="6"/>
    <n v="80"/>
    <x v="4"/>
    <n v="200"/>
    <n v="117"/>
    <n v="300"/>
    <n v="7.3913043478260873E-2"/>
    <x v="39"/>
    <n v="23"/>
    <n v="-30"/>
  </r>
  <r>
    <x v="57"/>
    <n v="225"/>
    <x v="1"/>
    <x v="0"/>
    <x v="1"/>
    <n v="69"/>
    <x v="1"/>
    <x v="3"/>
    <x v="7"/>
    <n v="174"/>
    <n v="490"/>
    <x v="1"/>
    <n v="260"/>
    <x v="14"/>
    <n v="580"/>
    <n v="91"/>
    <n v="385"/>
    <n v="0.35510204081632651"/>
    <x v="53"/>
    <n v="56"/>
    <n v="90"/>
  </r>
  <r>
    <x v="119"/>
    <n v="75"/>
    <x v="1"/>
    <x v="0"/>
    <x v="1"/>
    <n v="24"/>
    <x v="1"/>
    <x v="2"/>
    <x v="9"/>
    <n v="59"/>
    <n v="189"/>
    <x v="1"/>
    <n v="50"/>
    <x v="4"/>
    <n v="140"/>
    <n v="55"/>
    <n v="154"/>
    <n v="0.31216931216931215"/>
    <x v="15"/>
    <n v="-19"/>
    <n v="-49"/>
  </r>
  <r>
    <x v="2"/>
    <n v="118"/>
    <x v="1"/>
    <x v="0"/>
    <x v="1"/>
    <n v="33"/>
    <x v="1"/>
    <x v="2"/>
    <x v="8"/>
    <n v="127"/>
    <n v="290"/>
    <x v="1"/>
    <n v="90"/>
    <x v="11"/>
    <n v="220"/>
    <n v="45"/>
    <n v="196"/>
    <n v="0.43793103448275861"/>
    <x v="54"/>
    <n v="-27"/>
    <n v="-70"/>
  </r>
  <r>
    <x v="7"/>
    <n v="78"/>
    <x v="1"/>
    <x v="1"/>
    <x v="1"/>
    <n v="25"/>
    <x v="1"/>
    <x v="2"/>
    <x v="4"/>
    <n v="62"/>
    <n v="197"/>
    <x v="6"/>
    <n v="60"/>
    <x v="4"/>
    <n v="150"/>
    <n v="57"/>
    <n v="160"/>
    <n v="0.31472081218274112"/>
    <x v="16"/>
    <n v="-22"/>
    <n v="-47"/>
  </r>
  <r>
    <x v="7"/>
    <n v="88"/>
    <x v="1"/>
    <x v="1"/>
    <x v="1"/>
    <n v="29"/>
    <x v="1"/>
    <x v="3"/>
    <x v="7"/>
    <n v="71"/>
    <n v="200"/>
    <x v="6"/>
    <n v="100"/>
    <x v="15"/>
    <n v="230"/>
    <n v="41"/>
    <n v="158"/>
    <n v="0.35499999999999998"/>
    <x v="55"/>
    <n v="19"/>
    <n v="30"/>
  </r>
  <r>
    <x v="7"/>
    <n v="102"/>
    <x v="1"/>
    <x v="1"/>
    <x v="1"/>
    <n v="31"/>
    <x v="1"/>
    <x v="2"/>
    <x v="9"/>
    <n v="89"/>
    <n v="245"/>
    <x v="6"/>
    <n v="80"/>
    <x v="2"/>
    <n v="180"/>
    <n v="54"/>
    <n v="187"/>
    <n v="0.36326530612244901"/>
    <x v="1"/>
    <n v="-29"/>
    <n v="-65"/>
  </r>
  <r>
    <x v="55"/>
    <n v="101"/>
    <x v="1"/>
    <x v="1"/>
    <x v="1"/>
    <n v="33"/>
    <x v="0"/>
    <x v="0"/>
    <x v="10"/>
    <n v="85"/>
    <n v="231"/>
    <x v="10"/>
    <n v="90"/>
    <x v="9"/>
    <n v="210"/>
    <n v="45"/>
    <n v="179"/>
    <n v="0.36796536796536794"/>
    <x v="26"/>
    <n v="-5"/>
    <n v="-21"/>
  </r>
  <r>
    <x v="39"/>
    <n v="15"/>
    <x v="1"/>
    <x v="1"/>
    <x v="1"/>
    <n v="4"/>
    <x v="0"/>
    <x v="0"/>
    <x v="10"/>
    <n v="9"/>
    <n v="39"/>
    <x v="17"/>
    <n v="10"/>
    <x v="3"/>
    <n v="30"/>
    <n v="15"/>
    <n v="34"/>
    <n v="0.23076923076923078"/>
    <x v="42"/>
    <n v="1"/>
    <n v="-9"/>
  </r>
  <r>
    <x v="55"/>
    <n v="82"/>
    <x v="1"/>
    <x v="1"/>
    <x v="1"/>
    <n v="31"/>
    <x v="0"/>
    <x v="0"/>
    <x v="0"/>
    <n v="38"/>
    <n v="184"/>
    <x v="10"/>
    <n v="70"/>
    <x v="4"/>
    <n v="170"/>
    <n v="64"/>
    <n v="177"/>
    <n v="0.20652173913043478"/>
    <x v="31"/>
    <n v="2"/>
    <n v="-14"/>
  </r>
  <r>
    <x v="28"/>
    <n v="94"/>
    <x v="1"/>
    <x v="1"/>
    <x v="1"/>
    <n v="85"/>
    <x v="0"/>
    <x v="0"/>
    <x v="0"/>
    <n v="15"/>
    <n v="224"/>
    <x v="6"/>
    <n v="80"/>
    <x v="6"/>
    <n v="200"/>
    <n v="115"/>
    <n v="294"/>
    <n v="6.6964285714285712E-2"/>
    <x v="14"/>
    <n v="5"/>
    <n v="-24"/>
  </r>
  <r>
    <x v="120"/>
    <n v="241"/>
    <x v="2"/>
    <x v="0"/>
    <x v="1"/>
    <n v="74"/>
    <x v="1"/>
    <x v="3"/>
    <x v="7"/>
    <n v="188"/>
    <n v="525"/>
    <x v="1"/>
    <n v="280"/>
    <x v="16"/>
    <n v="620"/>
    <n v="96"/>
    <n v="411"/>
    <n v="0.35809523809523808"/>
    <x v="56"/>
    <n v="52"/>
    <n v="95"/>
  </r>
  <r>
    <x v="120"/>
    <n v="123"/>
    <x v="2"/>
    <x v="0"/>
    <x v="1"/>
    <n v="34"/>
    <x v="1"/>
    <x v="2"/>
    <x v="8"/>
    <n v="133"/>
    <n v="302"/>
    <x v="1"/>
    <n v="90"/>
    <x v="13"/>
    <n v="230"/>
    <n v="46"/>
    <n v="203"/>
    <n v="0.44039735099337746"/>
    <x v="57"/>
    <n v="-23"/>
    <n v="-72"/>
  </r>
  <r>
    <x v="39"/>
    <n v="92"/>
    <x v="2"/>
    <x v="1"/>
    <x v="1"/>
    <n v="28"/>
    <x v="1"/>
    <x v="3"/>
    <x v="5"/>
    <n v="16"/>
    <n v="160"/>
    <x v="17"/>
    <n v="100"/>
    <x v="4"/>
    <n v="190"/>
    <n v="52"/>
    <n v="172"/>
    <n v="0.1"/>
    <x v="38"/>
    <n v="24"/>
    <n v="30"/>
  </r>
  <r>
    <x v="47"/>
    <n v="88"/>
    <x v="2"/>
    <x v="1"/>
    <x v="1"/>
    <n v="29"/>
    <x v="1"/>
    <x v="2"/>
    <x v="4"/>
    <n v="72"/>
    <n v="221"/>
    <x v="6"/>
    <n v="60"/>
    <x v="2"/>
    <n v="170"/>
    <n v="61"/>
    <n v="178"/>
    <n v="0.32579185520361992"/>
    <x v="54"/>
    <n v="-12"/>
    <n v="-51"/>
  </r>
  <r>
    <x v="11"/>
    <n v="49"/>
    <x v="2"/>
    <x v="1"/>
    <x v="1"/>
    <n v="13"/>
    <x v="1"/>
    <x v="3"/>
    <x v="7"/>
    <n v="46"/>
    <n v="120"/>
    <x v="10"/>
    <n v="50"/>
    <x v="8"/>
    <n v="140"/>
    <n v="25"/>
    <n v="87"/>
    <n v="0.38333333333333336"/>
    <x v="29"/>
    <n v="24"/>
    <n v="20"/>
  </r>
  <r>
    <x v="39"/>
    <n v="48"/>
    <x v="2"/>
    <x v="1"/>
    <x v="1"/>
    <n v="15"/>
    <x v="1"/>
    <x v="3"/>
    <x v="7"/>
    <n v="27"/>
    <n v="122"/>
    <x v="17"/>
    <n v="50"/>
    <x v="1"/>
    <n v="140"/>
    <n v="47"/>
    <n v="110"/>
    <n v="0.22131147540983606"/>
    <x v="3"/>
    <n v="23"/>
    <n v="18"/>
  </r>
  <r>
    <x v="47"/>
    <n v="81"/>
    <x v="2"/>
    <x v="1"/>
    <x v="1"/>
    <n v="26"/>
    <x v="1"/>
    <x v="3"/>
    <x v="7"/>
    <n v="66"/>
    <n v="185"/>
    <x v="6"/>
    <n v="90"/>
    <x v="11"/>
    <n v="220"/>
    <n v="38"/>
    <n v="145"/>
    <n v="0.35675675675675678"/>
    <x v="58"/>
    <n v="34"/>
    <n v="35"/>
  </r>
  <r>
    <x v="39"/>
    <n v="20"/>
    <x v="2"/>
    <x v="1"/>
    <x v="1"/>
    <n v="7"/>
    <x v="1"/>
    <x v="2"/>
    <x v="9"/>
    <n v="-15"/>
    <n v="45"/>
    <x v="17"/>
    <n v="10"/>
    <x v="7"/>
    <n v="30"/>
    <n v="40"/>
    <n v="67"/>
    <n v="-0.33333333333333331"/>
    <x v="18"/>
    <n v="5"/>
    <n v="-15"/>
  </r>
  <r>
    <x v="7"/>
    <n v="134"/>
    <x v="2"/>
    <x v="1"/>
    <x v="1"/>
    <n v="41"/>
    <x v="1"/>
    <x v="2"/>
    <x v="9"/>
    <n v="121"/>
    <n v="320"/>
    <x v="6"/>
    <n v="100"/>
    <x v="15"/>
    <n v="240"/>
    <n v="65"/>
    <n v="240"/>
    <n v="0.37812499999999999"/>
    <x v="59"/>
    <n v="-31"/>
    <n v="-80"/>
  </r>
  <r>
    <x v="29"/>
    <n v="94"/>
    <x v="2"/>
    <x v="1"/>
    <x v="1"/>
    <n v="31"/>
    <x v="0"/>
    <x v="0"/>
    <x v="10"/>
    <n v="77"/>
    <n v="214"/>
    <x v="10"/>
    <n v="80"/>
    <x v="8"/>
    <n v="190"/>
    <n v="43"/>
    <n v="168"/>
    <n v="0.35981308411214952"/>
    <x v="14"/>
    <n v="-7"/>
    <n v="-24"/>
  </r>
  <r>
    <x v="39"/>
    <n v="16"/>
    <x v="2"/>
    <x v="1"/>
    <x v="1"/>
    <n v="4"/>
    <x v="0"/>
    <x v="0"/>
    <x v="10"/>
    <n v="9"/>
    <n v="41"/>
    <x v="17"/>
    <n v="10"/>
    <x v="3"/>
    <n v="30"/>
    <n v="16"/>
    <n v="36"/>
    <n v="0.21951219512195122"/>
    <x v="20"/>
    <n v="1"/>
    <n v="-11"/>
  </r>
  <r>
    <x v="28"/>
    <n v="105"/>
    <x v="2"/>
    <x v="1"/>
    <x v="1"/>
    <n v="95"/>
    <x v="0"/>
    <x v="0"/>
    <x v="0"/>
    <n v="20"/>
    <n v="250"/>
    <x v="6"/>
    <n v="90"/>
    <x v="0"/>
    <n v="230"/>
    <n v="125"/>
    <n v="325"/>
    <n v="0.08"/>
    <x v="11"/>
    <n v="10"/>
    <n v="-20"/>
  </r>
  <r>
    <x v="121"/>
    <n v="39"/>
    <x v="3"/>
    <x v="0"/>
    <x v="1"/>
    <n v="12"/>
    <x v="1"/>
    <x v="3"/>
    <x v="5"/>
    <n v="39"/>
    <n v="96"/>
    <x v="1"/>
    <n v="40"/>
    <x v="9"/>
    <n v="130"/>
    <n v="25"/>
    <n v="76"/>
    <n v="0.40625"/>
    <x v="29"/>
    <n v="41"/>
    <n v="34"/>
  </r>
  <r>
    <x v="116"/>
    <n v="239"/>
    <x v="3"/>
    <x v="0"/>
    <x v="1"/>
    <n v="74"/>
    <x v="1"/>
    <x v="3"/>
    <x v="7"/>
    <n v="275"/>
    <n v="554"/>
    <x v="1"/>
    <n v="350"/>
    <x v="10"/>
    <n v="770"/>
    <n v="96"/>
    <n v="409"/>
    <n v="0.49638989169675091"/>
    <x v="48"/>
    <n v="65"/>
    <n v="216"/>
  </r>
  <r>
    <x v="119"/>
    <n v="123"/>
    <x v="3"/>
    <x v="0"/>
    <x v="1"/>
    <n v="34"/>
    <x v="1"/>
    <x v="2"/>
    <x v="8"/>
    <n v="197"/>
    <n v="322"/>
    <x v="1"/>
    <n v="70"/>
    <x v="11"/>
    <n v="190"/>
    <n v="46"/>
    <n v="203"/>
    <n v="0.61180124223602483"/>
    <x v="49"/>
    <n v="-97"/>
    <n v="-132"/>
  </r>
  <r>
    <x v="38"/>
    <n v="48"/>
    <x v="3"/>
    <x v="1"/>
    <x v="1"/>
    <n v="13"/>
    <x v="1"/>
    <x v="3"/>
    <x v="5"/>
    <n v="67"/>
    <n v="126"/>
    <x v="10"/>
    <n v="70"/>
    <x v="9"/>
    <n v="160"/>
    <n v="25"/>
    <n v="86"/>
    <n v="0.53174603174603174"/>
    <x v="50"/>
    <n v="13"/>
    <n v="34"/>
  </r>
  <r>
    <x v="55"/>
    <n v="48"/>
    <x v="3"/>
    <x v="1"/>
    <x v="1"/>
    <n v="13"/>
    <x v="1"/>
    <x v="3"/>
    <x v="7"/>
    <n v="70"/>
    <n v="127"/>
    <x v="10"/>
    <n v="70"/>
    <x v="9"/>
    <n v="160"/>
    <n v="24"/>
    <n v="85"/>
    <n v="0.55118110236220474"/>
    <x v="50"/>
    <n v="10"/>
    <n v="33"/>
  </r>
  <r>
    <x v="39"/>
    <n v="45"/>
    <x v="3"/>
    <x v="1"/>
    <x v="1"/>
    <n v="14"/>
    <x v="1"/>
    <x v="3"/>
    <x v="7"/>
    <n v="34"/>
    <n v="121"/>
    <x v="17"/>
    <n v="50"/>
    <x v="9"/>
    <n v="160"/>
    <n v="46"/>
    <n v="105"/>
    <n v="0.28099173553719009"/>
    <x v="51"/>
    <n v="46"/>
    <n v="39"/>
  </r>
  <r>
    <x v="7"/>
    <n v="90"/>
    <x v="3"/>
    <x v="1"/>
    <x v="1"/>
    <n v="29"/>
    <x v="1"/>
    <x v="3"/>
    <x v="7"/>
    <n v="110"/>
    <n v="218"/>
    <x v="6"/>
    <n v="130"/>
    <x v="12"/>
    <n v="290"/>
    <n v="41"/>
    <n v="160"/>
    <n v="0.50458715596330272"/>
    <x v="52"/>
    <n v="30"/>
    <n v="72"/>
  </r>
  <r>
    <x v="39"/>
    <n v="25"/>
    <x v="3"/>
    <x v="1"/>
    <x v="1"/>
    <n v="9"/>
    <x v="1"/>
    <x v="2"/>
    <x v="9"/>
    <n v="-18"/>
    <n v="60"/>
    <x v="17"/>
    <n v="10"/>
    <x v="3"/>
    <n v="30"/>
    <n v="43"/>
    <n v="77"/>
    <n v="-0.3"/>
    <x v="11"/>
    <n v="28"/>
    <n v="-30"/>
  </r>
  <r>
    <x v="11"/>
    <n v="103"/>
    <x v="3"/>
    <x v="1"/>
    <x v="1"/>
    <n v="33"/>
    <x v="0"/>
    <x v="0"/>
    <x v="10"/>
    <n v="129"/>
    <n v="251"/>
    <x v="10"/>
    <n v="80"/>
    <x v="13"/>
    <n v="210"/>
    <n v="46"/>
    <n v="182"/>
    <n v="0.51394422310756971"/>
    <x v="32"/>
    <n v="-19"/>
    <n v="-41"/>
  </r>
  <r>
    <x v="29"/>
    <n v="79"/>
    <x v="3"/>
    <x v="1"/>
    <x v="1"/>
    <n v="30"/>
    <x v="0"/>
    <x v="0"/>
    <x v="0"/>
    <n v="50"/>
    <n v="189"/>
    <x v="10"/>
    <n v="60"/>
    <x v="2"/>
    <n v="150"/>
    <n v="64"/>
    <n v="173"/>
    <n v="0.26455026455026454"/>
    <x v="10"/>
    <n v="10"/>
    <n v="-39"/>
  </r>
  <r>
    <x v="7"/>
    <n v="96"/>
    <x v="3"/>
    <x v="1"/>
    <x v="1"/>
    <n v="87"/>
    <x v="0"/>
    <x v="0"/>
    <x v="0"/>
    <n v="25"/>
    <n v="245"/>
    <x v="6"/>
    <n v="80"/>
    <x v="4"/>
    <n v="200"/>
    <n v="117"/>
    <n v="300"/>
    <n v="0.10204081632653061"/>
    <x v="39"/>
    <n v="15"/>
    <n v="-45"/>
  </r>
  <r>
    <x v="116"/>
    <n v="225"/>
    <x v="4"/>
    <x v="0"/>
    <x v="1"/>
    <n v="69"/>
    <x v="1"/>
    <x v="3"/>
    <x v="7"/>
    <n v="258"/>
    <n v="522"/>
    <x v="1"/>
    <n v="260"/>
    <x v="14"/>
    <n v="580"/>
    <n v="91"/>
    <n v="385"/>
    <n v="0.4942528735632184"/>
    <x v="53"/>
    <n v="-28"/>
    <n v="58"/>
  </r>
  <r>
    <x v="51"/>
    <n v="75"/>
    <x v="4"/>
    <x v="0"/>
    <x v="1"/>
    <n v="24"/>
    <x v="1"/>
    <x v="2"/>
    <x v="9"/>
    <n v="88"/>
    <n v="201"/>
    <x v="1"/>
    <n v="50"/>
    <x v="4"/>
    <n v="140"/>
    <n v="55"/>
    <n v="154"/>
    <n v="0.43781094527363185"/>
    <x v="15"/>
    <n v="-48"/>
    <n v="-61"/>
  </r>
  <r>
    <x v="18"/>
    <n v="118"/>
    <x v="4"/>
    <x v="0"/>
    <x v="1"/>
    <n v="33"/>
    <x v="1"/>
    <x v="2"/>
    <x v="8"/>
    <n v="188"/>
    <n v="309"/>
    <x v="1"/>
    <n v="90"/>
    <x v="11"/>
    <n v="220"/>
    <n v="45"/>
    <n v="196"/>
    <n v="0.60841423948220064"/>
    <x v="54"/>
    <n v="-88"/>
    <n v="-89"/>
  </r>
  <r>
    <x v="28"/>
    <n v="78"/>
    <x v="4"/>
    <x v="1"/>
    <x v="1"/>
    <n v="25"/>
    <x v="1"/>
    <x v="2"/>
    <x v="4"/>
    <n v="92"/>
    <n v="210"/>
    <x v="6"/>
    <n v="60"/>
    <x v="4"/>
    <n v="150"/>
    <n v="57"/>
    <n v="160"/>
    <n v="0.43809523809523809"/>
    <x v="16"/>
    <n v="-52"/>
    <n v="-60"/>
  </r>
  <r>
    <x v="7"/>
    <n v="88"/>
    <x v="4"/>
    <x v="1"/>
    <x v="1"/>
    <n v="29"/>
    <x v="1"/>
    <x v="3"/>
    <x v="7"/>
    <n v="105"/>
    <n v="213"/>
    <x v="6"/>
    <n v="100"/>
    <x v="15"/>
    <n v="230"/>
    <n v="41"/>
    <n v="158"/>
    <n v="0.49295774647887325"/>
    <x v="55"/>
    <n v="-15"/>
    <n v="17"/>
  </r>
  <r>
    <x v="47"/>
    <n v="102"/>
    <x v="4"/>
    <x v="1"/>
    <x v="1"/>
    <n v="31"/>
    <x v="1"/>
    <x v="2"/>
    <x v="9"/>
    <n v="132"/>
    <n v="261"/>
    <x v="6"/>
    <n v="80"/>
    <x v="2"/>
    <n v="180"/>
    <n v="54"/>
    <n v="187"/>
    <n v="0.50574712643678166"/>
    <x v="1"/>
    <n v="-72"/>
    <n v="-81"/>
  </r>
  <r>
    <x v="38"/>
    <n v="101"/>
    <x v="4"/>
    <x v="1"/>
    <x v="1"/>
    <n v="33"/>
    <x v="0"/>
    <x v="0"/>
    <x v="10"/>
    <n v="126"/>
    <n v="246"/>
    <x v="10"/>
    <n v="90"/>
    <x v="9"/>
    <n v="210"/>
    <n v="45"/>
    <n v="179"/>
    <n v="0.51219512195121952"/>
    <x v="26"/>
    <n v="-46"/>
    <n v="-36"/>
  </r>
  <r>
    <x v="39"/>
    <n v="15"/>
    <x v="4"/>
    <x v="1"/>
    <x v="1"/>
    <n v="4"/>
    <x v="0"/>
    <x v="0"/>
    <x v="10"/>
    <n v="13"/>
    <n v="42"/>
    <x v="17"/>
    <n v="10"/>
    <x v="3"/>
    <n v="30"/>
    <n v="15"/>
    <n v="34"/>
    <n v="0.30952380952380953"/>
    <x v="42"/>
    <n v="-3"/>
    <n v="-12"/>
  </r>
  <r>
    <x v="55"/>
    <n v="82"/>
    <x v="4"/>
    <x v="1"/>
    <x v="1"/>
    <n v="31"/>
    <x v="0"/>
    <x v="0"/>
    <x v="0"/>
    <n v="56"/>
    <n v="196"/>
    <x v="10"/>
    <n v="70"/>
    <x v="4"/>
    <n v="170"/>
    <n v="64"/>
    <n v="177"/>
    <n v="0.2857142857142857"/>
    <x v="31"/>
    <n v="-16"/>
    <n v="-26"/>
  </r>
  <r>
    <x v="47"/>
    <n v="94"/>
    <x v="4"/>
    <x v="1"/>
    <x v="1"/>
    <n v="85"/>
    <x v="0"/>
    <x v="0"/>
    <x v="0"/>
    <n v="22"/>
    <n v="239"/>
    <x v="6"/>
    <n v="80"/>
    <x v="6"/>
    <n v="200"/>
    <n v="115"/>
    <n v="294"/>
    <n v="9.2050209205020925E-2"/>
    <x v="14"/>
    <n v="-2"/>
    <n v="-39"/>
  </r>
  <r>
    <x v="2"/>
    <n v="241"/>
    <x v="5"/>
    <x v="0"/>
    <x v="1"/>
    <n v="74"/>
    <x v="1"/>
    <x v="3"/>
    <x v="7"/>
    <n v="279"/>
    <n v="559"/>
    <x v="1"/>
    <n v="280"/>
    <x v="16"/>
    <n v="620"/>
    <n v="96"/>
    <n v="411"/>
    <n v="0.49910554561717352"/>
    <x v="56"/>
    <n v="-39"/>
    <n v="61"/>
  </r>
  <r>
    <x v="50"/>
    <n v="123"/>
    <x v="5"/>
    <x v="0"/>
    <x v="1"/>
    <n v="34"/>
    <x v="1"/>
    <x v="2"/>
    <x v="8"/>
    <n v="197"/>
    <n v="322"/>
    <x v="1"/>
    <n v="90"/>
    <x v="13"/>
    <n v="230"/>
    <n v="46"/>
    <n v="203"/>
    <n v="0.61180124223602483"/>
    <x v="57"/>
    <n v="-87"/>
    <n v="-92"/>
  </r>
  <r>
    <x v="39"/>
    <n v="92"/>
    <x v="5"/>
    <x v="1"/>
    <x v="1"/>
    <n v="28"/>
    <x v="1"/>
    <x v="3"/>
    <x v="5"/>
    <n v="24"/>
    <n v="171"/>
    <x v="17"/>
    <n v="100"/>
    <x v="4"/>
    <n v="190"/>
    <n v="52"/>
    <n v="172"/>
    <n v="0.14035087719298245"/>
    <x v="38"/>
    <n v="16"/>
    <n v="19"/>
  </r>
  <r>
    <x v="7"/>
    <n v="88"/>
    <x v="5"/>
    <x v="1"/>
    <x v="1"/>
    <n v="29"/>
    <x v="1"/>
    <x v="2"/>
    <x v="4"/>
    <n v="107"/>
    <n v="236"/>
    <x v="6"/>
    <n v="60"/>
    <x v="2"/>
    <n v="170"/>
    <n v="61"/>
    <n v="178"/>
    <n v="0.45338983050847459"/>
    <x v="54"/>
    <n v="-47"/>
    <n v="-66"/>
  </r>
  <r>
    <x v="38"/>
    <n v="49"/>
    <x v="5"/>
    <x v="1"/>
    <x v="1"/>
    <n v="13"/>
    <x v="1"/>
    <x v="3"/>
    <x v="7"/>
    <n v="68"/>
    <n v="128"/>
    <x v="10"/>
    <n v="50"/>
    <x v="8"/>
    <n v="140"/>
    <n v="25"/>
    <n v="87"/>
    <n v="0.53125"/>
    <x v="29"/>
    <n v="2"/>
    <n v="12"/>
  </r>
  <r>
    <x v="39"/>
    <n v="48"/>
    <x v="5"/>
    <x v="1"/>
    <x v="1"/>
    <n v="15"/>
    <x v="1"/>
    <x v="3"/>
    <x v="7"/>
    <n v="40"/>
    <n v="130"/>
    <x v="17"/>
    <n v="50"/>
    <x v="1"/>
    <n v="140"/>
    <n v="47"/>
    <n v="110"/>
    <n v="0.30769230769230771"/>
    <x v="3"/>
    <n v="10"/>
    <n v="10"/>
  </r>
  <r>
    <x v="28"/>
    <n v="81"/>
    <x v="5"/>
    <x v="1"/>
    <x v="1"/>
    <n v="26"/>
    <x v="1"/>
    <x v="3"/>
    <x v="7"/>
    <n v="98"/>
    <n v="197"/>
    <x v="6"/>
    <n v="90"/>
    <x v="11"/>
    <n v="220"/>
    <n v="38"/>
    <n v="145"/>
    <n v="0.49746192893401014"/>
    <x v="58"/>
    <n v="2"/>
    <n v="23"/>
  </r>
  <r>
    <x v="39"/>
    <n v="20"/>
    <x v="5"/>
    <x v="1"/>
    <x v="1"/>
    <n v="7"/>
    <x v="1"/>
    <x v="2"/>
    <x v="9"/>
    <n v="-22"/>
    <n v="48"/>
    <x v="17"/>
    <n v="10"/>
    <x v="7"/>
    <n v="30"/>
    <n v="40"/>
    <n v="67"/>
    <n v="-0.45833333333333331"/>
    <x v="18"/>
    <n v="12"/>
    <n v="-18"/>
  </r>
  <r>
    <x v="7"/>
    <n v="134"/>
    <x v="5"/>
    <x v="1"/>
    <x v="1"/>
    <n v="41"/>
    <x v="1"/>
    <x v="2"/>
    <x v="9"/>
    <n v="180"/>
    <n v="341"/>
    <x v="6"/>
    <n v="100"/>
    <x v="15"/>
    <n v="240"/>
    <n v="65"/>
    <n v="240"/>
    <n v="0.52785923753665687"/>
    <x v="59"/>
    <n v="-90"/>
    <n v="-101"/>
  </r>
  <r>
    <x v="38"/>
    <n v="94"/>
    <x v="5"/>
    <x v="1"/>
    <x v="1"/>
    <n v="31"/>
    <x v="0"/>
    <x v="0"/>
    <x v="10"/>
    <n v="114"/>
    <n v="228"/>
    <x v="10"/>
    <n v="80"/>
    <x v="8"/>
    <n v="190"/>
    <n v="43"/>
    <n v="168"/>
    <n v="0.5"/>
    <x v="14"/>
    <n v="-44"/>
    <n v="-38"/>
  </r>
  <r>
    <x v="39"/>
    <n v="16"/>
    <x v="5"/>
    <x v="1"/>
    <x v="1"/>
    <n v="4"/>
    <x v="0"/>
    <x v="0"/>
    <x v="10"/>
    <n v="13"/>
    <n v="44"/>
    <x v="17"/>
    <n v="10"/>
    <x v="3"/>
    <n v="30"/>
    <n v="16"/>
    <n v="36"/>
    <n v="0.29545454545454547"/>
    <x v="20"/>
    <n v="-3"/>
    <n v="-14"/>
  </r>
  <r>
    <x v="28"/>
    <n v="105"/>
    <x v="5"/>
    <x v="1"/>
    <x v="1"/>
    <n v="95"/>
    <x v="0"/>
    <x v="0"/>
    <x v="0"/>
    <n v="30"/>
    <n v="266"/>
    <x v="6"/>
    <n v="90"/>
    <x v="0"/>
    <n v="230"/>
    <n v="125"/>
    <n v="325"/>
    <n v="0.11278195488721804"/>
    <x v="11"/>
    <n v="0"/>
    <n v="-36"/>
  </r>
  <r>
    <x v="6"/>
    <n v="125"/>
    <x v="0"/>
    <x v="1"/>
    <x v="2"/>
    <n v="41"/>
    <x v="1"/>
    <x v="3"/>
    <x v="7"/>
    <n v="115"/>
    <n v="313"/>
    <x v="5"/>
    <n v="100"/>
    <x v="17"/>
    <n v="260"/>
    <n v="73"/>
    <n v="239"/>
    <n v="0.36741214057507987"/>
    <x v="15"/>
    <n v="15"/>
    <n v="-53"/>
  </r>
  <r>
    <x v="31"/>
    <n v="60"/>
    <x v="0"/>
    <x v="1"/>
    <x v="2"/>
    <n v="54"/>
    <x v="1"/>
    <x v="2"/>
    <x v="8"/>
    <n v="1"/>
    <n v="144"/>
    <x v="5"/>
    <n v="40"/>
    <x v="4"/>
    <n v="130"/>
    <n v="83"/>
    <n v="197"/>
    <n v="6.9444444444444441E-3"/>
    <x v="9"/>
    <n v="39"/>
    <n v="-14"/>
  </r>
  <r>
    <x v="31"/>
    <n v="130"/>
    <x v="1"/>
    <x v="1"/>
    <x v="2"/>
    <n v="42"/>
    <x v="1"/>
    <x v="3"/>
    <x v="7"/>
    <n v="122"/>
    <n v="325"/>
    <x v="5"/>
    <n v="110"/>
    <x v="17"/>
    <n v="290"/>
    <n v="73"/>
    <n v="245"/>
    <n v="0.37538461538461537"/>
    <x v="9"/>
    <n v="8"/>
    <n v="-35"/>
  </r>
  <r>
    <x v="31"/>
    <n v="115"/>
    <x v="2"/>
    <x v="1"/>
    <x v="2"/>
    <n v="37"/>
    <x v="1"/>
    <x v="3"/>
    <x v="7"/>
    <n v="105"/>
    <n v="289"/>
    <x v="5"/>
    <n v="100"/>
    <x v="13"/>
    <n v="260"/>
    <n v="69"/>
    <n v="221"/>
    <n v="0.36332179930795849"/>
    <x v="11"/>
    <n v="5"/>
    <n v="-29"/>
  </r>
  <r>
    <x v="31"/>
    <n v="125"/>
    <x v="3"/>
    <x v="1"/>
    <x v="2"/>
    <n v="41"/>
    <x v="1"/>
    <x v="3"/>
    <x v="7"/>
    <n v="171"/>
    <n v="334"/>
    <x v="5"/>
    <n v="100"/>
    <x v="17"/>
    <n v="260"/>
    <n v="73"/>
    <n v="239"/>
    <n v="0.5119760479041916"/>
    <x v="15"/>
    <n v="-41"/>
    <n v="-74"/>
  </r>
  <r>
    <x v="67"/>
    <n v="60"/>
    <x v="3"/>
    <x v="1"/>
    <x v="2"/>
    <n v="54"/>
    <x v="1"/>
    <x v="2"/>
    <x v="8"/>
    <n v="1"/>
    <n v="153"/>
    <x v="5"/>
    <n v="40"/>
    <x v="4"/>
    <n v="130"/>
    <n v="83"/>
    <n v="197"/>
    <n v="6.5359477124183009E-3"/>
    <x v="9"/>
    <n v="39"/>
    <n v="-23"/>
  </r>
  <r>
    <x v="31"/>
    <n v="130"/>
    <x v="4"/>
    <x v="1"/>
    <x v="2"/>
    <n v="42"/>
    <x v="1"/>
    <x v="3"/>
    <x v="7"/>
    <n v="181"/>
    <n v="346"/>
    <x v="5"/>
    <n v="110"/>
    <x v="17"/>
    <n v="290"/>
    <n v="73"/>
    <n v="245"/>
    <n v="0.52312138728323698"/>
    <x v="9"/>
    <n v="-51"/>
    <n v="-56"/>
  </r>
  <r>
    <x v="67"/>
    <n v="115"/>
    <x v="5"/>
    <x v="1"/>
    <x v="2"/>
    <n v="37"/>
    <x v="1"/>
    <x v="3"/>
    <x v="7"/>
    <n v="156"/>
    <n v="308"/>
    <x v="5"/>
    <n v="100"/>
    <x v="13"/>
    <n v="260"/>
    <n v="69"/>
    <n v="221"/>
    <n v="0.50649350649350644"/>
    <x v="11"/>
    <n v="-46"/>
    <n v="-48"/>
  </r>
  <r>
    <x v="35"/>
    <n v="91"/>
    <x v="0"/>
    <x v="0"/>
    <x v="2"/>
    <n v="28"/>
    <x v="1"/>
    <x v="3"/>
    <x v="5"/>
    <n v="76"/>
    <n v="218"/>
    <x v="2"/>
    <n v="70"/>
    <x v="15"/>
    <n v="180"/>
    <n v="51"/>
    <n v="170"/>
    <n v="0.34862385321100919"/>
    <x v="0"/>
    <n v="14"/>
    <n v="-38"/>
  </r>
  <r>
    <x v="122"/>
    <n v="86"/>
    <x v="0"/>
    <x v="0"/>
    <x v="2"/>
    <n v="28"/>
    <x v="1"/>
    <x v="2"/>
    <x v="4"/>
    <n v="60"/>
    <n v="202"/>
    <x v="2"/>
    <n v="70"/>
    <x v="15"/>
    <n v="180"/>
    <n v="56"/>
    <n v="170"/>
    <n v="0.29702970297029702"/>
    <x v="39"/>
    <n v="30"/>
    <n v="-22"/>
  </r>
  <r>
    <x v="59"/>
    <n v="82"/>
    <x v="0"/>
    <x v="0"/>
    <x v="2"/>
    <n v="27"/>
    <x v="1"/>
    <x v="3"/>
    <x v="7"/>
    <n v="64"/>
    <n v="205"/>
    <x v="2"/>
    <n v="60"/>
    <x v="15"/>
    <n v="170"/>
    <n v="59"/>
    <n v="168"/>
    <n v="0.31219512195121951"/>
    <x v="1"/>
    <n v="26"/>
    <n v="-35"/>
  </r>
  <r>
    <x v="84"/>
    <n v="72"/>
    <x v="0"/>
    <x v="0"/>
    <x v="2"/>
    <n v="23"/>
    <x v="1"/>
    <x v="3"/>
    <x v="7"/>
    <n v="348"/>
    <n v="474"/>
    <x v="15"/>
    <n v="50"/>
    <x v="18"/>
    <n v="400"/>
    <n v="54"/>
    <n v="149"/>
    <n v="0.73417721518987344"/>
    <x v="1"/>
    <n v="-18"/>
    <n v="-74"/>
  </r>
  <r>
    <x v="123"/>
    <n v="260"/>
    <x v="0"/>
    <x v="0"/>
    <x v="2"/>
    <n v="91"/>
    <x v="1"/>
    <x v="3"/>
    <x v="7"/>
    <n v="247"/>
    <n v="650"/>
    <x v="19"/>
    <n v="210"/>
    <x v="14"/>
    <n v="540"/>
    <n v="143"/>
    <n v="494"/>
    <n v="0.38"/>
    <x v="60"/>
    <n v="-17"/>
    <n v="-110"/>
  </r>
  <r>
    <x v="122"/>
    <n v="96"/>
    <x v="0"/>
    <x v="0"/>
    <x v="2"/>
    <n v="87"/>
    <x v="1"/>
    <x v="2"/>
    <x v="8"/>
    <n v="18"/>
    <n v="230"/>
    <x v="2"/>
    <n v="80"/>
    <x v="1"/>
    <n v="210"/>
    <n v="116"/>
    <n v="299"/>
    <n v="7.8260869565217397E-2"/>
    <x v="39"/>
    <n v="32"/>
    <n v="-20"/>
  </r>
  <r>
    <x v="124"/>
    <n v="125"/>
    <x v="0"/>
    <x v="0"/>
    <x v="2"/>
    <n v="113"/>
    <x v="1"/>
    <x v="2"/>
    <x v="8"/>
    <n v="-202"/>
    <n v="69"/>
    <x v="19"/>
    <n v="110"/>
    <x v="19"/>
    <n v="50"/>
    <n v="146"/>
    <n v="384"/>
    <n v="-2.9275362318840581"/>
    <x v="11"/>
    <n v="32"/>
    <n v="-19"/>
  </r>
  <r>
    <x v="108"/>
    <n v="161"/>
    <x v="0"/>
    <x v="0"/>
    <x v="2"/>
    <n v="45"/>
    <x v="1"/>
    <x v="2"/>
    <x v="12"/>
    <n v="92"/>
    <n v="322"/>
    <x v="15"/>
    <n v="140"/>
    <x v="20"/>
    <n v="300"/>
    <n v="69"/>
    <n v="275"/>
    <n v="0.2857142857142857"/>
    <x v="0"/>
    <n v="28"/>
    <n v="-22"/>
  </r>
  <r>
    <x v="100"/>
    <n v="239"/>
    <x v="0"/>
    <x v="0"/>
    <x v="2"/>
    <n v="66"/>
    <x v="1"/>
    <x v="2"/>
    <x v="12"/>
    <n v="435"/>
    <n v="765"/>
    <x v="19"/>
    <n v="210"/>
    <x v="21"/>
    <n v="720"/>
    <n v="91"/>
    <n v="396"/>
    <n v="0.56862745098039214"/>
    <x v="43"/>
    <n v="15"/>
    <n v="-45"/>
  </r>
  <r>
    <x v="125"/>
    <n v="22"/>
    <x v="0"/>
    <x v="0"/>
    <x v="2"/>
    <n v="7"/>
    <x v="0"/>
    <x v="0"/>
    <x v="10"/>
    <n v="10"/>
    <n v="51"/>
    <x v="2"/>
    <n v="0"/>
    <x v="6"/>
    <n v="20"/>
    <n v="19"/>
    <n v="48"/>
    <n v="0.19607843137254902"/>
    <x v="1"/>
    <n v="10"/>
    <n v="-31"/>
  </r>
  <r>
    <x v="124"/>
    <n v="255"/>
    <x v="0"/>
    <x v="0"/>
    <x v="2"/>
    <n v="96"/>
    <x v="0"/>
    <x v="0"/>
    <x v="0"/>
    <n v="129"/>
    <n v="513"/>
    <x v="19"/>
    <n v="140"/>
    <x v="8"/>
    <n v="290"/>
    <n v="129"/>
    <n v="480"/>
    <n v="0.25146198830409355"/>
    <x v="61"/>
    <n v="-59"/>
    <n v="-223"/>
  </r>
  <r>
    <x v="123"/>
    <n v="239"/>
    <x v="0"/>
    <x v="0"/>
    <x v="2"/>
    <n v="74"/>
    <x v="0"/>
    <x v="0"/>
    <x v="1"/>
    <n v="-170"/>
    <n v="164"/>
    <x v="19"/>
    <n v="130"/>
    <x v="22"/>
    <n v="80"/>
    <n v="95"/>
    <n v="408"/>
    <n v="-1.0365853658536586"/>
    <x v="62"/>
    <n v="70"/>
    <n v="-84"/>
  </r>
  <r>
    <x v="126"/>
    <n v="108"/>
    <x v="0"/>
    <x v="0"/>
    <x v="2"/>
    <n v="30"/>
    <x v="0"/>
    <x v="1"/>
    <x v="2"/>
    <n v="115"/>
    <n v="265"/>
    <x v="19"/>
    <n v="110"/>
    <x v="12"/>
    <n v="280"/>
    <n v="42"/>
    <n v="180"/>
    <n v="0.43396226415094341"/>
    <x v="3"/>
    <n v="25"/>
    <n v="15"/>
  </r>
  <r>
    <x v="127"/>
    <n v="123"/>
    <x v="0"/>
    <x v="0"/>
    <x v="2"/>
    <n v="34"/>
    <x v="0"/>
    <x v="1"/>
    <x v="11"/>
    <n v="134"/>
    <n v="302"/>
    <x v="19"/>
    <n v="130"/>
    <x v="23"/>
    <n v="320"/>
    <n v="45"/>
    <n v="202"/>
    <n v="0.44370860927152317"/>
    <x v="21"/>
    <n v="26"/>
    <n v="18"/>
  </r>
  <r>
    <x v="114"/>
    <n v="76"/>
    <x v="0"/>
    <x v="0"/>
    <x v="2"/>
    <n v="21"/>
    <x v="0"/>
    <x v="1"/>
    <x v="3"/>
    <n v="78"/>
    <n v="187"/>
    <x v="19"/>
    <n v="80"/>
    <x v="11"/>
    <n v="200"/>
    <n v="33"/>
    <n v="130"/>
    <n v="0.41711229946524064"/>
    <x v="22"/>
    <n v="22"/>
    <n v="13"/>
  </r>
  <r>
    <x v="105"/>
    <n v="102"/>
    <x v="1"/>
    <x v="0"/>
    <x v="2"/>
    <n v="31"/>
    <x v="1"/>
    <x v="3"/>
    <x v="5"/>
    <n v="89"/>
    <n v="245"/>
    <x v="2"/>
    <n v="90"/>
    <x v="15"/>
    <n v="220"/>
    <n v="54"/>
    <n v="187"/>
    <n v="0.36326530612244901"/>
    <x v="31"/>
    <n v="1"/>
    <n v="-25"/>
  </r>
  <r>
    <x v="35"/>
    <n v="77"/>
    <x v="1"/>
    <x v="0"/>
    <x v="2"/>
    <n v="25"/>
    <x v="1"/>
    <x v="2"/>
    <x v="4"/>
    <n v="51"/>
    <n v="180"/>
    <x v="2"/>
    <n v="70"/>
    <x v="2"/>
    <n v="170"/>
    <n v="52"/>
    <n v="154"/>
    <n v="0.28333333333333333"/>
    <x v="25"/>
    <n v="9"/>
    <n v="-10"/>
  </r>
  <r>
    <x v="128"/>
    <n v="78"/>
    <x v="1"/>
    <x v="0"/>
    <x v="2"/>
    <n v="25"/>
    <x v="1"/>
    <x v="3"/>
    <x v="7"/>
    <n v="63"/>
    <n v="197"/>
    <x v="2"/>
    <n v="70"/>
    <x v="2"/>
    <n v="170"/>
    <n v="56"/>
    <n v="159"/>
    <n v="0.31979695431472083"/>
    <x v="28"/>
    <n v="-3"/>
    <n v="-27"/>
  </r>
  <r>
    <x v="80"/>
    <n v="75"/>
    <x v="1"/>
    <x v="0"/>
    <x v="2"/>
    <n v="24"/>
    <x v="1"/>
    <x v="3"/>
    <x v="7"/>
    <n v="324"/>
    <n v="454"/>
    <x v="15"/>
    <n v="60"/>
    <x v="24"/>
    <n v="400"/>
    <n v="55"/>
    <n v="154"/>
    <n v="0.71365638766519823"/>
    <x v="11"/>
    <n v="-24"/>
    <n v="-54"/>
  </r>
  <r>
    <x v="129"/>
    <n v="249"/>
    <x v="1"/>
    <x v="0"/>
    <x v="2"/>
    <n v="87"/>
    <x v="1"/>
    <x v="3"/>
    <x v="7"/>
    <n v="236"/>
    <n v="623"/>
    <x v="19"/>
    <n v="220"/>
    <x v="14"/>
    <n v="560"/>
    <n v="138"/>
    <n v="474"/>
    <n v="0.37881219903691815"/>
    <x v="43"/>
    <n v="-6"/>
    <n v="-63"/>
  </r>
  <r>
    <x v="128"/>
    <n v="94"/>
    <x v="1"/>
    <x v="0"/>
    <x v="2"/>
    <n v="85"/>
    <x v="1"/>
    <x v="2"/>
    <x v="8"/>
    <n v="15"/>
    <n v="224"/>
    <x v="2"/>
    <n v="90"/>
    <x v="6"/>
    <n v="210"/>
    <n v="115"/>
    <n v="294"/>
    <n v="6.6964285714285712E-2"/>
    <x v="23"/>
    <n v="5"/>
    <n v="-14"/>
  </r>
  <r>
    <x v="129"/>
    <n v="121"/>
    <x v="1"/>
    <x v="0"/>
    <x v="2"/>
    <n v="109"/>
    <x v="1"/>
    <x v="2"/>
    <x v="8"/>
    <n v="-202"/>
    <n v="61"/>
    <x v="19"/>
    <n v="110"/>
    <x v="25"/>
    <n v="50"/>
    <n v="142"/>
    <n v="372"/>
    <n v="-3.3114754098360657"/>
    <x v="26"/>
    <n v="12"/>
    <n v="-11"/>
  </r>
  <r>
    <x v="63"/>
    <n v="181"/>
    <x v="1"/>
    <x v="0"/>
    <x v="2"/>
    <n v="50"/>
    <x v="1"/>
    <x v="2"/>
    <x v="12"/>
    <n v="108"/>
    <n v="363"/>
    <x v="15"/>
    <n v="170"/>
    <x v="20"/>
    <n v="350"/>
    <n v="74"/>
    <n v="305"/>
    <n v="0.2975206611570248"/>
    <x v="26"/>
    <n v="12"/>
    <n v="-13"/>
  </r>
  <r>
    <x v="130"/>
    <n v="211"/>
    <x v="1"/>
    <x v="0"/>
    <x v="2"/>
    <n v="59"/>
    <x v="1"/>
    <x v="2"/>
    <x v="12"/>
    <n v="381"/>
    <n v="675"/>
    <x v="19"/>
    <n v="200"/>
    <x v="26"/>
    <n v="660"/>
    <n v="83"/>
    <n v="353"/>
    <n v="0.56444444444444442"/>
    <x v="26"/>
    <n v="9"/>
    <n v="-15"/>
  </r>
  <r>
    <x v="35"/>
    <n v="22"/>
    <x v="1"/>
    <x v="0"/>
    <x v="2"/>
    <n v="7"/>
    <x v="0"/>
    <x v="0"/>
    <x v="10"/>
    <n v="11"/>
    <n v="52"/>
    <x v="2"/>
    <n v="10"/>
    <x v="3"/>
    <n v="30"/>
    <n v="19"/>
    <n v="48"/>
    <n v="0.21153846153846154"/>
    <x v="31"/>
    <n v="-1"/>
    <n v="-22"/>
  </r>
  <r>
    <x v="131"/>
    <n v="245"/>
    <x v="1"/>
    <x v="0"/>
    <x v="2"/>
    <n v="93"/>
    <x v="0"/>
    <x v="0"/>
    <x v="0"/>
    <n v="204"/>
    <n v="576"/>
    <x v="19"/>
    <n v="180"/>
    <x v="12"/>
    <n v="420"/>
    <n v="127"/>
    <n v="465"/>
    <n v="0.35416666666666669"/>
    <x v="63"/>
    <n v="-64"/>
    <n v="-156"/>
  </r>
  <r>
    <x v="106"/>
    <n v="225"/>
    <x v="1"/>
    <x v="0"/>
    <x v="2"/>
    <n v="69"/>
    <x v="0"/>
    <x v="0"/>
    <x v="1"/>
    <n v="-156"/>
    <n v="160"/>
    <x v="19"/>
    <n v="160"/>
    <x v="27"/>
    <n v="110"/>
    <n v="91"/>
    <n v="385"/>
    <n v="-0.97499999999999998"/>
    <x v="63"/>
    <n v="36"/>
    <n v="-50"/>
  </r>
  <r>
    <x v="114"/>
    <n v="81"/>
    <x v="1"/>
    <x v="0"/>
    <x v="2"/>
    <n v="22"/>
    <x v="0"/>
    <x v="1"/>
    <x v="2"/>
    <n v="84"/>
    <n v="198"/>
    <x v="19"/>
    <n v="80"/>
    <x v="15"/>
    <n v="200"/>
    <n v="33"/>
    <n v="136"/>
    <n v="0.42424242424242425"/>
    <x v="8"/>
    <n v="6"/>
    <n v="2"/>
  </r>
  <r>
    <x v="123"/>
    <n v="118"/>
    <x v="1"/>
    <x v="0"/>
    <x v="2"/>
    <n v="33"/>
    <x v="0"/>
    <x v="1"/>
    <x v="11"/>
    <n v="127"/>
    <n v="290"/>
    <x v="19"/>
    <n v="120"/>
    <x v="17"/>
    <n v="290"/>
    <n v="45"/>
    <n v="196"/>
    <n v="0.43793103448275861"/>
    <x v="3"/>
    <n v="3"/>
    <n v="0"/>
  </r>
  <r>
    <x v="91"/>
    <n v="134"/>
    <x v="2"/>
    <x v="0"/>
    <x v="2"/>
    <n v="41"/>
    <x v="1"/>
    <x v="3"/>
    <x v="5"/>
    <n v="122"/>
    <n v="320"/>
    <x v="2"/>
    <n v="120"/>
    <x v="13"/>
    <n v="280"/>
    <n v="64"/>
    <n v="239"/>
    <n v="0.38124999999999998"/>
    <x v="14"/>
    <n v="-12"/>
    <n v="-40"/>
  </r>
  <r>
    <x v="59"/>
    <n v="83"/>
    <x v="2"/>
    <x v="0"/>
    <x v="2"/>
    <n v="27"/>
    <x v="1"/>
    <x v="2"/>
    <x v="4"/>
    <n v="58"/>
    <n v="195"/>
    <x v="2"/>
    <n v="80"/>
    <x v="8"/>
    <n v="190"/>
    <n v="54"/>
    <n v="164"/>
    <n v="0.29743589743589743"/>
    <x v="24"/>
    <n v="12"/>
    <n v="-5"/>
  </r>
  <r>
    <x v="128"/>
    <n v="88"/>
    <x v="2"/>
    <x v="0"/>
    <x v="2"/>
    <n v="29"/>
    <x v="1"/>
    <x v="3"/>
    <x v="7"/>
    <n v="73"/>
    <n v="221"/>
    <x v="2"/>
    <n v="70"/>
    <x v="9"/>
    <n v="190"/>
    <n v="60"/>
    <n v="177"/>
    <n v="0.33031674208144796"/>
    <x v="16"/>
    <n v="7"/>
    <n v="-31"/>
  </r>
  <r>
    <x v="53"/>
    <n v="67"/>
    <x v="2"/>
    <x v="0"/>
    <x v="2"/>
    <n v="22"/>
    <x v="1"/>
    <x v="3"/>
    <x v="7"/>
    <n v="390"/>
    <n v="510"/>
    <x v="15"/>
    <n v="60"/>
    <x v="28"/>
    <n v="450"/>
    <n v="53"/>
    <n v="142"/>
    <n v="0.76470588235294112"/>
    <x v="25"/>
    <n v="-30"/>
    <n v="-60"/>
  </r>
  <r>
    <x v="124"/>
    <n v="279"/>
    <x v="2"/>
    <x v="0"/>
    <x v="2"/>
    <n v="97"/>
    <x v="1"/>
    <x v="3"/>
    <x v="7"/>
    <n v="271"/>
    <n v="699"/>
    <x v="19"/>
    <n v="250"/>
    <x v="29"/>
    <n v="620"/>
    <n v="149"/>
    <n v="525"/>
    <n v="0.38769670958512159"/>
    <x v="43"/>
    <n v="-21"/>
    <n v="-79"/>
  </r>
  <r>
    <x v="58"/>
    <n v="105"/>
    <x v="2"/>
    <x v="0"/>
    <x v="2"/>
    <n v="95"/>
    <x v="1"/>
    <x v="2"/>
    <x v="8"/>
    <n v="21"/>
    <n v="250"/>
    <x v="2"/>
    <n v="100"/>
    <x v="0"/>
    <n v="240"/>
    <n v="124"/>
    <n v="324"/>
    <n v="8.4000000000000005E-2"/>
    <x v="42"/>
    <n v="9"/>
    <n v="-10"/>
  </r>
  <r>
    <x v="132"/>
    <n v="135"/>
    <x v="2"/>
    <x v="0"/>
    <x v="2"/>
    <n v="122"/>
    <x v="1"/>
    <x v="2"/>
    <x v="8"/>
    <n v="-224"/>
    <n v="66"/>
    <x v="19"/>
    <n v="130"/>
    <x v="30"/>
    <n v="60"/>
    <n v="155"/>
    <n v="412"/>
    <n v="-3.393939393939394"/>
    <x v="42"/>
    <n v="14"/>
    <n v="-6"/>
  </r>
  <r>
    <x v="53"/>
    <n v="153"/>
    <x v="2"/>
    <x v="0"/>
    <x v="2"/>
    <n v="42"/>
    <x v="1"/>
    <x v="2"/>
    <x v="12"/>
    <n v="87"/>
    <n v="306"/>
    <x v="15"/>
    <n v="150"/>
    <x v="9"/>
    <n v="290"/>
    <n v="66"/>
    <n v="261"/>
    <n v="0.28431372549019607"/>
    <x v="24"/>
    <n v="-7"/>
    <n v="-16"/>
  </r>
  <r>
    <x v="100"/>
    <n v="250"/>
    <x v="2"/>
    <x v="0"/>
    <x v="2"/>
    <n v="70"/>
    <x v="1"/>
    <x v="2"/>
    <x v="12"/>
    <n v="312"/>
    <n v="657"/>
    <x v="19"/>
    <n v="240"/>
    <x v="31"/>
    <n v="640"/>
    <n v="95"/>
    <n v="415"/>
    <n v="0.47488584474885842"/>
    <x v="18"/>
    <n v="8"/>
    <n v="-17"/>
  </r>
  <r>
    <x v="133"/>
    <n v="294"/>
    <x v="2"/>
    <x v="0"/>
    <x v="2"/>
    <n v="111"/>
    <x v="0"/>
    <x v="0"/>
    <x v="0"/>
    <n v="309"/>
    <n v="747"/>
    <x v="19"/>
    <n v="220"/>
    <x v="32"/>
    <n v="540"/>
    <n v="144"/>
    <n v="549"/>
    <n v="0.41365461847389556"/>
    <x v="64"/>
    <n v="-99"/>
    <n v="-207"/>
  </r>
  <r>
    <x v="127"/>
    <n v="241"/>
    <x v="2"/>
    <x v="0"/>
    <x v="2"/>
    <n v="74"/>
    <x v="0"/>
    <x v="0"/>
    <x v="1"/>
    <n v="-189"/>
    <n v="148"/>
    <x v="19"/>
    <n v="180"/>
    <x v="33"/>
    <n v="100"/>
    <n v="96"/>
    <n v="411"/>
    <n v="-1.277027027027027"/>
    <x v="65"/>
    <n v="39"/>
    <n v="-48"/>
  </r>
  <r>
    <x v="127"/>
    <n v="86"/>
    <x v="2"/>
    <x v="0"/>
    <x v="2"/>
    <n v="24"/>
    <x v="0"/>
    <x v="1"/>
    <x v="2"/>
    <n v="89"/>
    <n v="210"/>
    <x v="19"/>
    <n v="90"/>
    <x v="15"/>
    <n v="210"/>
    <n v="35"/>
    <n v="145"/>
    <n v="0.4238095238095238"/>
    <x v="22"/>
    <n v="1"/>
    <n v="0"/>
  </r>
  <r>
    <x v="100"/>
    <n v="123"/>
    <x v="2"/>
    <x v="0"/>
    <x v="2"/>
    <n v="34"/>
    <x v="0"/>
    <x v="1"/>
    <x v="11"/>
    <n v="133"/>
    <n v="302"/>
    <x v="19"/>
    <n v="120"/>
    <x v="34"/>
    <n v="310"/>
    <n v="46"/>
    <n v="203"/>
    <n v="0.44039735099337746"/>
    <x v="24"/>
    <n v="17"/>
    <n v="8"/>
  </r>
  <r>
    <x v="105"/>
    <n v="91"/>
    <x v="3"/>
    <x v="0"/>
    <x v="2"/>
    <n v="28"/>
    <x v="1"/>
    <x v="3"/>
    <x v="5"/>
    <n v="113"/>
    <n v="232"/>
    <x v="2"/>
    <n v="70"/>
    <x v="15"/>
    <n v="180"/>
    <n v="51"/>
    <n v="170"/>
    <n v="0.48706896551724138"/>
    <x v="0"/>
    <n v="-23"/>
    <n v="-52"/>
  </r>
  <r>
    <x v="88"/>
    <n v="86"/>
    <x v="3"/>
    <x v="0"/>
    <x v="2"/>
    <n v="28"/>
    <x v="1"/>
    <x v="2"/>
    <x v="4"/>
    <n v="89"/>
    <n v="215"/>
    <x v="2"/>
    <n v="70"/>
    <x v="15"/>
    <n v="180"/>
    <n v="56"/>
    <n v="170"/>
    <n v="0.413953488372093"/>
    <x v="39"/>
    <n v="1"/>
    <n v="-35"/>
  </r>
  <r>
    <x v="21"/>
    <n v="82"/>
    <x v="3"/>
    <x v="0"/>
    <x v="2"/>
    <n v="27"/>
    <x v="1"/>
    <x v="3"/>
    <x v="7"/>
    <n v="95"/>
    <n v="218"/>
    <x v="2"/>
    <n v="60"/>
    <x v="15"/>
    <n v="170"/>
    <n v="59"/>
    <n v="168"/>
    <n v="0.43577981651376146"/>
    <x v="1"/>
    <n v="-5"/>
    <n v="-48"/>
  </r>
  <r>
    <x v="84"/>
    <n v="72"/>
    <x v="3"/>
    <x v="0"/>
    <x v="2"/>
    <n v="23"/>
    <x v="1"/>
    <x v="3"/>
    <x v="7"/>
    <n v="516"/>
    <n v="505"/>
    <x v="15"/>
    <n v="50"/>
    <x v="18"/>
    <n v="400"/>
    <n v="54"/>
    <n v="149"/>
    <n v="1.0217821782178218"/>
    <x v="1"/>
    <n v="-186"/>
    <n v="-105"/>
  </r>
  <r>
    <x v="127"/>
    <n v="260"/>
    <x v="3"/>
    <x v="0"/>
    <x v="2"/>
    <n v="91"/>
    <x v="1"/>
    <x v="3"/>
    <x v="7"/>
    <n v="367"/>
    <n v="693"/>
    <x v="19"/>
    <n v="210"/>
    <x v="14"/>
    <n v="540"/>
    <n v="143"/>
    <n v="494"/>
    <n v="0.5295815295815296"/>
    <x v="60"/>
    <n v="-137"/>
    <n v="-153"/>
  </r>
  <r>
    <x v="134"/>
    <n v="96"/>
    <x v="3"/>
    <x v="0"/>
    <x v="2"/>
    <n v="87"/>
    <x v="1"/>
    <x v="2"/>
    <x v="8"/>
    <n v="27"/>
    <n v="245"/>
    <x v="2"/>
    <n v="80"/>
    <x v="1"/>
    <n v="210"/>
    <n v="116"/>
    <n v="299"/>
    <n v="0.11020408163265306"/>
    <x v="39"/>
    <n v="23"/>
    <n v="-35"/>
  </r>
  <r>
    <x v="106"/>
    <n v="125"/>
    <x v="3"/>
    <x v="0"/>
    <x v="2"/>
    <n v="113"/>
    <x v="1"/>
    <x v="2"/>
    <x v="8"/>
    <n v="-300"/>
    <n v="74"/>
    <x v="19"/>
    <n v="110"/>
    <x v="19"/>
    <n v="50"/>
    <n v="146"/>
    <n v="384"/>
    <n v="-4.0540540540540544"/>
    <x v="11"/>
    <n v="130"/>
    <n v="-24"/>
  </r>
  <r>
    <x v="63"/>
    <n v="161"/>
    <x v="3"/>
    <x v="0"/>
    <x v="2"/>
    <n v="45"/>
    <x v="1"/>
    <x v="2"/>
    <x v="12"/>
    <n v="137"/>
    <n v="343"/>
    <x v="15"/>
    <n v="140"/>
    <x v="20"/>
    <n v="300"/>
    <n v="69"/>
    <n v="275"/>
    <n v="0.39941690962099125"/>
    <x v="0"/>
    <n v="-17"/>
    <n v="-43"/>
  </r>
  <r>
    <x v="132"/>
    <n v="239"/>
    <x v="3"/>
    <x v="0"/>
    <x v="2"/>
    <n v="66"/>
    <x v="1"/>
    <x v="2"/>
    <x v="12"/>
    <n v="646"/>
    <n v="815"/>
    <x v="19"/>
    <n v="210"/>
    <x v="21"/>
    <n v="720"/>
    <n v="91"/>
    <n v="396"/>
    <n v="0.79263803680981593"/>
    <x v="43"/>
    <n v="-196"/>
    <n v="-95"/>
  </r>
  <r>
    <x v="79"/>
    <n v="22"/>
    <x v="3"/>
    <x v="0"/>
    <x v="2"/>
    <n v="7"/>
    <x v="0"/>
    <x v="0"/>
    <x v="10"/>
    <n v="15"/>
    <n v="54"/>
    <x v="2"/>
    <n v="0"/>
    <x v="6"/>
    <n v="20"/>
    <n v="19"/>
    <n v="48"/>
    <n v="0.27777777777777779"/>
    <x v="1"/>
    <n v="5"/>
    <n v="-34"/>
  </r>
  <r>
    <x v="118"/>
    <n v="255"/>
    <x v="3"/>
    <x v="0"/>
    <x v="2"/>
    <n v="96"/>
    <x v="0"/>
    <x v="0"/>
    <x v="0"/>
    <n v="191"/>
    <n v="547"/>
    <x v="19"/>
    <n v="140"/>
    <x v="8"/>
    <n v="290"/>
    <n v="129"/>
    <n v="480"/>
    <n v="0.34917733089579522"/>
    <x v="61"/>
    <n v="-121"/>
    <n v="-257"/>
  </r>
  <r>
    <x v="131"/>
    <n v="239"/>
    <x v="3"/>
    <x v="0"/>
    <x v="2"/>
    <n v="74"/>
    <x v="0"/>
    <x v="0"/>
    <x v="1"/>
    <n v="-252"/>
    <n v="175"/>
    <x v="19"/>
    <n v="130"/>
    <x v="22"/>
    <n v="80"/>
    <n v="95"/>
    <n v="408"/>
    <n v="-1.44"/>
    <x v="62"/>
    <n v="152"/>
    <n v="-95"/>
  </r>
  <r>
    <x v="118"/>
    <n v="108"/>
    <x v="3"/>
    <x v="0"/>
    <x v="2"/>
    <n v="30"/>
    <x v="0"/>
    <x v="1"/>
    <x v="2"/>
    <n v="171"/>
    <n v="282"/>
    <x v="19"/>
    <n v="110"/>
    <x v="12"/>
    <n v="280"/>
    <n v="42"/>
    <n v="180"/>
    <n v="0.6063829787234043"/>
    <x v="3"/>
    <n v="-31"/>
    <n v="-2"/>
  </r>
  <r>
    <x v="100"/>
    <n v="123"/>
    <x v="3"/>
    <x v="0"/>
    <x v="2"/>
    <n v="34"/>
    <x v="0"/>
    <x v="1"/>
    <x v="11"/>
    <n v="199"/>
    <n v="322"/>
    <x v="19"/>
    <n v="130"/>
    <x v="23"/>
    <n v="320"/>
    <n v="45"/>
    <n v="202"/>
    <n v="0.61801242236024845"/>
    <x v="21"/>
    <n v="-39"/>
    <n v="-2"/>
  </r>
  <r>
    <x v="133"/>
    <n v="76"/>
    <x v="3"/>
    <x v="0"/>
    <x v="2"/>
    <n v="21"/>
    <x v="0"/>
    <x v="1"/>
    <x v="3"/>
    <n v="116"/>
    <n v="199"/>
    <x v="19"/>
    <n v="80"/>
    <x v="11"/>
    <n v="200"/>
    <n v="33"/>
    <n v="130"/>
    <n v="0.58291457286432158"/>
    <x v="22"/>
    <n v="-16"/>
    <n v="1"/>
  </r>
  <r>
    <x v="79"/>
    <n v="102"/>
    <x v="4"/>
    <x v="0"/>
    <x v="2"/>
    <n v="31"/>
    <x v="1"/>
    <x v="3"/>
    <x v="5"/>
    <n v="132"/>
    <n v="261"/>
    <x v="2"/>
    <n v="90"/>
    <x v="15"/>
    <n v="220"/>
    <n v="54"/>
    <n v="187"/>
    <n v="0.50574712643678166"/>
    <x v="31"/>
    <n v="-42"/>
    <n v="-41"/>
  </r>
  <r>
    <x v="105"/>
    <n v="77"/>
    <x v="4"/>
    <x v="0"/>
    <x v="2"/>
    <n v="25"/>
    <x v="1"/>
    <x v="2"/>
    <x v="4"/>
    <n v="76"/>
    <n v="192"/>
    <x v="2"/>
    <n v="70"/>
    <x v="2"/>
    <n v="170"/>
    <n v="52"/>
    <n v="154"/>
    <n v="0.39583333333333331"/>
    <x v="25"/>
    <n v="-16"/>
    <n v="-22"/>
  </r>
  <r>
    <x v="110"/>
    <n v="78"/>
    <x v="4"/>
    <x v="0"/>
    <x v="2"/>
    <n v="25"/>
    <x v="1"/>
    <x v="3"/>
    <x v="7"/>
    <n v="93"/>
    <n v="210"/>
    <x v="2"/>
    <n v="70"/>
    <x v="2"/>
    <n v="170"/>
    <n v="56"/>
    <n v="159"/>
    <n v="0.44285714285714284"/>
    <x v="28"/>
    <n v="-33"/>
    <n v="-40"/>
  </r>
  <r>
    <x v="84"/>
    <n v="75"/>
    <x v="4"/>
    <x v="0"/>
    <x v="2"/>
    <n v="24"/>
    <x v="1"/>
    <x v="3"/>
    <x v="7"/>
    <n v="481"/>
    <n v="484"/>
    <x v="15"/>
    <n v="60"/>
    <x v="24"/>
    <n v="400"/>
    <n v="55"/>
    <n v="154"/>
    <n v="0.99380165289256195"/>
    <x v="11"/>
    <n v="-181"/>
    <n v="-84"/>
  </r>
  <r>
    <x v="133"/>
    <n v="249"/>
    <x v="4"/>
    <x v="0"/>
    <x v="2"/>
    <n v="87"/>
    <x v="1"/>
    <x v="3"/>
    <x v="7"/>
    <n v="350"/>
    <n v="664"/>
    <x v="19"/>
    <n v="220"/>
    <x v="14"/>
    <n v="560"/>
    <n v="138"/>
    <n v="474"/>
    <n v="0.52710843373493976"/>
    <x v="43"/>
    <n v="-120"/>
    <n v="-104"/>
  </r>
  <r>
    <x v="91"/>
    <n v="94"/>
    <x v="4"/>
    <x v="0"/>
    <x v="2"/>
    <n v="85"/>
    <x v="1"/>
    <x v="2"/>
    <x v="8"/>
    <n v="22"/>
    <n v="239"/>
    <x v="2"/>
    <n v="90"/>
    <x v="6"/>
    <n v="210"/>
    <n v="115"/>
    <n v="294"/>
    <n v="9.2050209205020925E-2"/>
    <x v="23"/>
    <n v="-2"/>
    <n v="-29"/>
  </r>
  <r>
    <x v="106"/>
    <n v="121"/>
    <x v="4"/>
    <x v="0"/>
    <x v="2"/>
    <n v="109"/>
    <x v="1"/>
    <x v="2"/>
    <x v="8"/>
    <n v="-300"/>
    <n v="65"/>
    <x v="19"/>
    <n v="110"/>
    <x v="25"/>
    <n v="50"/>
    <n v="142"/>
    <n v="372"/>
    <n v="-4.615384615384615"/>
    <x v="26"/>
    <n v="110"/>
    <n v="-15"/>
  </r>
  <r>
    <x v="70"/>
    <n v="181"/>
    <x v="4"/>
    <x v="0"/>
    <x v="2"/>
    <n v="50"/>
    <x v="1"/>
    <x v="2"/>
    <x v="12"/>
    <n v="160"/>
    <n v="387"/>
    <x v="15"/>
    <n v="170"/>
    <x v="20"/>
    <n v="350"/>
    <n v="74"/>
    <n v="305"/>
    <n v="0.41343669250645992"/>
    <x v="26"/>
    <n v="-40"/>
    <n v="-37"/>
  </r>
  <r>
    <x v="135"/>
    <n v="211"/>
    <x v="4"/>
    <x v="0"/>
    <x v="2"/>
    <n v="59"/>
    <x v="1"/>
    <x v="2"/>
    <x v="12"/>
    <n v="565"/>
    <n v="719"/>
    <x v="19"/>
    <n v="200"/>
    <x v="26"/>
    <n v="660"/>
    <n v="83"/>
    <n v="353"/>
    <n v="0.78581363004172466"/>
    <x v="26"/>
    <n v="-175"/>
    <n v="-59"/>
  </r>
  <r>
    <x v="134"/>
    <n v="22"/>
    <x v="4"/>
    <x v="0"/>
    <x v="2"/>
    <n v="7"/>
    <x v="0"/>
    <x v="0"/>
    <x v="10"/>
    <n v="16"/>
    <n v="55"/>
    <x v="2"/>
    <n v="10"/>
    <x v="3"/>
    <n v="30"/>
    <n v="19"/>
    <n v="48"/>
    <n v="0.29090909090909089"/>
    <x v="31"/>
    <n v="-6"/>
    <n v="-25"/>
  </r>
  <r>
    <x v="118"/>
    <n v="245"/>
    <x v="4"/>
    <x v="0"/>
    <x v="2"/>
    <n v="93"/>
    <x v="0"/>
    <x v="0"/>
    <x v="0"/>
    <n v="303"/>
    <n v="614"/>
    <x v="19"/>
    <n v="180"/>
    <x v="12"/>
    <n v="420"/>
    <n v="127"/>
    <n v="465"/>
    <n v="0.49348534201954397"/>
    <x v="63"/>
    <n v="-163"/>
    <n v="-194"/>
  </r>
  <r>
    <x v="114"/>
    <n v="225"/>
    <x v="4"/>
    <x v="0"/>
    <x v="2"/>
    <n v="69"/>
    <x v="0"/>
    <x v="0"/>
    <x v="1"/>
    <n v="-232"/>
    <n v="171"/>
    <x v="19"/>
    <n v="160"/>
    <x v="27"/>
    <n v="110"/>
    <n v="91"/>
    <n v="385"/>
    <n v="-1.3567251461988303"/>
    <x v="63"/>
    <n v="112"/>
    <n v="-61"/>
  </r>
  <r>
    <x v="126"/>
    <n v="81"/>
    <x v="4"/>
    <x v="0"/>
    <x v="2"/>
    <n v="22"/>
    <x v="0"/>
    <x v="1"/>
    <x v="2"/>
    <n v="125"/>
    <n v="211"/>
    <x v="19"/>
    <n v="80"/>
    <x v="15"/>
    <n v="200"/>
    <n v="33"/>
    <n v="136"/>
    <n v="0.59241706161137442"/>
    <x v="8"/>
    <n v="-35"/>
    <n v="-11"/>
  </r>
  <r>
    <x v="106"/>
    <n v="118"/>
    <x v="4"/>
    <x v="0"/>
    <x v="2"/>
    <n v="33"/>
    <x v="0"/>
    <x v="1"/>
    <x v="11"/>
    <n v="188"/>
    <n v="309"/>
    <x v="19"/>
    <n v="120"/>
    <x v="17"/>
    <n v="290"/>
    <n v="45"/>
    <n v="196"/>
    <n v="0.60841423948220064"/>
    <x v="3"/>
    <n v="-58"/>
    <n v="-19"/>
  </r>
  <r>
    <x v="134"/>
    <n v="134"/>
    <x v="5"/>
    <x v="0"/>
    <x v="2"/>
    <n v="41"/>
    <x v="1"/>
    <x v="3"/>
    <x v="5"/>
    <n v="181"/>
    <n v="341"/>
    <x v="2"/>
    <n v="120"/>
    <x v="13"/>
    <n v="280"/>
    <n v="64"/>
    <n v="239"/>
    <n v="0.53079178885630496"/>
    <x v="14"/>
    <n v="-71"/>
    <n v="-61"/>
  </r>
  <r>
    <x v="125"/>
    <n v="83"/>
    <x v="5"/>
    <x v="0"/>
    <x v="2"/>
    <n v="27"/>
    <x v="1"/>
    <x v="2"/>
    <x v="4"/>
    <n v="86"/>
    <n v="208"/>
    <x v="2"/>
    <n v="80"/>
    <x v="8"/>
    <n v="190"/>
    <n v="54"/>
    <n v="164"/>
    <n v="0.41346153846153844"/>
    <x v="24"/>
    <n v="-16"/>
    <n v="-18"/>
  </r>
  <r>
    <x v="59"/>
    <n v="88"/>
    <x v="5"/>
    <x v="0"/>
    <x v="2"/>
    <n v="29"/>
    <x v="1"/>
    <x v="3"/>
    <x v="7"/>
    <n v="108"/>
    <n v="236"/>
    <x v="2"/>
    <n v="70"/>
    <x v="9"/>
    <n v="190"/>
    <n v="60"/>
    <n v="177"/>
    <n v="0.4576271186440678"/>
    <x v="16"/>
    <n v="-28"/>
    <n v="-46"/>
  </r>
  <r>
    <x v="53"/>
    <n v="67"/>
    <x v="5"/>
    <x v="0"/>
    <x v="2"/>
    <n v="22"/>
    <x v="1"/>
    <x v="3"/>
    <x v="7"/>
    <n v="579"/>
    <n v="543"/>
    <x v="15"/>
    <n v="60"/>
    <x v="28"/>
    <n v="450"/>
    <n v="53"/>
    <n v="142"/>
    <n v="1.0662983425414365"/>
    <x v="25"/>
    <n v="-219"/>
    <n v="-93"/>
  </r>
  <r>
    <x v="123"/>
    <n v="279"/>
    <x v="5"/>
    <x v="0"/>
    <x v="2"/>
    <n v="97"/>
    <x v="1"/>
    <x v="3"/>
    <x v="7"/>
    <n v="402"/>
    <n v="745"/>
    <x v="19"/>
    <n v="250"/>
    <x v="29"/>
    <n v="620"/>
    <n v="149"/>
    <n v="525"/>
    <n v="0.53959731543624156"/>
    <x v="43"/>
    <n v="-152"/>
    <n v="-125"/>
  </r>
  <r>
    <x v="58"/>
    <n v="105"/>
    <x v="5"/>
    <x v="0"/>
    <x v="2"/>
    <n v="95"/>
    <x v="1"/>
    <x v="2"/>
    <x v="8"/>
    <n v="31"/>
    <n v="266"/>
    <x v="2"/>
    <n v="100"/>
    <x v="0"/>
    <n v="240"/>
    <n v="124"/>
    <n v="324"/>
    <n v="0.11654135338345864"/>
    <x v="42"/>
    <n v="-1"/>
    <n v="-26"/>
  </r>
  <r>
    <x v="124"/>
    <n v="135"/>
    <x v="5"/>
    <x v="0"/>
    <x v="2"/>
    <n v="122"/>
    <x v="1"/>
    <x v="2"/>
    <x v="8"/>
    <n v="-332"/>
    <n v="70"/>
    <x v="19"/>
    <n v="130"/>
    <x v="30"/>
    <n v="60"/>
    <n v="155"/>
    <n v="412"/>
    <n v="-4.7428571428571429"/>
    <x v="42"/>
    <n v="122"/>
    <n v="-10"/>
  </r>
  <r>
    <x v="84"/>
    <n v="153"/>
    <x v="5"/>
    <x v="0"/>
    <x v="2"/>
    <n v="42"/>
    <x v="1"/>
    <x v="2"/>
    <x v="12"/>
    <n v="129"/>
    <n v="326"/>
    <x v="15"/>
    <n v="150"/>
    <x v="9"/>
    <n v="290"/>
    <n v="66"/>
    <n v="261"/>
    <n v="0.39570552147239263"/>
    <x v="24"/>
    <n v="-49"/>
    <n v="-36"/>
  </r>
  <r>
    <x v="114"/>
    <n v="250"/>
    <x v="5"/>
    <x v="0"/>
    <x v="2"/>
    <n v="70"/>
    <x v="1"/>
    <x v="2"/>
    <x v="12"/>
    <n v="463"/>
    <n v="700"/>
    <x v="19"/>
    <n v="240"/>
    <x v="31"/>
    <n v="640"/>
    <n v="95"/>
    <n v="415"/>
    <n v="0.66142857142857148"/>
    <x v="18"/>
    <n v="-143"/>
    <n v="-60"/>
  </r>
  <r>
    <x v="131"/>
    <n v="294"/>
    <x v="5"/>
    <x v="0"/>
    <x v="2"/>
    <n v="111"/>
    <x v="0"/>
    <x v="0"/>
    <x v="0"/>
    <n v="459"/>
    <n v="796"/>
    <x v="19"/>
    <n v="220"/>
    <x v="32"/>
    <n v="540"/>
    <n v="144"/>
    <n v="549"/>
    <n v="0.5766331658291457"/>
    <x v="64"/>
    <n v="-249"/>
    <n v="-256"/>
  </r>
  <r>
    <x v="127"/>
    <n v="241"/>
    <x v="5"/>
    <x v="0"/>
    <x v="2"/>
    <n v="74"/>
    <x v="0"/>
    <x v="0"/>
    <x v="1"/>
    <n v="-280"/>
    <n v="158"/>
    <x v="19"/>
    <n v="180"/>
    <x v="33"/>
    <n v="100"/>
    <n v="96"/>
    <n v="411"/>
    <n v="-1.7721518987341771"/>
    <x v="65"/>
    <n v="130"/>
    <n v="-58"/>
  </r>
  <r>
    <x v="100"/>
    <n v="86"/>
    <x v="5"/>
    <x v="0"/>
    <x v="2"/>
    <n v="24"/>
    <x v="0"/>
    <x v="1"/>
    <x v="2"/>
    <n v="132"/>
    <n v="224"/>
    <x v="19"/>
    <n v="90"/>
    <x v="15"/>
    <n v="210"/>
    <n v="35"/>
    <n v="145"/>
    <n v="0.5892857142857143"/>
    <x v="22"/>
    <n v="-42"/>
    <n v="-14"/>
  </r>
  <r>
    <x v="114"/>
    <n v="123"/>
    <x v="5"/>
    <x v="0"/>
    <x v="2"/>
    <n v="34"/>
    <x v="0"/>
    <x v="1"/>
    <x v="11"/>
    <n v="197"/>
    <n v="322"/>
    <x v="19"/>
    <n v="120"/>
    <x v="34"/>
    <n v="310"/>
    <n v="46"/>
    <n v="203"/>
    <n v="0.61180124223602483"/>
    <x v="24"/>
    <n v="-47"/>
    <n v="-12"/>
  </r>
  <r>
    <x v="23"/>
    <n v="108"/>
    <x v="0"/>
    <x v="0"/>
    <x v="0"/>
    <n v="30"/>
    <x v="1"/>
    <x v="3"/>
    <x v="5"/>
    <n v="116"/>
    <n v="265"/>
    <x v="0"/>
    <n v="100"/>
    <x v="34"/>
    <n v="260"/>
    <n v="41"/>
    <n v="179"/>
    <n v="0.43773584905660379"/>
    <x v="28"/>
    <n v="34"/>
    <n v="-5"/>
  </r>
  <r>
    <x v="117"/>
    <n v="122"/>
    <x v="0"/>
    <x v="0"/>
    <x v="0"/>
    <n v="39"/>
    <x v="1"/>
    <x v="3"/>
    <x v="5"/>
    <n v="115"/>
    <n v="298"/>
    <x v="16"/>
    <n v="110"/>
    <x v="23"/>
    <n v="300"/>
    <n v="61"/>
    <n v="222"/>
    <n v="0.38590604026845637"/>
    <x v="31"/>
    <n v="45"/>
    <n v="2"/>
  </r>
  <r>
    <x v="0"/>
    <n v="72"/>
    <x v="0"/>
    <x v="0"/>
    <x v="0"/>
    <n v="23"/>
    <x v="1"/>
    <x v="2"/>
    <x v="4"/>
    <n v="56"/>
    <n v="182"/>
    <x v="0"/>
    <n v="100"/>
    <x v="17"/>
    <n v="260"/>
    <n v="54"/>
    <n v="149"/>
    <n v="0.30769230769230771"/>
    <x v="66"/>
    <n v="74"/>
    <n v="78"/>
  </r>
  <r>
    <x v="82"/>
    <n v="239"/>
    <x v="0"/>
    <x v="0"/>
    <x v="0"/>
    <n v="66"/>
    <x v="1"/>
    <x v="2"/>
    <x v="4"/>
    <n v="149"/>
    <n v="478"/>
    <x v="16"/>
    <n v="340"/>
    <x v="24"/>
    <n v="710"/>
    <n v="90"/>
    <n v="395"/>
    <n v="0.31171548117154813"/>
    <x v="67"/>
    <n v="151"/>
    <n v="232"/>
  </r>
  <r>
    <x v="69"/>
    <n v="54"/>
    <x v="0"/>
    <x v="0"/>
    <x v="0"/>
    <n v="20"/>
    <x v="1"/>
    <x v="2"/>
    <x v="4"/>
    <n v="12"/>
    <n v="120"/>
    <x v="18"/>
    <n v="70"/>
    <x v="8"/>
    <n v="170"/>
    <n v="54"/>
    <n v="128"/>
    <n v="0.1"/>
    <x v="68"/>
    <n v="58"/>
    <n v="50"/>
  </r>
  <r>
    <x v="1"/>
    <n v="123"/>
    <x v="0"/>
    <x v="0"/>
    <x v="0"/>
    <n v="34"/>
    <x v="1"/>
    <x v="3"/>
    <x v="6"/>
    <n v="133"/>
    <n v="302"/>
    <x v="0"/>
    <n v="120"/>
    <x v="23"/>
    <n v="300"/>
    <n v="46"/>
    <n v="203"/>
    <n v="0.44039735099337746"/>
    <x v="24"/>
    <n v="27"/>
    <n v="-2"/>
  </r>
  <r>
    <x v="117"/>
    <n v="154"/>
    <x v="0"/>
    <x v="0"/>
    <x v="0"/>
    <n v="50"/>
    <x v="1"/>
    <x v="3"/>
    <x v="7"/>
    <n v="120"/>
    <n v="367"/>
    <x v="16"/>
    <n v="150"/>
    <x v="23"/>
    <n v="370"/>
    <n v="93"/>
    <n v="297"/>
    <n v="0.32697547683923706"/>
    <x v="23"/>
    <n v="40"/>
    <n v="3"/>
  </r>
  <r>
    <x v="0"/>
    <n v="76"/>
    <x v="0"/>
    <x v="0"/>
    <x v="0"/>
    <n v="21"/>
    <x v="1"/>
    <x v="2"/>
    <x v="8"/>
    <n v="79"/>
    <n v="187"/>
    <x v="0"/>
    <n v="100"/>
    <x v="35"/>
    <n v="280"/>
    <n v="32"/>
    <n v="129"/>
    <n v="0.42245989304812837"/>
    <x v="40"/>
    <n v="91"/>
    <n v="93"/>
  </r>
  <r>
    <x v="117"/>
    <n v="257"/>
    <x v="0"/>
    <x v="0"/>
    <x v="0"/>
    <n v="84"/>
    <x v="1"/>
    <x v="2"/>
    <x v="8"/>
    <n v="224"/>
    <n v="598"/>
    <x v="16"/>
    <n v="370"/>
    <x v="36"/>
    <n v="890"/>
    <n v="117"/>
    <n v="458"/>
    <n v="0.37458193979933108"/>
    <x v="69"/>
    <n v="196"/>
    <n v="292"/>
  </r>
  <r>
    <x v="98"/>
    <n v="161"/>
    <x v="0"/>
    <x v="0"/>
    <x v="0"/>
    <n v="45"/>
    <x v="1"/>
    <x v="2"/>
    <x v="8"/>
    <n v="92"/>
    <n v="322"/>
    <x v="18"/>
    <n v="230"/>
    <x v="37"/>
    <n v="470"/>
    <n v="69"/>
    <n v="275"/>
    <n v="0.2857142857142857"/>
    <x v="70"/>
    <n v="98"/>
    <n v="148"/>
  </r>
  <r>
    <x v="23"/>
    <n v="161"/>
    <x v="0"/>
    <x v="0"/>
    <x v="0"/>
    <n v="45"/>
    <x v="0"/>
    <x v="0"/>
    <x v="10"/>
    <n v="92"/>
    <n v="322"/>
    <x v="0"/>
    <n v="120"/>
    <x v="13"/>
    <n v="260"/>
    <n v="69"/>
    <n v="275"/>
    <n v="0.2857142857142857"/>
    <x v="45"/>
    <n v="18"/>
    <n v="-62"/>
  </r>
  <r>
    <x v="52"/>
    <n v="123"/>
    <x v="0"/>
    <x v="0"/>
    <x v="0"/>
    <n v="34"/>
    <x v="0"/>
    <x v="0"/>
    <x v="10"/>
    <n v="133"/>
    <n v="302"/>
    <x v="16"/>
    <n v="90"/>
    <x v="12"/>
    <n v="240"/>
    <n v="46"/>
    <n v="203"/>
    <n v="0.44039735099337746"/>
    <x v="57"/>
    <n v="7"/>
    <n v="-62"/>
  </r>
  <r>
    <x v="117"/>
    <n v="108"/>
    <x v="0"/>
    <x v="0"/>
    <x v="0"/>
    <n v="30"/>
    <x v="0"/>
    <x v="0"/>
    <x v="1"/>
    <n v="116"/>
    <n v="265"/>
    <x v="16"/>
    <n v="80"/>
    <x v="20"/>
    <n v="210"/>
    <n v="41"/>
    <n v="179"/>
    <n v="0.43773584905660379"/>
    <x v="54"/>
    <n v="4"/>
    <n v="-55"/>
  </r>
  <r>
    <x v="104"/>
    <n v="82"/>
    <x v="0"/>
    <x v="0"/>
    <x v="0"/>
    <n v="27"/>
    <x v="0"/>
    <x v="1"/>
    <x v="2"/>
    <n v="65"/>
    <n v="205"/>
    <x v="18"/>
    <n v="50"/>
    <x v="2"/>
    <n v="140"/>
    <n v="58"/>
    <n v="167"/>
    <n v="0.31707317073170732"/>
    <x v="41"/>
    <n v="-5"/>
    <n v="-65"/>
  </r>
  <r>
    <x v="69"/>
    <n v="91"/>
    <x v="0"/>
    <x v="0"/>
    <x v="0"/>
    <n v="28"/>
    <x v="0"/>
    <x v="1"/>
    <x v="11"/>
    <n v="76"/>
    <n v="218"/>
    <x v="18"/>
    <n v="50"/>
    <x v="9"/>
    <n v="150"/>
    <n v="51"/>
    <n v="170"/>
    <n v="0.34862385321100919"/>
    <x v="45"/>
    <n v="4"/>
    <n v="-68"/>
  </r>
  <r>
    <x v="43"/>
    <n v="90"/>
    <x v="0"/>
    <x v="0"/>
    <x v="0"/>
    <n v="29"/>
    <x v="0"/>
    <x v="1"/>
    <x v="3"/>
    <n v="74"/>
    <n v="205"/>
    <x v="0"/>
    <n v="50"/>
    <x v="9"/>
    <n v="140"/>
    <n v="41"/>
    <n v="160"/>
    <n v="0.36097560975609755"/>
    <x v="33"/>
    <n v="6"/>
    <n v="-65"/>
  </r>
  <r>
    <x v="77"/>
    <n v="10"/>
    <x v="0"/>
    <x v="1"/>
    <x v="0"/>
    <n v="3"/>
    <x v="1"/>
    <x v="3"/>
    <x v="5"/>
    <n v="-2"/>
    <n v="23"/>
    <x v="4"/>
    <n v="0"/>
    <x v="3"/>
    <n v="10"/>
    <n v="15"/>
    <n v="28"/>
    <n v="-8.6956521739130432E-2"/>
    <x v="18"/>
    <n v="12"/>
    <n v="-13"/>
  </r>
  <r>
    <x v="65"/>
    <n v="86"/>
    <x v="0"/>
    <x v="1"/>
    <x v="0"/>
    <n v="28"/>
    <x v="1"/>
    <x v="3"/>
    <x v="5"/>
    <n v="61"/>
    <n v="202"/>
    <x v="13"/>
    <n v="80"/>
    <x v="11"/>
    <n v="200"/>
    <n v="55"/>
    <n v="169"/>
    <n v="0.30198019801980197"/>
    <x v="20"/>
    <n v="39"/>
    <n v="-2"/>
  </r>
  <r>
    <x v="62"/>
    <n v="79"/>
    <x v="0"/>
    <x v="1"/>
    <x v="0"/>
    <n v="30"/>
    <x v="1"/>
    <x v="3"/>
    <x v="7"/>
    <n v="35"/>
    <n v="177"/>
    <x v="12"/>
    <n v="70"/>
    <x v="8"/>
    <n v="170"/>
    <n v="63"/>
    <n v="172"/>
    <n v="0.19774011299435029"/>
    <x v="30"/>
    <n v="35"/>
    <n v="-7"/>
  </r>
  <r>
    <x v="65"/>
    <n v="96"/>
    <x v="0"/>
    <x v="1"/>
    <x v="0"/>
    <n v="87"/>
    <x v="1"/>
    <x v="3"/>
    <x v="7"/>
    <n v="18"/>
    <n v="230"/>
    <x v="13"/>
    <n v="90"/>
    <x v="2"/>
    <n v="230"/>
    <n v="116"/>
    <n v="299"/>
    <n v="7.8260869565217397E-2"/>
    <x v="20"/>
    <n v="42"/>
    <n v="0"/>
  </r>
  <r>
    <x v="26"/>
    <n v="40"/>
    <x v="0"/>
    <x v="1"/>
    <x v="0"/>
    <n v="11"/>
    <x v="1"/>
    <x v="2"/>
    <x v="8"/>
    <n v="36"/>
    <n v="99"/>
    <x v="12"/>
    <n v="50"/>
    <x v="15"/>
    <n v="140"/>
    <n v="23"/>
    <n v="74"/>
    <n v="0.36363636363636365"/>
    <x v="71"/>
    <n v="54"/>
    <n v="41"/>
  </r>
  <r>
    <x v="94"/>
    <n v="80"/>
    <x v="0"/>
    <x v="1"/>
    <x v="0"/>
    <n v="24"/>
    <x v="1"/>
    <x v="2"/>
    <x v="8"/>
    <n v="48"/>
    <n v="174"/>
    <x v="13"/>
    <n v="110"/>
    <x v="20"/>
    <n v="250"/>
    <n v="46"/>
    <n v="150"/>
    <n v="0.27586206896551724"/>
    <x v="72"/>
    <n v="72"/>
    <n v="76"/>
  </r>
  <r>
    <x v="5"/>
    <n v="257"/>
    <x v="0"/>
    <x v="1"/>
    <x v="0"/>
    <n v="84"/>
    <x v="0"/>
    <x v="0"/>
    <x v="10"/>
    <n v="224"/>
    <n v="598"/>
    <x v="4"/>
    <n v="200"/>
    <x v="32"/>
    <n v="480"/>
    <n v="117"/>
    <n v="458"/>
    <n v="0.37458193979933108"/>
    <x v="73"/>
    <n v="-14"/>
    <n v="-118"/>
  </r>
  <r>
    <x v="77"/>
    <n v="122"/>
    <x v="0"/>
    <x v="1"/>
    <x v="0"/>
    <n v="39"/>
    <x v="0"/>
    <x v="0"/>
    <x v="0"/>
    <n v="114"/>
    <n v="298"/>
    <x v="4"/>
    <n v="90"/>
    <x v="17"/>
    <n v="240"/>
    <n v="62"/>
    <n v="223"/>
    <n v="0.3825503355704698"/>
    <x v="41"/>
    <n v="16"/>
    <n v="-58"/>
  </r>
  <r>
    <x v="13"/>
    <n v="86"/>
    <x v="0"/>
    <x v="1"/>
    <x v="0"/>
    <n v="26"/>
    <x v="0"/>
    <x v="0"/>
    <x v="0"/>
    <n v="-26"/>
    <n v="109"/>
    <x v="12"/>
    <n v="60"/>
    <x v="3"/>
    <n v="80"/>
    <n v="49"/>
    <n v="161"/>
    <n v="-0.23853211009174313"/>
    <x v="37"/>
    <n v="36"/>
    <n v="-29"/>
  </r>
  <r>
    <x v="46"/>
    <n v="239"/>
    <x v="0"/>
    <x v="1"/>
    <x v="0"/>
    <n v="66"/>
    <x v="0"/>
    <x v="1"/>
    <x v="2"/>
    <n v="149"/>
    <n v="478"/>
    <x v="4"/>
    <n v="170"/>
    <x v="13"/>
    <n v="340"/>
    <n v="90"/>
    <n v="395"/>
    <n v="0.31171548117154813"/>
    <x v="74"/>
    <n v="-39"/>
    <n v="-138"/>
  </r>
  <r>
    <x v="46"/>
    <n v="255"/>
    <x v="0"/>
    <x v="1"/>
    <x v="0"/>
    <n v="96"/>
    <x v="0"/>
    <x v="1"/>
    <x v="11"/>
    <n v="183"/>
    <n v="567"/>
    <x v="4"/>
    <n v="170"/>
    <x v="17"/>
    <n v="400"/>
    <n v="129"/>
    <n v="480"/>
    <n v="0.32275132275132273"/>
    <x v="75"/>
    <n v="-53"/>
    <n v="-167"/>
  </r>
  <r>
    <x v="40"/>
    <n v="25"/>
    <x v="0"/>
    <x v="1"/>
    <x v="0"/>
    <n v="9"/>
    <x v="0"/>
    <x v="1"/>
    <x v="11"/>
    <n v="-11"/>
    <n v="56"/>
    <x v="12"/>
    <n v="10"/>
    <x v="5"/>
    <n v="30"/>
    <n v="42"/>
    <n v="76"/>
    <n v="-0.19642857142857142"/>
    <x v="11"/>
    <n v="11"/>
    <n v="-26"/>
  </r>
  <r>
    <x v="1"/>
    <n v="81"/>
    <x v="1"/>
    <x v="0"/>
    <x v="0"/>
    <n v="22"/>
    <x v="1"/>
    <x v="3"/>
    <x v="5"/>
    <n v="84"/>
    <n v="198"/>
    <x v="0"/>
    <n v="80"/>
    <x v="9"/>
    <n v="190"/>
    <n v="33"/>
    <n v="136"/>
    <n v="0.42424242424242425"/>
    <x v="8"/>
    <n v="-4"/>
    <n v="-8"/>
  </r>
  <r>
    <x v="117"/>
    <n v="113"/>
    <x v="1"/>
    <x v="0"/>
    <x v="0"/>
    <n v="36"/>
    <x v="1"/>
    <x v="3"/>
    <x v="5"/>
    <n v="106"/>
    <n v="278"/>
    <x v="16"/>
    <n v="110"/>
    <x v="13"/>
    <n v="270"/>
    <n v="59"/>
    <n v="208"/>
    <n v="0.38129496402877699"/>
    <x v="24"/>
    <n v="4"/>
    <n v="-8"/>
  </r>
  <r>
    <x v="0"/>
    <n v="75"/>
    <x v="1"/>
    <x v="0"/>
    <x v="0"/>
    <n v="24"/>
    <x v="1"/>
    <x v="2"/>
    <x v="4"/>
    <n v="58"/>
    <n v="189"/>
    <x v="0"/>
    <n v="90"/>
    <x v="11"/>
    <n v="240"/>
    <n v="56"/>
    <n v="155"/>
    <n v="0.30687830687830686"/>
    <x v="46"/>
    <n v="42"/>
    <n v="51"/>
  </r>
  <r>
    <x v="24"/>
    <n v="211"/>
    <x v="1"/>
    <x v="0"/>
    <x v="0"/>
    <n v="59"/>
    <x v="1"/>
    <x v="2"/>
    <x v="4"/>
    <n v="129"/>
    <n v="423"/>
    <x v="16"/>
    <n v="270"/>
    <x v="38"/>
    <n v="540"/>
    <n v="83"/>
    <n v="353"/>
    <n v="0.30496453900709219"/>
    <x v="76"/>
    <n v="71"/>
    <n v="117"/>
  </r>
  <r>
    <x v="1"/>
    <n v="118"/>
    <x v="1"/>
    <x v="0"/>
    <x v="0"/>
    <n v="33"/>
    <x v="1"/>
    <x v="3"/>
    <x v="6"/>
    <n v="128"/>
    <n v="290"/>
    <x v="0"/>
    <n v="110"/>
    <x v="17"/>
    <n v="280"/>
    <n v="44"/>
    <n v="195"/>
    <n v="0.44137931034482758"/>
    <x v="28"/>
    <n v="2"/>
    <n v="-10"/>
  </r>
  <r>
    <x v="117"/>
    <n v="173"/>
    <x v="1"/>
    <x v="0"/>
    <x v="0"/>
    <n v="57"/>
    <x v="1"/>
    <x v="3"/>
    <x v="7"/>
    <n v="139"/>
    <n v="412"/>
    <x v="16"/>
    <n v="170"/>
    <x v="12"/>
    <n v="400"/>
    <n v="100"/>
    <n v="330"/>
    <n v="0.33737864077669905"/>
    <x v="24"/>
    <n v="1"/>
    <n v="-12"/>
  </r>
  <r>
    <x v="0"/>
    <n v="50"/>
    <x v="1"/>
    <x v="0"/>
    <x v="0"/>
    <n v="14"/>
    <x v="1"/>
    <x v="2"/>
    <x v="8"/>
    <n v="48"/>
    <n v="123"/>
    <x v="0"/>
    <n v="60"/>
    <x v="8"/>
    <n v="150"/>
    <n v="25"/>
    <n v="89"/>
    <n v="0.3902439024390244"/>
    <x v="71"/>
    <n v="22"/>
    <n v="27"/>
  </r>
  <r>
    <x v="136"/>
    <n v="228"/>
    <x v="1"/>
    <x v="0"/>
    <x v="0"/>
    <n v="75"/>
    <x v="1"/>
    <x v="2"/>
    <x v="8"/>
    <n v="196"/>
    <n v="532"/>
    <x v="16"/>
    <n v="290"/>
    <x v="39"/>
    <n v="680"/>
    <n v="108"/>
    <n v="411"/>
    <n v="0.36842105263157893"/>
    <x v="77"/>
    <n v="94"/>
    <n v="148"/>
  </r>
  <r>
    <x v="93"/>
    <n v="181"/>
    <x v="1"/>
    <x v="0"/>
    <x v="0"/>
    <n v="50"/>
    <x v="1"/>
    <x v="2"/>
    <x v="8"/>
    <n v="107"/>
    <n v="363"/>
    <x v="18"/>
    <n v="230"/>
    <x v="35"/>
    <n v="460"/>
    <n v="75"/>
    <n v="306"/>
    <n v="0.29476584022038566"/>
    <x v="78"/>
    <n v="63"/>
    <n v="97"/>
  </r>
  <r>
    <x v="1"/>
    <n v="181"/>
    <x v="1"/>
    <x v="0"/>
    <x v="0"/>
    <n v="50"/>
    <x v="0"/>
    <x v="0"/>
    <x v="10"/>
    <n v="107"/>
    <n v="363"/>
    <x v="0"/>
    <n v="170"/>
    <x v="11"/>
    <n v="330"/>
    <n v="75"/>
    <n v="306"/>
    <n v="0.29476584022038566"/>
    <x v="26"/>
    <n v="-7"/>
    <n v="-33"/>
  </r>
  <r>
    <x v="82"/>
    <n v="118"/>
    <x v="1"/>
    <x v="0"/>
    <x v="0"/>
    <n v="33"/>
    <x v="0"/>
    <x v="0"/>
    <x v="10"/>
    <n v="127"/>
    <n v="290"/>
    <x v="16"/>
    <n v="110"/>
    <x v="13"/>
    <n v="260"/>
    <n v="45"/>
    <n v="196"/>
    <n v="0.43793103448275861"/>
    <x v="28"/>
    <n v="-17"/>
    <n v="-30"/>
  </r>
  <r>
    <x v="89"/>
    <n v="81"/>
    <x v="1"/>
    <x v="0"/>
    <x v="0"/>
    <n v="22"/>
    <x v="0"/>
    <x v="0"/>
    <x v="1"/>
    <n v="84"/>
    <n v="198"/>
    <x v="16"/>
    <n v="70"/>
    <x v="9"/>
    <n v="180"/>
    <n v="33"/>
    <n v="136"/>
    <n v="0.42424242424242425"/>
    <x v="26"/>
    <n v="-4"/>
    <n v="-18"/>
  </r>
  <r>
    <x v="87"/>
    <n v="78"/>
    <x v="1"/>
    <x v="0"/>
    <x v="0"/>
    <n v="25"/>
    <x v="0"/>
    <x v="1"/>
    <x v="2"/>
    <n v="62"/>
    <n v="197"/>
    <x v="18"/>
    <n v="60"/>
    <x v="2"/>
    <n v="160"/>
    <n v="57"/>
    <n v="160"/>
    <n v="0.31472081218274112"/>
    <x v="16"/>
    <n v="-2"/>
    <n v="-37"/>
  </r>
  <r>
    <x v="89"/>
    <n v="75"/>
    <x v="1"/>
    <x v="0"/>
    <x v="0"/>
    <n v="24"/>
    <x v="0"/>
    <x v="1"/>
    <x v="11"/>
    <n v="59"/>
    <n v="189"/>
    <x v="16"/>
    <n v="60"/>
    <x v="1"/>
    <n v="150"/>
    <n v="55"/>
    <n v="154"/>
    <n v="0.31216931216931215"/>
    <x v="11"/>
    <n v="-9"/>
    <n v="-39"/>
  </r>
  <r>
    <x v="83"/>
    <n v="102"/>
    <x v="1"/>
    <x v="0"/>
    <x v="0"/>
    <n v="31"/>
    <x v="0"/>
    <x v="1"/>
    <x v="11"/>
    <n v="89"/>
    <n v="245"/>
    <x v="18"/>
    <n v="80"/>
    <x v="8"/>
    <n v="200"/>
    <n v="54"/>
    <n v="187"/>
    <n v="0.36326530612244901"/>
    <x v="1"/>
    <n v="-19"/>
    <n v="-45"/>
  </r>
  <r>
    <x v="23"/>
    <n v="88"/>
    <x v="1"/>
    <x v="0"/>
    <x v="0"/>
    <n v="29"/>
    <x v="0"/>
    <x v="1"/>
    <x v="3"/>
    <n v="70"/>
    <n v="200"/>
    <x v="0"/>
    <n v="70"/>
    <x v="2"/>
    <n v="160"/>
    <n v="42"/>
    <n v="159"/>
    <n v="0.35"/>
    <x v="16"/>
    <n v="-10"/>
    <n v="-40"/>
  </r>
  <r>
    <x v="77"/>
    <n v="10"/>
    <x v="1"/>
    <x v="1"/>
    <x v="0"/>
    <n v="3"/>
    <x v="1"/>
    <x v="3"/>
    <x v="5"/>
    <n v="-3"/>
    <n v="23"/>
    <x v="4"/>
    <n v="0"/>
    <x v="3"/>
    <n v="20"/>
    <n v="16"/>
    <n v="29"/>
    <n v="-0.13043478260869565"/>
    <x v="18"/>
    <n v="13"/>
    <n v="-3"/>
  </r>
  <r>
    <x v="14"/>
    <n v="77"/>
    <x v="1"/>
    <x v="1"/>
    <x v="0"/>
    <n v="25"/>
    <x v="1"/>
    <x v="3"/>
    <x v="5"/>
    <n v="51"/>
    <n v="180"/>
    <x v="13"/>
    <n v="70"/>
    <x v="2"/>
    <n v="170"/>
    <n v="52"/>
    <n v="154"/>
    <n v="0.28333333333333333"/>
    <x v="25"/>
    <n v="9"/>
    <n v="-10"/>
  </r>
  <r>
    <x v="46"/>
    <n v="15"/>
    <x v="1"/>
    <x v="1"/>
    <x v="0"/>
    <n v="4"/>
    <x v="1"/>
    <x v="3"/>
    <x v="6"/>
    <n v="8"/>
    <n v="39"/>
    <x v="4"/>
    <n v="10"/>
    <x v="3"/>
    <n v="30"/>
    <n v="16"/>
    <n v="35"/>
    <n v="0.20512820512820512"/>
    <x v="42"/>
    <n v="2"/>
    <n v="-9"/>
  </r>
  <r>
    <x v="13"/>
    <n v="82"/>
    <x v="1"/>
    <x v="1"/>
    <x v="0"/>
    <n v="31"/>
    <x v="1"/>
    <x v="3"/>
    <x v="7"/>
    <n v="38"/>
    <n v="184"/>
    <x v="12"/>
    <n v="80"/>
    <x v="4"/>
    <n v="180"/>
    <n v="64"/>
    <n v="177"/>
    <n v="0.20652173913043478"/>
    <x v="19"/>
    <n v="2"/>
    <n v="-4"/>
  </r>
  <r>
    <x v="14"/>
    <n v="94"/>
    <x v="1"/>
    <x v="1"/>
    <x v="0"/>
    <n v="85"/>
    <x v="1"/>
    <x v="3"/>
    <x v="7"/>
    <n v="16"/>
    <n v="224"/>
    <x v="13"/>
    <n v="90"/>
    <x v="0"/>
    <n v="220"/>
    <n v="114"/>
    <n v="293"/>
    <n v="7.1428571428571425E-2"/>
    <x v="23"/>
    <n v="14"/>
    <n v="-4"/>
  </r>
  <r>
    <x v="26"/>
    <n v="54"/>
    <x v="1"/>
    <x v="1"/>
    <x v="0"/>
    <n v="15"/>
    <x v="1"/>
    <x v="2"/>
    <x v="8"/>
    <n v="51"/>
    <n v="132"/>
    <x v="12"/>
    <n v="60"/>
    <x v="9"/>
    <n v="160"/>
    <n v="27"/>
    <n v="96"/>
    <n v="0.38636363636363635"/>
    <x v="13"/>
    <n v="29"/>
    <n v="28"/>
  </r>
  <r>
    <x v="41"/>
    <n v="75"/>
    <x v="1"/>
    <x v="1"/>
    <x v="0"/>
    <n v="23"/>
    <x v="1"/>
    <x v="2"/>
    <x v="8"/>
    <n v="45"/>
    <n v="164"/>
    <x v="13"/>
    <n v="90"/>
    <x v="8"/>
    <n v="200"/>
    <n v="44"/>
    <n v="142"/>
    <n v="0.27439024390243905"/>
    <x v="46"/>
    <n v="25"/>
    <n v="36"/>
  </r>
  <r>
    <x v="5"/>
    <n v="228"/>
    <x v="1"/>
    <x v="1"/>
    <x v="0"/>
    <n v="75"/>
    <x v="0"/>
    <x v="0"/>
    <x v="10"/>
    <n v="196"/>
    <n v="532"/>
    <x v="4"/>
    <n v="210"/>
    <x v="40"/>
    <n v="490"/>
    <n v="108"/>
    <n v="411"/>
    <n v="0.36842105263157893"/>
    <x v="16"/>
    <n v="-16"/>
    <n v="-42"/>
  </r>
  <r>
    <x v="5"/>
    <n v="113"/>
    <x v="1"/>
    <x v="1"/>
    <x v="0"/>
    <n v="36"/>
    <x v="0"/>
    <x v="0"/>
    <x v="0"/>
    <n v="107"/>
    <n v="278"/>
    <x v="4"/>
    <n v="100"/>
    <x v="11"/>
    <n v="250"/>
    <n v="58"/>
    <n v="207"/>
    <n v="0.38489208633093525"/>
    <x v="2"/>
    <n v="-7"/>
    <n v="-28"/>
  </r>
  <r>
    <x v="5"/>
    <n v="211"/>
    <x v="1"/>
    <x v="1"/>
    <x v="0"/>
    <n v="59"/>
    <x v="0"/>
    <x v="1"/>
    <x v="2"/>
    <n v="129"/>
    <n v="423"/>
    <x v="4"/>
    <n v="170"/>
    <x v="13"/>
    <n v="350"/>
    <n v="83"/>
    <n v="353"/>
    <n v="0.30496453900709219"/>
    <x v="45"/>
    <n v="-19"/>
    <n v="-73"/>
  </r>
  <r>
    <x v="66"/>
    <n v="245"/>
    <x v="1"/>
    <x v="1"/>
    <x v="0"/>
    <n v="93"/>
    <x v="0"/>
    <x v="1"/>
    <x v="11"/>
    <n v="173"/>
    <n v="545"/>
    <x v="4"/>
    <n v="200"/>
    <x v="17"/>
    <n v="450"/>
    <n v="127"/>
    <n v="465"/>
    <n v="0.31743119266055048"/>
    <x v="79"/>
    <n v="-43"/>
    <n v="-95"/>
  </r>
  <r>
    <x v="43"/>
    <n v="86"/>
    <x v="2"/>
    <x v="0"/>
    <x v="0"/>
    <n v="24"/>
    <x v="1"/>
    <x v="3"/>
    <x v="5"/>
    <n v="88"/>
    <n v="210"/>
    <x v="0"/>
    <n v="80"/>
    <x v="15"/>
    <n v="200"/>
    <n v="36"/>
    <n v="146"/>
    <n v="0.41904761904761906"/>
    <x v="20"/>
    <n v="2"/>
    <n v="-10"/>
  </r>
  <r>
    <x v="89"/>
    <n v="127"/>
    <x v="2"/>
    <x v="0"/>
    <x v="0"/>
    <n v="40"/>
    <x v="1"/>
    <x v="3"/>
    <x v="5"/>
    <n v="122"/>
    <n v="312"/>
    <x v="16"/>
    <n v="120"/>
    <x v="17"/>
    <n v="300"/>
    <n v="63"/>
    <n v="230"/>
    <n v="0.39102564102564102"/>
    <x v="25"/>
    <n v="8"/>
    <n v="-12"/>
  </r>
  <r>
    <x v="1"/>
    <n v="67"/>
    <x v="2"/>
    <x v="0"/>
    <x v="0"/>
    <n v="22"/>
    <x v="1"/>
    <x v="2"/>
    <x v="4"/>
    <n v="47"/>
    <n v="168"/>
    <x v="0"/>
    <n v="80"/>
    <x v="9"/>
    <n v="210"/>
    <n v="54"/>
    <n v="143"/>
    <n v="0.27976190476190477"/>
    <x v="80"/>
    <n v="33"/>
    <n v="42"/>
  </r>
  <r>
    <x v="89"/>
    <n v="250"/>
    <x v="2"/>
    <x v="0"/>
    <x v="0"/>
    <n v="70"/>
    <x v="1"/>
    <x v="2"/>
    <x v="4"/>
    <n v="157"/>
    <n v="501"/>
    <x v="16"/>
    <n v="320"/>
    <x v="16"/>
    <n v="640"/>
    <n v="94"/>
    <n v="414"/>
    <n v="0.31337325349301398"/>
    <x v="81"/>
    <n v="83"/>
    <n v="139"/>
  </r>
  <r>
    <x v="23"/>
    <n v="123"/>
    <x v="2"/>
    <x v="0"/>
    <x v="0"/>
    <n v="34"/>
    <x v="1"/>
    <x v="3"/>
    <x v="6"/>
    <n v="134"/>
    <n v="302"/>
    <x v="0"/>
    <n v="120"/>
    <x v="17"/>
    <n v="290"/>
    <n v="45"/>
    <n v="202"/>
    <n v="0.44370860927152317"/>
    <x v="24"/>
    <n v="-4"/>
    <n v="-12"/>
  </r>
  <r>
    <x v="24"/>
    <n v="224"/>
    <x v="2"/>
    <x v="0"/>
    <x v="0"/>
    <n v="73"/>
    <x v="1"/>
    <x v="3"/>
    <x v="7"/>
    <n v="194"/>
    <n v="534"/>
    <x v="16"/>
    <n v="220"/>
    <x v="37"/>
    <n v="520"/>
    <n v="116"/>
    <n v="413"/>
    <n v="0.36329588014981273"/>
    <x v="23"/>
    <n v="-4"/>
    <n v="-14"/>
  </r>
  <r>
    <x v="1"/>
    <n v="54"/>
    <x v="2"/>
    <x v="0"/>
    <x v="0"/>
    <n v="15"/>
    <x v="1"/>
    <x v="2"/>
    <x v="8"/>
    <n v="53"/>
    <n v="133"/>
    <x v="0"/>
    <n v="60"/>
    <x v="15"/>
    <n v="170"/>
    <n v="26"/>
    <n v="95"/>
    <n v="0.39849624060150374"/>
    <x v="13"/>
    <n v="37"/>
    <n v="37"/>
  </r>
  <r>
    <x v="117"/>
    <n v="247"/>
    <x v="2"/>
    <x v="0"/>
    <x v="0"/>
    <n v="81"/>
    <x v="1"/>
    <x v="2"/>
    <x v="8"/>
    <n v="216"/>
    <n v="576"/>
    <x v="16"/>
    <n v="310"/>
    <x v="31"/>
    <n v="730"/>
    <n v="113"/>
    <n v="441"/>
    <n v="0.375"/>
    <x v="82"/>
    <n v="104"/>
    <n v="154"/>
  </r>
  <r>
    <x v="113"/>
    <n v="153"/>
    <x v="2"/>
    <x v="0"/>
    <x v="0"/>
    <n v="42"/>
    <x v="1"/>
    <x v="2"/>
    <x v="8"/>
    <n v="87"/>
    <n v="306"/>
    <x v="18"/>
    <n v="190"/>
    <x v="12"/>
    <n v="390"/>
    <n v="66"/>
    <n v="261"/>
    <n v="0.28431372549019607"/>
    <x v="83"/>
    <n v="53"/>
    <n v="84"/>
  </r>
  <r>
    <x v="0"/>
    <n v="153"/>
    <x v="2"/>
    <x v="0"/>
    <x v="0"/>
    <n v="42"/>
    <x v="0"/>
    <x v="0"/>
    <x v="10"/>
    <n v="87"/>
    <n v="306"/>
    <x v="0"/>
    <n v="140"/>
    <x v="9"/>
    <n v="280"/>
    <n v="66"/>
    <n v="261"/>
    <n v="0.28431372549019607"/>
    <x v="2"/>
    <n v="-7"/>
    <n v="-26"/>
  </r>
  <r>
    <x v="103"/>
    <n v="123"/>
    <x v="2"/>
    <x v="0"/>
    <x v="0"/>
    <n v="34"/>
    <x v="0"/>
    <x v="0"/>
    <x v="10"/>
    <n v="133"/>
    <n v="302"/>
    <x v="16"/>
    <n v="110"/>
    <x v="17"/>
    <n v="280"/>
    <n v="46"/>
    <n v="203"/>
    <n v="0.44039735099337746"/>
    <x v="2"/>
    <n v="-3"/>
    <n v="-22"/>
  </r>
  <r>
    <x v="89"/>
    <n v="86"/>
    <x v="2"/>
    <x v="0"/>
    <x v="0"/>
    <n v="24"/>
    <x v="0"/>
    <x v="0"/>
    <x v="1"/>
    <n v="88"/>
    <n v="210"/>
    <x v="16"/>
    <n v="80"/>
    <x v="9"/>
    <n v="190"/>
    <n v="36"/>
    <n v="146"/>
    <n v="0.41904761904761906"/>
    <x v="20"/>
    <n v="-8"/>
    <n v="-20"/>
  </r>
  <r>
    <x v="101"/>
    <n v="88"/>
    <x v="2"/>
    <x v="0"/>
    <x v="0"/>
    <n v="29"/>
    <x v="0"/>
    <x v="1"/>
    <x v="2"/>
    <n v="72"/>
    <n v="221"/>
    <x v="18"/>
    <n v="70"/>
    <x v="8"/>
    <n v="180"/>
    <n v="61"/>
    <n v="178"/>
    <n v="0.32579185520361992"/>
    <x v="16"/>
    <n v="-2"/>
    <n v="-41"/>
  </r>
  <r>
    <x v="113"/>
    <n v="134"/>
    <x v="2"/>
    <x v="0"/>
    <x v="0"/>
    <n v="41"/>
    <x v="0"/>
    <x v="1"/>
    <x v="11"/>
    <n v="121"/>
    <n v="320"/>
    <x v="18"/>
    <n v="110"/>
    <x v="15"/>
    <n v="260"/>
    <n v="65"/>
    <n v="240"/>
    <n v="0.37812499999999999"/>
    <x v="27"/>
    <n v="-31"/>
    <n v="-60"/>
  </r>
  <r>
    <x v="23"/>
    <n v="81"/>
    <x v="2"/>
    <x v="0"/>
    <x v="0"/>
    <n v="26"/>
    <x v="0"/>
    <x v="1"/>
    <x v="3"/>
    <n v="66"/>
    <n v="185"/>
    <x v="0"/>
    <n v="60"/>
    <x v="2"/>
    <n v="150"/>
    <n v="38"/>
    <n v="145"/>
    <n v="0.35675675675675678"/>
    <x v="0"/>
    <n v="-6"/>
    <n v="-35"/>
  </r>
  <r>
    <x v="66"/>
    <n v="10"/>
    <x v="2"/>
    <x v="1"/>
    <x v="0"/>
    <n v="3"/>
    <x v="1"/>
    <x v="3"/>
    <x v="5"/>
    <n v="-1"/>
    <n v="24"/>
    <x v="4"/>
    <n v="0"/>
    <x v="3"/>
    <n v="20"/>
    <n v="15"/>
    <n v="28"/>
    <n v="-4.1666666666666664E-2"/>
    <x v="18"/>
    <n v="11"/>
    <n v="-4"/>
  </r>
  <r>
    <x v="65"/>
    <n v="83"/>
    <x v="2"/>
    <x v="1"/>
    <x v="0"/>
    <n v="27"/>
    <x v="1"/>
    <x v="3"/>
    <x v="5"/>
    <n v="57"/>
    <n v="195"/>
    <x v="13"/>
    <n v="80"/>
    <x v="8"/>
    <n v="190"/>
    <n v="55"/>
    <n v="165"/>
    <n v="0.29230769230769232"/>
    <x v="24"/>
    <n v="13"/>
    <n v="-5"/>
  </r>
  <r>
    <x v="13"/>
    <n v="68"/>
    <x v="2"/>
    <x v="1"/>
    <x v="0"/>
    <n v="25"/>
    <x v="1"/>
    <x v="3"/>
    <x v="7"/>
    <n v="26"/>
    <n v="153"/>
    <x v="12"/>
    <n v="60"/>
    <x v="4"/>
    <n v="150"/>
    <n v="59"/>
    <n v="152"/>
    <n v="0.16993464052287582"/>
    <x v="28"/>
    <n v="14"/>
    <n v="-3"/>
  </r>
  <r>
    <x v="65"/>
    <n v="105"/>
    <x v="2"/>
    <x v="1"/>
    <x v="0"/>
    <n v="95"/>
    <x v="1"/>
    <x v="3"/>
    <x v="7"/>
    <n v="20"/>
    <n v="250"/>
    <x v="13"/>
    <n v="100"/>
    <x v="0"/>
    <n v="240"/>
    <n v="125"/>
    <n v="325"/>
    <n v="0.08"/>
    <x v="42"/>
    <n v="10"/>
    <n v="-10"/>
  </r>
  <r>
    <x v="26"/>
    <n v="50"/>
    <x v="2"/>
    <x v="1"/>
    <x v="0"/>
    <n v="14"/>
    <x v="1"/>
    <x v="2"/>
    <x v="8"/>
    <n v="48"/>
    <n v="123"/>
    <x v="12"/>
    <n v="60"/>
    <x v="8"/>
    <n v="150"/>
    <n v="25"/>
    <n v="89"/>
    <n v="0.3902439024390244"/>
    <x v="71"/>
    <n v="22"/>
    <n v="27"/>
  </r>
  <r>
    <x v="65"/>
    <n v="80"/>
    <x v="2"/>
    <x v="1"/>
    <x v="0"/>
    <n v="24"/>
    <x v="1"/>
    <x v="2"/>
    <x v="8"/>
    <n v="50"/>
    <n v="176"/>
    <x v="13"/>
    <n v="100"/>
    <x v="9"/>
    <n v="220"/>
    <n v="46"/>
    <n v="150"/>
    <n v="0.28409090909090912"/>
    <x v="84"/>
    <n v="30"/>
    <n v="44"/>
  </r>
  <r>
    <x v="77"/>
    <n v="247"/>
    <x v="2"/>
    <x v="1"/>
    <x v="0"/>
    <n v="81"/>
    <x v="0"/>
    <x v="0"/>
    <x v="10"/>
    <n v="216"/>
    <n v="576"/>
    <x v="4"/>
    <n v="230"/>
    <x v="38"/>
    <n v="530"/>
    <n v="113"/>
    <n v="441"/>
    <n v="0.375"/>
    <x v="6"/>
    <n v="-16"/>
    <n v="-46"/>
  </r>
  <r>
    <x v="66"/>
    <n v="127"/>
    <x v="2"/>
    <x v="1"/>
    <x v="0"/>
    <n v="40"/>
    <x v="0"/>
    <x v="0"/>
    <x v="0"/>
    <n v="123"/>
    <n v="312"/>
    <x v="4"/>
    <n v="120"/>
    <x v="20"/>
    <n v="290"/>
    <n v="62"/>
    <n v="229"/>
    <n v="0.39423076923076922"/>
    <x v="25"/>
    <n v="-3"/>
    <n v="-22"/>
  </r>
  <r>
    <x v="77"/>
    <n v="250"/>
    <x v="2"/>
    <x v="1"/>
    <x v="0"/>
    <n v="70"/>
    <x v="0"/>
    <x v="1"/>
    <x v="2"/>
    <n v="156"/>
    <n v="501"/>
    <x v="4"/>
    <n v="210"/>
    <x v="20"/>
    <n v="410"/>
    <n v="95"/>
    <n v="415"/>
    <n v="0.31137724550898205"/>
    <x v="33"/>
    <n v="-36"/>
    <n v="-91"/>
  </r>
  <r>
    <x v="77"/>
    <n v="294"/>
    <x v="2"/>
    <x v="1"/>
    <x v="0"/>
    <n v="111"/>
    <x v="0"/>
    <x v="1"/>
    <x v="11"/>
    <n v="216"/>
    <n v="654"/>
    <x v="4"/>
    <n v="240"/>
    <x v="35"/>
    <n v="540"/>
    <n v="144"/>
    <n v="549"/>
    <n v="0.33027522935779818"/>
    <x v="85"/>
    <n v="-46"/>
    <n v="-114"/>
  </r>
  <r>
    <x v="13"/>
    <n v="20"/>
    <x v="2"/>
    <x v="1"/>
    <x v="0"/>
    <n v="7"/>
    <x v="0"/>
    <x v="1"/>
    <x v="11"/>
    <n v="-16"/>
    <n v="45"/>
    <x v="12"/>
    <n v="10"/>
    <x v="7"/>
    <n v="30"/>
    <n v="41"/>
    <n v="68"/>
    <n v="-0.35555555555555557"/>
    <x v="18"/>
    <n v="6"/>
    <n v="-15"/>
  </r>
  <r>
    <x v="23"/>
    <n v="108"/>
    <x v="3"/>
    <x v="0"/>
    <x v="0"/>
    <n v="30"/>
    <x v="1"/>
    <x v="3"/>
    <x v="5"/>
    <n v="172"/>
    <n v="282"/>
    <x v="0"/>
    <n v="100"/>
    <x v="34"/>
    <n v="260"/>
    <n v="41"/>
    <n v="179"/>
    <n v="0.60992907801418439"/>
    <x v="28"/>
    <n v="-22"/>
    <n v="-22"/>
  </r>
  <r>
    <x v="117"/>
    <n v="122"/>
    <x v="3"/>
    <x v="0"/>
    <x v="0"/>
    <n v="39"/>
    <x v="1"/>
    <x v="3"/>
    <x v="5"/>
    <n v="171"/>
    <n v="318"/>
    <x v="16"/>
    <n v="110"/>
    <x v="23"/>
    <n v="300"/>
    <n v="61"/>
    <n v="222"/>
    <n v="0.53773584905660377"/>
    <x v="31"/>
    <n v="-11"/>
    <n v="-18"/>
  </r>
  <r>
    <x v="1"/>
    <n v="72"/>
    <x v="3"/>
    <x v="0"/>
    <x v="0"/>
    <n v="23"/>
    <x v="1"/>
    <x v="2"/>
    <x v="4"/>
    <n v="83"/>
    <n v="194"/>
    <x v="0"/>
    <n v="100"/>
    <x v="17"/>
    <n v="260"/>
    <n v="54"/>
    <n v="149"/>
    <n v="0.42783505154639173"/>
    <x v="66"/>
    <n v="47"/>
    <n v="66"/>
  </r>
  <r>
    <x v="68"/>
    <n v="239"/>
    <x v="3"/>
    <x v="0"/>
    <x v="0"/>
    <n v="66"/>
    <x v="1"/>
    <x v="2"/>
    <x v="4"/>
    <n v="221"/>
    <n v="509"/>
    <x v="16"/>
    <n v="340"/>
    <x v="24"/>
    <n v="710"/>
    <n v="90"/>
    <n v="395"/>
    <n v="0.43418467583497056"/>
    <x v="67"/>
    <n v="79"/>
    <n v="201"/>
  </r>
  <r>
    <x v="83"/>
    <n v="54"/>
    <x v="3"/>
    <x v="0"/>
    <x v="0"/>
    <n v="20"/>
    <x v="1"/>
    <x v="2"/>
    <x v="4"/>
    <n v="18"/>
    <n v="128"/>
    <x v="18"/>
    <n v="70"/>
    <x v="8"/>
    <n v="170"/>
    <n v="54"/>
    <n v="128"/>
    <n v="0.140625"/>
    <x v="68"/>
    <n v="52"/>
    <n v="42"/>
  </r>
  <r>
    <x v="23"/>
    <n v="123"/>
    <x v="3"/>
    <x v="0"/>
    <x v="0"/>
    <n v="34"/>
    <x v="1"/>
    <x v="3"/>
    <x v="6"/>
    <n v="197"/>
    <n v="322"/>
    <x v="0"/>
    <n v="120"/>
    <x v="23"/>
    <n v="300"/>
    <n v="46"/>
    <n v="203"/>
    <n v="0.61180124223602483"/>
    <x v="24"/>
    <n v="-37"/>
    <n v="-22"/>
  </r>
  <r>
    <x v="117"/>
    <n v="154"/>
    <x v="3"/>
    <x v="0"/>
    <x v="0"/>
    <n v="50"/>
    <x v="1"/>
    <x v="3"/>
    <x v="7"/>
    <n v="178"/>
    <n v="391"/>
    <x v="16"/>
    <n v="150"/>
    <x v="23"/>
    <n v="370"/>
    <n v="93"/>
    <n v="297"/>
    <n v="0.45524296675191817"/>
    <x v="23"/>
    <n v="-18"/>
    <n v="-21"/>
  </r>
  <r>
    <x v="1"/>
    <n v="76"/>
    <x v="3"/>
    <x v="0"/>
    <x v="0"/>
    <n v="21"/>
    <x v="1"/>
    <x v="2"/>
    <x v="8"/>
    <n v="117"/>
    <n v="199"/>
    <x v="0"/>
    <n v="100"/>
    <x v="35"/>
    <n v="280"/>
    <n v="32"/>
    <n v="129"/>
    <n v="0.5879396984924623"/>
    <x v="40"/>
    <n v="53"/>
    <n v="81"/>
  </r>
  <r>
    <x v="82"/>
    <n v="257"/>
    <x v="3"/>
    <x v="0"/>
    <x v="0"/>
    <n v="84"/>
    <x v="1"/>
    <x v="2"/>
    <x v="8"/>
    <n v="332"/>
    <n v="637"/>
    <x v="16"/>
    <n v="370"/>
    <x v="36"/>
    <n v="890"/>
    <n v="117"/>
    <n v="458"/>
    <n v="0.52119309262166402"/>
    <x v="69"/>
    <n v="88"/>
    <n v="253"/>
  </r>
  <r>
    <x v="101"/>
    <n v="161"/>
    <x v="3"/>
    <x v="0"/>
    <x v="0"/>
    <n v="45"/>
    <x v="1"/>
    <x v="2"/>
    <x v="8"/>
    <n v="137"/>
    <n v="343"/>
    <x v="18"/>
    <n v="230"/>
    <x v="37"/>
    <n v="470"/>
    <n v="69"/>
    <n v="275"/>
    <n v="0.39941690962099125"/>
    <x v="70"/>
    <n v="53"/>
    <n v="127"/>
  </r>
  <r>
    <x v="43"/>
    <n v="161"/>
    <x v="3"/>
    <x v="0"/>
    <x v="0"/>
    <n v="45"/>
    <x v="0"/>
    <x v="0"/>
    <x v="10"/>
    <n v="137"/>
    <n v="343"/>
    <x v="0"/>
    <n v="120"/>
    <x v="13"/>
    <n v="260"/>
    <n v="69"/>
    <n v="275"/>
    <n v="0.39941690962099125"/>
    <x v="45"/>
    <n v="-27"/>
    <n v="-83"/>
  </r>
  <r>
    <x v="52"/>
    <n v="123"/>
    <x v="3"/>
    <x v="0"/>
    <x v="0"/>
    <n v="34"/>
    <x v="0"/>
    <x v="0"/>
    <x v="10"/>
    <n v="197"/>
    <n v="322"/>
    <x v="16"/>
    <n v="90"/>
    <x v="12"/>
    <n v="240"/>
    <n v="46"/>
    <n v="203"/>
    <n v="0.61180124223602483"/>
    <x v="57"/>
    <n v="-57"/>
    <n v="-82"/>
  </r>
  <r>
    <x v="117"/>
    <n v="108"/>
    <x v="3"/>
    <x v="0"/>
    <x v="0"/>
    <n v="30"/>
    <x v="0"/>
    <x v="0"/>
    <x v="1"/>
    <n v="172"/>
    <n v="282"/>
    <x v="16"/>
    <n v="80"/>
    <x v="20"/>
    <n v="210"/>
    <n v="41"/>
    <n v="179"/>
    <n v="0.60992907801418439"/>
    <x v="54"/>
    <n v="-52"/>
    <n v="-72"/>
  </r>
  <r>
    <x v="83"/>
    <n v="82"/>
    <x v="3"/>
    <x v="0"/>
    <x v="0"/>
    <n v="27"/>
    <x v="0"/>
    <x v="1"/>
    <x v="2"/>
    <n v="96"/>
    <n v="218"/>
    <x v="18"/>
    <n v="50"/>
    <x v="2"/>
    <n v="140"/>
    <n v="58"/>
    <n v="167"/>
    <n v="0.44036697247706424"/>
    <x v="41"/>
    <n v="-36"/>
    <n v="-78"/>
  </r>
  <r>
    <x v="83"/>
    <n v="91"/>
    <x v="3"/>
    <x v="0"/>
    <x v="0"/>
    <n v="28"/>
    <x v="0"/>
    <x v="1"/>
    <x v="11"/>
    <n v="113"/>
    <n v="232"/>
    <x v="18"/>
    <n v="50"/>
    <x v="9"/>
    <n v="150"/>
    <n v="51"/>
    <n v="170"/>
    <n v="0.48706896551724138"/>
    <x v="45"/>
    <n v="-33"/>
    <n v="-82"/>
  </r>
  <r>
    <x v="1"/>
    <n v="90"/>
    <x v="3"/>
    <x v="0"/>
    <x v="0"/>
    <n v="29"/>
    <x v="0"/>
    <x v="1"/>
    <x v="3"/>
    <n v="110"/>
    <n v="218"/>
    <x v="0"/>
    <n v="50"/>
    <x v="9"/>
    <n v="140"/>
    <n v="41"/>
    <n v="160"/>
    <n v="0.50458715596330272"/>
    <x v="33"/>
    <n v="-30"/>
    <n v="-78"/>
  </r>
  <r>
    <x v="77"/>
    <n v="10"/>
    <x v="3"/>
    <x v="1"/>
    <x v="0"/>
    <n v="3"/>
    <x v="1"/>
    <x v="3"/>
    <x v="5"/>
    <n v="-3"/>
    <n v="25"/>
    <x v="4"/>
    <n v="0"/>
    <x v="3"/>
    <n v="10"/>
    <n v="15"/>
    <n v="28"/>
    <n v="-0.12"/>
    <x v="18"/>
    <n v="13"/>
    <n v="-15"/>
  </r>
  <r>
    <x v="41"/>
    <n v="86"/>
    <x v="3"/>
    <x v="1"/>
    <x v="0"/>
    <n v="28"/>
    <x v="1"/>
    <x v="3"/>
    <x v="5"/>
    <n v="91"/>
    <n v="215"/>
    <x v="13"/>
    <n v="80"/>
    <x v="11"/>
    <n v="200"/>
    <n v="55"/>
    <n v="169"/>
    <n v="0.42325581395348838"/>
    <x v="20"/>
    <n v="9"/>
    <n v="-15"/>
  </r>
  <r>
    <x v="13"/>
    <n v="79"/>
    <x v="3"/>
    <x v="1"/>
    <x v="0"/>
    <n v="30"/>
    <x v="1"/>
    <x v="3"/>
    <x v="7"/>
    <n v="52"/>
    <n v="189"/>
    <x v="12"/>
    <n v="70"/>
    <x v="8"/>
    <n v="170"/>
    <n v="63"/>
    <n v="172"/>
    <n v="0.27513227513227512"/>
    <x v="30"/>
    <n v="18"/>
    <n v="-19"/>
  </r>
  <r>
    <x v="112"/>
    <n v="96"/>
    <x v="3"/>
    <x v="1"/>
    <x v="0"/>
    <n v="87"/>
    <x v="1"/>
    <x v="3"/>
    <x v="7"/>
    <n v="27"/>
    <n v="245"/>
    <x v="13"/>
    <n v="90"/>
    <x v="2"/>
    <n v="230"/>
    <n v="116"/>
    <n v="299"/>
    <n v="0.11020408163265306"/>
    <x v="20"/>
    <n v="33"/>
    <n v="-15"/>
  </r>
  <r>
    <x v="13"/>
    <n v="40"/>
    <x v="3"/>
    <x v="1"/>
    <x v="0"/>
    <n v="11"/>
    <x v="1"/>
    <x v="2"/>
    <x v="8"/>
    <n v="53"/>
    <n v="106"/>
    <x v="12"/>
    <n v="50"/>
    <x v="15"/>
    <n v="140"/>
    <n v="23"/>
    <n v="74"/>
    <n v="0.5"/>
    <x v="71"/>
    <n v="37"/>
    <n v="34"/>
  </r>
  <r>
    <x v="14"/>
    <n v="80"/>
    <x v="3"/>
    <x v="1"/>
    <x v="0"/>
    <n v="24"/>
    <x v="1"/>
    <x v="2"/>
    <x v="8"/>
    <n v="71"/>
    <n v="185"/>
    <x v="13"/>
    <n v="110"/>
    <x v="20"/>
    <n v="250"/>
    <n v="46"/>
    <n v="150"/>
    <n v="0.38378378378378381"/>
    <x v="72"/>
    <n v="49"/>
    <n v="65"/>
  </r>
  <r>
    <x v="66"/>
    <n v="257"/>
    <x v="3"/>
    <x v="1"/>
    <x v="0"/>
    <n v="84"/>
    <x v="0"/>
    <x v="0"/>
    <x v="10"/>
    <n v="332"/>
    <n v="637"/>
    <x v="4"/>
    <n v="200"/>
    <x v="32"/>
    <n v="480"/>
    <n v="117"/>
    <n v="458"/>
    <n v="0.52119309262166402"/>
    <x v="73"/>
    <n v="-122"/>
    <n v="-157"/>
  </r>
  <r>
    <x v="74"/>
    <n v="122"/>
    <x v="3"/>
    <x v="1"/>
    <x v="0"/>
    <n v="39"/>
    <x v="0"/>
    <x v="0"/>
    <x v="0"/>
    <n v="169"/>
    <n v="318"/>
    <x v="4"/>
    <n v="90"/>
    <x v="17"/>
    <n v="240"/>
    <n v="62"/>
    <n v="223"/>
    <n v="0.53144654088050314"/>
    <x v="41"/>
    <n v="-39"/>
    <n v="-78"/>
  </r>
  <r>
    <x v="40"/>
    <n v="86"/>
    <x v="3"/>
    <x v="1"/>
    <x v="0"/>
    <n v="26"/>
    <x v="0"/>
    <x v="0"/>
    <x v="0"/>
    <n v="-39"/>
    <n v="116"/>
    <x v="12"/>
    <n v="60"/>
    <x v="3"/>
    <n v="80"/>
    <n v="49"/>
    <n v="161"/>
    <n v="-0.33620689655172414"/>
    <x v="37"/>
    <n v="49"/>
    <n v="-36"/>
  </r>
  <r>
    <x v="74"/>
    <n v="239"/>
    <x v="3"/>
    <x v="1"/>
    <x v="0"/>
    <n v="66"/>
    <x v="0"/>
    <x v="1"/>
    <x v="2"/>
    <n v="221"/>
    <n v="509"/>
    <x v="4"/>
    <n v="170"/>
    <x v="13"/>
    <n v="340"/>
    <n v="90"/>
    <n v="395"/>
    <n v="0.43418467583497056"/>
    <x v="74"/>
    <n v="-111"/>
    <n v="-169"/>
  </r>
  <r>
    <x v="74"/>
    <n v="255"/>
    <x v="3"/>
    <x v="1"/>
    <x v="0"/>
    <n v="96"/>
    <x v="0"/>
    <x v="1"/>
    <x v="11"/>
    <n v="272"/>
    <n v="604"/>
    <x v="4"/>
    <n v="170"/>
    <x v="17"/>
    <n v="400"/>
    <n v="129"/>
    <n v="480"/>
    <n v="0.45033112582781459"/>
    <x v="75"/>
    <n v="-142"/>
    <n v="-204"/>
  </r>
  <r>
    <x v="13"/>
    <n v="25"/>
    <x v="3"/>
    <x v="1"/>
    <x v="0"/>
    <n v="9"/>
    <x v="0"/>
    <x v="1"/>
    <x v="11"/>
    <n v="-16"/>
    <n v="60"/>
    <x v="12"/>
    <n v="10"/>
    <x v="5"/>
    <n v="30"/>
    <n v="42"/>
    <n v="76"/>
    <n v="-0.26666666666666666"/>
    <x v="11"/>
    <n v="16"/>
    <n v="-30"/>
  </r>
  <r>
    <x v="43"/>
    <n v="81"/>
    <x v="4"/>
    <x v="0"/>
    <x v="0"/>
    <n v="22"/>
    <x v="1"/>
    <x v="3"/>
    <x v="5"/>
    <n v="125"/>
    <n v="211"/>
    <x v="0"/>
    <n v="80"/>
    <x v="9"/>
    <n v="190"/>
    <n v="33"/>
    <n v="136"/>
    <n v="0.59241706161137442"/>
    <x v="8"/>
    <n v="-45"/>
    <n v="-21"/>
  </r>
  <r>
    <x v="24"/>
    <n v="113"/>
    <x v="4"/>
    <x v="0"/>
    <x v="0"/>
    <n v="36"/>
    <x v="1"/>
    <x v="3"/>
    <x v="5"/>
    <n v="157"/>
    <n v="296"/>
    <x v="16"/>
    <n v="110"/>
    <x v="13"/>
    <n v="270"/>
    <n v="59"/>
    <n v="208"/>
    <n v="0.53040540540540537"/>
    <x v="24"/>
    <n v="-47"/>
    <n v="-26"/>
  </r>
  <r>
    <x v="1"/>
    <n v="75"/>
    <x v="4"/>
    <x v="0"/>
    <x v="0"/>
    <n v="24"/>
    <x v="1"/>
    <x v="2"/>
    <x v="4"/>
    <n v="86"/>
    <n v="201"/>
    <x v="0"/>
    <n v="90"/>
    <x v="11"/>
    <n v="240"/>
    <n v="56"/>
    <n v="155"/>
    <n v="0.42786069651741293"/>
    <x v="46"/>
    <n v="14"/>
    <n v="39"/>
  </r>
  <r>
    <x v="24"/>
    <n v="211"/>
    <x v="4"/>
    <x v="0"/>
    <x v="0"/>
    <n v="59"/>
    <x v="1"/>
    <x v="2"/>
    <x v="4"/>
    <n v="191"/>
    <n v="451"/>
    <x v="16"/>
    <n v="270"/>
    <x v="38"/>
    <n v="540"/>
    <n v="83"/>
    <n v="353"/>
    <n v="0.42350332594235035"/>
    <x v="76"/>
    <n v="9"/>
    <n v="89"/>
  </r>
  <r>
    <x v="23"/>
    <n v="118"/>
    <x v="4"/>
    <x v="0"/>
    <x v="0"/>
    <n v="33"/>
    <x v="1"/>
    <x v="3"/>
    <x v="6"/>
    <n v="190"/>
    <n v="309"/>
    <x v="0"/>
    <n v="110"/>
    <x v="17"/>
    <n v="280"/>
    <n v="44"/>
    <n v="195"/>
    <n v="0.61488673139158578"/>
    <x v="28"/>
    <n v="-60"/>
    <n v="-29"/>
  </r>
  <r>
    <x v="117"/>
    <n v="173"/>
    <x v="4"/>
    <x v="0"/>
    <x v="0"/>
    <n v="57"/>
    <x v="1"/>
    <x v="3"/>
    <x v="7"/>
    <n v="206"/>
    <n v="439"/>
    <x v="16"/>
    <n v="170"/>
    <x v="12"/>
    <n v="400"/>
    <n v="100"/>
    <n v="330"/>
    <n v="0.46924829157175396"/>
    <x v="24"/>
    <n v="-66"/>
    <n v="-39"/>
  </r>
  <r>
    <x v="0"/>
    <n v="50"/>
    <x v="4"/>
    <x v="0"/>
    <x v="0"/>
    <n v="14"/>
    <x v="1"/>
    <x v="2"/>
    <x v="8"/>
    <n v="71"/>
    <n v="131"/>
    <x v="0"/>
    <n v="60"/>
    <x v="8"/>
    <n v="150"/>
    <n v="25"/>
    <n v="89"/>
    <n v="0.5419847328244275"/>
    <x v="71"/>
    <n v="-1"/>
    <n v="19"/>
  </r>
  <r>
    <x v="89"/>
    <n v="228"/>
    <x v="4"/>
    <x v="0"/>
    <x v="0"/>
    <n v="75"/>
    <x v="1"/>
    <x v="2"/>
    <x v="8"/>
    <n v="291"/>
    <n v="567"/>
    <x v="16"/>
    <n v="290"/>
    <x v="39"/>
    <n v="680"/>
    <n v="108"/>
    <n v="411"/>
    <n v="0.51322751322751325"/>
    <x v="77"/>
    <n v="-1"/>
    <n v="113"/>
  </r>
  <r>
    <x v="104"/>
    <n v="181"/>
    <x v="4"/>
    <x v="0"/>
    <x v="0"/>
    <n v="50"/>
    <x v="1"/>
    <x v="2"/>
    <x v="8"/>
    <n v="159"/>
    <n v="387"/>
    <x v="18"/>
    <n v="230"/>
    <x v="35"/>
    <n v="460"/>
    <n v="75"/>
    <n v="306"/>
    <n v="0.41085271317829458"/>
    <x v="78"/>
    <n v="11"/>
    <n v="73"/>
  </r>
  <r>
    <x v="1"/>
    <n v="181"/>
    <x v="4"/>
    <x v="0"/>
    <x v="0"/>
    <n v="50"/>
    <x v="0"/>
    <x v="0"/>
    <x v="10"/>
    <n v="159"/>
    <n v="387"/>
    <x v="0"/>
    <n v="170"/>
    <x v="11"/>
    <n v="330"/>
    <n v="75"/>
    <n v="306"/>
    <n v="0.41085271317829458"/>
    <x v="26"/>
    <n v="-59"/>
    <n v="-57"/>
  </r>
  <r>
    <x v="52"/>
    <n v="118"/>
    <x v="4"/>
    <x v="0"/>
    <x v="0"/>
    <n v="33"/>
    <x v="0"/>
    <x v="0"/>
    <x v="10"/>
    <n v="188"/>
    <n v="309"/>
    <x v="16"/>
    <n v="110"/>
    <x v="13"/>
    <n v="260"/>
    <n v="45"/>
    <n v="196"/>
    <n v="0.60841423948220064"/>
    <x v="28"/>
    <n v="-78"/>
    <n v="-49"/>
  </r>
  <r>
    <x v="52"/>
    <n v="81"/>
    <x v="4"/>
    <x v="0"/>
    <x v="0"/>
    <n v="22"/>
    <x v="0"/>
    <x v="0"/>
    <x v="1"/>
    <n v="125"/>
    <n v="211"/>
    <x v="16"/>
    <n v="70"/>
    <x v="9"/>
    <n v="180"/>
    <n v="33"/>
    <n v="136"/>
    <n v="0.59241706161137442"/>
    <x v="26"/>
    <n v="-45"/>
    <n v="-31"/>
  </r>
  <r>
    <x v="69"/>
    <n v="78"/>
    <x v="4"/>
    <x v="0"/>
    <x v="0"/>
    <n v="25"/>
    <x v="0"/>
    <x v="1"/>
    <x v="2"/>
    <n v="92"/>
    <n v="210"/>
    <x v="18"/>
    <n v="60"/>
    <x v="2"/>
    <n v="160"/>
    <n v="57"/>
    <n v="160"/>
    <n v="0.43809523809523809"/>
    <x v="16"/>
    <n v="-32"/>
    <n v="-50"/>
  </r>
  <r>
    <x v="103"/>
    <n v="75"/>
    <x v="4"/>
    <x v="0"/>
    <x v="0"/>
    <n v="24"/>
    <x v="0"/>
    <x v="1"/>
    <x v="11"/>
    <n v="88"/>
    <n v="201"/>
    <x v="16"/>
    <n v="60"/>
    <x v="1"/>
    <n v="150"/>
    <n v="55"/>
    <n v="154"/>
    <n v="0.43781094527363185"/>
    <x v="11"/>
    <n v="-38"/>
    <n v="-51"/>
  </r>
  <r>
    <x v="113"/>
    <n v="102"/>
    <x v="4"/>
    <x v="0"/>
    <x v="0"/>
    <n v="31"/>
    <x v="0"/>
    <x v="1"/>
    <x v="11"/>
    <n v="132"/>
    <n v="261"/>
    <x v="18"/>
    <n v="80"/>
    <x v="8"/>
    <n v="200"/>
    <n v="54"/>
    <n v="187"/>
    <n v="0.50574712643678166"/>
    <x v="1"/>
    <n v="-62"/>
    <n v="-61"/>
  </r>
  <r>
    <x v="1"/>
    <n v="88"/>
    <x v="4"/>
    <x v="0"/>
    <x v="0"/>
    <n v="29"/>
    <x v="0"/>
    <x v="1"/>
    <x v="3"/>
    <n v="104"/>
    <n v="213"/>
    <x v="0"/>
    <n v="70"/>
    <x v="2"/>
    <n v="160"/>
    <n v="42"/>
    <n v="159"/>
    <n v="0.48826291079812206"/>
    <x v="16"/>
    <n v="-44"/>
    <n v="-53"/>
  </r>
  <r>
    <x v="66"/>
    <n v="10"/>
    <x v="4"/>
    <x v="1"/>
    <x v="0"/>
    <n v="3"/>
    <x v="1"/>
    <x v="3"/>
    <x v="5"/>
    <n v="-4"/>
    <n v="25"/>
    <x v="4"/>
    <n v="0"/>
    <x v="3"/>
    <n v="20"/>
    <n v="16"/>
    <n v="29"/>
    <n v="-0.16"/>
    <x v="18"/>
    <n v="14"/>
    <n v="-5"/>
  </r>
  <r>
    <x v="41"/>
    <n v="77"/>
    <x v="4"/>
    <x v="1"/>
    <x v="0"/>
    <n v="25"/>
    <x v="1"/>
    <x v="3"/>
    <x v="5"/>
    <n v="76"/>
    <n v="192"/>
    <x v="13"/>
    <n v="70"/>
    <x v="2"/>
    <n v="170"/>
    <n v="52"/>
    <n v="154"/>
    <n v="0.39583333333333331"/>
    <x v="25"/>
    <n v="-16"/>
    <n v="-22"/>
  </r>
  <r>
    <x v="5"/>
    <n v="15"/>
    <x v="4"/>
    <x v="1"/>
    <x v="0"/>
    <n v="4"/>
    <x v="1"/>
    <x v="3"/>
    <x v="6"/>
    <n v="12"/>
    <n v="42"/>
    <x v="4"/>
    <n v="10"/>
    <x v="3"/>
    <n v="30"/>
    <n v="16"/>
    <n v="35"/>
    <n v="0.2857142857142857"/>
    <x v="42"/>
    <n v="-2"/>
    <n v="-12"/>
  </r>
  <r>
    <x v="13"/>
    <n v="82"/>
    <x v="4"/>
    <x v="1"/>
    <x v="0"/>
    <n v="31"/>
    <x v="1"/>
    <x v="3"/>
    <x v="7"/>
    <n v="56"/>
    <n v="196"/>
    <x v="12"/>
    <n v="80"/>
    <x v="4"/>
    <n v="180"/>
    <n v="64"/>
    <n v="177"/>
    <n v="0.2857142857142857"/>
    <x v="19"/>
    <n v="-16"/>
    <n v="-16"/>
  </r>
  <r>
    <x v="94"/>
    <n v="94"/>
    <x v="4"/>
    <x v="1"/>
    <x v="0"/>
    <n v="85"/>
    <x v="1"/>
    <x v="3"/>
    <x v="7"/>
    <n v="24"/>
    <n v="239"/>
    <x v="13"/>
    <n v="90"/>
    <x v="0"/>
    <n v="220"/>
    <n v="114"/>
    <n v="293"/>
    <n v="0.100418410041841"/>
    <x v="23"/>
    <n v="6"/>
    <n v="-19"/>
  </r>
  <r>
    <x v="13"/>
    <n v="54"/>
    <x v="4"/>
    <x v="1"/>
    <x v="0"/>
    <n v="15"/>
    <x v="1"/>
    <x v="2"/>
    <x v="8"/>
    <n v="76"/>
    <n v="141"/>
    <x v="12"/>
    <n v="60"/>
    <x v="9"/>
    <n v="160"/>
    <n v="27"/>
    <n v="96"/>
    <n v="0.53900709219858156"/>
    <x v="13"/>
    <n v="4"/>
    <n v="19"/>
  </r>
  <r>
    <x v="65"/>
    <n v="75"/>
    <x v="4"/>
    <x v="1"/>
    <x v="0"/>
    <n v="23"/>
    <x v="1"/>
    <x v="2"/>
    <x v="8"/>
    <n v="67"/>
    <n v="175"/>
    <x v="13"/>
    <n v="90"/>
    <x v="8"/>
    <n v="200"/>
    <n v="44"/>
    <n v="142"/>
    <n v="0.38285714285714284"/>
    <x v="46"/>
    <n v="3"/>
    <n v="25"/>
  </r>
  <r>
    <x v="77"/>
    <n v="228"/>
    <x v="4"/>
    <x v="1"/>
    <x v="0"/>
    <n v="75"/>
    <x v="0"/>
    <x v="0"/>
    <x v="10"/>
    <n v="291"/>
    <n v="567"/>
    <x v="4"/>
    <n v="210"/>
    <x v="40"/>
    <n v="490"/>
    <n v="108"/>
    <n v="411"/>
    <n v="0.51322751322751325"/>
    <x v="16"/>
    <n v="-111"/>
    <n v="-77"/>
  </r>
  <r>
    <x v="77"/>
    <n v="113"/>
    <x v="4"/>
    <x v="1"/>
    <x v="0"/>
    <n v="36"/>
    <x v="0"/>
    <x v="0"/>
    <x v="0"/>
    <n v="159"/>
    <n v="296"/>
    <x v="4"/>
    <n v="100"/>
    <x v="11"/>
    <n v="250"/>
    <n v="58"/>
    <n v="207"/>
    <n v="0.53716216216216217"/>
    <x v="2"/>
    <n v="-59"/>
    <n v="-46"/>
  </r>
  <r>
    <x v="46"/>
    <n v="211"/>
    <x v="4"/>
    <x v="1"/>
    <x v="0"/>
    <n v="59"/>
    <x v="0"/>
    <x v="1"/>
    <x v="2"/>
    <n v="191"/>
    <n v="451"/>
    <x v="4"/>
    <n v="170"/>
    <x v="13"/>
    <n v="350"/>
    <n v="83"/>
    <n v="353"/>
    <n v="0.42350332594235035"/>
    <x v="45"/>
    <n v="-81"/>
    <n v="-101"/>
  </r>
  <r>
    <x v="77"/>
    <n v="245"/>
    <x v="4"/>
    <x v="1"/>
    <x v="0"/>
    <n v="93"/>
    <x v="0"/>
    <x v="1"/>
    <x v="11"/>
    <n v="257"/>
    <n v="581"/>
    <x v="4"/>
    <n v="200"/>
    <x v="17"/>
    <n v="450"/>
    <n v="127"/>
    <n v="465"/>
    <n v="0.44234079173838209"/>
    <x v="79"/>
    <n v="-127"/>
    <n v="-131"/>
  </r>
  <r>
    <x v="43"/>
    <n v="86"/>
    <x v="5"/>
    <x v="0"/>
    <x v="0"/>
    <n v="24"/>
    <x v="1"/>
    <x v="3"/>
    <x v="5"/>
    <n v="131"/>
    <n v="224"/>
    <x v="0"/>
    <n v="80"/>
    <x v="15"/>
    <n v="200"/>
    <n v="36"/>
    <n v="146"/>
    <n v="0.5848214285714286"/>
    <x v="20"/>
    <n v="-41"/>
    <n v="-24"/>
  </r>
  <r>
    <x v="82"/>
    <n v="127"/>
    <x v="5"/>
    <x v="0"/>
    <x v="0"/>
    <n v="40"/>
    <x v="1"/>
    <x v="3"/>
    <x v="5"/>
    <n v="181"/>
    <n v="332"/>
    <x v="16"/>
    <n v="120"/>
    <x v="17"/>
    <n v="300"/>
    <n v="63"/>
    <n v="230"/>
    <n v="0.54518072289156627"/>
    <x v="25"/>
    <n v="-51"/>
    <n v="-32"/>
  </r>
  <r>
    <x v="43"/>
    <n v="67"/>
    <x v="5"/>
    <x v="0"/>
    <x v="0"/>
    <n v="22"/>
    <x v="1"/>
    <x v="2"/>
    <x v="4"/>
    <n v="70"/>
    <n v="179"/>
    <x v="0"/>
    <n v="80"/>
    <x v="9"/>
    <n v="210"/>
    <n v="54"/>
    <n v="143"/>
    <n v="0.39106145251396646"/>
    <x v="80"/>
    <n v="10"/>
    <n v="31"/>
  </r>
  <r>
    <x v="68"/>
    <n v="250"/>
    <x v="5"/>
    <x v="0"/>
    <x v="0"/>
    <n v="70"/>
    <x v="1"/>
    <x v="2"/>
    <x v="4"/>
    <n v="233"/>
    <n v="534"/>
    <x v="16"/>
    <n v="320"/>
    <x v="16"/>
    <n v="640"/>
    <n v="94"/>
    <n v="414"/>
    <n v="0.43632958801498128"/>
    <x v="81"/>
    <n v="7"/>
    <n v="106"/>
  </r>
  <r>
    <x v="0"/>
    <n v="123"/>
    <x v="5"/>
    <x v="0"/>
    <x v="0"/>
    <n v="34"/>
    <x v="1"/>
    <x v="3"/>
    <x v="6"/>
    <n v="199"/>
    <n v="322"/>
    <x v="0"/>
    <n v="120"/>
    <x v="17"/>
    <n v="290"/>
    <n v="45"/>
    <n v="202"/>
    <n v="0.61801242236024845"/>
    <x v="24"/>
    <n v="-69"/>
    <n v="-32"/>
  </r>
  <r>
    <x v="82"/>
    <n v="224"/>
    <x v="5"/>
    <x v="0"/>
    <x v="0"/>
    <n v="73"/>
    <x v="1"/>
    <x v="3"/>
    <x v="7"/>
    <n v="288"/>
    <n v="569"/>
    <x v="16"/>
    <n v="220"/>
    <x v="37"/>
    <n v="520"/>
    <n v="116"/>
    <n v="413"/>
    <n v="0.5061511423550088"/>
    <x v="23"/>
    <n v="-98"/>
    <n v="-49"/>
  </r>
  <r>
    <x v="1"/>
    <n v="54"/>
    <x v="5"/>
    <x v="0"/>
    <x v="0"/>
    <n v="15"/>
    <x v="1"/>
    <x v="2"/>
    <x v="8"/>
    <n v="79"/>
    <n v="142"/>
    <x v="0"/>
    <n v="60"/>
    <x v="15"/>
    <n v="170"/>
    <n v="26"/>
    <n v="95"/>
    <n v="0.55633802816901412"/>
    <x v="13"/>
    <n v="11"/>
    <n v="28"/>
  </r>
  <r>
    <x v="52"/>
    <n v="247"/>
    <x v="5"/>
    <x v="0"/>
    <x v="0"/>
    <n v="81"/>
    <x v="1"/>
    <x v="2"/>
    <x v="8"/>
    <n v="321"/>
    <n v="614"/>
    <x v="16"/>
    <n v="310"/>
    <x v="31"/>
    <n v="730"/>
    <n v="113"/>
    <n v="441"/>
    <n v="0.5228013029315961"/>
    <x v="82"/>
    <n v="-1"/>
    <n v="116"/>
  </r>
  <r>
    <x v="90"/>
    <n v="153"/>
    <x v="5"/>
    <x v="0"/>
    <x v="0"/>
    <n v="42"/>
    <x v="1"/>
    <x v="2"/>
    <x v="8"/>
    <n v="129"/>
    <n v="326"/>
    <x v="18"/>
    <n v="190"/>
    <x v="12"/>
    <n v="390"/>
    <n v="66"/>
    <n v="261"/>
    <n v="0.39570552147239263"/>
    <x v="83"/>
    <n v="11"/>
    <n v="64"/>
  </r>
  <r>
    <x v="1"/>
    <n v="153"/>
    <x v="5"/>
    <x v="0"/>
    <x v="0"/>
    <n v="42"/>
    <x v="0"/>
    <x v="0"/>
    <x v="10"/>
    <n v="129"/>
    <n v="326"/>
    <x v="0"/>
    <n v="140"/>
    <x v="9"/>
    <n v="280"/>
    <n v="66"/>
    <n v="261"/>
    <n v="0.39570552147239263"/>
    <x v="2"/>
    <n v="-49"/>
    <n v="-46"/>
  </r>
  <r>
    <x v="137"/>
    <n v="123"/>
    <x v="5"/>
    <x v="0"/>
    <x v="0"/>
    <n v="34"/>
    <x v="0"/>
    <x v="0"/>
    <x v="10"/>
    <n v="197"/>
    <n v="322"/>
    <x v="16"/>
    <n v="110"/>
    <x v="17"/>
    <n v="280"/>
    <n v="46"/>
    <n v="203"/>
    <n v="0.61180124223602483"/>
    <x v="2"/>
    <n v="-67"/>
    <n v="-42"/>
  </r>
  <r>
    <x v="82"/>
    <n v="86"/>
    <x v="5"/>
    <x v="0"/>
    <x v="0"/>
    <n v="24"/>
    <x v="0"/>
    <x v="0"/>
    <x v="1"/>
    <n v="131"/>
    <n v="224"/>
    <x v="16"/>
    <n v="80"/>
    <x v="9"/>
    <n v="190"/>
    <n v="36"/>
    <n v="146"/>
    <n v="0.5848214285714286"/>
    <x v="20"/>
    <n v="-51"/>
    <n v="-34"/>
  </r>
  <r>
    <x v="101"/>
    <n v="88"/>
    <x v="5"/>
    <x v="0"/>
    <x v="0"/>
    <n v="29"/>
    <x v="0"/>
    <x v="1"/>
    <x v="2"/>
    <n v="107"/>
    <n v="236"/>
    <x v="18"/>
    <n v="70"/>
    <x v="8"/>
    <n v="180"/>
    <n v="61"/>
    <n v="178"/>
    <n v="0.45338983050847459"/>
    <x v="16"/>
    <n v="-37"/>
    <n v="-56"/>
  </r>
  <r>
    <x v="101"/>
    <n v="134"/>
    <x v="5"/>
    <x v="0"/>
    <x v="0"/>
    <n v="41"/>
    <x v="0"/>
    <x v="1"/>
    <x v="11"/>
    <n v="180"/>
    <n v="341"/>
    <x v="18"/>
    <n v="110"/>
    <x v="15"/>
    <n v="260"/>
    <n v="65"/>
    <n v="240"/>
    <n v="0.52785923753665687"/>
    <x v="27"/>
    <n v="-90"/>
    <n v="-81"/>
  </r>
  <r>
    <x v="23"/>
    <n v="81"/>
    <x v="5"/>
    <x v="0"/>
    <x v="0"/>
    <n v="26"/>
    <x v="0"/>
    <x v="1"/>
    <x v="3"/>
    <n v="98"/>
    <n v="197"/>
    <x v="0"/>
    <n v="60"/>
    <x v="2"/>
    <n v="150"/>
    <n v="38"/>
    <n v="145"/>
    <n v="0.49746192893401014"/>
    <x v="0"/>
    <n v="-38"/>
    <n v="-47"/>
  </r>
  <r>
    <x v="5"/>
    <n v="10"/>
    <x v="5"/>
    <x v="1"/>
    <x v="0"/>
    <n v="3"/>
    <x v="1"/>
    <x v="3"/>
    <x v="5"/>
    <n v="-1"/>
    <n v="26"/>
    <x v="4"/>
    <n v="0"/>
    <x v="3"/>
    <n v="20"/>
    <n v="15"/>
    <n v="28"/>
    <n v="-3.8461538461538464E-2"/>
    <x v="18"/>
    <n v="11"/>
    <n v="-6"/>
  </r>
  <r>
    <x v="112"/>
    <n v="83"/>
    <x v="5"/>
    <x v="1"/>
    <x v="0"/>
    <n v="27"/>
    <x v="1"/>
    <x v="3"/>
    <x v="5"/>
    <n v="85"/>
    <n v="208"/>
    <x v="13"/>
    <n v="80"/>
    <x v="8"/>
    <n v="190"/>
    <n v="55"/>
    <n v="165"/>
    <n v="0.40865384615384615"/>
    <x v="24"/>
    <n v="-15"/>
    <n v="-18"/>
  </r>
  <r>
    <x v="13"/>
    <n v="68"/>
    <x v="5"/>
    <x v="1"/>
    <x v="0"/>
    <n v="25"/>
    <x v="1"/>
    <x v="3"/>
    <x v="7"/>
    <n v="39"/>
    <n v="163"/>
    <x v="12"/>
    <n v="60"/>
    <x v="4"/>
    <n v="150"/>
    <n v="59"/>
    <n v="152"/>
    <n v="0.2392638036809816"/>
    <x v="28"/>
    <n v="1"/>
    <n v="-13"/>
  </r>
  <r>
    <x v="14"/>
    <n v="105"/>
    <x v="5"/>
    <x v="1"/>
    <x v="0"/>
    <n v="95"/>
    <x v="1"/>
    <x v="3"/>
    <x v="7"/>
    <n v="30"/>
    <n v="266"/>
    <x v="13"/>
    <n v="100"/>
    <x v="0"/>
    <n v="240"/>
    <n v="125"/>
    <n v="325"/>
    <n v="0.11278195488721804"/>
    <x v="42"/>
    <n v="0"/>
    <n v="-26"/>
  </r>
  <r>
    <x v="13"/>
    <n v="50"/>
    <x v="5"/>
    <x v="1"/>
    <x v="0"/>
    <n v="14"/>
    <x v="1"/>
    <x v="2"/>
    <x v="8"/>
    <n v="71"/>
    <n v="131"/>
    <x v="12"/>
    <n v="60"/>
    <x v="8"/>
    <n v="150"/>
    <n v="25"/>
    <n v="89"/>
    <n v="0.5419847328244275"/>
    <x v="71"/>
    <n v="-1"/>
    <n v="19"/>
  </r>
  <r>
    <x v="14"/>
    <n v="80"/>
    <x v="5"/>
    <x v="1"/>
    <x v="0"/>
    <n v="24"/>
    <x v="1"/>
    <x v="2"/>
    <x v="8"/>
    <n v="74"/>
    <n v="188"/>
    <x v="13"/>
    <n v="100"/>
    <x v="9"/>
    <n v="220"/>
    <n v="46"/>
    <n v="150"/>
    <n v="0.39361702127659576"/>
    <x v="84"/>
    <n v="6"/>
    <n v="32"/>
  </r>
  <r>
    <x v="74"/>
    <n v="247"/>
    <x v="5"/>
    <x v="1"/>
    <x v="0"/>
    <n v="81"/>
    <x v="0"/>
    <x v="0"/>
    <x v="10"/>
    <n v="321"/>
    <n v="614"/>
    <x v="4"/>
    <n v="230"/>
    <x v="38"/>
    <n v="530"/>
    <n v="113"/>
    <n v="441"/>
    <n v="0.5228013029315961"/>
    <x v="6"/>
    <n v="-121"/>
    <n v="-84"/>
  </r>
  <r>
    <x v="74"/>
    <n v="127"/>
    <x v="5"/>
    <x v="1"/>
    <x v="0"/>
    <n v="40"/>
    <x v="0"/>
    <x v="0"/>
    <x v="0"/>
    <n v="183"/>
    <n v="332"/>
    <x v="4"/>
    <n v="120"/>
    <x v="20"/>
    <n v="290"/>
    <n v="62"/>
    <n v="229"/>
    <n v="0.5512048192771084"/>
    <x v="25"/>
    <n v="-63"/>
    <n v="-42"/>
  </r>
  <r>
    <x v="77"/>
    <n v="250"/>
    <x v="5"/>
    <x v="1"/>
    <x v="0"/>
    <n v="70"/>
    <x v="0"/>
    <x v="1"/>
    <x v="2"/>
    <n v="232"/>
    <n v="534"/>
    <x v="4"/>
    <n v="210"/>
    <x v="20"/>
    <n v="410"/>
    <n v="95"/>
    <n v="415"/>
    <n v="0.43445692883895132"/>
    <x v="33"/>
    <n v="-112"/>
    <n v="-124"/>
  </r>
  <r>
    <x v="46"/>
    <n v="294"/>
    <x v="5"/>
    <x v="1"/>
    <x v="0"/>
    <n v="111"/>
    <x v="0"/>
    <x v="1"/>
    <x v="11"/>
    <n v="321"/>
    <n v="697"/>
    <x v="4"/>
    <n v="240"/>
    <x v="35"/>
    <n v="540"/>
    <n v="144"/>
    <n v="549"/>
    <n v="0.46054519368723101"/>
    <x v="85"/>
    <n v="-151"/>
    <n v="-157"/>
  </r>
  <r>
    <x v="62"/>
    <n v="20"/>
    <x v="5"/>
    <x v="1"/>
    <x v="0"/>
    <n v="7"/>
    <x v="0"/>
    <x v="1"/>
    <x v="11"/>
    <n v="-24"/>
    <n v="48"/>
    <x v="12"/>
    <n v="10"/>
    <x v="7"/>
    <n v="30"/>
    <n v="41"/>
    <n v="68"/>
    <n v="-0.5"/>
    <x v="18"/>
    <n v="14"/>
    <n v="-18"/>
  </r>
  <r>
    <x v="138"/>
    <n v="154"/>
    <x v="0"/>
    <x v="0"/>
    <x v="3"/>
    <n v="50"/>
    <x v="1"/>
    <x v="3"/>
    <x v="5"/>
    <n v="-117"/>
    <n v="130"/>
    <x v="3"/>
    <n v="220"/>
    <x v="22"/>
    <n v="190"/>
    <n v="93"/>
    <n v="297"/>
    <n v="-0.9"/>
    <x v="86"/>
    <n v="17"/>
    <n v="60"/>
  </r>
  <r>
    <x v="139"/>
    <n v="257"/>
    <x v="0"/>
    <x v="0"/>
    <x v="3"/>
    <n v="84"/>
    <x v="1"/>
    <x v="2"/>
    <x v="4"/>
    <n v="225"/>
    <n v="598"/>
    <x v="3"/>
    <n v="230"/>
    <x v="16"/>
    <n v="550"/>
    <n v="116"/>
    <n v="457"/>
    <n v="0.37625418060200672"/>
    <x v="47"/>
    <n v="15"/>
    <n v="-48"/>
  </r>
  <r>
    <x v="140"/>
    <n v="122"/>
    <x v="0"/>
    <x v="0"/>
    <x v="3"/>
    <n v="39"/>
    <x v="1"/>
    <x v="3"/>
    <x v="6"/>
    <n v="-74"/>
    <n v="109"/>
    <x v="3"/>
    <n v="170"/>
    <x v="41"/>
    <n v="150"/>
    <n v="61"/>
    <n v="222"/>
    <n v="-0.67889908256880738"/>
    <x v="87"/>
    <n v="14"/>
    <n v="41"/>
  </r>
  <r>
    <x v="81"/>
    <n v="260"/>
    <x v="0"/>
    <x v="0"/>
    <x v="3"/>
    <n v="91"/>
    <x v="1"/>
    <x v="3"/>
    <x v="7"/>
    <n v="247"/>
    <n v="650"/>
    <x v="3"/>
    <n v="380"/>
    <x v="42"/>
    <n v="960"/>
    <n v="143"/>
    <n v="494"/>
    <n v="0.38"/>
    <x v="88"/>
    <n v="223"/>
    <n v="310"/>
  </r>
  <r>
    <x v="4"/>
    <n v="239"/>
    <x v="0"/>
    <x v="0"/>
    <x v="3"/>
    <n v="66"/>
    <x v="1"/>
    <x v="2"/>
    <x v="9"/>
    <n v="149"/>
    <n v="478"/>
    <x v="3"/>
    <n v="210"/>
    <x v="23"/>
    <n v="430"/>
    <n v="90"/>
    <n v="395"/>
    <n v="0.31171548117154813"/>
    <x v="43"/>
    <n v="11"/>
    <n v="-48"/>
  </r>
  <r>
    <x v="4"/>
    <n v="125"/>
    <x v="0"/>
    <x v="0"/>
    <x v="3"/>
    <n v="113"/>
    <x v="1"/>
    <x v="2"/>
    <x v="8"/>
    <n v="27"/>
    <n v="298"/>
    <x v="3"/>
    <n v="110"/>
    <x v="1"/>
    <n v="270"/>
    <n v="146"/>
    <n v="384"/>
    <n v="9.0604026845637578E-2"/>
    <x v="11"/>
    <n v="23"/>
    <n v="-28"/>
  </r>
  <r>
    <x v="141"/>
    <n v="108"/>
    <x v="0"/>
    <x v="0"/>
    <x v="3"/>
    <n v="30"/>
    <x v="0"/>
    <x v="0"/>
    <x v="10"/>
    <n v="115"/>
    <n v="265"/>
    <x v="3"/>
    <n v="80"/>
    <x v="20"/>
    <n v="210"/>
    <n v="42"/>
    <n v="180"/>
    <n v="0.43396226415094341"/>
    <x v="54"/>
    <n v="5"/>
    <n v="-55"/>
  </r>
  <r>
    <x v="4"/>
    <n v="239"/>
    <x v="0"/>
    <x v="0"/>
    <x v="3"/>
    <n v="74"/>
    <x v="0"/>
    <x v="0"/>
    <x v="0"/>
    <n v="186"/>
    <n v="520"/>
    <x v="3"/>
    <n v="190"/>
    <x v="35"/>
    <n v="410"/>
    <n v="95"/>
    <n v="408"/>
    <n v="0.3576923076923077"/>
    <x v="89"/>
    <n v="-16"/>
    <n v="-110"/>
  </r>
  <r>
    <x v="4"/>
    <n v="123"/>
    <x v="0"/>
    <x v="0"/>
    <x v="3"/>
    <n v="34"/>
    <x v="0"/>
    <x v="1"/>
    <x v="2"/>
    <n v="134"/>
    <n v="302"/>
    <x v="3"/>
    <n v="50"/>
    <x v="9"/>
    <n v="140"/>
    <n v="45"/>
    <n v="202"/>
    <n v="0.44370860927152317"/>
    <x v="90"/>
    <n v="-54"/>
    <n v="-162"/>
  </r>
  <r>
    <x v="17"/>
    <n v="43"/>
    <x v="0"/>
    <x v="1"/>
    <x v="3"/>
    <n v="13"/>
    <x v="1"/>
    <x v="3"/>
    <x v="5"/>
    <n v="29"/>
    <n v="107"/>
    <x v="11"/>
    <n v="50"/>
    <x v="9"/>
    <n v="150"/>
    <n v="35"/>
    <n v="91"/>
    <n v="0.27102803738317754"/>
    <x v="21"/>
    <n v="51"/>
    <n v="43"/>
  </r>
  <r>
    <x v="9"/>
    <n v="79"/>
    <x v="0"/>
    <x v="1"/>
    <x v="3"/>
    <n v="30"/>
    <x v="1"/>
    <x v="3"/>
    <x v="5"/>
    <n v="34"/>
    <n v="177"/>
    <x v="8"/>
    <n v="100"/>
    <x v="20"/>
    <n v="260"/>
    <n v="64"/>
    <n v="173"/>
    <n v="0.19209039548022599"/>
    <x v="91"/>
    <n v="86"/>
    <n v="83"/>
  </r>
  <r>
    <x v="16"/>
    <n v="96"/>
    <x v="0"/>
    <x v="1"/>
    <x v="3"/>
    <n v="87"/>
    <x v="1"/>
    <x v="3"/>
    <x v="5"/>
    <n v="17"/>
    <n v="230"/>
    <x v="14"/>
    <n v="140"/>
    <x v="11"/>
    <n v="330"/>
    <n v="117"/>
    <n v="300"/>
    <n v="7.3913043478260873E-2"/>
    <x v="92"/>
    <n v="83"/>
    <n v="100"/>
  </r>
  <r>
    <x v="12"/>
    <n v="161"/>
    <x v="0"/>
    <x v="1"/>
    <x v="3"/>
    <n v="45"/>
    <x v="1"/>
    <x v="2"/>
    <x v="4"/>
    <n v="91"/>
    <n v="322"/>
    <x v="11"/>
    <n v="140"/>
    <x v="13"/>
    <n v="290"/>
    <n v="70"/>
    <n v="276"/>
    <n v="0.28260869565217389"/>
    <x v="0"/>
    <n v="19"/>
    <n v="-32"/>
  </r>
  <r>
    <x v="56"/>
    <n v="80"/>
    <x v="0"/>
    <x v="1"/>
    <x v="3"/>
    <n v="24"/>
    <x v="1"/>
    <x v="2"/>
    <x v="4"/>
    <n v="48"/>
    <n v="174"/>
    <x v="14"/>
    <n v="60"/>
    <x v="9"/>
    <n v="150"/>
    <n v="46"/>
    <n v="150"/>
    <n v="0.27586206896551724"/>
    <x v="9"/>
    <n v="32"/>
    <n v="-24"/>
  </r>
  <r>
    <x v="17"/>
    <n v="51"/>
    <x v="0"/>
    <x v="1"/>
    <x v="3"/>
    <n v="46"/>
    <x v="1"/>
    <x v="3"/>
    <x v="6"/>
    <n v="-5"/>
    <n v="122"/>
    <x v="11"/>
    <n v="70"/>
    <x v="1"/>
    <n v="170"/>
    <n v="76"/>
    <n v="173"/>
    <n v="-4.0983606557377046E-2"/>
    <x v="93"/>
    <n v="55"/>
    <n v="48"/>
  </r>
  <r>
    <x v="9"/>
    <n v="65"/>
    <x v="0"/>
    <x v="1"/>
    <x v="3"/>
    <n v="20"/>
    <x v="1"/>
    <x v="3"/>
    <x v="6"/>
    <n v="36"/>
    <n v="142"/>
    <x v="8"/>
    <n v="90"/>
    <x v="15"/>
    <n v="200"/>
    <n v="41"/>
    <n v="126"/>
    <n v="0.25352112676056338"/>
    <x v="94"/>
    <n v="54"/>
    <n v="58"/>
  </r>
  <r>
    <x v="17"/>
    <n v="60"/>
    <x v="0"/>
    <x v="1"/>
    <x v="3"/>
    <n v="19"/>
    <x v="1"/>
    <x v="3"/>
    <x v="7"/>
    <n v="21"/>
    <n v="144"/>
    <x v="11"/>
    <n v="80"/>
    <x v="15"/>
    <n v="210"/>
    <n v="63"/>
    <n v="142"/>
    <n v="0.14583333333333334"/>
    <x v="84"/>
    <n v="69"/>
    <n v="66"/>
  </r>
  <r>
    <x v="9"/>
    <n v="47"/>
    <x v="0"/>
    <x v="1"/>
    <x v="3"/>
    <n v="15"/>
    <x v="1"/>
    <x v="3"/>
    <x v="7"/>
    <n v="22"/>
    <n v="111"/>
    <x v="8"/>
    <n v="50"/>
    <x v="9"/>
    <n v="150"/>
    <n v="42"/>
    <n v="104"/>
    <n v="0.1981981981981982"/>
    <x v="7"/>
    <n v="58"/>
    <n v="39"/>
  </r>
  <r>
    <x v="32"/>
    <n v="68"/>
    <x v="0"/>
    <x v="1"/>
    <x v="3"/>
    <n v="21"/>
    <x v="1"/>
    <x v="3"/>
    <x v="7"/>
    <n v="56"/>
    <n v="167"/>
    <x v="14"/>
    <n v="90"/>
    <x v="13"/>
    <n v="230"/>
    <n v="43"/>
    <n v="132"/>
    <n v="0.33532934131736525"/>
    <x v="50"/>
    <n v="54"/>
    <n v="63"/>
  </r>
  <r>
    <x v="32"/>
    <n v="22"/>
    <x v="0"/>
    <x v="1"/>
    <x v="3"/>
    <n v="7"/>
    <x v="1"/>
    <x v="2"/>
    <x v="9"/>
    <n v="10"/>
    <n v="51"/>
    <x v="14"/>
    <n v="10"/>
    <x v="6"/>
    <n v="30"/>
    <n v="19"/>
    <n v="48"/>
    <n v="0.19607843137254902"/>
    <x v="31"/>
    <n v="10"/>
    <n v="-21"/>
  </r>
  <r>
    <x v="48"/>
    <n v="21"/>
    <x v="0"/>
    <x v="1"/>
    <x v="3"/>
    <n v="5"/>
    <x v="1"/>
    <x v="2"/>
    <x v="8"/>
    <n v="14"/>
    <n v="52"/>
    <x v="7"/>
    <n v="10"/>
    <x v="6"/>
    <n v="30"/>
    <n v="17"/>
    <n v="43"/>
    <n v="0.26923076923076922"/>
    <x v="26"/>
    <n v="6"/>
    <n v="-22"/>
  </r>
  <r>
    <x v="15"/>
    <n v="103"/>
    <x v="0"/>
    <x v="1"/>
    <x v="3"/>
    <n v="33"/>
    <x v="1"/>
    <x v="2"/>
    <x v="8"/>
    <n v="87"/>
    <n v="236"/>
    <x v="8"/>
    <n v="80"/>
    <x v="13"/>
    <n v="210"/>
    <n v="46"/>
    <n v="182"/>
    <n v="0.36864406779661019"/>
    <x v="32"/>
    <n v="23"/>
    <n v="-26"/>
  </r>
  <r>
    <x v="8"/>
    <n v="125"/>
    <x v="0"/>
    <x v="1"/>
    <x v="3"/>
    <n v="113"/>
    <x v="0"/>
    <x v="0"/>
    <x v="10"/>
    <n v="26"/>
    <n v="298"/>
    <x v="7"/>
    <n v="90"/>
    <x v="2"/>
    <n v="240"/>
    <n v="147"/>
    <n v="385"/>
    <n v="8.7248322147651006E-2"/>
    <x v="36"/>
    <n v="34"/>
    <n v="-58"/>
  </r>
  <r>
    <x v="32"/>
    <n v="125"/>
    <x v="0"/>
    <x v="1"/>
    <x v="3"/>
    <n v="41"/>
    <x v="0"/>
    <x v="0"/>
    <x v="10"/>
    <n v="115"/>
    <n v="313"/>
    <x v="14"/>
    <n v="90"/>
    <x v="17"/>
    <n v="250"/>
    <n v="73"/>
    <n v="239"/>
    <n v="0.36741214057507987"/>
    <x v="36"/>
    <n v="15"/>
    <n v="-63"/>
  </r>
  <r>
    <x v="48"/>
    <n v="154"/>
    <x v="0"/>
    <x v="1"/>
    <x v="3"/>
    <n v="50"/>
    <x v="0"/>
    <x v="0"/>
    <x v="0"/>
    <n v="120"/>
    <n v="367"/>
    <x v="7"/>
    <n v="120"/>
    <x v="20"/>
    <n v="290"/>
    <n v="93"/>
    <n v="297"/>
    <n v="0.32697547683923706"/>
    <x v="59"/>
    <n v="0"/>
    <n v="-77"/>
  </r>
  <r>
    <x v="17"/>
    <n v="90"/>
    <x v="0"/>
    <x v="1"/>
    <x v="3"/>
    <n v="29"/>
    <x v="0"/>
    <x v="0"/>
    <x v="0"/>
    <n v="73"/>
    <n v="205"/>
    <x v="11"/>
    <n v="60"/>
    <x v="15"/>
    <n v="160"/>
    <n v="42"/>
    <n v="161"/>
    <n v="0.35609756097560974"/>
    <x v="12"/>
    <n v="17"/>
    <n v="-45"/>
  </r>
  <r>
    <x v="48"/>
    <n v="122"/>
    <x v="0"/>
    <x v="1"/>
    <x v="3"/>
    <n v="39"/>
    <x v="0"/>
    <x v="0"/>
    <x v="1"/>
    <n v="114"/>
    <n v="298"/>
    <x v="7"/>
    <n v="90"/>
    <x v="17"/>
    <n v="240"/>
    <n v="62"/>
    <n v="223"/>
    <n v="0.3825503355704698"/>
    <x v="41"/>
    <n v="16"/>
    <n v="-58"/>
  </r>
  <r>
    <x v="9"/>
    <n v="86"/>
    <x v="0"/>
    <x v="1"/>
    <x v="3"/>
    <n v="26"/>
    <x v="0"/>
    <x v="0"/>
    <x v="1"/>
    <n v="-27"/>
    <n v="109"/>
    <x v="8"/>
    <n v="60"/>
    <x v="5"/>
    <n v="80"/>
    <n v="50"/>
    <n v="162"/>
    <n v="-0.24770642201834864"/>
    <x v="37"/>
    <n v="27"/>
    <n v="-29"/>
  </r>
  <r>
    <x v="48"/>
    <n v="257"/>
    <x v="0"/>
    <x v="1"/>
    <x v="3"/>
    <n v="84"/>
    <x v="0"/>
    <x v="1"/>
    <x v="2"/>
    <n v="224"/>
    <n v="598"/>
    <x v="7"/>
    <n v="110"/>
    <x v="17"/>
    <n v="290"/>
    <n v="117"/>
    <n v="458"/>
    <n v="0.37458193979933108"/>
    <x v="95"/>
    <n v="-94"/>
    <n v="-308"/>
  </r>
  <r>
    <x v="49"/>
    <n v="21"/>
    <x v="0"/>
    <x v="1"/>
    <x v="3"/>
    <n v="5"/>
    <x v="0"/>
    <x v="1"/>
    <x v="2"/>
    <n v="16"/>
    <n v="53"/>
    <x v="11"/>
    <n v="0"/>
    <x v="6"/>
    <n v="20"/>
    <n v="16"/>
    <n v="42"/>
    <n v="0.30188679245283018"/>
    <x v="0"/>
    <n v="4"/>
    <n v="-33"/>
  </r>
  <r>
    <x v="8"/>
    <n v="239"/>
    <x v="0"/>
    <x v="1"/>
    <x v="3"/>
    <n v="66"/>
    <x v="0"/>
    <x v="1"/>
    <x v="11"/>
    <n v="149"/>
    <n v="478"/>
    <x v="7"/>
    <n v="110"/>
    <x v="9"/>
    <n v="230"/>
    <n v="90"/>
    <n v="395"/>
    <n v="0.31171548117154813"/>
    <x v="96"/>
    <n v="-69"/>
    <n v="-248"/>
  </r>
  <r>
    <x v="48"/>
    <n v="255"/>
    <x v="0"/>
    <x v="1"/>
    <x v="3"/>
    <n v="96"/>
    <x v="0"/>
    <x v="1"/>
    <x v="3"/>
    <n v="-363"/>
    <n v="21"/>
    <x v="7"/>
    <n v="110"/>
    <x v="19"/>
    <n v="0"/>
    <n v="129"/>
    <n v="480"/>
    <n v="-17.285714285714285"/>
    <x v="97"/>
    <n v="193"/>
    <n v="-21"/>
  </r>
  <r>
    <x v="9"/>
    <n v="25"/>
    <x v="0"/>
    <x v="1"/>
    <x v="3"/>
    <n v="9"/>
    <x v="0"/>
    <x v="1"/>
    <x v="3"/>
    <n v="-12"/>
    <n v="56"/>
    <x v="8"/>
    <n v="0"/>
    <x v="3"/>
    <n v="20"/>
    <n v="43"/>
    <n v="77"/>
    <n v="-0.21428571428571427"/>
    <x v="15"/>
    <n v="22"/>
    <n v="-36"/>
  </r>
  <r>
    <x v="142"/>
    <n v="173"/>
    <x v="1"/>
    <x v="0"/>
    <x v="3"/>
    <n v="57"/>
    <x v="1"/>
    <x v="3"/>
    <x v="5"/>
    <n v="-127"/>
    <n v="146"/>
    <x v="3"/>
    <n v="200"/>
    <x v="43"/>
    <n v="170"/>
    <n v="100"/>
    <n v="330"/>
    <n v="-0.86986301369863017"/>
    <x v="98"/>
    <n v="-3"/>
    <n v="24"/>
  </r>
  <r>
    <x v="71"/>
    <n v="228"/>
    <x v="1"/>
    <x v="0"/>
    <x v="3"/>
    <n v="75"/>
    <x v="1"/>
    <x v="2"/>
    <x v="4"/>
    <n v="197"/>
    <n v="532"/>
    <x v="3"/>
    <n v="220"/>
    <x v="37"/>
    <n v="510"/>
    <n v="107"/>
    <n v="410"/>
    <n v="0.37030075187969924"/>
    <x v="28"/>
    <n v="-7"/>
    <n v="-22"/>
  </r>
  <r>
    <x v="37"/>
    <n v="113"/>
    <x v="1"/>
    <x v="0"/>
    <x v="3"/>
    <n v="36"/>
    <x v="1"/>
    <x v="3"/>
    <x v="6"/>
    <n v="-56"/>
    <n v="116"/>
    <x v="3"/>
    <n v="130"/>
    <x v="44"/>
    <n v="130"/>
    <n v="59"/>
    <n v="208"/>
    <n v="-0.48275862068965519"/>
    <x v="99"/>
    <n v="6"/>
    <n v="14"/>
  </r>
  <r>
    <x v="138"/>
    <n v="249"/>
    <x v="1"/>
    <x v="0"/>
    <x v="3"/>
    <n v="87"/>
    <x v="1"/>
    <x v="3"/>
    <x v="7"/>
    <n v="235"/>
    <n v="623"/>
    <x v="3"/>
    <n v="290"/>
    <x v="45"/>
    <n v="740"/>
    <n v="139"/>
    <n v="475"/>
    <n v="0.37720706260032105"/>
    <x v="100"/>
    <n v="75"/>
    <n v="117"/>
  </r>
  <r>
    <x v="143"/>
    <n v="211"/>
    <x v="1"/>
    <x v="0"/>
    <x v="3"/>
    <n v="59"/>
    <x v="1"/>
    <x v="2"/>
    <x v="9"/>
    <n v="129"/>
    <n v="423"/>
    <x v="3"/>
    <n v="200"/>
    <x v="12"/>
    <n v="410"/>
    <n v="83"/>
    <n v="353"/>
    <n v="0.30496453900709219"/>
    <x v="26"/>
    <n v="11"/>
    <n v="-13"/>
  </r>
  <r>
    <x v="140"/>
    <n v="121"/>
    <x v="1"/>
    <x v="0"/>
    <x v="3"/>
    <n v="109"/>
    <x v="1"/>
    <x v="2"/>
    <x v="8"/>
    <n v="26"/>
    <n v="289"/>
    <x v="3"/>
    <n v="110"/>
    <x v="4"/>
    <n v="280"/>
    <n v="142"/>
    <n v="372"/>
    <n v="8.9965397923875437E-2"/>
    <x v="26"/>
    <n v="14"/>
    <n v="-9"/>
  </r>
  <r>
    <x v="115"/>
    <n v="81"/>
    <x v="1"/>
    <x v="0"/>
    <x v="3"/>
    <n v="22"/>
    <x v="0"/>
    <x v="0"/>
    <x v="10"/>
    <n v="84"/>
    <n v="198"/>
    <x v="3"/>
    <n v="70"/>
    <x v="9"/>
    <n v="180"/>
    <n v="33"/>
    <n v="136"/>
    <n v="0.42424242424242425"/>
    <x v="26"/>
    <n v="-4"/>
    <n v="-18"/>
  </r>
  <r>
    <x v="115"/>
    <n v="225"/>
    <x v="1"/>
    <x v="0"/>
    <x v="3"/>
    <n v="69"/>
    <x v="0"/>
    <x v="0"/>
    <x v="0"/>
    <n v="174"/>
    <n v="490"/>
    <x v="3"/>
    <n v="210"/>
    <x v="23"/>
    <n v="450"/>
    <n v="91"/>
    <n v="385"/>
    <n v="0.35510204081632651"/>
    <x v="11"/>
    <n v="-14"/>
    <n v="-40"/>
  </r>
  <r>
    <x v="115"/>
    <n v="118"/>
    <x v="1"/>
    <x v="0"/>
    <x v="3"/>
    <n v="33"/>
    <x v="0"/>
    <x v="1"/>
    <x v="2"/>
    <n v="128"/>
    <n v="290"/>
    <x v="3"/>
    <n v="80"/>
    <x v="13"/>
    <n v="210"/>
    <n v="44"/>
    <n v="195"/>
    <n v="0.44137931034482758"/>
    <x v="101"/>
    <n v="-18"/>
    <n v="-80"/>
  </r>
  <r>
    <x v="15"/>
    <n v="82"/>
    <x v="1"/>
    <x v="1"/>
    <x v="3"/>
    <n v="31"/>
    <x v="1"/>
    <x v="3"/>
    <x v="5"/>
    <n v="38"/>
    <n v="184"/>
    <x v="8"/>
    <n v="90"/>
    <x v="2"/>
    <n v="210"/>
    <n v="64"/>
    <n v="177"/>
    <n v="0.20652173913043478"/>
    <x v="38"/>
    <n v="22"/>
    <n v="26"/>
  </r>
  <r>
    <x v="56"/>
    <n v="94"/>
    <x v="1"/>
    <x v="1"/>
    <x v="3"/>
    <n v="85"/>
    <x v="1"/>
    <x v="3"/>
    <x v="5"/>
    <n v="16"/>
    <n v="224"/>
    <x v="14"/>
    <n v="110"/>
    <x v="4"/>
    <n v="260"/>
    <n v="114"/>
    <n v="293"/>
    <n v="7.1428571428571425E-2"/>
    <x v="68"/>
    <n v="24"/>
    <n v="36"/>
  </r>
  <r>
    <x v="12"/>
    <n v="181"/>
    <x v="1"/>
    <x v="1"/>
    <x v="3"/>
    <n v="50"/>
    <x v="1"/>
    <x v="2"/>
    <x v="4"/>
    <n v="108"/>
    <n v="363"/>
    <x v="11"/>
    <n v="170"/>
    <x v="20"/>
    <n v="350"/>
    <n v="74"/>
    <n v="305"/>
    <n v="0.2975206611570248"/>
    <x v="26"/>
    <n v="12"/>
    <n v="-13"/>
  </r>
  <r>
    <x v="15"/>
    <n v="69"/>
    <x v="1"/>
    <x v="1"/>
    <x v="3"/>
    <n v="21"/>
    <x v="1"/>
    <x v="3"/>
    <x v="6"/>
    <n v="39"/>
    <n v="150"/>
    <x v="8"/>
    <n v="80"/>
    <x v="1"/>
    <n v="170"/>
    <n v="42"/>
    <n v="132"/>
    <n v="0.26"/>
    <x v="102"/>
    <n v="11"/>
    <n v="20"/>
  </r>
  <r>
    <x v="17"/>
    <n v="53"/>
    <x v="1"/>
    <x v="1"/>
    <x v="3"/>
    <n v="17"/>
    <x v="1"/>
    <x v="3"/>
    <x v="7"/>
    <n v="14"/>
    <n v="128"/>
    <x v="11"/>
    <n v="60"/>
    <x v="4"/>
    <n v="150"/>
    <n v="61"/>
    <n v="131"/>
    <n v="0.109375"/>
    <x v="21"/>
    <n v="26"/>
    <n v="22"/>
  </r>
  <r>
    <x v="16"/>
    <n v="63"/>
    <x v="1"/>
    <x v="1"/>
    <x v="3"/>
    <n v="20"/>
    <x v="1"/>
    <x v="3"/>
    <x v="7"/>
    <n v="50"/>
    <n v="156"/>
    <x v="14"/>
    <n v="70"/>
    <x v="8"/>
    <n v="180"/>
    <n v="43"/>
    <n v="126"/>
    <n v="0.32051282051282054"/>
    <x v="21"/>
    <n v="20"/>
    <n v="24"/>
  </r>
  <r>
    <x v="8"/>
    <n v="15"/>
    <x v="1"/>
    <x v="1"/>
    <x v="3"/>
    <n v="4"/>
    <x v="1"/>
    <x v="2"/>
    <x v="8"/>
    <n v="9"/>
    <n v="39"/>
    <x v="7"/>
    <n v="10"/>
    <x v="3"/>
    <n v="30"/>
    <n v="15"/>
    <n v="34"/>
    <n v="0.23076923076923078"/>
    <x v="42"/>
    <n v="1"/>
    <n v="-9"/>
  </r>
  <r>
    <x v="9"/>
    <n v="101"/>
    <x v="1"/>
    <x v="1"/>
    <x v="3"/>
    <n v="33"/>
    <x v="1"/>
    <x v="2"/>
    <x v="8"/>
    <n v="85"/>
    <n v="231"/>
    <x v="8"/>
    <n v="90"/>
    <x v="15"/>
    <n v="220"/>
    <n v="45"/>
    <n v="179"/>
    <n v="0.36796536796536794"/>
    <x v="26"/>
    <n v="5"/>
    <n v="-11"/>
  </r>
  <r>
    <x v="8"/>
    <n v="121"/>
    <x v="1"/>
    <x v="1"/>
    <x v="3"/>
    <n v="109"/>
    <x v="0"/>
    <x v="0"/>
    <x v="10"/>
    <n v="26"/>
    <n v="289"/>
    <x v="7"/>
    <n v="110"/>
    <x v="6"/>
    <n v="260"/>
    <n v="142"/>
    <n v="372"/>
    <n v="8.9965397923875437E-2"/>
    <x v="26"/>
    <n v="-6"/>
    <n v="-29"/>
  </r>
  <r>
    <x v="32"/>
    <n v="130"/>
    <x v="1"/>
    <x v="1"/>
    <x v="3"/>
    <n v="42"/>
    <x v="0"/>
    <x v="0"/>
    <x v="10"/>
    <n v="122"/>
    <n v="325"/>
    <x v="14"/>
    <n v="120"/>
    <x v="20"/>
    <n v="300"/>
    <n v="73"/>
    <n v="245"/>
    <n v="0.37538461538461537"/>
    <x v="18"/>
    <n v="-2"/>
    <n v="-25"/>
  </r>
  <r>
    <x v="48"/>
    <n v="173"/>
    <x v="1"/>
    <x v="1"/>
    <x v="3"/>
    <n v="57"/>
    <x v="0"/>
    <x v="0"/>
    <x v="0"/>
    <n v="138"/>
    <n v="412"/>
    <x v="7"/>
    <n v="160"/>
    <x v="17"/>
    <n v="380"/>
    <n v="101"/>
    <n v="331"/>
    <n v="0.33495145631067963"/>
    <x v="2"/>
    <n v="-8"/>
    <n v="-32"/>
  </r>
  <r>
    <x v="17"/>
    <n v="88"/>
    <x v="1"/>
    <x v="1"/>
    <x v="3"/>
    <n v="29"/>
    <x v="0"/>
    <x v="0"/>
    <x v="0"/>
    <n v="70"/>
    <n v="200"/>
    <x v="11"/>
    <n v="80"/>
    <x v="8"/>
    <n v="180"/>
    <n v="42"/>
    <n v="159"/>
    <n v="0.35"/>
    <x v="28"/>
    <n v="0"/>
    <n v="-20"/>
  </r>
  <r>
    <x v="48"/>
    <n v="113"/>
    <x v="1"/>
    <x v="1"/>
    <x v="3"/>
    <n v="36"/>
    <x v="0"/>
    <x v="0"/>
    <x v="1"/>
    <n v="107"/>
    <n v="278"/>
    <x v="7"/>
    <n v="100"/>
    <x v="11"/>
    <n v="250"/>
    <n v="58"/>
    <n v="207"/>
    <n v="0.38489208633093525"/>
    <x v="2"/>
    <n v="-7"/>
    <n v="-28"/>
  </r>
  <r>
    <x v="48"/>
    <n v="228"/>
    <x v="1"/>
    <x v="1"/>
    <x v="3"/>
    <n v="75"/>
    <x v="0"/>
    <x v="1"/>
    <x v="2"/>
    <n v="196"/>
    <n v="532"/>
    <x v="7"/>
    <n v="160"/>
    <x v="12"/>
    <n v="380"/>
    <n v="108"/>
    <n v="411"/>
    <n v="0.36842105263157893"/>
    <x v="103"/>
    <n v="-56"/>
    <n v="-152"/>
  </r>
  <r>
    <x v="48"/>
    <n v="211"/>
    <x v="1"/>
    <x v="1"/>
    <x v="3"/>
    <n v="59"/>
    <x v="0"/>
    <x v="1"/>
    <x v="11"/>
    <n v="128"/>
    <n v="423"/>
    <x v="7"/>
    <n v="150"/>
    <x v="9"/>
    <n v="300"/>
    <n v="84"/>
    <n v="354"/>
    <n v="0.30260047281323876"/>
    <x v="65"/>
    <n v="-48"/>
    <n v="-123"/>
  </r>
  <r>
    <x v="17"/>
    <n v="78"/>
    <x v="1"/>
    <x v="1"/>
    <x v="3"/>
    <n v="25"/>
    <x v="0"/>
    <x v="1"/>
    <x v="11"/>
    <n v="62"/>
    <n v="197"/>
    <x v="11"/>
    <n v="50"/>
    <x v="1"/>
    <n v="140"/>
    <n v="57"/>
    <n v="160"/>
    <n v="0.31472081218274112"/>
    <x v="54"/>
    <n v="-12"/>
    <n v="-57"/>
  </r>
  <r>
    <x v="48"/>
    <n v="245"/>
    <x v="1"/>
    <x v="1"/>
    <x v="3"/>
    <n v="93"/>
    <x v="0"/>
    <x v="1"/>
    <x v="3"/>
    <n v="-340"/>
    <n v="32"/>
    <x v="7"/>
    <n v="180"/>
    <x v="46"/>
    <n v="0"/>
    <n v="127"/>
    <n v="465"/>
    <n v="-10.625"/>
    <x v="63"/>
    <n v="60"/>
    <n v="-32"/>
  </r>
  <r>
    <x v="17"/>
    <n v="102"/>
    <x v="1"/>
    <x v="1"/>
    <x v="3"/>
    <n v="31"/>
    <x v="0"/>
    <x v="1"/>
    <x v="3"/>
    <n v="89"/>
    <n v="245"/>
    <x v="11"/>
    <n v="70"/>
    <x v="8"/>
    <n v="170"/>
    <n v="54"/>
    <n v="187"/>
    <n v="0.36326530612244901"/>
    <x v="41"/>
    <n v="-19"/>
    <n v="-75"/>
  </r>
  <r>
    <x v="139"/>
    <n v="224"/>
    <x v="2"/>
    <x v="0"/>
    <x v="3"/>
    <n v="73"/>
    <x v="1"/>
    <x v="3"/>
    <x v="5"/>
    <n v="-149"/>
    <n v="192"/>
    <x v="3"/>
    <n v="260"/>
    <x v="33"/>
    <n v="220"/>
    <n v="117"/>
    <n v="414"/>
    <n v="-0.77604166666666663"/>
    <x v="104"/>
    <n v="-1"/>
    <n v="28"/>
  </r>
  <r>
    <x v="64"/>
    <n v="247"/>
    <x v="2"/>
    <x v="0"/>
    <x v="3"/>
    <n v="81"/>
    <x v="1"/>
    <x v="2"/>
    <x v="4"/>
    <n v="216"/>
    <n v="576"/>
    <x v="3"/>
    <n v="240"/>
    <x v="32"/>
    <n v="550"/>
    <n v="113"/>
    <n v="441"/>
    <n v="0.375"/>
    <x v="25"/>
    <n v="-6"/>
    <n v="-26"/>
  </r>
  <r>
    <x v="138"/>
    <n v="127"/>
    <x v="2"/>
    <x v="0"/>
    <x v="3"/>
    <n v="40"/>
    <x v="1"/>
    <x v="3"/>
    <x v="6"/>
    <n v="-88"/>
    <n v="102"/>
    <x v="3"/>
    <n v="150"/>
    <x v="47"/>
    <n v="120"/>
    <n v="63"/>
    <n v="230"/>
    <n v="-0.86274509803921573"/>
    <x v="105"/>
    <n v="-2"/>
    <n v="18"/>
  </r>
  <r>
    <x v="71"/>
    <n v="279"/>
    <x v="2"/>
    <x v="0"/>
    <x v="3"/>
    <n v="97"/>
    <x v="1"/>
    <x v="3"/>
    <x v="7"/>
    <n v="271"/>
    <n v="699"/>
    <x v="3"/>
    <n v="330"/>
    <x v="48"/>
    <n v="830"/>
    <n v="149"/>
    <n v="525"/>
    <n v="0.38769670958512159"/>
    <x v="106"/>
    <n v="79"/>
    <n v="131"/>
  </r>
  <r>
    <x v="144"/>
    <n v="250"/>
    <x v="2"/>
    <x v="0"/>
    <x v="3"/>
    <n v="70"/>
    <x v="1"/>
    <x v="2"/>
    <x v="9"/>
    <n v="157"/>
    <n v="501"/>
    <x v="3"/>
    <n v="240"/>
    <x v="23"/>
    <n v="480"/>
    <n v="94"/>
    <n v="414"/>
    <n v="0.31337325349301398"/>
    <x v="18"/>
    <n v="3"/>
    <n v="-21"/>
  </r>
  <r>
    <x v="92"/>
    <n v="135"/>
    <x v="2"/>
    <x v="0"/>
    <x v="3"/>
    <n v="122"/>
    <x v="1"/>
    <x v="2"/>
    <x v="8"/>
    <n v="31"/>
    <n v="322"/>
    <x v="3"/>
    <n v="130"/>
    <x v="4"/>
    <n v="310"/>
    <n v="156"/>
    <n v="413"/>
    <n v="9.627329192546584E-2"/>
    <x v="42"/>
    <n v="9"/>
    <n v="-12"/>
  </r>
  <r>
    <x v="81"/>
    <n v="86"/>
    <x v="2"/>
    <x v="0"/>
    <x v="3"/>
    <n v="24"/>
    <x v="0"/>
    <x v="0"/>
    <x v="10"/>
    <n v="89"/>
    <n v="210"/>
    <x v="3"/>
    <n v="80"/>
    <x v="9"/>
    <n v="190"/>
    <n v="35"/>
    <n v="145"/>
    <n v="0.4238095238095238"/>
    <x v="20"/>
    <n v="-9"/>
    <n v="-20"/>
  </r>
  <r>
    <x v="145"/>
    <n v="241"/>
    <x v="2"/>
    <x v="0"/>
    <x v="3"/>
    <n v="74"/>
    <x v="0"/>
    <x v="0"/>
    <x v="0"/>
    <n v="188"/>
    <n v="525"/>
    <x v="3"/>
    <n v="220"/>
    <x v="35"/>
    <n v="480"/>
    <n v="96"/>
    <n v="411"/>
    <n v="0.35809523809523808"/>
    <x v="0"/>
    <n v="-18"/>
    <n v="-45"/>
  </r>
  <r>
    <x v="144"/>
    <n v="123"/>
    <x v="2"/>
    <x v="0"/>
    <x v="3"/>
    <n v="34"/>
    <x v="0"/>
    <x v="1"/>
    <x v="2"/>
    <n v="134"/>
    <n v="302"/>
    <x v="3"/>
    <n v="90"/>
    <x v="13"/>
    <n v="220"/>
    <n v="45"/>
    <n v="202"/>
    <n v="0.44370860927152317"/>
    <x v="57"/>
    <n v="-24"/>
    <n v="-82"/>
  </r>
  <r>
    <x v="9"/>
    <n v="68"/>
    <x v="2"/>
    <x v="1"/>
    <x v="3"/>
    <n v="25"/>
    <x v="1"/>
    <x v="3"/>
    <x v="5"/>
    <n v="26"/>
    <n v="153"/>
    <x v="8"/>
    <n v="80"/>
    <x v="1"/>
    <n v="180"/>
    <n v="59"/>
    <n v="152"/>
    <n v="0.16993464052287582"/>
    <x v="55"/>
    <n v="24"/>
    <n v="27"/>
  </r>
  <r>
    <x v="30"/>
    <n v="105"/>
    <x v="2"/>
    <x v="1"/>
    <x v="3"/>
    <n v="95"/>
    <x v="1"/>
    <x v="3"/>
    <x v="5"/>
    <n v="20"/>
    <n v="250"/>
    <x v="14"/>
    <n v="120"/>
    <x v="1"/>
    <n v="290"/>
    <n v="125"/>
    <n v="325"/>
    <n v="0.08"/>
    <x v="46"/>
    <n v="30"/>
    <n v="40"/>
  </r>
  <r>
    <x v="17"/>
    <n v="153"/>
    <x v="2"/>
    <x v="1"/>
    <x v="3"/>
    <n v="42"/>
    <x v="1"/>
    <x v="2"/>
    <x v="4"/>
    <n v="87"/>
    <n v="306"/>
    <x v="11"/>
    <n v="150"/>
    <x v="9"/>
    <n v="290"/>
    <n v="66"/>
    <n v="261"/>
    <n v="0.28431372549019607"/>
    <x v="24"/>
    <n v="-7"/>
    <n v="-16"/>
  </r>
  <r>
    <x v="56"/>
    <n v="80"/>
    <x v="2"/>
    <x v="1"/>
    <x v="3"/>
    <n v="24"/>
    <x v="1"/>
    <x v="2"/>
    <x v="4"/>
    <n v="51"/>
    <n v="176"/>
    <x v="14"/>
    <n v="70"/>
    <x v="2"/>
    <n v="170"/>
    <n v="45"/>
    <n v="149"/>
    <n v="0.28977272727272729"/>
    <x v="18"/>
    <n v="9"/>
    <n v="-6"/>
  </r>
  <r>
    <x v="9"/>
    <n v="63"/>
    <x v="2"/>
    <x v="1"/>
    <x v="3"/>
    <n v="19"/>
    <x v="1"/>
    <x v="3"/>
    <x v="6"/>
    <n v="36"/>
    <n v="139"/>
    <x v="8"/>
    <n v="70"/>
    <x v="1"/>
    <n v="160"/>
    <n v="40"/>
    <n v="122"/>
    <n v="0.25899280575539568"/>
    <x v="21"/>
    <n v="14"/>
    <n v="21"/>
  </r>
  <r>
    <x v="56"/>
    <n v="72"/>
    <x v="2"/>
    <x v="1"/>
    <x v="3"/>
    <n v="23"/>
    <x v="1"/>
    <x v="3"/>
    <x v="7"/>
    <n v="58"/>
    <n v="176"/>
    <x v="14"/>
    <n v="80"/>
    <x v="9"/>
    <n v="200"/>
    <n v="46"/>
    <n v="141"/>
    <n v="0.32954545454545453"/>
    <x v="38"/>
    <n v="22"/>
    <n v="24"/>
  </r>
  <r>
    <x v="8"/>
    <n v="16"/>
    <x v="2"/>
    <x v="1"/>
    <x v="3"/>
    <n v="4"/>
    <x v="1"/>
    <x v="2"/>
    <x v="8"/>
    <n v="10"/>
    <n v="41"/>
    <x v="7"/>
    <n v="10"/>
    <x v="3"/>
    <n v="30"/>
    <n v="15"/>
    <n v="35"/>
    <n v="0.24390243902439024"/>
    <x v="20"/>
    <n v="0"/>
    <n v="-11"/>
  </r>
  <r>
    <x v="9"/>
    <n v="94"/>
    <x v="2"/>
    <x v="1"/>
    <x v="3"/>
    <n v="31"/>
    <x v="1"/>
    <x v="2"/>
    <x v="8"/>
    <n v="77"/>
    <n v="214"/>
    <x v="8"/>
    <n v="90"/>
    <x v="8"/>
    <n v="200"/>
    <n v="43"/>
    <n v="168"/>
    <n v="0.35981308411214952"/>
    <x v="23"/>
    <n v="-7"/>
    <n v="-14"/>
  </r>
  <r>
    <x v="48"/>
    <n v="135"/>
    <x v="2"/>
    <x v="1"/>
    <x v="3"/>
    <n v="122"/>
    <x v="0"/>
    <x v="0"/>
    <x v="10"/>
    <n v="32"/>
    <n v="322"/>
    <x v="7"/>
    <n v="120"/>
    <x v="0"/>
    <n v="290"/>
    <n v="155"/>
    <n v="412"/>
    <n v="9.9378881987577633E-2"/>
    <x v="11"/>
    <n v="-2"/>
    <n v="-32"/>
  </r>
  <r>
    <x v="30"/>
    <n v="115"/>
    <x v="2"/>
    <x v="1"/>
    <x v="3"/>
    <n v="37"/>
    <x v="0"/>
    <x v="0"/>
    <x v="10"/>
    <n v="105"/>
    <n v="289"/>
    <x v="14"/>
    <n v="100"/>
    <x v="13"/>
    <n v="260"/>
    <n v="69"/>
    <n v="221"/>
    <n v="0.36332179930795849"/>
    <x v="11"/>
    <n v="5"/>
    <n v="-29"/>
  </r>
  <r>
    <x v="8"/>
    <n v="224"/>
    <x v="2"/>
    <x v="1"/>
    <x v="3"/>
    <n v="73"/>
    <x v="0"/>
    <x v="0"/>
    <x v="0"/>
    <n v="194"/>
    <n v="534"/>
    <x v="7"/>
    <n v="210"/>
    <x v="35"/>
    <n v="490"/>
    <n v="116"/>
    <n v="413"/>
    <n v="0.36329588014981273"/>
    <x v="14"/>
    <n v="-24"/>
    <n v="-44"/>
  </r>
  <r>
    <x v="49"/>
    <n v="81"/>
    <x v="2"/>
    <x v="1"/>
    <x v="3"/>
    <n v="26"/>
    <x v="0"/>
    <x v="0"/>
    <x v="0"/>
    <n v="66"/>
    <n v="185"/>
    <x v="11"/>
    <n v="70"/>
    <x v="8"/>
    <n v="170"/>
    <n v="38"/>
    <n v="145"/>
    <n v="0.35675675675675678"/>
    <x v="26"/>
    <n v="4"/>
    <n v="-15"/>
  </r>
  <r>
    <x v="8"/>
    <n v="127"/>
    <x v="2"/>
    <x v="1"/>
    <x v="3"/>
    <n v="40"/>
    <x v="0"/>
    <x v="0"/>
    <x v="1"/>
    <n v="122"/>
    <n v="312"/>
    <x v="7"/>
    <n v="120"/>
    <x v="20"/>
    <n v="290"/>
    <n v="63"/>
    <n v="230"/>
    <n v="0.39102564102564102"/>
    <x v="25"/>
    <n v="-2"/>
    <n v="-22"/>
  </r>
  <r>
    <x v="48"/>
    <n v="247"/>
    <x v="2"/>
    <x v="1"/>
    <x v="3"/>
    <n v="81"/>
    <x v="0"/>
    <x v="1"/>
    <x v="2"/>
    <n v="215"/>
    <n v="576"/>
    <x v="7"/>
    <n v="180"/>
    <x v="34"/>
    <n v="420"/>
    <n v="114"/>
    <n v="442"/>
    <n v="0.3732638888888889"/>
    <x v="107"/>
    <n v="-65"/>
    <n v="-156"/>
  </r>
  <r>
    <x v="48"/>
    <n v="250"/>
    <x v="2"/>
    <x v="1"/>
    <x v="3"/>
    <n v="70"/>
    <x v="0"/>
    <x v="1"/>
    <x v="11"/>
    <n v="157"/>
    <n v="501"/>
    <x v="7"/>
    <n v="180"/>
    <x v="11"/>
    <n v="360"/>
    <n v="94"/>
    <n v="414"/>
    <n v="0.31337325349301398"/>
    <x v="108"/>
    <n v="-57"/>
    <n v="-141"/>
  </r>
  <r>
    <x v="17"/>
    <n v="88"/>
    <x v="2"/>
    <x v="1"/>
    <x v="3"/>
    <n v="29"/>
    <x v="0"/>
    <x v="1"/>
    <x v="11"/>
    <n v="73"/>
    <n v="221"/>
    <x v="11"/>
    <n v="60"/>
    <x v="2"/>
    <n v="160"/>
    <n v="60"/>
    <n v="177"/>
    <n v="0.33031674208144796"/>
    <x v="54"/>
    <n v="-13"/>
    <n v="-61"/>
  </r>
  <r>
    <x v="8"/>
    <n v="294"/>
    <x v="2"/>
    <x v="1"/>
    <x v="3"/>
    <n v="111"/>
    <x v="0"/>
    <x v="1"/>
    <x v="3"/>
    <n v="-408"/>
    <n v="31"/>
    <x v="7"/>
    <n v="210"/>
    <x v="49"/>
    <n v="0"/>
    <n v="145"/>
    <n v="550"/>
    <n v="-13.161290322580646"/>
    <x v="109"/>
    <n v="88"/>
    <n v="-31"/>
  </r>
  <r>
    <x v="12"/>
    <n v="134"/>
    <x v="2"/>
    <x v="1"/>
    <x v="3"/>
    <n v="41"/>
    <x v="0"/>
    <x v="1"/>
    <x v="3"/>
    <n v="121"/>
    <n v="320"/>
    <x v="11"/>
    <n v="90"/>
    <x v="11"/>
    <n v="230"/>
    <n v="65"/>
    <n v="240"/>
    <n v="0.37812499999999999"/>
    <x v="110"/>
    <n v="-21"/>
    <n v="-90"/>
  </r>
  <r>
    <x v="9"/>
    <n v="20"/>
    <x v="2"/>
    <x v="1"/>
    <x v="3"/>
    <n v="7"/>
    <x v="0"/>
    <x v="1"/>
    <x v="3"/>
    <n v="-15"/>
    <n v="45"/>
    <x v="8"/>
    <n v="10"/>
    <x v="5"/>
    <n v="30"/>
    <n v="40"/>
    <n v="67"/>
    <n v="-0.33333333333333331"/>
    <x v="18"/>
    <n v="15"/>
    <n v="-15"/>
  </r>
  <r>
    <x v="73"/>
    <n v="154"/>
    <x v="3"/>
    <x v="0"/>
    <x v="3"/>
    <n v="50"/>
    <x v="1"/>
    <x v="3"/>
    <x v="5"/>
    <n v="-174"/>
    <n v="139"/>
    <x v="3"/>
    <n v="220"/>
    <x v="22"/>
    <n v="190"/>
    <n v="93"/>
    <n v="297"/>
    <n v="-1.2517985611510791"/>
    <x v="86"/>
    <n v="74"/>
    <n v="51"/>
  </r>
  <r>
    <x v="145"/>
    <n v="257"/>
    <x v="3"/>
    <x v="0"/>
    <x v="3"/>
    <n v="84"/>
    <x v="1"/>
    <x v="2"/>
    <x v="4"/>
    <n v="334"/>
    <n v="637"/>
    <x v="3"/>
    <n v="230"/>
    <x v="16"/>
    <n v="550"/>
    <n v="116"/>
    <n v="457"/>
    <n v="0.52433281004709575"/>
    <x v="47"/>
    <n v="-94"/>
    <n v="-87"/>
  </r>
  <r>
    <x v="142"/>
    <n v="122"/>
    <x v="3"/>
    <x v="0"/>
    <x v="3"/>
    <n v="39"/>
    <x v="1"/>
    <x v="3"/>
    <x v="6"/>
    <n v="-110"/>
    <n v="116"/>
    <x v="3"/>
    <n v="170"/>
    <x v="41"/>
    <n v="150"/>
    <n v="61"/>
    <n v="222"/>
    <n v="-0.94827586206896552"/>
    <x v="87"/>
    <n v="50"/>
    <n v="34"/>
  </r>
  <r>
    <x v="140"/>
    <n v="260"/>
    <x v="3"/>
    <x v="0"/>
    <x v="3"/>
    <n v="91"/>
    <x v="1"/>
    <x v="3"/>
    <x v="7"/>
    <n v="367"/>
    <n v="693"/>
    <x v="3"/>
    <n v="380"/>
    <x v="42"/>
    <n v="960"/>
    <n v="143"/>
    <n v="494"/>
    <n v="0.5295815295815296"/>
    <x v="88"/>
    <n v="103"/>
    <n v="267"/>
  </r>
  <r>
    <x v="139"/>
    <n v="239"/>
    <x v="3"/>
    <x v="0"/>
    <x v="3"/>
    <n v="66"/>
    <x v="1"/>
    <x v="2"/>
    <x v="9"/>
    <n v="221"/>
    <n v="509"/>
    <x v="3"/>
    <n v="210"/>
    <x v="23"/>
    <n v="430"/>
    <n v="90"/>
    <n v="395"/>
    <n v="0.43418467583497056"/>
    <x v="43"/>
    <n v="-61"/>
    <n v="-79"/>
  </r>
  <r>
    <x v="75"/>
    <n v="125"/>
    <x v="3"/>
    <x v="0"/>
    <x v="3"/>
    <n v="113"/>
    <x v="1"/>
    <x v="2"/>
    <x v="8"/>
    <n v="40"/>
    <n v="318"/>
    <x v="3"/>
    <n v="110"/>
    <x v="1"/>
    <n v="270"/>
    <n v="146"/>
    <n v="384"/>
    <n v="0.12578616352201258"/>
    <x v="11"/>
    <n v="10"/>
    <n v="-48"/>
  </r>
  <r>
    <x v="146"/>
    <n v="108"/>
    <x v="3"/>
    <x v="0"/>
    <x v="3"/>
    <n v="30"/>
    <x v="0"/>
    <x v="0"/>
    <x v="10"/>
    <n v="171"/>
    <n v="282"/>
    <x v="3"/>
    <n v="80"/>
    <x v="20"/>
    <n v="210"/>
    <n v="42"/>
    <n v="180"/>
    <n v="0.6063829787234043"/>
    <x v="54"/>
    <n v="-51"/>
    <n v="-72"/>
  </r>
  <r>
    <x v="138"/>
    <n v="239"/>
    <x v="3"/>
    <x v="0"/>
    <x v="3"/>
    <n v="74"/>
    <x v="0"/>
    <x v="0"/>
    <x v="0"/>
    <n v="276"/>
    <n v="554"/>
    <x v="3"/>
    <n v="190"/>
    <x v="35"/>
    <n v="410"/>
    <n v="95"/>
    <n v="408"/>
    <n v="0.49819494584837543"/>
    <x v="89"/>
    <n v="-106"/>
    <n v="-144"/>
  </r>
  <r>
    <x v="147"/>
    <n v="123"/>
    <x v="3"/>
    <x v="0"/>
    <x v="3"/>
    <n v="34"/>
    <x v="0"/>
    <x v="1"/>
    <x v="2"/>
    <n v="199"/>
    <n v="322"/>
    <x v="3"/>
    <n v="50"/>
    <x v="9"/>
    <n v="140"/>
    <n v="45"/>
    <n v="202"/>
    <n v="0.61801242236024845"/>
    <x v="90"/>
    <n v="-119"/>
    <n v="-182"/>
  </r>
  <r>
    <x v="17"/>
    <n v="43"/>
    <x v="3"/>
    <x v="1"/>
    <x v="3"/>
    <n v="13"/>
    <x v="1"/>
    <x v="3"/>
    <x v="5"/>
    <n v="43"/>
    <n v="114"/>
    <x v="11"/>
    <n v="50"/>
    <x v="9"/>
    <n v="150"/>
    <n v="35"/>
    <n v="91"/>
    <n v="0.37719298245614036"/>
    <x v="21"/>
    <n v="37"/>
    <n v="36"/>
  </r>
  <r>
    <x v="9"/>
    <n v="79"/>
    <x v="3"/>
    <x v="1"/>
    <x v="3"/>
    <n v="30"/>
    <x v="1"/>
    <x v="3"/>
    <x v="5"/>
    <n v="50"/>
    <n v="189"/>
    <x v="8"/>
    <n v="100"/>
    <x v="20"/>
    <n v="260"/>
    <n v="64"/>
    <n v="173"/>
    <n v="0.26455026455026454"/>
    <x v="91"/>
    <n v="70"/>
    <n v="71"/>
  </r>
  <r>
    <x v="32"/>
    <n v="96"/>
    <x v="3"/>
    <x v="1"/>
    <x v="3"/>
    <n v="87"/>
    <x v="1"/>
    <x v="3"/>
    <x v="5"/>
    <n v="25"/>
    <n v="245"/>
    <x v="14"/>
    <n v="140"/>
    <x v="11"/>
    <n v="330"/>
    <n v="117"/>
    <n v="300"/>
    <n v="0.10204081632653061"/>
    <x v="92"/>
    <n v="75"/>
    <n v="85"/>
  </r>
  <r>
    <x v="12"/>
    <n v="161"/>
    <x v="3"/>
    <x v="1"/>
    <x v="3"/>
    <n v="45"/>
    <x v="1"/>
    <x v="2"/>
    <x v="4"/>
    <n v="135"/>
    <n v="343"/>
    <x v="11"/>
    <n v="140"/>
    <x v="13"/>
    <n v="290"/>
    <n v="70"/>
    <n v="276"/>
    <n v="0.39358600583090381"/>
    <x v="0"/>
    <n v="-25"/>
    <n v="-53"/>
  </r>
  <r>
    <x v="78"/>
    <n v="80"/>
    <x v="3"/>
    <x v="1"/>
    <x v="3"/>
    <n v="24"/>
    <x v="1"/>
    <x v="2"/>
    <x v="4"/>
    <n v="71"/>
    <n v="185"/>
    <x v="14"/>
    <n v="60"/>
    <x v="9"/>
    <n v="150"/>
    <n v="46"/>
    <n v="150"/>
    <n v="0.38378378378378381"/>
    <x v="9"/>
    <n v="9"/>
    <n v="-35"/>
  </r>
  <r>
    <x v="12"/>
    <n v="51"/>
    <x v="3"/>
    <x v="1"/>
    <x v="3"/>
    <n v="46"/>
    <x v="1"/>
    <x v="3"/>
    <x v="6"/>
    <n v="-7"/>
    <n v="130"/>
    <x v="11"/>
    <n v="70"/>
    <x v="1"/>
    <n v="170"/>
    <n v="76"/>
    <n v="173"/>
    <n v="-5.3846153846153849E-2"/>
    <x v="93"/>
    <n v="57"/>
    <n v="40"/>
  </r>
  <r>
    <x v="9"/>
    <n v="65"/>
    <x v="3"/>
    <x v="1"/>
    <x v="3"/>
    <n v="20"/>
    <x v="1"/>
    <x v="3"/>
    <x v="6"/>
    <n v="53"/>
    <n v="151"/>
    <x v="8"/>
    <n v="90"/>
    <x v="15"/>
    <n v="200"/>
    <n v="41"/>
    <n v="126"/>
    <n v="0.35099337748344372"/>
    <x v="94"/>
    <n v="37"/>
    <n v="49"/>
  </r>
  <r>
    <x v="12"/>
    <n v="60"/>
    <x v="3"/>
    <x v="1"/>
    <x v="3"/>
    <n v="19"/>
    <x v="1"/>
    <x v="3"/>
    <x v="7"/>
    <n v="31"/>
    <n v="153"/>
    <x v="11"/>
    <n v="80"/>
    <x v="15"/>
    <n v="210"/>
    <n v="63"/>
    <n v="142"/>
    <n v="0.20261437908496732"/>
    <x v="84"/>
    <n v="59"/>
    <n v="57"/>
  </r>
  <r>
    <x v="9"/>
    <n v="47"/>
    <x v="3"/>
    <x v="1"/>
    <x v="3"/>
    <n v="15"/>
    <x v="1"/>
    <x v="3"/>
    <x v="7"/>
    <n v="33"/>
    <n v="118"/>
    <x v="8"/>
    <n v="50"/>
    <x v="9"/>
    <n v="150"/>
    <n v="42"/>
    <n v="104"/>
    <n v="0.27966101694915252"/>
    <x v="7"/>
    <n v="47"/>
    <n v="32"/>
  </r>
  <r>
    <x v="78"/>
    <n v="68"/>
    <x v="3"/>
    <x v="1"/>
    <x v="3"/>
    <n v="21"/>
    <x v="1"/>
    <x v="3"/>
    <x v="7"/>
    <n v="83"/>
    <n v="178"/>
    <x v="14"/>
    <n v="90"/>
    <x v="13"/>
    <n v="230"/>
    <n v="43"/>
    <n v="132"/>
    <n v="0.46629213483146065"/>
    <x v="50"/>
    <n v="27"/>
    <n v="52"/>
  </r>
  <r>
    <x v="32"/>
    <n v="22"/>
    <x v="3"/>
    <x v="1"/>
    <x v="3"/>
    <n v="7"/>
    <x v="1"/>
    <x v="2"/>
    <x v="9"/>
    <n v="15"/>
    <n v="54"/>
    <x v="14"/>
    <n v="10"/>
    <x v="6"/>
    <n v="30"/>
    <n v="19"/>
    <n v="48"/>
    <n v="0.27777777777777779"/>
    <x v="31"/>
    <n v="5"/>
    <n v="-24"/>
  </r>
  <r>
    <x v="8"/>
    <n v="21"/>
    <x v="3"/>
    <x v="1"/>
    <x v="3"/>
    <n v="5"/>
    <x v="1"/>
    <x v="2"/>
    <x v="8"/>
    <n v="21"/>
    <n v="55"/>
    <x v="7"/>
    <n v="10"/>
    <x v="6"/>
    <n v="30"/>
    <n v="17"/>
    <n v="43"/>
    <n v="0.38181818181818183"/>
    <x v="26"/>
    <n v="-1"/>
    <n v="-25"/>
  </r>
  <r>
    <x v="9"/>
    <n v="103"/>
    <x v="3"/>
    <x v="1"/>
    <x v="3"/>
    <n v="33"/>
    <x v="1"/>
    <x v="2"/>
    <x v="8"/>
    <n v="129"/>
    <n v="251"/>
    <x v="8"/>
    <n v="80"/>
    <x v="13"/>
    <n v="210"/>
    <n v="46"/>
    <n v="182"/>
    <n v="0.51394422310756971"/>
    <x v="32"/>
    <n v="-19"/>
    <n v="-41"/>
  </r>
  <r>
    <x v="48"/>
    <n v="125"/>
    <x v="3"/>
    <x v="1"/>
    <x v="3"/>
    <n v="113"/>
    <x v="0"/>
    <x v="0"/>
    <x v="10"/>
    <n v="39"/>
    <n v="318"/>
    <x v="7"/>
    <n v="90"/>
    <x v="2"/>
    <n v="240"/>
    <n v="147"/>
    <n v="385"/>
    <n v="0.12264150943396226"/>
    <x v="36"/>
    <n v="21"/>
    <n v="-78"/>
  </r>
  <r>
    <x v="78"/>
    <n v="125"/>
    <x v="3"/>
    <x v="1"/>
    <x v="3"/>
    <n v="41"/>
    <x v="0"/>
    <x v="0"/>
    <x v="10"/>
    <n v="171"/>
    <n v="334"/>
    <x v="14"/>
    <n v="90"/>
    <x v="17"/>
    <n v="250"/>
    <n v="73"/>
    <n v="239"/>
    <n v="0.5119760479041916"/>
    <x v="36"/>
    <n v="-41"/>
    <n v="-84"/>
  </r>
  <r>
    <x v="8"/>
    <n v="154"/>
    <x v="3"/>
    <x v="1"/>
    <x v="3"/>
    <n v="50"/>
    <x v="0"/>
    <x v="0"/>
    <x v="0"/>
    <n v="178"/>
    <n v="391"/>
    <x v="7"/>
    <n v="120"/>
    <x v="20"/>
    <n v="290"/>
    <n v="93"/>
    <n v="297"/>
    <n v="0.45524296675191817"/>
    <x v="59"/>
    <n v="-58"/>
    <n v="-101"/>
  </r>
  <r>
    <x v="49"/>
    <n v="90"/>
    <x v="3"/>
    <x v="1"/>
    <x v="3"/>
    <n v="29"/>
    <x v="0"/>
    <x v="0"/>
    <x v="0"/>
    <n v="108"/>
    <n v="218"/>
    <x v="11"/>
    <n v="60"/>
    <x v="15"/>
    <n v="160"/>
    <n v="42"/>
    <n v="161"/>
    <n v="0.49541284403669728"/>
    <x v="12"/>
    <n v="-18"/>
    <n v="-58"/>
  </r>
  <r>
    <x v="8"/>
    <n v="122"/>
    <x v="3"/>
    <x v="1"/>
    <x v="3"/>
    <n v="39"/>
    <x v="0"/>
    <x v="0"/>
    <x v="1"/>
    <n v="169"/>
    <n v="318"/>
    <x v="7"/>
    <n v="90"/>
    <x v="17"/>
    <n v="240"/>
    <n v="62"/>
    <n v="223"/>
    <n v="0.53144654088050314"/>
    <x v="41"/>
    <n v="-39"/>
    <n v="-78"/>
  </r>
  <r>
    <x v="9"/>
    <n v="86"/>
    <x v="3"/>
    <x v="1"/>
    <x v="3"/>
    <n v="26"/>
    <x v="0"/>
    <x v="0"/>
    <x v="1"/>
    <n v="-40"/>
    <n v="116"/>
    <x v="8"/>
    <n v="60"/>
    <x v="5"/>
    <n v="80"/>
    <n v="50"/>
    <n v="162"/>
    <n v="-0.34482758620689657"/>
    <x v="37"/>
    <n v="40"/>
    <n v="-36"/>
  </r>
  <r>
    <x v="8"/>
    <n v="257"/>
    <x v="3"/>
    <x v="1"/>
    <x v="3"/>
    <n v="84"/>
    <x v="0"/>
    <x v="1"/>
    <x v="2"/>
    <n v="332"/>
    <n v="637"/>
    <x v="7"/>
    <n v="110"/>
    <x v="17"/>
    <n v="290"/>
    <n v="117"/>
    <n v="458"/>
    <n v="0.52119309262166402"/>
    <x v="95"/>
    <n v="-202"/>
    <n v="-347"/>
  </r>
  <r>
    <x v="17"/>
    <n v="21"/>
    <x v="3"/>
    <x v="1"/>
    <x v="3"/>
    <n v="5"/>
    <x v="0"/>
    <x v="1"/>
    <x v="2"/>
    <n v="24"/>
    <n v="56"/>
    <x v="11"/>
    <n v="0"/>
    <x v="6"/>
    <n v="20"/>
    <n v="16"/>
    <n v="42"/>
    <n v="0.42857142857142855"/>
    <x v="0"/>
    <n v="-4"/>
    <n v="-36"/>
  </r>
  <r>
    <x v="8"/>
    <n v="239"/>
    <x v="3"/>
    <x v="1"/>
    <x v="3"/>
    <n v="66"/>
    <x v="0"/>
    <x v="1"/>
    <x v="11"/>
    <n v="221"/>
    <n v="509"/>
    <x v="7"/>
    <n v="110"/>
    <x v="9"/>
    <n v="230"/>
    <n v="90"/>
    <n v="395"/>
    <n v="0.43418467583497056"/>
    <x v="96"/>
    <n v="-141"/>
    <n v="-279"/>
  </r>
  <r>
    <x v="48"/>
    <n v="255"/>
    <x v="3"/>
    <x v="1"/>
    <x v="3"/>
    <n v="96"/>
    <x v="0"/>
    <x v="1"/>
    <x v="3"/>
    <n v="-539"/>
    <n v="22"/>
    <x v="7"/>
    <n v="110"/>
    <x v="19"/>
    <n v="0"/>
    <n v="129"/>
    <n v="480"/>
    <n v="-24.5"/>
    <x v="97"/>
    <n v="369"/>
    <n v="-22"/>
  </r>
  <r>
    <x v="9"/>
    <n v="25"/>
    <x v="3"/>
    <x v="1"/>
    <x v="3"/>
    <n v="9"/>
    <x v="0"/>
    <x v="1"/>
    <x v="3"/>
    <n v="-18"/>
    <n v="60"/>
    <x v="8"/>
    <n v="0"/>
    <x v="3"/>
    <n v="20"/>
    <n v="43"/>
    <n v="77"/>
    <n v="-0.3"/>
    <x v="15"/>
    <n v="28"/>
    <n v="-40"/>
  </r>
  <r>
    <x v="81"/>
    <n v="173"/>
    <x v="4"/>
    <x v="0"/>
    <x v="3"/>
    <n v="57"/>
    <x v="1"/>
    <x v="3"/>
    <x v="5"/>
    <n v="-188"/>
    <n v="156"/>
    <x v="3"/>
    <n v="200"/>
    <x v="43"/>
    <n v="170"/>
    <n v="100"/>
    <n v="330"/>
    <n v="-1.2051282051282051"/>
    <x v="98"/>
    <n v="58"/>
    <n v="14"/>
  </r>
  <r>
    <x v="115"/>
    <n v="228"/>
    <x v="4"/>
    <x v="0"/>
    <x v="3"/>
    <n v="75"/>
    <x v="1"/>
    <x v="2"/>
    <x v="4"/>
    <n v="292"/>
    <n v="567"/>
    <x v="3"/>
    <n v="220"/>
    <x v="37"/>
    <n v="510"/>
    <n v="107"/>
    <n v="410"/>
    <n v="0.5149911816578483"/>
    <x v="28"/>
    <n v="-102"/>
    <n v="-57"/>
  </r>
  <r>
    <x v="144"/>
    <n v="113"/>
    <x v="4"/>
    <x v="0"/>
    <x v="3"/>
    <n v="36"/>
    <x v="1"/>
    <x v="3"/>
    <x v="6"/>
    <n v="-83"/>
    <n v="124"/>
    <x v="3"/>
    <n v="130"/>
    <x v="44"/>
    <n v="130"/>
    <n v="59"/>
    <n v="208"/>
    <n v="-0.66935483870967738"/>
    <x v="99"/>
    <n v="33"/>
    <n v="6"/>
  </r>
  <r>
    <x v="115"/>
    <n v="249"/>
    <x v="4"/>
    <x v="0"/>
    <x v="3"/>
    <n v="87"/>
    <x v="1"/>
    <x v="3"/>
    <x v="7"/>
    <n v="349"/>
    <n v="664"/>
    <x v="3"/>
    <n v="290"/>
    <x v="45"/>
    <n v="740"/>
    <n v="139"/>
    <n v="475"/>
    <n v="0.5256024096385542"/>
    <x v="100"/>
    <n v="-39"/>
    <n v="76"/>
  </r>
  <r>
    <x v="138"/>
    <n v="211"/>
    <x v="4"/>
    <x v="0"/>
    <x v="3"/>
    <n v="59"/>
    <x v="1"/>
    <x v="2"/>
    <x v="9"/>
    <n v="191"/>
    <n v="451"/>
    <x v="3"/>
    <n v="200"/>
    <x v="12"/>
    <n v="410"/>
    <n v="83"/>
    <n v="353"/>
    <n v="0.42350332594235035"/>
    <x v="26"/>
    <n v="-51"/>
    <n v="-41"/>
  </r>
  <r>
    <x v="144"/>
    <n v="121"/>
    <x v="4"/>
    <x v="0"/>
    <x v="3"/>
    <n v="109"/>
    <x v="1"/>
    <x v="2"/>
    <x v="8"/>
    <n v="39"/>
    <n v="308"/>
    <x v="3"/>
    <n v="110"/>
    <x v="4"/>
    <n v="280"/>
    <n v="142"/>
    <n v="372"/>
    <n v="0.12662337662337661"/>
    <x v="26"/>
    <n v="1"/>
    <n v="-28"/>
  </r>
  <r>
    <x v="86"/>
    <n v="81"/>
    <x v="4"/>
    <x v="0"/>
    <x v="3"/>
    <n v="22"/>
    <x v="0"/>
    <x v="0"/>
    <x v="10"/>
    <n v="125"/>
    <n v="211"/>
    <x v="3"/>
    <n v="70"/>
    <x v="9"/>
    <n v="180"/>
    <n v="33"/>
    <n v="136"/>
    <n v="0.59241706161137442"/>
    <x v="26"/>
    <n v="-45"/>
    <n v="-31"/>
  </r>
  <r>
    <x v="45"/>
    <n v="225"/>
    <x v="4"/>
    <x v="0"/>
    <x v="3"/>
    <n v="69"/>
    <x v="0"/>
    <x v="0"/>
    <x v="0"/>
    <n v="258"/>
    <n v="522"/>
    <x v="3"/>
    <n v="210"/>
    <x v="23"/>
    <n v="450"/>
    <n v="91"/>
    <n v="385"/>
    <n v="0.4942528735632184"/>
    <x v="11"/>
    <n v="-98"/>
    <n v="-72"/>
  </r>
  <r>
    <x v="75"/>
    <n v="118"/>
    <x v="4"/>
    <x v="0"/>
    <x v="3"/>
    <n v="33"/>
    <x v="0"/>
    <x v="1"/>
    <x v="2"/>
    <n v="190"/>
    <n v="309"/>
    <x v="3"/>
    <n v="80"/>
    <x v="13"/>
    <n v="210"/>
    <n v="44"/>
    <n v="195"/>
    <n v="0.61488673139158578"/>
    <x v="101"/>
    <n v="-80"/>
    <n v="-99"/>
  </r>
  <r>
    <x v="9"/>
    <n v="82"/>
    <x v="4"/>
    <x v="1"/>
    <x v="3"/>
    <n v="31"/>
    <x v="1"/>
    <x v="3"/>
    <x v="5"/>
    <n v="56"/>
    <n v="196"/>
    <x v="8"/>
    <n v="90"/>
    <x v="2"/>
    <n v="210"/>
    <n v="64"/>
    <n v="177"/>
    <n v="0.2857142857142857"/>
    <x v="38"/>
    <n v="4"/>
    <n v="14"/>
  </r>
  <r>
    <x v="30"/>
    <n v="94"/>
    <x v="4"/>
    <x v="1"/>
    <x v="3"/>
    <n v="85"/>
    <x v="1"/>
    <x v="3"/>
    <x v="5"/>
    <n v="24"/>
    <n v="239"/>
    <x v="14"/>
    <n v="110"/>
    <x v="4"/>
    <n v="260"/>
    <n v="114"/>
    <n v="293"/>
    <n v="0.100418410041841"/>
    <x v="68"/>
    <n v="16"/>
    <n v="21"/>
  </r>
  <r>
    <x v="17"/>
    <n v="181"/>
    <x v="4"/>
    <x v="1"/>
    <x v="3"/>
    <n v="50"/>
    <x v="1"/>
    <x v="2"/>
    <x v="4"/>
    <n v="160"/>
    <n v="387"/>
    <x v="11"/>
    <n v="170"/>
    <x v="20"/>
    <n v="350"/>
    <n v="74"/>
    <n v="305"/>
    <n v="0.41343669250645992"/>
    <x v="26"/>
    <n v="-40"/>
    <n v="-37"/>
  </r>
  <r>
    <x v="9"/>
    <n v="69"/>
    <x v="4"/>
    <x v="1"/>
    <x v="3"/>
    <n v="21"/>
    <x v="1"/>
    <x v="3"/>
    <x v="6"/>
    <n v="58"/>
    <n v="160"/>
    <x v="8"/>
    <n v="80"/>
    <x v="1"/>
    <n v="170"/>
    <n v="42"/>
    <n v="132"/>
    <n v="0.36249999999999999"/>
    <x v="102"/>
    <n v="-8"/>
    <n v="10"/>
  </r>
  <r>
    <x v="49"/>
    <n v="53"/>
    <x v="4"/>
    <x v="1"/>
    <x v="3"/>
    <n v="17"/>
    <x v="1"/>
    <x v="3"/>
    <x v="7"/>
    <n v="21"/>
    <n v="136"/>
    <x v="11"/>
    <n v="60"/>
    <x v="4"/>
    <n v="150"/>
    <n v="61"/>
    <n v="131"/>
    <n v="0.15441176470588236"/>
    <x v="21"/>
    <n v="19"/>
    <n v="14"/>
  </r>
  <r>
    <x v="56"/>
    <n v="63"/>
    <x v="4"/>
    <x v="1"/>
    <x v="3"/>
    <n v="20"/>
    <x v="1"/>
    <x v="3"/>
    <x v="7"/>
    <n v="74"/>
    <n v="166"/>
    <x v="14"/>
    <n v="70"/>
    <x v="8"/>
    <n v="180"/>
    <n v="43"/>
    <n v="126"/>
    <n v="0.44578313253012047"/>
    <x v="21"/>
    <n v="-4"/>
    <n v="14"/>
  </r>
  <r>
    <x v="8"/>
    <n v="15"/>
    <x v="4"/>
    <x v="1"/>
    <x v="3"/>
    <n v="4"/>
    <x v="1"/>
    <x v="2"/>
    <x v="8"/>
    <n v="13"/>
    <n v="42"/>
    <x v="7"/>
    <n v="10"/>
    <x v="3"/>
    <n v="30"/>
    <n v="15"/>
    <n v="34"/>
    <n v="0.30952380952380953"/>
    <x v="42"/>
    <n v="-3"/>
    <n v="-12"/>
  </r>
  <r>
    <x v="15"/>
    <n v="101"/>
    <x v="4"/>
    <x v="1"/>
    <x v="3"/>
    <n v="33"/>
    <x v="1"/>
    <x v="2"/>
    <x v="8"/>
    <n v="126"/>
    <n v="246"/>
    <x v="8"/>
    <n v="90"/>
    <x v="15"/>
    <n v="220"/>
    <n v="45"/>
    <n v="179"/>
    <n v="0.51219512195121952"/>
    <x v="26"/>
    <n v="-36"/>
    <n v="-26"/>
  </r>
  <r>
    <x v="48"/>
    <n v="121"/>
    <x v="4"/>
    <x v="1"/>
    <x v="3"/>
    <n v="109"/>
    <x v="0"/>
    <x v="0"/>
    <x v="10"/>
    <n v="39"/>
    <n v="308"/>
    <x v="7"/>
    <n v="110"/>
    <x v="6"/>
    <n v="260"/>
    <n v="142"/>
    <n v="372"/>
    <n v="0.12662337662337661"/>
    <x v="26"/>
    <n v="-19"/>
    <n v="-48"/>
  </r>
  <r>
    <x v="32"/>
    <n v="130"/>
    <x v="4"/>
    <x v="1"/>
    <x v="3"/>
    <n v="42"/>
    <x v="0"/>
    <x v="0"/>
    <x v="10"/>
    <n v="181"/>
    <n v="346"/>
    <x v="14"/>
    <n v="120"/>
    <x v="20"/>
    <n v="300"/>
    <n v="73"/>
    <n v="245"/>
    <n v="0.52312138728323698"/>
    <x v="18"/>
    <n v="-61"/>
    <n v="-46"/>
  </r>
  <r>
    <x v="48"/>
    <n v="173"/>
    <x v="4"/>
    <x v="1"/>
    <x v="3"/>
    <n v="57"/>
    <x v="0"/>
    <x v="0"/>
    <x v="0"/>
    <n v="205"/>
    <n v="439"/>
    <x v="7"/>
    <n v="160"/>
    <x v="17"/>
    <n v="380"/>
    <n v="101"/>
    <n v="331"/>
    <n v="0.46697038724373574"/>
    <x v="2"/>
    <n v="-75"/>
    <n v="-59"/>
  </r>
  <r>
    <x v="49"/>
    <n v="88"/>
    <x v="4"/>
    <x v="1"/>
    <x v="3"/>
    <n v="29"/>
    <x v="0"/>
    <x v="0"/>
    <x v="0"/>
    <n v="104"/>
    <n v="213"/>
    <x v="11"/>
    <n v="80"/>
    <x v="8"/>
    <n v="180"/>
    <n v="42"/>
    <n v="159"/>
    <n v="0.48826291079812206"/>
    <x v="28"/>
    <n v="-34"/>
    <n v="-33"/>
  </r>
  <r>
    <x v="8"/>
    <n v="113"/>
    <x v="4"/>
    <x v="1"/>
    <x v="3"/>
    <n v="36"/>
    <x v="0"/>
    <x v="0"/>
    <x v="1"/>
    <n v="159"/>
    <n v="296"/>
    <x v="7"/>
    <n v="100"/>
    <x v="11"/>
    <n v="250"/>
    <n v="58"/>
    <n v="207"/>
    <n v="0.53716216216216217"/>
    <x v="2"/>
    <n v="-59"/>
    <n v="-46"/>
  </r>
  <r>
    <x v="8"/>
    <n v="228"/>
    <x v="4"/>
    <x v="1"/>
    <x v="3"/>
    <n v="75"/>
    <x v="0"/>
    <x v="1"/>
    <x v="2"/>
    <n v="291"/>
    <n v="567"/>
    <x v="7"/>
    <n v="160"/>
    <x v="12"/>
    <n v="380"/>
    <n v="108"/>
    <n v="411"/>
    <n v="0.51322751322751325"/>
    <x v="103"/>
    <n v="-151"/>
    <n v="-187"/>
  </r>
  <r>
    <x v="48"/>
    <n v="211"/>
    <x v="4"/>
    <x v="1"/>
    <x v="3"/>
    <n v="59"/>
    <x v="0"/>
    <x v="1"/>
    <x v="11"/>
    <n v="190"/>
    <n v="451"/>
    <x v="7"/>
    <n v="150"/>
    <x v="9"/>
    <n v="300"/>
    <n v="84"/>
    <n v="354"/>
    <n v="0.42128603104212858"/>
    <x v="65"/>
    <n v="-110"/>
    <n v="-151"/>
  </r>
  <r>
    <x v="12"/>
    <n v="78"/>
    <x v="4"/>
    <x v="1"/>
    <x v="3"/>
    <n v="25"/>
    <x v="0"/>
    <x v="1"/>
    <x v="11"/>
    <n v="92"/>
    <n v="210"/>
    <x v="11"/>
    <n v="50"/>
    <x v="1"/>
    <n v="140"/>
    <n v="57"/>
    <n v="160"/>
    <n v="0.43809523809523809"/>
    <x v="54"/>
    <n v="-42"/>
    <n v="-70"/>
  </r>
  <r>
    <x v="8"/>
    <n v="245"/>
    <x v="4"/>
    <x v="1"/>
    <x v="3"/>
    <n v="93"/>
    <x v="0"/>
    <x v="1"/>
    <x v="3"/>
    <n v="-505"/>
    <n v="34"/>
    <x v="7"/>
    <n v="180"/>
    <x v="46"/>
    <n v="0"/>
    <n v="127"/>
    <n v="465"/>
    <n v="-14.852941176470589"/>
    <x v="63"/>
    <n v="225"/>
    <n v="-34"/>
  </r>
  <r>
    <x v="17"/>
    <n v="102"/>
    <x v="4"/>
    <x v="1"/>
    <x v="3"/>
    <n v="31"/>
    <x v="0"/>
    <x v="1"/>
    <x v="3"/>
    <n v="132"/>
    <n v="261"/>
    <x v="11"/>
    <n v="70"/>
    <x v="8"/>
    <n v="170"/>
    <n v="54"/>
    <n v="187"/>
    <n v="0.50574712643678166"/>
    <x v="41"/>
    <n v="-62"/>
    <n v="-91"/>
  </r>
  <r>
    <x v="138"/>
    <n v="224"/>
    <x v="5"/>
    <x v="0"/>
    <x v="3"/>
    <n v="73"/>
    <x v="1"/>
    <x v="3"/>
    <x v="5"/>
    <n v="-221"/>
    <n v="205"/>
    <x v="3"/>
    <n v="260"/>
    <x v="33"/>
    <n v="220"/>
    <n v="117"/>
    <n v="414"/>
    <n v="-1.0780487804878049"/>
    <x v="104"/>
    <n v="71"/>
    <n v="15"/>
  </r>
  <r>
    <x v="64"/>
    <n v="247"/>
    <x v="5"/>
    <x v="0"/>
    <x v="3"/>
    <n v="81"/>
    <x v="1"/>
    <x v="2"/>
    <x v="4"/>
    <n v="321"/>
    <n v="614"/>
    <x v="3"/>
    <n v="240"/>
    <x v="32"/>
    <n v="550"/>
    <n v="113"/>
    <n v="441"/>
    <n v="0.5228013029315961"/>
    <x v="25"/>
    <n v="-111"/>
    <n v="-64"/>
  </r>
  <r>
    <x v="64"/>
    <n v="127"/>
    <x v="5"/>
    <x v="0"/>
    <x v="3"/>
    <n v="40"/>
    <x v="1"/>
    <x v="3"/>
    <x v="6"/>
    <n v="-131"/>
    <n v="109"/>
    <x v="3"/>
    <n v="150"/>
    <x v="47"/>
    <n v="120"/>
    <n v="63"/>
    <n v="230"/>
    <n v="-1.201834862385321"/>
    <x v="105"/>
    <n v="41"/>
    <n v="11"/>
  </r>
  <r>
    <x v="92"/>
    <n v="279"/>
    <x v="5"/>
    <x v="0"/>
    <x v="3"/>
    <n v="97"/>
    <x v="1"/>
    <x v="3"/>
    <x v="7"/>
    <n v="402"/>
    <n v="745"/>
    <x v="3"/>
    <n v="330"/>
    <x v="48"/>
    <n v="830"/>
    <n v="149"/>
    <n v="525"/>
    <n v="0.53959731543624156"/>
    <x v="106"/>
    <n v="-52"/>
    <n v="85"/>
  </r>
  <r>
    <x v="148"/>
    <n v="250"/>
    <x v="5"/>
    <x v="0"/>
    <x v="3"/>
    <n v="70"/>
    <x v="1"/>
    <x v="2"/>
    <x v="9"/>
    <n v="233"/>
    <n v="534"/>
    <x v="3"/>
    <n v="240"/>
    <x v="23"/>
    <n v="480"/>
    <n v="94"/>
    <n v="414"/>
    <n v="0.43632958801498128"/>
    <x v="18"/>
    <n v="-73"/>
    <n v="-54"/>
  </r>
  <r>
    <x v="92"/>
    <n v="135"/>
    <x v="5"/>
    <x v="0"/>
    <x v="3"/>
    <n v="122"/>
    <x v="1"/>
    <x v="2"/>
    <x v="8"/>
    <n v="46"/>
    <n v="343"/>
    <x v="3"/>
    <n v="130"/>
    <x v="4"/>
    <n v="310"/>
    <n v="156"/>
    <n v="413"/>
    <n v="0.13411078717201166"/>
    <x v="42"/>
    <n v="-6"/>
    <n v="-33"/>
  </r>
  <r>
    <x v="144"/>
    <n v="86"/>
    <x v="5"/>
    <x v="0"/>
    <x v="3"/>
    <n v="24"/>
    <x v="0"/>
    <x v="0"/>
    <x v="10"/>
    <n v="132"/>
    <n v="224"/>
    <x v="3"/>
    <n v="80"/>
    <x v="9"/>
    <n v="190"/>
    <n v="35"/>
    <n v="145"/>
    <n v="0.5892857142857143"/>
    <x v="20"/>
    <n v="-52"/>
    <n v="-34"/>
  </r>
  <r>
    <x v="141"/>
    <n v="241"/>
    <x v="5"/>
    <x v="0"/>
    <x v="3"/>
    <n v="74"/>
    <x v="0"/>
    <x v="0"/>
    <x v="0"/>
    <n v="279"/>
    <n v="559"/>
    <x v="3"/>
    <n v="220"/>
    <x v="35"/>
    <n v="480"/>
    <n v="96"/>
    <n v="411"/>
    <n v="0.49910554561717352"/>
    <x v="0"/>
    <n v="-109"/>
    <n v="-79"/>
  </r>
  <r>
    <x v="85"/>
    <n v="123"/>
    <x v="5"/>
    <x v="0"/>
    <x v="3"/>
    <n v="34"/>
    <x v="0"/>
    <x v="1"/>
    <x v="2"/>
    <n v="199"/>
    <n v="322"/>
    <x v="3"/>
    <n v="90"/>
    <x v="13"/>
    <n v="220"/>
    <n v="45"/>
    <n v="202"/>
    <n v="0.61801242236024845"/>
    <x v="57"/>
    <n v="-89"/>
    <n v="-102"/>
  </r>
  <r>
    <x v="15"/>
    <n v="68"/>
    <x v="5"/>
    <x v="1"/>
    <x v="3"/>
    <n v="25"/>
    <x v="1"/>
    <x v="3"/>
    <x v="5"/>
    <n v="39"/>
    <n v="163"/>
    <x v="8"/>
    <n v="80"/>
    <x v="1"/>
    <n v="180"/>
    <n v="59"/>
    <n v="152"/>
    <n v="0.2392638036809816"/>
    <x v="55"/>
    <n v="11"/>
    <n v="17"/>
  </r>
  <r>
    <x v="32"/>
    <n v="105"/>
    <x v="5"/>
    <x v="1"/>
    <x v="3"/>
    <n v="95"/>
    <x v="1"/>
    <x v="3"/>
    <x v="5"/>
    <n v="30"/>
    <n v="266"/>
    <x v="14"/>
    <n v="120"/>
    <x v="1"/>
    <n v="290"/>
    <n v="125"/>
    <n v="325"/>
    <n v="0.11278195488721804"/>
    <x v="46"/>
    <n v="20"/>
    <n v="24"/>
  </r>
  <r>
    <x v="17"/>
    <n v="153"/>
    <x v="5"/>
    <x v="1"/>
    <x v="3"/>
    <n v="42"/>
    <x v="1"/>
    <x v="2"/>
    <x v="4"/>
    <n v="129"/>
    <n v="326"/>
    <x v="11"/>
    <n v="150"/>
    <x v="9"/>
    <n v="290"/>
    <n v="66"/>
    <n v="261"/>
    <n v="0.39570552147239263"/>
    <x v="24"/>
    <n v="-49"/>
    <n v="-36"/>
  </r>
  <r>
    <x v="78"/>
    <n v="80"/>
    <x v="5"/>
    <x v="1"/>
    <x v="3"/>
    <n v="24"/>
    <x v="1"/>
    <x v="2"/>
    <x v="4"/>
    <n v="76"/>
    <n v="188"/>
    <x v="14"/>
    <n v="70"/>
    <x v="2"/>
    <n v="170"/>
    <n v="45"/>
    <n v="149"/>
    <n v="0.40425531914893614"/>
    <x v="18"/>
    <n v="-16"/>
    <n v="-18"/>
  </r>
  <r>
    <x v="9"/>
    <n v="63"/>
    <x v="5"/>
    <x v="1"/>
    <x v="3"/>
    <n v="19"/>
    <x v="1"/>
    <x v="3"/>
    <x v="6"/>
    <n v="53"/>
    <n v="148"/>
    <x v="8"/>
    <n v="70"/>
    <x v="1"/>
    <n v="160"/>
    <n v="40"/>
    <n v="122"/>
    <n v="0.35810810810810811"/>
    <x v="21"/>
    <n v="-3"/>
    <n v="12"/>
  </r>
  <r>
    <x v="78"/>
    <n v="72"/>
    <x v="5"/>
    <x v="1"/>
    <x v="3"/>
    <n v="23"/>
    <x v="1"/>
    <x v="3"/>
    <x v="7"/>
    <n v="86"/>
    <n v="188"/>
    <x v="14"/>
    <n v="80"/>
    <x v="9"/>
    <n v="200"/>
    <n v="46"/>
    <n v="141"/>
    <n v="0.45744680851063829"/>
    <x v="38"/>
    <n v="-6"/>
    <n v="12"/>
  </r>
  <r>
    <x v="8"/>
    <n v="16"/>
    <x v="5"/>
    <x v="1"/>
    <x v="3"/>
    <n v="4"/>
    <x v="1"/>
    <x v="2"/>
    <x v="8"/>
    <n v="15"/>
    <n v="44"/>
    <x v="7"/>
    <n v="10"/>
    <x v="3"/>
    <n v="30"/>
    <n v="15"/>
    <n v="35"/>
    <n v="0.34090909090909088"/>
    <x v="20"/>
    <n v="-5"/>
    <n v="-14"/>
  </r>
  <r>
    <x v="9"/>
    <n v="94"/>
    <x v="5"/>
    <x v="1"/>
    <x v="3"/>
    <n v="31"/>
    <x v="1"/>
    <x v="2"/>
    <x v="8"/>
    <n v="114"/>
    <n v="228"/>
    <x v="8"/>
    <n v="90"/>
    <x v="8"/>
    <n v="200"/>
    <n v="43"/>
    <n v="168"/>
    <n v="0.5"/>
    <x v="23"/>
    <n v="-44"/>
    <n v="-28"/>
  </r>
  <r>
    <x v="48"/>
    <n v="135"/>
    <x v="5"/>
    <x v="1"/>
    <x v="3"/>
    <n v="122"/>
    <x v="0"/>
    <x v="0"/>
    <x v="10"/>
    <n v="47"/>
    <n v="343"/>
    <x v="7"/>
    <n v="120"/>
    <x v="0"/>
    <n v="290"/>
    <n v="155"/>
    <n v="412"/>
    <n v="0.13702623906705538"/>
    <x v="11"/>
    <n v="-17"/>
    <n v="-53"/>
  </r>
  <r>
    <x v="56"/>
    <n v="115"/>
    <x v="5"/>
    <x v="1"/>
    <x v="3"/>
    <n v="37"/>
    <x v="0"/>
    <x v="0"/>
    <x v="10"/>
    <n v="156"/>
    <n v="308"/>
    <x v="14"/>
    <n v="100"/>
    <x v="13"/>
    <n v="260"/>
    <n v="69"/>
    <n v="221"/>
    <n v="0.50649350649350644"/>
    <x v="11"/>
    <n v="-46"/>
    <n v="-48"/>
  </r>
  <r>
    <x v="48"/>
    <n v="224"/>
    <x v="5"/>
    <x v="1"/>
    <x v="3"/>
    <n v="73"/>
    <x v="0"/>
    <x v="0"/>
    <x v="0"/>
    <n v="288"/>
    <n v="569"/>
    <x v="7"/>
    <n v="210"/>
    <x v="35"/>
    <n v="490"/>
    <n v="116"/>
    <n v="413"/>
    <n v="0.5061511423550088"/>
    <x v="14"/>
    <n v="-118"/>
    <n v="-79"/>
  </r>
  <r>
    <x v="12"/>
    <n v="81"/>
    <x v="5"/>
    <x v="1"/>
    <x v="3"/>
    <n v="26"/>
    <x v="0"/>
    <x v="0"/>
    <x v="0"/>
    <n v="98"/>
    <n v="197"/>
    <x v="11"/>
    <n v="70"/>
    <x v="8"/>
    <n v="170"/>
    <n v="38"/>
    <n v="145"/>
    <n v="0.49746192893401014"/>
    <x v="26"/>
    <n v="-28"/>
    <n v="-27"/>
  </r>
  <r>
    <x v="8"/>
    <n v="127"/>
    <x v="5"/>
    <x v="1"/>
    <x v="3"/>
    <n v="40"/>
    <x v="0"/>
    <x v="0"/>
    <x v="1"/>
    <n v="181"/>
    <n v="332"/>
    <x v="7"/>
    <n v="120"/>
    <x v="20"/>
    <n v="290"/>
    <n v="63"/>
    <n v="230"/>
    <n v="0.54518072289156627"/>
    <x v="25"/>
    <n v="-61"/>
    <n v="-42"/>
  </r>
  <r>
    <x v="8"/>
    <n v="247"/>
    <x v="5"/>
    <x v="1"/>
    <x v="3"/>
    <n v="81"/>
    <x v="0"/>
    <x v="1"/>
    <x v="2"/>
    <n v="319"/>
    <n v="614"/>
    <x v="7"/>
    <n v="180"/>
    <x v="34"/>
    <n v="420"/>
    <n v="114"/>
    <n v="442"/>
    <n v="0.51954397394136809"/>
    <x v="107"/>
    <n v="-169"/>
    <n v="-194"/>
  </r>
  <r>
    <x v="8"/>
    <n v="250"/>
    <x v="5"/>
    <x v="1"/>
    <x v="3"/>
    <n v="70"/>
    <x v="0"/>
    <x v="1"/>
    <x v="11"/>
    <n v="233"/>
    <n v="534"/>
    <x v="7"/>
    <n v="180"/>
    <x v="11"/>
    <n v="360"/>
    <n v="94"/>
    <n v="414"/>
    <n v="0.43632958801498128"/>
    <x v="108"/>
    <n v="-133"/>
    <n v="-174"/>
  </r>
  <r>
    <x v="17"/>
    <n v="88"/>
    <x v="5"/>
    <x v="1"/>
    <x v="3"/>
    <n v="29"/>
    <x v="0"/>
    <x v="1"/>
    <x v="11"/>
    <n v="108"/>
    <n v="236"/>
    <x v="11"/>
    <n v="60"/>
    <x v="2"/>
    <n v="160"/>
    <n v="60"/>
    <n v="177"/>
    <n v="0.4576271186440678"/>
    <x v="54"/>
    <n v="-48"/>
    <n v="-76"/>
  </r>
  <r>
    <x v="8"/>
    <n v="294"/>
    <x v="5"/>
    <x v="1"/>
    <x v="3"/>
    <n v="111"/>
    <x v="0"/>
    <x v="1"/>
    <x v="3"/>
    <n v="-605"/>
    <n v="33"/>
    <x v="7"/>
    <n v="210"/>
    <x v="49"/>
    <n v="0"/>
    <n v="145"/>
    <n v="550"/>
    <n v="-18.333333333333332"/>
    <x v="109"/>
    <n v="285"/>
    <n v="-33"/>
  </r>
  <r>
    <x v="12"/>
    <n v="134"/>
    <x v="5"/>
    <x v="1"/>
    <x v="3"/>
    <n v="41"/>
    <x v="0"/>
    <x v="1"/>
    <x v="3"/>
    <n v="180"/>
    <n v="341"/>
    <x v="11"/>
    <n v="90"/>
    <x v="11"/>
    <n v="230"/>
    <n v="65"/>
    <n v="240"/>
    <n v="0.52785923753665687"/>
    <x v="110"/>
    <n v="-80"/>
    <n v="-111"/>
  </r>
  <r>
    <x v="9"/>
    <n v="20"/>
    <x v="5"/>
    <x v="1"/>
    <x v="3"/>
    <n v="7"/>
    <x v="0"/>
    <x v="1"/>
    <x v="3"/>
    <n v="-22"/>
    <n v="48"/>
    <x v="8"/>
    <n v="10"/>
    <x v="5"/>
    <n v="30"/>
    <n v="40"/>
    <n v="67"/>
    <n v="-0.45833333333333331"/>
    <x v="18"/>
    <n v="22"/>
    <n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B01B70-E55B-41CB-A333-12709818FDB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9:U26" firstHeaderRow="1" firstDataRow="4" firstDataCol="1"/>
  <pivotFields count="25">
    <pivotField showAll="0"/>
    <pivotField dataField="1" showAll="0"/>
    <pivotField axis="axisCol"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numFmtId="164"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axis="axisCol" showAll="0" defaultSubtotal="0">
      <items count="6">
        <item sd="0" x="0"/>
        <item sd="0" x="1"/>
        <item sd="0" x="2"/>
        <item sd="0" x="3"/>
        <item sd="0" x="4"/>
        <item sd="0" x="5"/>
      </items>
    </pivotField>
    <pivotField axis="axisCol" showAll="0" defaultSubtotal="0">
      <items count="4">
        <item sd="0" x="0"/>
        <item sd="0" x="1"/>
        <item sd="0" x="2"/>
        <item sd="0" x="3"/>
      </items>
    </pivotField>
    <pivotField dragToRow="0" dragToCol="0" dragToPage="0" showAll="0" defaultSubtotal="0"/>
    <pivotField dragToRow="0" dragToCol="0" dragToPage="0" showAll="0" defaultSubtotal="0"/>
  </pivotFields>
  <rowFields count="1">
    <field x="8"/>
  </rowFields>
  <rowItems count="14">
    <i>
      <x/>
    </i>
    <i>
      <x v="1"/>
    </i>
    <i>
      <x v="2"/>
    </i>
    <i>
      <x v="3"/>
    </i>
    <i>
      <x v="4"/>
    </i>
    <i>
      <x v="5"/>
    </i>
    <i>
      <x v="6"/>
    </i>
    <i>
      <x v="7"/>
    </i>
    <i>
      <x v="8"/>
    </i>
    <i>
      <x v="9"/>
    </i>
    <i>
      <x v="10"/>
    </i>
    <i>
      <x v="11"/>
    </i>
    <i>
      <x v="12"/>
    </i>
    <i t="grand">
      <x/>
    </i>
  </rowItems>
  <colFields count="3">
    <field x="22"/>
    <field x="21"/>
    <field x="2"/>
  </colFields>
  <colItems count="3">
    <i>
      <x v="1"/>
    </i>
    <i>
      <x v="2"/>
    </i>
    <i t="grand">
      <x/>
    </i>
  </colItems>
  <dataFields count="1">
    <dataField name="Sum of Cog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62C685-BC18-4D03-860E-3655771AC6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6" firstHeaderRow="1" firstDataRow="1" firstDataCol="1"/>
  <pivotFields count="25">
    <pivotField showAll="0"/>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axis="axisRow" showAll="0">
      <items count="5">
        <item x="3"/>
        <item x="2"/>
        <item x="0"/>
        <item x="1"/>
        <item t="default"/>
      </items>
    </pivotField>
    <pivotField showAll="0">
      <items count="14">
        <item x="6"/>
        <item x="9"/>
        <item x="8"/>
        <item x="10"/>
        <item x="7"/>
        <item x="2"/>
        <item x="4"/>
        <item x="5"/>
        <item x="11"/>
        <item x="3"/>
        <item x="0"/>
        <item x="1"/>
        <item x="12"/>
        <item t="default"/>
      </items>
    </pivotField>
    <pivotField numFmtId="164" showAll="0"/>
    <pivotField dataField="1"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s>
  <rowFields count="1">
    <field x="7"/>
  </rowFields>
  <rowItems count="5">
    <i>
      <x/>
    </i>
    <i>
      <x v="1"/>
    </i>
    <i>
      <x v="2"/>
    </i>
    <i>
      <x v="3"/>
    </i>
    <i t="grand">
      <x/>
    </i>
  </rowItems>
  <colItems count="1">
    <i/>
  </colItems>
  <dataFields count="1">
    <dataField name="% contribution to Sales" fld="10" showDataAs="percentOfTotal" baseField="7"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1690E1-87FC-4611-8AF1-2063D167B2E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19:AI37" firstHeaderRow="0" firstDataRow="1" firstDataCol="1"/>
  <pivotFields count="25">
    <pivotField showAll="0"/>
    <pivotField dataField="1"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axis="axisRow"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numFmtId="164" showAll="0"/>
    <pivotField showAll="0"/>
    <pivotField showAll="0">
      <items count="21">
        <item x="3"/>
        <item x="0"/>
        <item x="5"/>
        <item x="2"/>
        <item x="16"/>
        <item x="4"/>
        <item x="10"/>
        <item x="15"/>
        <item x="12"/>
        <item x="7"/>
        <item x="9"/>
        <item x="17"/>
        <item x="19"/>
        <item x="18"/>
        <item x="6"/>
        <item x="11"/>
        <item x="1"/>
        <item x="8"/>
        <item x="14"/>
        <item x="13"/>
        <item t="default"/>
      </items>
    </pivotField>
    <pivotField dataField="1" showAll="0"/>
    <pivotField showAll="0"/>
    <pivotField showAll="0"/>
    <pivotField showAll="0"/>
    <pivotField showAll="0"/>
    <pivotField numFmtId="164" showAll="0"/>
    <pivotField dataField="1" showAll="0"/>
    <pivotField dataField="1"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2">
    <field x="7"/>
    <field x="8"/>
  </rowFields>
  <rowItems count="18">
    <i>
      <x/>
    </i>
    <i r="1">
      <x/>
    </i>
    <i r="1">
      <x v="4"/>
    </i>
    <i r="1">
      <x v="7"/>
    </i>
    <i>
      <x v="1"/>
    </i>
    <i r="1">
      <x v="1"/>
    </i>
    <i r="1">
      <x v="2"/>
    </i>
    <i r="1">
      <x v="6"/>
    </i>
    <i r="1">
      <x v="12"/>
    </i>
    <i>
      <x v="2"/>
    </i>
    <i r="1">
      <x v="3"/>
    </i>
    <i r="1">
      <x v="10"/>
    </i>
    <i r="1">
      <x v="11"/>
    </i>
    <i>
      <x v="3"/>
    </i>
    <i r="1">
      <x v="5"/>
    </i>
    <i r="1">
      <x v="8"/>
    </i>
    <i r="1">
      <x v="9"/>
    </i>
    <i t="grand">
      <x/>
    </i>
  </rowItems>
  <colFields count="1">
    <field x="-2"/>
  </colFields>
  <colItems count="5">
    <i>
      <x/>
    </i>
    <i i="1">
      <x v="1"/>
    </i>
    <i i="2">
      <x v="2"/>
    </i>
    <i i="3">
      <x v="3"/>
    </i>
    <i i="4">
      <x v="4"/>
    </i>
  </colItems>
  <dataFields count="5">
    <dataField name="Sum of Target COGS" fld="12" baseField="0" baseItem="0"/>
    <dataField name="Sum of Cogs" fld="1" baseField="0" baseItem="0"/>
    <dataField name="Sum of Difference in Target COGS and COGS" fld="18" baseField="0" baseItem="0"/>
    <dataField name="Sum of Difference in Total Sales and Sales" fld="20" baseField="0" baseItem="0"/>
    <dataField name="Sum of Difference in Target Profit and Profi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E61911-3FA3-4AD2-9BE4-8EF8572D40A3}"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Products">
  <location ref="E46:H59" firstHeaderRow="0" firstDataRow="1" firstDataCol="1"/>
  <pivotFields count="25">
    <pivotField showAll="0"/>
    <pivotField dataField="1" showAll="0"/>
    <pivotField numFmtId="14" showAll="0"/>
    <pivotField showAll="0">
      <items count="3">
        <item x="0"/>
        <item x="1"/>
        <item t="default"/>
      </items>
    </pivotField>
    <pivotField showAll="0">
      <items count="5">
        <item x="0"/>
        <item x="2"/>
        <item x="1"/>
        <item x="3"/>
        <item t="default"/>
      </items>
    </pivotField>
    <pivotField dataField="1" showAll="0"/>
    <pivotField showAll="0">
      <items count="3">
        <item x="1"/>
        <item x="0"/>
        <item t="default"/>
      </items>
    </pivotField>
    <pivotField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dataField="1" showAll="0"/>
    <pivotField showAll="0"/>
    <pivotField numFmtId="164" showAll="0"/>
    <pivotField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8"/>
  </rowFields>
  <rowItems count="13">
    <i>
      <x/>
    </i>
    <i>
      <x v="1"/>
    </i>
    <i>
      <x v="2"/>
    </i>
    <i>
      <x v="3"/>
    </i>
    <i>
      <x v="4"/>
    </i>
    <i>
      <x v="5"/>
    </i>
    <i>
      <x v="6"/>
    </i>
    <i>
      <x v="7"/>
    </i>
    <i>
      <x v="8"/>
    </i>
    <i>
      <x v="9"/>
    </i>
    <i>
      <x v="10"/>
    </i>
    <i>
      <x v="11"/>
    </i>
    <i>
      <x v="12"/>
    </i>
  </rowItems>
  <colFields count="1">
    <field x="-2"/>
  </colFields>
  <colItems count="3">
    <i>
      <x/>
    </i>
    <i i="1">
      <x v="1"/>
    </i>
    <i i="2">
      <x v="2"/>
    </i>
  </colItems>
  <dataFields count="3">
    <dataField name="Average of Cogs" fld="1" subtotal="average" baseField="8" baseItem="0"/>
    <dataField name="Average of Other Expenses" fld="15" subtotal="average" baseField="8" baseItem="0"/>
    <dataField name="Average of Marketing" fld="5" subtotal="average" baseField="8" baseItem="0"/>
  </dataFields>
  <formats count="8">
    <format dxfId="50">
      <pivotArea type="all" dataOnly="0" outline="0" fieldPosition="0"/>
    </format>
    <format dxfId="49">
      <pivotArea outline="0" collapsedLevelsAreSubtotals="1" fieldPosition="0"/>
    </format>
    <format dxfId="48">
      <pivotArea field="8" type="button" dataOnly="0" labelOnly="1" outline="0" axis="axisRow" fieldPosition="0"/>
    </format>
    <format dxfId="47">
      <pivotArea dataOnly="0" labelOnly="1" fieldPosition="0">
        <references count="1">
          <reference field="8" count="0"/>
        </references>
      </pivotArea>
    </format>
    <format dxfId="46">
      <pivotArea dataOnly="0" labelOnly="1" outline="0" fieldPosition="0">
        <references count="1">
          <reference field="4294967294" count="3">
            <x v="0"/>
            <x v="1"/>
            <x v="2"/>
          </reference>
        </references>
      </pivotArea>
    </format>
    <format dxfId="45">
      <pivotArea outline="0" collapsedLevelsAreSubtotals="1" fieldPosition="0"/>
    </format>
    <format dxfId="44">
      <pivotArea dataOnly="0" labelOnly="1" outline="0" fieldPosition="0">
        <references count="1">
          <reference field="4294967294" count="1">
            <x v="1"/>
          </reference>
        </references>
      </pivotArea>
    </format>
    <format dxfId="43">
      <pivotArea dataOnly="0" labelOnly="1" outline="0" fieldPosition="0">
        <references count="1">
          <reference field="4294967294" count="1">
            <x v="2"/>
          </reference>
        </references>
      </pivotArea>
    </format>
  </formats>
  <conditionalFormats count="6">
    <conditionalFormat priority="9">
      <pivotAreas count="1">
        <pivotArea type="data" outline="0" collapsedLevelsAreSubtotals="1" fieldPosition="0">
          <references count="1">
            <reference field="4294967294" count="1" selected="0">
              <x v="2"/>
            </reference>
          </references>
        </pivotArea>
      </pivotAreas>
    </conditionalFormat>
    <conditionalFormat priority="8">
      <pivotAreas count="1">
        <pivotArea type="data" outline="0" collapsedLevelsAreSubtotals="1" fieldPosition="0">
          <references count="1">
            <reference field="4294967294" count="1" selected="0">
              <x v="1"/>
            </reference>
          </references>
        </pivotArea>
      </pivotAreas>
    </conditionalFormat>
    <conditionalFormat priority="7">
      <pivotAreas count="1">
        <pivotArea type="data" outline="0" collapsedLevelsAreSubtotals="1" fieldPosition="0">
          <references count="1">
            <reference field="4294967294" count="1" selected="0">
              <x v="0"/>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45FE12-321A-488A-AB39-C78D9322625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66:H86" firstHeaderRow="0" firstDataRow="1" firstDataCol="1"/>
  <pivotFields count="25">
    <pivotField showAll="0"/>
    <pivotField dataField="1"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dataField="1"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pivotField axis="axisRow"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dataField="1" showAll="0"/>
    <pivotField showAll="0"/>
    <pivotField numFmtId="164"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 dragToRow="0" dragToCol="0" dragToPage="0" showAll="0" defaultSubtotal="0"/>
    <pivotField dragToRow="0" dragToCol="0" dragToPage="0" showAll="0" defaultSubtotal="0"/>
  </pivotFields>
  <rowFields count="1">
    <field x="1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i="1">
      <x v="1"/>
    </i>
    <i i="2">
      <x v="2"/>
    </i>
  </colItems>
  <dataFields count="3">
    <dataField name="Average of Cogs" fld="1" subtotal="average" baseField="11" baseItem="0"/>
    <dataField name="Average of Other Expenses" fld="15" subtotal="average" baseField="11" baseItem="0"/>
    <dataField name="Average of Marketing" fld="5" subtotal="average" baseField="11" baseItem="0"/>
  </dataFields>
  <formats count="9">
    <format dxfId="59">
      <pivotArea type="all" dataOnly="0" outline="0" fieldPosition="0"/>
    </format>
    <format dxfId="58">
      <pivotArea outline="0" collapsedLevelsAreSubtotals="1" fieldPosition="0"/>
    </format>
    <format dxfId="57">
      <pivotArea field="11" type="button" dataOnly="0" labelOnly="1" outline="0" axis="axisRow" fieldPosition="0"/>
    </format>
    <format dxfId="56">
      <pivotArea dataOnly="0" labelOnly="1" fieldPosition="0">
        <references count="1">
          <reference field="11" count="0"/>
        </references>
      </pivotArea>
    </format>
    <format dxfId="55">
      <pivotArea dataOnly="0" labelOnly="1" outline="0" fieldPosition="0">
        <references count="1">
          <reference field="4294967294" count="3">
            <x v="0"/>
            <x v="1"/>
            <x v="2"/>
          </reference>
        </references>
      </pivotArea>
    </format>
    <format dxfId="54">
      <pivotArea outline="0" collapsedLevelsAreSubtotals="1" fieldPosition="0"/>
    </format>
    <format dxfId="53">
      <pivotArea dataOnly="0" labelOnly="1" outline="0" fieldPosition="0">
        <references count="1">
          <reference field="4294967294" count="1">
            <x v="2"/>
          </reference>
        </references>
      </pivotArea>
    </format>
    <format dxfId="52">
      <pivotArea dataOnly="0" labelOnly="1" outline="0" fieldPosition="0">
        <references count="1">
          <reference field="4294967294" count="1">
            <x v="1"/>
          </reference>
        </references>
      </pivotArea>
    </format>
    <format dxfId="51">
      <pivotArea dataOnly="0" labelOnly="1" outline="0" fieldPosition="0">
        <references count="1">
          <reference field="4294967294" count="1">
            <x v="0"/>
          </reference>
        </references>
      </pivotArea>
    </format>
  </formats>
  <conditionalFormats count="3">
    <conditionalFormat priority="3">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38CFFA0-391F-4270-91D0-2BED1B8F6F9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3:D37" firstHeaderRow="1" firstDataRow="3" firstDataCol="1"/>
  <pivotFields count="25">
    <pivotField showAll="0"/>
    <pivotField showAll="0"/>
    <pivotField axis="axisCol"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axis="axisRow"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 dragToRow="0" dragToCol="0" dragToPage="0" showAll="0" defaultSubtotal="0"/>
    <pivotField dragToRow="0" dragToCol="0" dragToPage="0" showAll="0" defaultSubtotal="0"/>
  </pivotFields>
  <rowFields count="1">
    <field x="6"/>
  </rowFields>
  <rowItems count="2">
    <i>
      <x/>
    </i>
    <i>
      <x v="1"/>
    </i>
  </rowItems>
  <colFields count="2">
    <field x="22"/>
    <field x="2"/>
  </colFields>
  <colItems count="2">
    <i>
      <x v="1"/>
    </i>
    <i>
      <x v="2"/>
    </i>
  </colItems>
  <dataFields count="1">
    <dataField name="Sum of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98B23F1-2C71-4858-9DFC-1B14302CF9F1}"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ore">
  <location ref="B723:D873" firstHeaderRow="0" firstDataRow="1" firstDataCol="1"/>
  <pivotFields count="25">
    <pivotField axis="axisRow" showAll="0" sortType="ascending">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autoSortScope>
        <pivotArea dataOnly="0" outline="0" fieldPosition="0">
          <references count="1">
            <reference field="4294967294" count="1" selected="0">
              <x v="1"/>
            </reference>
          </references>
        </pivotArea>
      </autoSortScope>
    </pivotField>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164"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s>
  <rowFields count="1">
    <field x="0"/>
  </rowFields>
  <rowItems count="150">
    <i>
      <x v="41"/>
    </i>
    <i>
      <x v="16"/>
    </i>
    <i>
      <x v="7"/>
    </i>
    <i>
      <x v="51"/>
    </i>
    <i>
      <x v="39"/>
    </i>
    <i>
      <x v="33"/>
    </i>
    <i>
      <x v="59"/>
    </i>
    <i>
      <x v="35"/>
    </i>
    <i>
      <x v="121"/>
    </i>
    <i>
      <x v="8"/>
    </i>
    <i>
      <x v="127"/>
    </i>
    <i>
      <x v="124"/>
    </i>
    <i>
      <x v="80"/>
    </i>
    <i>
      <x v="36"/>
    </i>
    <i>
      <x v="95"/>
    </i>
    <i>
      <x v="129"/>
    </i>
    <i>
      <x v="27"/>
    </i>
    <i>
      <x v="136"/>
    </i>
    <i>
      <x v="90"/>
    </i>
    <i>
      <x v="88"/>
    </i>
    <i>
      <x v="114"/>
    </i>
    <i>
      <x v="120"/>
    </i>
    <i>
      <x v="79"/>
    </i>
    <i>
      <x v="6"/>
    </i>
    <i>
      <x v="105"/>
    </i>
    <i>
      <x v="111"/>
    </i>
    <i>
      <x v="47"/>
    </i>
    <i>
      <x v="25"/>
    </i>
    <i>
      <x v="66"/>
    </i>
    <i>
      <x v="3"/>
    </i>
    <i>
      <x v="12"/>
    </i>
    <i>
      <x v="30"/>
    </i>
    <i>
      <x v="117"/>
    </i>
    <i>
      <x v="70"/>
    </i>
    <i>
      <x v="87"/>
    </i>
    <i>
      <x v="14"/>
    </i>
    <i>
      <x v="76"/>
    </i>
    <i>
      <x v="62"/>
    </i>
    <i>
      <x v="110"/>
    </i>
    <i>
      <x v="118"/>
    </i>
    <i>
      <x v="28"/>
    </i>
    <i>
      <x v="26"/>
    </i>
    <i>
      <x v="141"/>
    </i>
    <i>
      <x v="9"/>
    </i>
    <i>
      <x v="139"/>
    </i>
    <i>
      <x v="108"/>
    </i>
    <i>
      <x v="131"/>
    </i>
    <i>
      <x v="78"/>
    </i>
    <i>
      <x v="142"/>
    </i>
    <i>
      <x v="115"/>
    </i>
    <i>
      <x v="19"/>
    </i>
    <i>
      <x v="54"/>
    </i>
    <i>
      <x v="102"/>
    </i>
    <i>
      <x v="104"/>
    </i>
    <i>
      <x v="128"/>
    </i>
    <i>
      <x v="50"/>
    </i>
    <i>
      <x v="86"/>
    </i>
    <i>
      <x v="31"/>
    </i>
    <i>
      <x v="133"/>
    </i>
    <i>
      <x v="113"/>
    </i>
    <i>
      <x v="84"/>
    </i>
    <i>
      <x v="130"/>
    </i>
    <i>
      <x v="42"/>
    </i>
    <i>
      <x v="44"/>
    </i>
    <i>
      <x v="147"/>
    </i>
    <i>
      <x v="89"/>
    </i>
    <i>
      <x v="146"/>
    </i>
    <i>
      <x v="18"/>
    </i>
    <i>
      <x v="106"/>
    </i>
    <i>
      <x v="56"/>
    </i>
    <i>
      <x v="137"/>
    </i>
    <i>
      <x v="4"/>
    </i>
    <i>
      <x v="58"/>
    </i>
    <i>
      <x v="38"/>
    </i>
    <i>
      <x v="40"/>
    </i>
    <i>
      <x v="29"/>
    </i>
    <i>
      <x v="103"/>
    </i>
    <i>
      <x v="138"/>
    </i>
    <i>
      <x v="52"/>
    </i>
    <i>
      <x v="119"/>
    </i>
    <i>
      <x v="67"/>
    </i>
    <i>
      <x v="11"/>
    </i>
    <i>
      <x v="43"/>
    </i>
    <i>
      <x v="77"/>
    </i>
    <i>
      <x v="81"/>
    </i>
    <i>
      <x v="107"/>
    </i>
    <i>
      <x v="45"/>
    </i>
    <i>
      <x v="135"/>
    </i>
    <i>
      <x v="48"/>
    </i>
    <i>
      <x v="148"/>
    </i>
    <i>
      <x v="96"/>
    </i>
    <i>
      <x v="34"/>
    </i>
    <i>
      <x v="92"/>
    </i>
    <i>
      <x v="122"/>
    </i>
    <i>
      <x v="126"/>
    </i>
    <i>
      <x v="143"/>
    </i>
    <i>
      <x v="60"/>
    </i>
    <i>
      <x v="23"/>
    </i>
    <i>
      <x v="132"/>
    </i>
    <i>
      <x v="64"/>
    </i>
    <i>
      <x v="98"/>
    </i>
    <i>
      <x v="32"/>
    </i>
    <i>
      <x v="21"/>
    </i>
    <i>
      <x v="83"/>
    </i>
    <i>
      <x v="46"/>
    </i>
    <i>
      <x v="73"/>
    </i>
    <i>
      <x v="24"/>
    </i>
    <i>
      <x v="75"/>
    </i>
    <i>
      <x v="63"/>
    </i>
    <i>
      <x v="101"/>
    </i>
    <i>
      <x v="2"/>
    </i>
    <i>
      <x v="68"/>
    </i>
    <i>
      <x v="13"/>
    </i>
    <i>
      <x v="22"/>
    </i>
    <i>
      <x v="10"/>
    </i>
    <i>
      <x v="72"/>
    </i>
    <i>
      <x v="94"/>
    </i>
    <i>
      <x v="125"/>
    </i>
    <i>
      <x v="123"/>
    </i>
    <i>
      <x v="112"/>
    </i>
    <i>
      <x v="140"/>
    </i>
    <i>
      <x v="93"/>
    </i>
    <i>
      <x v="57"/>
    </i>
    <i>
      <x v="65"/>
    </i>
    <i>
      <x v="71"/>
    </i>
    <i>
      <x v="5"/>
    </i>
    <i>
      <x v="82"/>
    </i>
    <i>
      <x v="99"/>
    </i>
    <i>
      <x v="17"/>
    </i>
    <i>
      <x v="69"/>
    </i>
    <i>
      <x v="37"/>
    </i>
    <i>
      <x v="97"/>
    </i>
    <i>
      <x v="15"/>
    </i>
    <i>
      <x v="134"/>
    </i>
    <i>
      <x v="20"/>
    </i>
    <i>
      <x/>
    </i>
    <i>
      <x v="61"/>
    </i>
    <i>
      <x v="1"/>
    </i>
    <i>
      <x v="100"/>
    </i>
    <i>
      <x v="74"/>
    </i>
    <i>
      <x v="55"/>
    </i>
    <i>
      <x v="53"/>
    </i>
    <i>
      <x v="85"/>
    </i>
    <i>
      <x v="145"/>
    </i>
    <i>
      <x v="116"/>
    </i>
    <i>
      <x v="144"/>
    </i>
    <i>
      <x v="49"/>
    </i>
    <i>
      <x v="109"/>
    </i>
    <i>
      <x v="91"/>
    </i>
    <i t="grand">
      <x/>
    </i>
  </rowItems>
  <colFields count="1">
    <field x="-2"/>
  </colFields>
  <colItems count="2">
    <i>
      <x/>
    </i>
    <i i="1">
      <x v="1"/>
    </i>
  </colItems>
  <dataFields count="2">
    <dataField name="Total Sales" fld="10" baseField="0" baseItem="41"/>
    <dataField name="Rank" fld="10" baseField="0"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362C443-B752-4F1A-9229-2AD0FE3D667B}"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76:C677" firstHeaderRow="0" firstDataRow="1" firstDataCol="0"/>
  <pivotFields count="25">
    <pivotField showAll="0"/>
    <pivotField showAll="0"/>
    <pivotField numFmtId="14" showAll="0"/>
    <pivotField showAll="0"/>
    <pivotField showAll="0"/>
    <pivotField showAll="0"/>
    <pivotField showAll="0"/>
    <pivotField showAll="0"/>
    <pivotField showAll="0"/>
    <pivotField dataField="1" showAll="0"/>
    <pivotField showAll="0"/>
    <pivotField showAll="0"/>
    <pivotField showAll="0"/>
    <pivotField dataField="1" showAll="0"/>
    <pivotField showAll="0"/>
    <pivotField showAll="0"/>
    <pivotField showAll="0"/>
    <pivotField numFmtId="164"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arget Profit" fld="13" baseField="0" baseItem="0"/>
    <dataField name="Sum of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DD0A903-4829-42F8-999C-487BF5AB334F}"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653:C674" firstHeaderRow="1" firstDataRow="1" firstDataCol="1"/>
  <pivotFields count="25">
    <pivotField showAll="0"/>
    <pivotField showAll="0"/>
    <pivotField numFmtId="14" showAll="0"/>
    <pivotField showAll="0"/>
    <pivotField showAll="0"/>
    <pivotField showAll="0"/>
    <pivotField showAll="0"/>
    <pivotField showAll="0"/>
    <pivotField showAll="0"/>
    <pivotField showAll="0"/>
    <pivotField showAll="0"/>
    <pivotField axis="axisRow"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dataField="1" showAll="0"/>
    <pivotField showAll="0" defaultSubtotal="0"/>
    <pivotField showAll="0" defaultSubtotal="0"/>
    <pivotField dragToRow="0" dragToCol="0" dragToPage="0" showAll="0" defaultSubtotal="0"/>
    <pivotField dragToRow="0" dragToCol="0" dragToPage="0" showAll="0" defaultSubtotal="0"/>
  </pivotFields>
  <rowFields count="1">
    <field x="1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Difference in Total Sales and Sales" fld="20"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E25B833-478F-4C4C-BC46-86D46C378A8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06:D121" firstHeaderRow="1" firstDataRow="3" firstDataCol="1"/>
  <pivotFields count="25">
    <pivotField showAll="0"/>
    <pivotField showAll="0"/>
    <pivotField axis="axisCol"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pivotField axis="axisCol" showAll="0" defaultSubtotal="0">
      <items count="4">
        <item x="0"/>
        <item sd="0" x="1"/>
        <item sd="0" x="2"/>
        <item x="3"/>
      </items>
    </pivotField>
    <pivotField dataField="1" dragToRow="0" dragToCol="0" dragToPage="0" showAll="0" defaultSubtotal="0"/>
    <pivotField dragToRow="0" dragToCol="0" dragToPage="0" showAll="0" defaultSubtotal="0"/>
  </pivotFields>
  <rowFields count="1">
    <field x="8"/>
  </rowFields>
  <rowItems count="13">
    <i>
      <x/>
    </i>
    <i>
      <x v="1"/>
    </i>
    <i>
      <x v="2"/>
    </i>
    <i>
      <x v="3"/>
    </i>
    <i>
      <x v="4"/>
    </i>
    <i>
      <x v="5"/>
    </i>
    <i>
      <x v="6"/>
    </i>
    <i>
      <x v="7"/>
    </i>
    <i>
      <x v="8"/>
    </i>
    <i>
      <x v="9"/>
    </i>
    <i>
      <x v="10"/>
    </i>
    <i>
      <x v="11"/>
    </i>
    <i>
      <x v="12"/>
    </i>
  </rowItems>
  <colFields count="2">
    <field x="22"/>
    <field x="2"/>
  </colFields>
  <colItems count="2">
    <i>
      <x v="1"/>
    </i>
    <i>
      <x v="2"/>
    </i>
  </colItems>
  <dataFields count="1">
    <dataField name="Sum of Profit_Margin"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F1F86DF-4375-4FAA-8584-5539E2DD41E1}"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83:E103" firstHeaderRow="0" firstDataRow="1" firstDataCol="1"/>
  <pivotFields count="25">
    <pivotField showAll="0"/>
    <pivotField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showAll="0"/>
    <pivotField dataField="1" showAll="0"/>
    <pivotField axis="axisRow" showAll="0" sortType="descending">
      <items count="21">
        <item x="3"/>
        <item x="0"/>
        <item x="5"/>
        <item x="2"/>
        <item x="16"/>
        <item x="4"/>
        <item x="10"/>
        <item x="15"/>
        <item x="12"/>
        <item x="7"/>
        <item x="9"/>
        <item x="17"/>
        <item x="19"/>
        <item x="18"/>
        <item x="6"/>
        <item x="11"/>
        <item x="1"/>
        <item x="8"/>
        <item x="14"/>
        <item x="13"/>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showAll="0"/>
    <pivotField numFmtId="164" showAll="0"/>
    <pivotField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1"/>
  </rowFields>
  <rowItems count="20">
    <i>
      <x/>
    </i>
    <i>
      <x v="12"/>
    </i>
    <i>
      <x v="9"/>
    </i>
    <i>
      <x v="4"/>
    </i>
    <i>
      <x v="5"/>
    </i>
    <i>
      <x v="1"/>
    </i>
    <i>
      <x v="15"/>
    </i>
    <i>
      <x v="18"/>
    </i>
    <i>
      <x v="17"/>
    </i>
    <i>
      <x v="3"/>
    </i>
    <i>
      <x v="19"/>
    </i>
    <i>
      <x v="13"/>
    </i>
    <i>
      <x v="16"/>
    </i>
    <i>
      <x v="14"/>
    </i>
    <i>
      <x v="8"/>
    </i>
    <i>
      <x v="2"/>
    </i>
    <i>
      <x v="6"/>
    </i>
    <i>
      <x v="7"/>
    </i>
    <i>
      <x v="11"/>
    </i>
    <i>
      <x v="10"/>
    </i>
  </rowItems>
  <colFields count="1">
    <field x="-2"/>
  </colFields>
  <colItems count="3">
    <i>
      <x/>
    </i>
    <i i="1">
      <x v="1"/>
    </i>
    <i i="2">
      <x v="2"/>
    </i>
  </colItems>
  <dataFields count="3">
    <dataField name="Total Sales" fld="10" baseField="11" baseItem="0"/>
    <dataField name="Total Expenses" fld="16" baseField="11" baseItem="0"/>
    <dataField name="Total Profit" fld="9" baseField="1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6B3AD4-F988-4F14-8F7C-B080DE99E35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2:AJ16" firstHeaderRow="0" firstDataRow="1" firstDataCol="1"/>
  <pivotFields count="25">
    <pivotField showAll="0"/>
    <pivotField dataField="1" showAll="0"/>
    <pivotField numFmtId="14" showAll="0"/>
    <pivotField showAll="0">
      <items count="3">
        <item x="0"/>
        <item x="1"/>
        <item t="default"/>
      </items>
    </pivotField>
    <pivotField showAll="0">
      <items count="5">
        <item x="0"/>
        <item x="2"/>
        <item x="1"/>
        <item x="3"/>
        <item t="default"/>
      </items>
    </pivotField>
    <pivotField dataField="1" showAll="0"/>
    <pivotField showAll="0">
      <items count="3">
        <item x="1"/>
        <item x="0"/>
        <item t="default"/>
      </items>
    </pivotField>
    <pivotField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dataField="1" numFmtId="164" showAll="0"/>
    <pivotField dataField="1"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dataField="1" showAll="0"/>
    <pivotField dataField="1" showAll="0"/>
    <pivotField numFmtId="164" showAll="0"/>
    <pivotField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8"/>
  </rowFields>
  <rowItems count="14">
    <i>
      <x/>
    </i>
    <i>
      <x v="1"/>
    </i>
    <i>
      <x v="2"/>
    </i>
    <i>
      <x v="3"/>
    </i>
    <i>
      <x v="4"/>
    </i>
    <i>
      <x v="5"/>
    </i>
    <i>
      <x v="6"/>
    </i>
    <i>
      <x v="7"/>
    </i>
    <i>
      <x v="8"/>
    </i>
    <i>
      <x v="9"/>
    </i>
    <i>
      <x v="10"/>
    </i>
    <i>
      <x v="11"/>
    </i>
    <i>
      <x v="12"/>
    </i>
    <i t="grand">
      <x/>
    </i>
  </rowItems>
  <colFields count="1">
    <field x="-2"/>
  </colFields>
  <colItems count="6">
    <i>
      <x/>
    </i>
    <i i="1">
      <x v="1"/>
    </i>
    <i i="2">
      <x v="2"/>
    </i>
    <i i="3">
      <x v="3"/>
    </i>
    <i i="4">
      <x v="4"/>
    </i>
    <i i="5">
      <x v="5"/>
    </i>
  </colItems>
  <dataFields count="6">
    <dataField name="Sum of Profit" fld="9" baseField="0" baseItem="0"/>
    <dataField name="Sum of Sales" fld="10" baseField="0" baseItem="0"/>
    <dataField name="Sum of Cogs" fld="1" baseField="0" baseItem="0"/>
    <dataField name="Sum of Marketing" fld="5" baseField="0" baseItem="0"/>
    <dataField name="Sum of Other Expenses" fld="15" baseField="0" baseItem="0"/>
    <dataField name="Sum of total expens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5E70948-6AB8-4AD1-AAF5-60F48890611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62:E573" firstHeaderRow="0" firstDataRow="1" firstDataCol="1" rowPageCount="1" colPageCount="1"/>
  <pivotFields count="25">
    <pivotField axis="axisPage" multipleItemSelectionAllowed="1" showAll="0">
      <items count="150">
        <item h="1" x="31"/>
        <item h="1" x="32"/>
        <item h="1" x="64"/>
        <item h="1" x="19"/>
        <item h="1" x="132"/>
        <item h="1" x="115"/>
        <item h="1" x="34"/>
        <item x="96"/>
        <item h="1" x="111"/>
        <item h="1" x="136"/>
        <item h="1" x="29"/>
        <item h="1" x="104"/>
        <item h="1" x="122"/>
        <item h="1" x="56"/>
        <item h="1" x="50"/>
        <item h="1" x="14"/>
        <item h="1" x="121"/>
        <item h="1" x="0"/>
        <item h="1" x="58"/>
        <item h="1" x="103"/>
        <item h="1" x="82"/>
        <item h="1" x="26"/>
        <item h="1" x="123"/>
        <item h="1" x="11"/>
        <item h="1" x="66"/>
        <item h="1" x="88"/>
        <item h="1" x="85"/>
        <item h="1" x="60"/>
        <item h="1" x="87"/>
        <item h="1" x="55"/>
        <item x="25"/>
        <item h="1" x="129"/>
        <item h="1" x="53"/>
        <item h="1" x="72"/>
        <item h="1" x="78"/>
        <item h="1" x="107"/>
        <item h="1" x="125"/>
        <item h="1" x="47"/>
        <item h="1" x="59"/>
        <item h="1" x="61"/>
        <item h="1" x="2"/>
        <item x="109"/>
        <item h="1" x="112"/>
        <item h="1" x="145"/>
        <item h="1" x="40"/>
        <item h="1" x="83"/>
        <item h="1" x="16"/>
        <item h="1" x="44"/>
        <item h="1" x="116"/>
        <item h="1" x="9"/>
        <item h="1" x="93"/>
        <item x="36"/>
        <item h="1" x="42"/>
        <item h="1" x="12"/>
        <item h="1" x="27"/>
        <item h="1" x="39"/>
        <item h="1" x="63"/>
        <item h="1" x="30"/>
        <item h="1" x="45"/>
        <item h="1" x="102"/>
        <item h="1" x="101"/>
        <item h="1" x="74"/>
        <item h="1" x="126"/>
        <item h="1" x="114"/>
        <item h="1" x="92"/>
        <item h="1" x="49"/>
        <item h="1" x="143"/>
        <item h="1" x="35"/>
        <item h="1" x="4"/>
        <item h="1" x="46"/>
        <item h="1" x="98"/>
        <item h="1" x="13"/>
        <item h="1" x="28"/>
        <item h="1" x="118"/>
        <item h="1" x="10"/>
        <item h="1" x="133"/>
        <item h="1" x="94"/>
        <item h="1" x="69"/>
        <item h="1" x="70"/>
        <item h="1" x="137"/>
        <item x="37"/>
        <item h="1" x="81"/>
        <item h="1" x="89"/>
        <item h="1" x="131"/>
        <item h="1" x="54"/>
        <item h="1" x="77"/>
        <item h="1" x="130"/>
        <item x="73"/>
        <item h="1" x="95"/>
        <item h="1" x="141"/>
        <item h="1" x="33"/>
        <item h="1" x="48"/>
        <item h="1" x="71"/>
        <item h="1" x="52"/>
        <item h="1" x="5"/>
        <item h="1" x="99"/>
        <item h="1" x="139"/>
        <item h="1" x="65"/>
        <item h="1" x="127"/>
        <item h="1" x="100"/>
        <item h="1" x="23"/>
        <item h="1" x="43"/>
        <item h="1" x="134"/>
        <item h="1" x="113"/>
        <item h="1" x="128"/>
        <item h="1" x="86"/>
        <item h="1" x="105"/>
        <item h="1" x="68"/>
        <item x="20"/>
        <item h="1" x="8"/>
        <item h="1" x="108"/>
        <item h="1" x="110"/>
        <item h="1" x="15"/>
        <item h="1" x="75"/>
        <item h="1" x="51"/>
        <item h="1" x="91"/>
        <item h="1" x="117"/>
        <item h="1" x="62"/>
        <item h="1" x="119"/>
        <item h="1" x="140"/>
        <item h="1" x="147"/>
        <item h="1" x="97"/>
        <item x="124"/>
        <item h="1" x="24"/>
        <item h="1" x="3"/>
        <item h="1" x="84"/>
        <item h="1" x="6"/>
        <item h="1" x="76"/>
        <item h="1" x="79"/>
        <item x="142"/>
        <item x="106"/>
        <item h="1" x="18"/>
        <item h="1" x="144"/>
        <item h="1" x="135"/>
        <item h="1" x="7"/>
        <item h="1" x="41"/>
        <item h="1" x="146"/>
        <item h="1" x="22"/>
        <item h="1" x="90"/>
        <item h="1" x="148"/>
        <item h="1" x="138"/>
        <item h="1" x="21"/>
        <item h="1" x="57"/>
        <item h="1" x="67"/>
        <item h="1" x="1"/>
        <item h="1" x="17"/>
        <item h="1" x="120"/>
        <item h="1" x="80"/>
        <item h="1" x="38"/>
        <item t="default"/>
      </items>
    </pivotField>
    <pivotField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dataField="1" showAll="0"/>
    <pivotField dataField="1"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8"/>
  </rowFields>
  <rowItems count="11">
    <i>
      <x/>
    </i>
    <i>
      <x v="2"/>
    </i>
    <i>
      <x v="3"/>
    </i>
    <i>
      <x v="4"/>
    </i>
    <i>
      <x v="5"/>
    </i>
    <i>
      <x v="7"/>
    </i>
    <i>
      <x v="8"/>
    </i>
    <i>
      <x v="9"/>
    </i>
    <i>
      <x v="10"/>
    </i>
    <i>
      <x v="11"/>
    </i>
    <i t="grand">
      <x/>
    </i>
  </rowItems>
  <colFields count="1">
    <field x="-2"/>
  </colFields>
  <colItems count="3">
    <i>
      <x/>
    </i>
    <i i="1">
      <x v="1"/>
    </i>
    <i i="2">
      <x v="2"/>
    </i>
  </colItems>
  <pageFields count="1">
    <pageField fld="0" hier="-1"/>
  </pageFields>
  <dataFields count="3">
    <dataField name="Sum of Difference in Target COGS and COGS" fld="18" baseField="0" baseItem="0"/>
    <dataField name="Sum of Difference in Target Profit and Profit" fld="19" baseField="0" baseItem="0"/>
    <dataField name="Sum of Difference in Total Sales and Sales" fld="20" baseField="0" baseItem="0"/>
  </dataFields>
  <conditionalFormats count="3">
    <conditionalFormat priority="6">
      <pivotAreas count="1">
        <pivotArea type="data" collapsedLevelsAreSubtotals="1" fieldPosition="0">
          <references count="2">
            <reference field="4294967294" count="1" selected="0">
              <x v="0"/>
            </reference>
            <reference field="8" count="10">
              <x v="0"/>
              <x v="2"/>
              <x v="3"/>
              <x v="4"/>
              <x v="5"/>
              <x v="7"/>
              <x v="8"/>
              <x v="9"/>
              <x v="10"/>
              <x v="11"/>
            </reference>
          </references>
        </pivotArea>
      </pivotAreas>
    </conditionalFormat>
    <conditionalFormat priority="5">
      <pivotAreas count="1">
        <pivotArea type="data" collapsedLevelsAreSubtotals="1" fieldPosition="0">
          <references count="2">
            <reference field="4294967294" count="1" selected="0">
              <x v="1"/>
            </reference>
            <reference field="8" count="10">
              <x v="0"/>
              <x v="2"/>
              <x v="3"/>
              <x v="4"/>
              <x v="5"/>
              <x v="7"/>
              <x v="8"/>
              <x v="9"/>
              <x v="10"/>
              <x v="11"/>
            </reference>
          </references>
        </pivotArea>
      </pivotAreas>
    </conditionalFormat>
    <conditionalFormat priority="4">
      <pivotAreas count="1">
        <pivotArea type="data" collapsedLevelsAreSubtotals="1" fieldPosition="0">
          <references count="2">
            <reference field="4294967294" count="1" selected="0">
              <x v="2"/>
            </reference>
            <reference field="8" count="10">
              <x v="0"/>
              <x v="2"/>
              <x v="3"/>
              <x v="4"/>
              <x v="5"/>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C5358E0-F6E0-4A85-AC6B-EE5FF12679E8}"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195:E215" firstHeaderRow="0" firstDataRow="1" firstDataCol="1"/>
  <pivotFields count="25">
    <pivotField showAll="0"/>
    <pivotField dataField="1"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dataField="1"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pivotField axis="axisRow"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dataField="1" showAll="0"/>
    <pivotField showAll="0"/>
    <pivotField numFmtId="164"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 dragToRow="0" dragToCol="0" dragToPage="0" showAll="0" defaultSubtotal="0"/>
    <pivotField dragToRow="0" dragToCol="0" dragToPage="0" showAll="0" defaultSubtotal="0"/>
  </pivotFields>
  <rowFields count="1">
    <field x="1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i="1">
      <x v="1"/>
    </i>
    <i i="2">
      <x v="2"/>
    </i>
  </colItems>
  <dataFields count="3">
    <dataField name="Average of Cogs" fld="1" subtotal="average" baseField="11" baseItem="0"/>
    <dataField name="Average of Other Expenses" fld="15" subtotal="average" baseField="11" baseItem="0"/>
    <dataField name="Average of Marketing" fld="5" subtotal="average" baseField="11" baseItem="0"/>
  </dataFields>
  <conditionalFormats count="3">
    <conditionalFormat priority="21">
      <pivotAreas count="1">
        <pivotArea type="data" outline="0" collapsedLevelsAreSubtotals="1" fieldPosition="0">
          <references count="1">
            <reference field="4294967294" count="1" selected="0">
              <x v="0"/>
            </reference>
          </references>
        </pivotArea>
      </pivotAreas>
    </conditionalFormat>
    <conditionalFormat priority="20">
      <pivotAreas count="1">
        <pivotArea type="data" outline="0" collapsedLevelsAreSubtotals="1" fieldPosition="0">
          <references count="1">
            <reference field="4294967294" count="1" selected="0">
              <x v="1"/>
            </reference>
          </references>
        </pivotArea>
      </pivotAreas>
    </conditionalFormat>
    <conditionalFormat priority="19">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F6B1116-E4C3-480B-8E98-BE1F3B9E609F}"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07:E721" firstHeaderRow="0" firstDataRow="1" firstDataCol="1"/>
  <pivotFields count="25">
    <pivotField showAll="0"/>
    <pivotField dataField="1" showAll="0"/>
    <pivotField numFmtId="14" showAll="0"/>
    <pivotField showAll="0"/>
    <pivotField showAll="0"/>
    <pivotField showAll="0"/>
    <pivotField showAll="0"/>
    <pivotField showAll="0"/>
    <pivotField axis="axisRow" showAll="0" sortType="ascending">
      <items count="14">
        <item x="6"/>
        <item x="9"/>
        <item x="8"/>
        <item x="10"/>
        <item x="7"/>
        <item x="2"/>
        <item x="4"/>
        <item x="5"/>
        <item x="11"/>
        <item x="3"/>
        <item x="0"/>
        <item x="1"/>
        <item x="12"/>
        <item t="default"/>
      </items>
      <autoSortScope>
        <pivotArea dataOnly="0" outline="0" fieldPosition="0">
          <references count="1">
            <reference field="4294967294" count="1" selected="0">
              <x v="2"/>
            </reference>
          </references>
        </pivotArea>
      </autoSortScope>
    </pivotField>
    <pivotField dataField="1" showAll="0"/>
    <pivotField dataField="1" showAll="0"/>
    <pivotField showAll="0"/>
    <pivotField showAll="0"/>
    <pivotField showAll="0"/>
    <pivotField showAll="0"/>
    <pivotField showAll="0"/>
    <pivotField showAll="0"/>
    <pivotField numFmtId="164"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s>
  <rowFields count="1">
    <field x="8"/>
  </rowFields>
  <rowItems count="14">
    <i>
      <x v="12"/>
    </i>
    <i>
      <x/>
    </i>
    <i>
      <x v="11"/>
    </i>
    <i>
      <x v="9"/>
    </i>
    <i>
      <x v="1"/>
    </i>
    <i>
      <x v="7"/>
    </i>
    <i>
      <x v="8"/>
    </i>
    <i>
      <x v="5"/>
    </i>
    <i>
      <x v="6"/>
    </i>
    <i>
      <x v="3"/>
    </i>
    <i>
      <x v="2"/>
    </i>
    <i>
      <x v="10"/>
    </i>
    <i>
      <x v="4"/>
    </i>
    <i t="grand">
      <x/>
    </i>
  </rowItems>
  <colFields count="1">
    <field x="-2"/>
  </colFields>
  <colItems count="3">
    <i>
      <x/>
    </i>
    <i i="1">
      <x v="1"/>
    </i>
    <i i="2">
      <x v="2"/>
    </i>
  </colItems>
  <dataFields count="3">
    <dataField name="Sum of Cogs" fld="1" baseField="8" baseItem="0">
      <extLst>
        <ext xmlns:x14="http://schemas.microsoft.com/office/spreadsheetml/2009/9/main" uri="{E15A36E0-9728-4e99-A89B-3F7291B0FE68}">
          <x14:dataField pivotShowAs="rankDescending"/>
        </ext>
      </extLst>
    </dataField>
    <dataField name="Sum of Profit" fld="9" baseField="8" baseItem="0">
      <extLst>
        <ext xmlns:x14="http://schemas.microsoft.com/office/spreadsheetml/2009/9/main" uri="{E15A36E0-9728-4e99-A89B-3F7291B0FE68}">
          <x14:dataField pivotShowAs="rankAscending"/>
        </ext>
      </extLst>
    </dataField>
    <dataField name="Sum of Sales" fld="10" baseField="8" baseItem="0">
      <extLst>
        <ext xmlns:x14="http://schemas.microsoft.com/office/spreadsheetml/2009/9/main" uri="{E15A36E0-9728-4e99-A89B-3F7291B0FE68}">
          <x14:dataField pivotShowAs="rankA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73595B1-C055-4138-9DD5-DA6085A0041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0:D46" firstHeaderRow="1" firstDataRow="3" firstDataCol="1"/>
  <pivotFields count="25">
    <pivotField showAll="0"/>
    <pivotField showAll="0"/>
    <pivotField axis="axisCol"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axis="axisRow"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 dragToRow="0" dragToCol="0" dragToPage="0" showAll="0" defaultSubtotal="0"/>
    <pivotField dragToRow="0" dragToCol="0" dragToPage="0" showAll="0" defaultSubtotal="0"/>
  </pivotFields>
  <rowFields count="1">
    <field x="7"/>
  </rowFields>
  <rowItems count="4">
    <i>
      <x/>
    </i>
    <i>
      <x v="1"/>
    </i>
    <i>
      <x v="2"/>
    </i>
    <i>
      <x v="3"/>
    </i>
  </rowItems>
  <colFields count="2">
    <field x="22"/>
    <field x="2"/>
  </colFields>
  <colItems count="2">
    <i>
      <x v="1"/>
    </i>
    <i>
      <x v="2"/>
    </i>
  </colItems>
  <dataFields count="1">
    <dataField name="Sum of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5899E4D-5AEB-43ED-8226-C7962C2C99F7}"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6:E406" firstHeaderRow="0" firstDataRow="1" firstDataCol="1"/>
  <pivotFields count="25">
    <pivotField axis="axisRow" showAll="0">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pivotField>
    <pivotField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dataField="1" showAll="0"/>
    <pivotField dataField="1"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0"/>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t="grand">
      <x/>
    </i>
  </rowItems>
  <colFields count="1">
    <field x="-2"/>
  </colFields>
  <colItems count="3">
    <i>
      <x/>
    </i>
    <i i="1">
      <x v="1"/>
    </i>
    <i i="2">
      <x v="2"/>
    </i>
  </colItems>
  <dataFields count="3">
    <dataField name="Sum of Difference in Target COGS and COGS" fld="18" baseField="0" baseItem="0"/>
    <dataField name="Sum of Difference in Target Profit and Profit" fld="19" baseField="0" baseItem="0"/>
    <dataField name="Sum of Difference in Total Sales and Sales" fld="20" baseField="0" baseItem="0"/>
  </dataFields>
  <conditionalFormats count="3">
    <conditionalFormat priority="9">
      <pivotAreas count="1">
        <pivotArea type="data" collapsedLevelsAreSubtotals="1" fieldPosition="0">
          <references count="2">
            <reference field="4294967294" count="1" selected="0">
              <x v="0"/>
            </reference>
            <reference field="0" count="1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reference>
          </references>
        </pivotArea>
      </pivotAreas>
    </conditionalFormat>
    <conditionalFormat priority="8">
      <pivotAreas count="1">
        <pivotArea type="data" collapsedLevelsAreSubtotals="1" fieldPosition="0">
          <references count="2">
            <reference field="4294967294" count="1" selected="0">
              <x v="1"/>
            </reference>
            <reference field="0" count="1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reference>
          </references>
        </pivotArea>
      </pivotAreas>
    </conditionalFormat>
    <conditionalFormat priority="7">
      <pivotAreas count="1">
        <pivotArea type="data" collapsedLevelsAreSubtotals="1" fieldPosition="0">
          <references count="2">
            <reference field="4294967294" count="1" selected="0">
              <x v="2"/>
            </reference>
            <reference field="0" count="1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E8C75C9-0F12-4AD5-92F7-1C389674BBF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98:C612" firstHeaderRow="1" firstDataRow="1" firstDataCol="1"/>
  <pivotFields count="25">
    <pivotField showAll="0"/>
    <pivotField showAll="0"/>
    <pivotField numFmtId="14" showAll="0"/>
    <pivotField showAll="0"/>
    <pivotField showAll="0"/>
    <pivotField showAll="0"/>
    <pivotField showAll="0"/>
    <pivotField showAll="0"/>
    <pivotField axis="axisRow" showAll="0">
      <items count="14">
        <item x="6"/>
        <item x="9"/>
        <item x="8"/>
        <item x="10"/>
        <item x="7"/>
        <item x="2"/>
        <item x="4"/>
        <item x="5"/>
        <item x="11"/>
        <item x="3"/>
        <item x="0"/>
        <item x="1"/>
        <item x="12"/>
        <item t="default"/>
      </items>
    </pivotField>
    <pivotField showAll="0"/>
    <pivotField showAll="0"/>
    <pivotField showAll="0"/>
    <pivotField showAll="0"/>
    <pivotField showAll="0"/>
    <pivotField showAll="0"/>
    <pivotField showAll="0"/>
    <pivotField showAll="0"/>
    <pivotField numFmtId="164" showAll="0"/>
    <pivotField showAll="0"/>
    <pivotField dataField="1" showAll="0"/>
    <pivotField showAll="0"/>
    <pivotField showAll="0" defaultSubtotal="0"/>
    <pivotField showAll="0" defaultSubtotal="0"/>
    <pivotField dragToRow="0" dragToCol="0" dragToPage="0" showAll="0" defaultSubtotal="0"/>
    <pivotField dragToRow="0" dragToCol="0" dragToPage="0" showAll="0" defaultSubtotal="0"/>
  </pivotFields>
  <rowFields count="1">
    <field x="8"/>
  </rowFields>
  <rowItems count="14">
    <i>
      <x/>
    </i>
    <i>
      <x v="1"/>
    </i>
    <i>
      <x v="2"/>
    </i>
    <i>
      <x v="3"/>
    </i>
    <i>
      <x v="4"/>
    </i>
    <i>
      <x v="5"/>
    </i>
    <i>
      <x v="6"/>
    </i>
    <i>
      <x v="7"/>
    </i>
    <i>
      <x v="8"/>
    </i>
    <i>
      <x v="9"/>
    </i>
    <i>
      <x v="10"/>
    </i>
    <i>
      <x v="11"/>
    </i>
    <i>
      <x v="12"/>
    </i>
    <i t="grand">
      <x/>
    </i>
  </rowItems>
  <colItems count="1">
    <i/>
  </colItems>
  <dataFields count="1">
    <dataField name="Sum of Difference in Target Profit and Profit" fld="19"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06703CA-44DC-4941-AA72-0B82E1662EAA}"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B217:C230" firstHeaderRow="1" firstDataRow="1" firstDataCol="1"/>
  <pivotFields count="25">
    <pivotField showAll="0"/>
    <pivotField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dataField="1"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8"/>
  </rowFields>
  <rowItems count="13">
    <i>
      <x/>
    </i>
    <i>
      <x v="1"/>
    </i>
    <i>
      <x v="2"/>
    </i>
    <i>
      <x v="3"/>
    </i>
    <i>
      <x v="4"/>
    </i>
    <i>
      <x v="5"/>
    </i>
    <i>
      <x v="6"/>
    </i>
    <i>
      <x v="7"/>
    </i>
    <i>
      <x v="8"/>
    </i>
    <i>
      <x v="9"/>
    </i>
    <i>
      <x v="10"/>
    </i>
    <i>
      <x v="11"/>
    </i>
    <i>
      <x v="12"/>
    </i>
  </rowItems>
  <colItems count="1">
    <i/>
  </colItems>
  <dataFields count="1">
    <dataField name="Sum of Difference in Target COGS and COGS" fld="18" baseField="0" baseItem="0"/>
  </dataFields>
  <conditionalFormats count="1">
    <conditionalFormat priority="18">
      <pivotAreas count="1">
        <pivotArea type="data" collapsedLevelsAreSubtotals="1" fieldPosition="0">
          <references count="2">
            <reference field="4294967294" count="1" selected="0">
              <x v="0"/>
            </reference>
            <reference field="8" count="13">
              <x v="0"/>
              <x v="1"/>
              <x v="2"/>
              <x v="3"/>
              <x v="4"/>
              <x v="5"/>
              <x v="6"/>
              <x v="7"/>
              <x v="8"/>
              <x v="9"/>
              <x v="10"/>
              <x v="11"/>
              <x v="12"/>
            </reference>
          </references>
        </pivotArea>
      </pivotAreas>
    </conditionalFormat>
  </conditionalFormats>
  <chartFormats count="1">
    <chartFormat chart="5"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7711EE1-608B-4E0F-8F99-AA7777B53D87}"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49:E64" firstHeaderRow="1" firstDataRow="3" firstDataCol="1"/>
  <pivotFields count="25">
    <pivotField showAll="0"/>
    <pivotField showAll="0"/>
    <pivotField axis="axisCol"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dataField="1"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 dragToRow="0" dragToCol="0" dragToPage="0" showAll="0" defaultSubtotal="0"/>
    <pivotField dragToRow="0" dragToCol="0" dragToPage="0" showAll="0" defaultSubtotal="0"/>
  </pivotFields>
  <rowFields count="1">
    <field x="8"/>
  </rowFields>
  <rowItems count="13">
    <i>
      <x/>
    </i>
    <i>
      <x v="1"/>
    </i>
    <i>
      <x v="2"/>
    </i>
    <i>
      <x v="3"/>
    </i>
    <i>
      <x v="4"/>
    </i>
    <i>
      <x v="5"/>
    </i>
    <i>
      <x v="6"/>
    </i>
    <i>
      <x v="7"/>
    </i>
    <i>
      <x v="8"/>
    </i>
    <i>
      <x v="9"/>
    </i>
    <i>
      <x v="10"/>
    </i>
    <i>
      <x v="11"/>
    </i>
    <i>
      <x v="12"/>
    </i>
  </rowItems>
  <colFields count="2">
    <field x="22"/>
    <field x="2"/>
  </colFields>
  <colItems count="3">
    <i>
      <x v="1"/>
    </i>
    <i>
      <x v="2"/>
    </i>
    <i t="grand">
      <x/>
    </i>
  </colItems>
  <dataFields count="1">
    <dataField name="Sum of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DFE2AC34-31CA-4A11-BDB3-6403B9F12DE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45:C165" firstHeaderRow="1" firstDataRow="1" firstDataCol="1"/>
  <pivotFields count="25">
    <pivotField showAll="0"/>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showAll="0"/>
    <pivotField showAll="0"/>
    <pivotField axis="axisRow" showAll="0" sortType="descending">
      <items count="21">
        <item x="3"/>
        <item x="0"/>
        <item x="5"/>
        <item x="2"/>
        <item x="16"/>
        <item x="4"/>
        <item x="10"/>
        <item x="15"/>
        <item x="12"/>
        <item x="7"/>
        <item x="9"/>
        <item x="17"/>
        <item x="19"/>
        <item x="18"/>
        <item x="6"/>
        <item x="11"/>
        <item x="1"/>
        <item x="8"/>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 dragToRow="0" dragToCol="0" dragToPage="0" showAll="0" defaultSubtotal="0"/>
    <pivotField dragToRow="0" dragToCol="0" dragToPage="0" showAll="0" defaultSubtotal="0"/>
  </pivotFields>
  <rowFields count="1">
    <field x="11"/>
  </rowFields>
  <rowItems count="20">
    <i>
      <x v="4"/>
    </i>
    <i>
      <x/>
    </i>
    <i>
      <x v="12"/>
    </i>
    <i>
      <x v="5"/>
    </i>
    <i>
      <x v="1"/>
    </i>
    <i>
      <x v="16"/>
    </i>
    <i>
      <x v="7"/>
    </i>
    <i>
      <x v="15"/>
    </i>
    <i>
      <x v="18"/>
    </i>
    <i>
      <x v="3"/>
    </i>
    <i>
      <x v="13"/>
    </i>
    <i>
      <x v="9"/>
    </i>
    <i>
      <x v="14"/>
    </i>
    <i>
      <x v="17"/>
    </i>
    <i>
      <x v="2"/>
    </i>
    <i>
      <x v="6"/>
    </i>
    <i>
      <x v="19"/>
    </i>
    <i>
      <x v="8"/>
    </i>
    <i>
      <x v="10"/>
    </i>
    <i>
      <x v="11"/>
    </i>
  </rowItems>
  <colItems count="1">
    <i/>
  </colItems>
  <dataFields count="1">
    <dataField name="Sum of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354DCEC-D99B-412F-A335-906059BCBD29}"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85:E686" firstHeaderRow="0" firstDataRow="1" firstDataCol="0"/>
  <pivotFields count="25">
    <pivotField showAll="0"/>
    <pivotField dataField="1" showAll="0"/>
    <pivotField numFmtId="14"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dataField="1" showAll="0"/>
    <pivotField numFmtId="164"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total expense" fld="16" baseField="0" baseItem="0"/>
    <dataField name="Sum of Other Expenses" fld="15" baseField="0" baseItem="0"/>
    <dataField name="Sum of Cogs" fld="1" baseField="0" baseItem="0"/>
    <dataField name="Sum of Marketing"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30C88F-A29D-4A94-8A0C-A06600A2D84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T6" firstHeaderRow="0" firstDataRow="1" firstDataCol="1"/>
  <pivotFields count="25">
    <pivotField showAll="0"/>
    <pivotField showAll="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numFmtId="164" showAll="0"/>
    <pivotField dataField="1"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 dragToRow="0" dragToCol="0" dragToPage="0" showAll="0" defaultSubtotal="0"/>
    <pivotField dragToRow="0" dragToCol="0" dragToPage="0" showAll="0" defaultSubtotal="0"/>
  </pivotFields>
  <rowFields count="3">
    <field x="22"/>
    <field x="21"/>
    <field x="2"/>
  </rowFields>
  <rowItems count="3">
    <i>
      <x v="1"/>
    </i>
    <i>
      <x v="2"/>
    </i>
    <i t="grand">
      <x/>
    </i>
  </rowItems>
  <colFields count="1">
    <field x="-2"/>
  </colFields>
  <colItems count="2">
    <i>
      <x/>
    </i>
    <i i="1">
      <x v="1"/>
    </i>
  </colItems>
  <dataFields count="2">
    <dataField name="Sum of Profit" fld="9" baseField="0" baseItem="0"/>
    <dataField name="Sum of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8BA28B1-9EED-4A4C-B6D3-83F2E5B2B72D}"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93:E596" firstHeaderRow="0" firstDataRow="1" firstDataCol="1"/>
  <pivotFields count="25">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dataField="1" showAll="0"/>
    <pivotField numFmtId="164"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 dragToRow="0" dragToCol="0" dragToPage="0" showAll="0" defaultSubtotal="0"/>
    <pivotField dragToRow="0" dragToCol="0" dragToPage="0" showAll="0" defaultSubtotal="0"/>
  </pivotFields>
  <rowFields count="3">
    <field x="22"/>
    <field x="21"/>
    <field x="2"/>
  </rowFields>
  <rowItems count="3">
    <i>
      <x v="1"/>
    </i>
    <i>
      <x v="2"/>
    </i>
    <i t="grand">
      <x/>
    </i>
  </rowItems>
  <colFields count="1">
    <field x="-2"/>
  </colFields>
  <colItems count="3">
    <i>
      <x/>
    </i>
    <i i="1">
      <x v="1"/>
    </i>
    <i i="2">
      <x v="2"/>
    </i>
  </colItems>
  <dataFields count="3">
    <dataField name="Sum of Sales" fld="10" baseField="0" baseItem="0"/>
    <dataField name="Sum of Profit" fld="9" baseField="0" baseItem="0"/>
    <dataField name="Sum of total expense" fld="1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7E212D1D-B732-470E-94A4-D74B0E1DFB9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33:C254" firstHeaderRow="1" firstDataRow="1" firstDataCol="1"/>
  <pivotFields count="25">
    <pivotField showAll="0"/>
    <pivotField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pivotField axis="axisRow"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dataField="1"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Difference in Target COGS and COGS" fld="18" baseField="0" baseItem="0"/>
  </dataFields>
  <conditionalFormats count="1">
    <conditionalFormat priority="13">
      <pivotAreas count="1">
        <pivotArea type="data" collapsedLevelsAreSubtotals="1" fieldPosition="0">
          <references count="2">
            <reference field="4294967294" count="1" selected="0">
              <x v="0"/>
            </reference>
            <reference field="11" count="20">
              <x v="0"/>
              <x v="1"/>
              <x v="2"/>
              <x v="3"/>
              <x v="4"/>
              <x v="5"/>
              <x v="6"/>
              <x v="7"/>
              <x v="8"/>
              <x v="9"/>
              <x v="10"/>
              <x v="11"/>
              <x v="12"/>
              <x v="13"/>
              <x v="14"/>
              <x v="15"/>
              <x v="16"/>
              <x v="17"/>
              <x v="18"/>
              <x v="19"/>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9E99FE8-9F0B-4D1A-B86D-2DC5E40089D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B24:D30" firstHeaderRow="1" firstDataRow="3" firstDataCol="1"/>
  <pivotFields count="25">
    <pivotField showAll="0"/>
    <pivotField showAll="0"/>
    <pivotField axis="axisCol"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 dragToRow="0" dragToCol="0" dragToPage="0" showAll="0" defaultSubtotal="0"/>
    <pivotField dragToRow="0" dragToCol="0" dragToPage="0" showAll="0" defaultSubtotal="0"/>
  </pivotFields>
  <rowFields count="1">
    <field x="4"/>
  </rowFields>
  <rowItems count="4">
    <i>
      <x/>
    </i>
    <i>
      <x v="1"/>
    </i>
    <i>
      <x v="2"/>
    </i>
    <i>
      <x v="3"/>
    </i>
  </rowItems>
  <colFields count="2">
    <field x="22"/>
    <field x="2"/>
  </colFields>
  <colItems count="2">
    <i>
      <x v="1"/>
    </i>
    <i>
      <x v="2"/>
    </i>
  </colItems>
  <dataFields count="1">
    <dataField name="Sum of Profit" fld="9" baseField="0" baseItem="0"/>
  </dataFields>
  <chartFormats count="45">
    <chartFormat chart="1" format="0" series="1">
      <pivotArea type="data" outline="0" fieldPosition="0">
        <references count="3">
          <reference field="4294967294" count="1" selected="0">
            <x v="0"/>
          </reference>
          <reference field="2" count="1" selected="0">
            <x v="10"/>
          </reference>
          <reference field="22" count="1" selected="0">
            <x v="1"/>
          </reference>
        </references>
      </pivotArea>
    </chartFormat>
    <chartFormat chart="1" format="1" series="1">
      <pivotArea type="data" outline="0" fieldPosition="0">
        <references count="3">
          <reference field="4294967294" count="1" selected="0">
            <x v="0"/>
          </reference>
          <reference field="2" count="1" selected="0">
            <x v="11"/>
          </reference>
          <reference field="22" count="1" selected="0">
            <x v="1"/>
          </reference>
        </references>
      </pivotArea>
    </chartFormat>
    <chartFormat chart="1" format="2" series="1">
      <pivotArea type="data" outline="0" fieldPosition="0">
        <references count="3">
          <reference field="4294967294" count="1" selected="0">
            <x v="0"/>
          </reference>
          <reference field="2" count="1" selected="0">
            <x v="12"/>
          </reference>
          <reference field="22" count="1" selected="0">
            <x v="1"/>
          </reference>
        </references>
      </pivotArea>
    </chartFormat>
    <chartFormat chart="1" format="3" series="1">
      <pivotArea type="data" outline="0" fieldPosition="0">
        <references count="3">
          <reference field="4294967294" count="1" selected="0">
            <x v="0"/>
          </reference>
          <reference field="2" count="1" selected="0">
            <x v="10"/>
          </reference>
          <reference field="22" count="1" selected="0">
            <x v="2"/>
          </reference>
        </references>
      </pivotArea>
    </chartFormat>
    <chartFormat chart="1" format="4" series="1">
      <pivotArea type="data" outline="0" fieldPosition="0">
        <references count="3">
          <reference field="4294967294" count="1" selected="0">
            <x v="0"/>
          </reference>
          <reference field="2" count="1" selected="0">
            <x v="11"/>
          </reference>
          <reference field="22" count="1" selected="0">
            <x v="2"/>
          </reference>
        </references>
      </pivotArea>
    </chartFormat>
    <chartFormat chart="1" format="5" series="1">
      <pivotArea type="data" outline="0" fieldPosition="0">
        <references count="3">
          <reference field="4294967294" count="1" selected="0">
            <x v="0"/>
          </reference>
          <reference field="2" count="1" selected="0">
            <x v="12"/>
          </reference>
          <reference field="22" count="1" selected="0">
            <x v="2"/>
          </reference>
        </references>
      </pivotArea>
    </chartFormat>
    <chartFormat chart="1" format="6">
      <pivotArea type="data" outline="0" fieldPosition="0">
        <references count="4">
          <reference field="4294967294" count="1" selected="0">
            <x v="0"/>
          </reference>
          <reference field="2" count="1" selected="0">
            <x v="10"/>
          </reference>
          <reference field="4" count="1" selected="0">
            <x v="0"/>
          </reference>
          <reference field="22" count="1" selected="0">
            <x v="1"/>
          </reference>
        </references>
      </pivotArea>
    </chartFormat>
    <chartFormat chart="1" format="7">
      <pivotArea type="data" outline="0" fieldPosition="0">
        <references count="4">
          <reference field="4294967294" count="1" selected="0">
            <x v="0"/>
          </reference>
          <reference field="2" count="1" selected="0">
            <x v="10"/>
          </reference>
          <reference field="4" count="1" selected="0">
            <x v="1"/>
          </reference>
          <reference field="22" count="1" selected="0">
            <x v="1"/>
          </reference>
        </references>
      </pivotArea>
    </chartFormat>
    <chartFormat chart="1" format="8">
      <pivotArea type="data" outline="0" fieldPosition="0">
        <references count="4">
          <reference field="4294967294" count="1" selected="0">
            <x v="0"/>
          </reference>
          <reference field="2" count="1" selected="0">
            <x v="10"/>
          </reference>
          <reference field="4" count="1" selected="0">
            <x v="2"/>
          </reference>
          <reference field="22" count="1" selected="0">
            <x v="1"/>
          </reference>
        </references>
      </pivotArea>
    </chartFormat>
    <chartFormat chart="1" format="9">
      <pivotArea type="data" outline="0" fieldPosition="0">
        <references count="4">
          <reference field="4294967294" count="1" selected="0">
            <x v="0"/>
          </reference>
          <reference field="2" count="1" selected="0">
            <x v="10"/>
          </reference>
          <reference field="4" count="1" selected="0">
            <x v="3"/>
          </reference>
          <reference field="22" count="1" selected="0">
            <x v="1"/>
          </reference>
        </references>
      </pivotArea>
    </chartFormat>
    <chartFormat chart="1" format="10">
      <pivotArea type="data" outline="0" fieldPosition="0">
        <references count="4">
          <reference field="4294967294" count="1" selected="0">
            <x v="0"/>
          </reference>
          <reference field="2" count="1" selected="0">
            <x v="11"/>
          </reference>
          <reference field="4" count="1" selected="0">
            <x v="0"/>
          </reference>
          <reference field="22" count="1" selected="0">
            <x v="1"/>
          </reference>
        </references>
      </pivotArea>
    </chartFormat>
    <chartFormat chart="1" format="11">
      <pivotArea type="data" outline="0" fieldPosition="0">
        <references count="4">
          <reference field="4294967294" count="1" selected="0">
            <x v="0"/>
          </reference>
          <reference field="2" count="1" selected="0">
            <x v="11"/>
          </reference>
          <reference field="4" count="1" selected="0">
            <x v="1"/>
          </reference>
          <reference field="22" count="1" selected="0">
            <x v="1"/>
          </reference>
        </references>
      </pivotArea>
    </chartFormat>
    <chartFormat chart="1" format="12">
      <pivotArea type="data" outline="0" fieldPosition="0">
        <references count="4">
          <reference field="4294967294" count="1" selected="0">
            <x v="0"/>
          </reference>
          <reference field="2" count="1" selected="0">
            <x v="11"/>
          </reference>
          <reference field="4" count="1" selected="0">
            <x v="2"/>
          </reference>
          <reference field="22" count="1" selected="0">
            <x v="1"/>
          </reference>
        </references>
      </pivotArea>
    </chartFormat>
    <chartFormat chart="1" format="13">
      <pivotArea type="data" outline="0" fieldPosition="0">
        <references count="4">
          <reference field="4294967294" count="1" selected="0">
            <x v="0"/>
          </reference>
          <reference field="2" count="1" selected="0">
            <x v="11"/>
          </reference>
          <reference field="4" count="1" selected="0">
            <x v="3"/>
          </reference>
          <reference field="22" count="1" selected="0">
            <x v="1"/>
          </reference>
        </references>
      </pivotArea>
    </chartFormat>
    <chartFormat chart="1" format="14">
      <pivotArea type="data" outline="0" fieldPosition="0">
        <references count="4">
          <reference field="4294967294" count="1" selected="0">
            <x v="0"/>
          </reference>
          <reference field="2" count="1" selected="0">
            <x v="12"/>
          </reference>
          <reference field="4" count="1" selected="0">
            <x v="0"/>
          </reference>
          <reference field="22" count="1" selected="0">
            <x v="1"/>
          </reference>
        </references>
      </pivotArea>
    </chartFormat>
    <chartFormat chart="1" format="15">
      <pivotArea type="data" outline="0" fieldPosition="0">
        <references count="4">
          <reference field="4294967294" count="1" selected="0">
            <x v="0"/>
          </reference>
          <reference field="2" count="1" selected="0">
            <x v="12"/>
          </reference>
          <reference field="4" count="1" selected="0">
            <x v="1"/>
          </reference>
          <reference field="22" count="1" selected="0">
            <x v="1"/>
          </reference>
        </references>
      </pivotArea>
    </chartFormat>
    <chartFormat chart="1" format="16">
      <pivotArea type="data" outline="0" fieldPosition="0">
        <references count="4">
          <reference field="4294967294" count="1" selected="0">
            <x v="0"/>
          </reference>
          <reference field="2" count="1" selected="0">
            <x v="12"/>
          </reference>
          <reference field="4" count="1" selected="0">
            <x v="2"/>
          </reference>
          <reference field="22" count="1" selected="0">
            <x v="1"/>
          </reference>
        </references>
      </pivotArea>
    </chartFormat>
    <chartFormat chart="1" format="17">
      <pivotArea type="data" outline="0" fieldPosition="0">
        <references count="4">
          <reference field="4294967294" count="1" selected="0">
            <x v="0"/>
          </reference>
          <reference field="2" count="1" selected="0">
            <x v="12"/>
          </reference>
          <reference field="4" count="1" selected="0">
            <x v="3"/>
          </reference>
          <reference field="22" count="1" selected="0">
            <x v="1"/>
          </reference>
        </references>
      </pivotArea>
    </chartFormat>
    <chartFormat chart="1" format="18">
      <pivotArea type="data" outline="0" fieldPosition="0">
        <references count="4">
          <reference field="4294967294" count="1" selected="0">
            <x v="0"/>
          </reference>
          <reference field="2" count="1" selected="0">
            <x v="10"/>
          </reference>
          <reference field="4" count="1" selected="0">
            <x v="0"/>
          </reference>
          <reference field="22" count="1" selected="0">
            <x v="2"/>
          </reference>
        </references>
      </pivotArea>
    </chartFormat>
    <chartFormat chart="1" format="19">
      <pivotArea type="data" outline="0" fieldPosition="0">
        <references count="4">
          <reference field="4294967294" count="1" selected="0">
            <x v="0"/>
          </reference>
          <reference field="2" count="1" selected="0">
            <x v="10"/>
          </reference>
          <reference field="4" count="1" selected="0">
            <x v="1"/>
          </reference>
          <reference field="22" count="1" selected="0">
            <x v="2"/>
          </reference>
        </references>
      </pivotArea>
    </chartFormat>
    <chartFormat chart="1" format="20">
      <pivotArea type="data" outline="0" fieldPosition="0">
        <references count="4">
          <reference field="4294967294" count="1" selected="0">
            <x v="0"/>
          </reference>
          <reference field="2" count="1" selected="0">
            <x v="10"/>
          </reference>
          <reference field="4" count="1" selected="0">
            <x v="2"/>
          </reference>
          <reference field="22" count="1" selected="0">
            <x v="2"/>
          </reference>
        </references>
      </pivotArea>
    </chartFormat>
    <chartFormat chart="1" format="21">
      <pivotArea type="data" outline="0" fieldPosition="0">
        <references count="4">
          <reference field="4294967294" count="1" selected="0">
            <x v="0"/>
          </reference>
          <reference field="2" count="1" selected="0">
            <x v="10"/>
          </reference>
          <reference field="4" count="1" selected="0">
            <x v="3"/>
          </reference>
          <reference field="22" count="1" selected="0">
            <x v="2"/>
          </reference>
        </references>
      </pivotArea>
    </chartFormat>
    <chartFormat chart="1" format="22">
      <pivotArea type="data" outline="0" fieldPosition="0">
        <references count="4">
          <reference field="4294967294" count="1" selected="0">
            <x v="0"/>
          </reference>
          <reference field="2" count="1" selected="0">
            <x v="11"/>
          </reference>
          <reference field="4" count="1" selected="0">
            <x v="0"/>
          </reference>
          <reference field="22" count="1" selected="0">
            <x v="2"/>
          </reference>
        </references>
      </pivotArea>
    </chartFormat>
    <chartFormat chart="1" format="23">
      <pivotArea type="data" outline="0" fieldPosition="0">
        <references count="4">
          <reference field="4294967294" count="1" selected="0">
            <x v="0"/>
          </reference>
          <reference field="2" count="1" selected="0">
            <x v="11"/>
          </reference>
          <reference field="4" count="1" selected="0">
            <x v="1"/>
          </reference>
          <reference field="22" count="1" selected="0">
            <x v="2"/>
          </reference>
        </references>
      </pivotArea>
    </chartFormat>
    <chartFormat chart="1" format="24">
      <pivotArea type="data" outline="0" fieldPosition="0">
        <references count="4">
          <reference field="4294967294" count="1" selected="0">
            <x v="0"/>
          </reference>
          <reference field="2" count="1" selected="0">
            <x v="11"/>
          </reference>
          <reference field="4" count="1" selected="0">
            <x v="2"/>
          </reference>
          <reference field="22" count="1" selected="0">
            <x v="2"/>
          </reference>
        </references>
      </pivotArea>
    </chartFormat>
    <chartFormat chart="1" format="25">
      <pivotArea type="data" outline="0" fieldPosition="0">
        <references count="4">
          <reference field="4294967294" count="1" selected="0">
            <x v="0"/>
          </reference>
          <reference field="2" count="1" selected="0">
            <x v="11"/>
          </reference>
          <reference field="4" count="1" selected="0">
            <x v="3"/>
          </reference>
          <reference field="22" count="1" selected="0">
            <x v="2"/>
          </reference>
        </references>
      </pivotArea>
    </chartFormat>
    <chartFormat chart="1" format="26">
      <pivotArea type="data" outline="0" fieldPosition="0">
        <references count="4">
          <reference field="4294967294" count="1" selected="0">
            <x v="0"/>
          </reference>
          <reference field="2" count="1" selected="0">
            <x v="12"/>
          </reference>
          <reference field="4" count="1" selected="0">
            <x v="0"/>
          </reference>
          <reference field="22" count="1" selected="0">
            <x v="2"/>
          </reference>
        </references>
      </pivotArea>
    </chartFormat>
    <chartFormat chart="1" format="27">
      <pivotArea type="data" outline="0" fieldPosition="0">
        <references count="4">
          <reference field="4294967294" count="1" selected="0">
            <x v="0"/>
          </reference>
          <reference field="2" count="1" selected="0">
            <x v="12"/>
          </reference>
          <reference field="4" count="1" selected="0">
            <x v="1"/>
          </reference>
          <reference field="22" count="1" selected="0">
            <x v="2"/>
          </reference>
        </references>
      </pivotArea>
    </chartFormat>
    <chartFormat chart="1" format="28">
      <pivotArea type="data" outline="0" fieldPosition="0">
        <references count="4">
          <reference field="4294967294" count="1" selected="0">
            <x v="0"/>
          </reference>
          <reference field="2" count="1" selected="0">
            <x v="12"/>
          </reference>
          <reference field="4" count="1" selected="0">
            <x v="2"/>
          </reference>
          <reference field="22" count="1" selected="0">
            <x v="2"/>
          </reference>
        </references>
      </pivotArea>
    </chartFormat>
    <chartFormat chart="1" format="29">
      <pivotArea type="data" outline="0" fieldPosition="0">
        <references count="4">
          <reference field="4294967294" count="1" selected="0">
            <x v="0"/>
          </reference>
          <reference field="2" count="1" selected="0">
            <x v="12"/>
          </reference>
          <reference field="4" count="1" selected="0">
            <x v="3"/>
          </reference>
          <reference field="22" count="1" selected="0">
            <x v="2"/>
          </reference>
        </references>
      </pivotArea>
    </chartFormat>
    <chartFormat chart="1" format="30" series="1">
      <pivotArea type="data" outline="0" fieldPosition="0">
        <references count="2">
          <reference field="4294967294" count="1" selected="0">
            <x v="0"/>
          </reference>
          <reference field="22" count="1" selected="0">
            <x v="1"/>
          </reference>
        </references>
      </pivotArea>
    </chartFormat>
    <chartFormat chart="1" format="31" series="1">
      <pivotArea type="data" outline="0" fieldPosition="0">
        <references count="2">
          <reference field="4294967294" count="1" selected="0">
            <x v="0"/>
          </reference>
          <reference field="22" count="1" selected="0">
            <x v="2"/>
          </reference>
        </references>
      </pivotArea>
    </chartFormat>
    <chartFormat chart="1" format="32">
      <pivotArea type="data" outline="0" fieldPosition="0">
        <references count="3">
          <reference field="4294967294" count="1" selected="0">
            <x v="0"/>
          </reference>
          <reference field="4" count="1" selected="0">
            <x v="0"/>
          </reference>
          <reference field="22" count="1" selected="0">
            <x v="1"/>
          </reference>
        </references>
      </pivotArea>
    </chartFormat>
    <chartFormat chart="1" format="33">
      <pivotArea type="data" outline="0" fieldPosition="0">
        <references count="3">
          <reference field="4294967294" count="1" selected="0">
            <x v="0"/>
          </reference>
          <reference field="4" count="1" selected="0">
            <x v="1"/>
          </reference>
          <reference field="22" count="1" selected="0">
            <x v="1"/>
          </reference>
        </references>
      </pivotArea>
    </chartFormat>
    <chartFormat chart="1" format="34">
      <pivotArea type="data" outline="0" fieldPosition="0">
        <references count="3">
          <reference field="4294967294" count="1" selected="0">
            <x v="0"/>
          </reference>
          <reference field="4" count="1" selected="0">
            <x v="2"/>
          </reference>
          <reference field="22" count="1" selected="0">
            <x v="1"/>
          </reference>
        </references>
      </pivotArea>
    </chartFormat>
    <chartFormat chart="1" format="35">
      <pivotArea type="data" outline="0" fieldPosition="0">
        <references count="3">
          <reference field="4294967294" count="1" selected="0">
            <x v="0"/>
          </reference>
          <reference field="4" count="1" selected="0">
            <x v="3"/>
          </reference>
          <reference field="22" count="1" selected="0">
            <x v="1"/>
          </reference>
        </references>
      </pivotArea>
    </chartFormat>
    <chartFormat chart="1" format="36">
      <pivotArea type="data" outline="0" fieldPosition="0">
        <references count="3">
          <reference field="4294967294" count="1" selected="0">
            <x v="0"/>
          </reference>
          <reference field="4" count="1" selected="0">
            <x v="0"/>
          </reference>
          <reference field="22" count="1" selected="0">
            <x v="2"/>
          </reference>
        </references>
      </pivotArea>
    </chartFormat>
    <chartFormat chart="1" format="37">
      <pivotArea type="data" outline="0" fieldPosition="0">
        <references count="3">
          <reference field="4294967294" count="1" selected="0">
            <x v="0"/>
          </reference>
          <reference field="4" count="1" selected="0">
            <x v="1"/>
          </reference>
          <reference field="22" count="1" selected="0">
            <x v="2"/>
          </reference>
        </references>
      </pivotArea>
    </chartFormat>
    <chartFormat chart="1" format="38">
      <pivotArea type="data" outline="0" fieldPosition="0">
        <references count="3">
          <reference field="4294967294" count="1" selected="0">
            <x v="0"/>
          </reference>
          <reference field="4" count="1" selected="0">
            <x v="2"/>
          </reference>
          <reference field="22" count="1" selected="0">
            <x v="2"/>
          </reference>
        </references>
      </pivotArea>
    </chartFormat>
    <chartFormat chart="1" format="39">
      <pivotArea type="data" outline="0" fieldPosition="0">
        <references count="3">
          <reference field="4294967294" count="1" selected="0">
            <x v="0"/>
          </reference>
          <reference field="4" count="1" selected="0">
            <x v="3"/>
          </reference>
          <reference field="22" count="1" selected="0">
            <x v="2"/>
          </reference>
        </references>
      </pivotArea>
    </chartFormat>
    <chartFormat chart="1" format="40" series="1">
      <pivotArea type="data" outline="0" fieldPosition="0">
        <references count="1">
          <reference field="4294967294" count="1" selected="0">
            <x v="0"/>
          </reference>
        </references>
      </pivotArea>
    </chartFormat>
    <chartFormat chart="1" format="41">
      <pivotArea type="data" outline="0" fieldPosition="0">
        <references count="2">
          <reference field="4294967294" count="1" selected="0">
            <x v="0"/>
          </reference>
          <reference field="4" count="1" selected="0">
            <x v="0"/>
          </reference>
        </references>
      </pivotArea>
    </chartFormat>
    <chartFormat chart="1" format="42">
      <pivotArea type="data" outline="0" fieldPosition="0">
        <references count="2">
          <reference field="4294967294" count="1" selected="0">
            <x v="0"/>
          </reference>
          <reference field="4" count="1" selected="0">
            <x v="1"/>
          </reference>
        </references>
      </pivotArea>
    </chartFormat>
    <chartFormat chart="1" format="43">
      <pivotArea type="data" outline="0" fieldPosition="0">
        <references count="2">
          <reference field="4294967294" count="1" selected="0">
            <x v="0"/>
          </reference>
          <reference field="4" count="1" selected="0">
            <x v="2"/>
          </reference>
        </references>
      </pivotArea>
    </chartFormat>
    <chartFormat chart="1" format="4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6212D7C1-547E-453C-BC74-5A4F010EFEC5}"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82:C683" firstHeaderRow="0" firstDataRow="1" firstDataCol="0"/>
  <pivotFields count="25">
    <pivotField showAll="0"/>
    <pivotField dataField="1" showAll="0"/>
    <pivotField numFmtId="14"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4"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Cogs" fld="1" baseField="0" baseItem="0"/>
    <dataField name="Sum of Target COG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BFAD3A46-D2EB-4113-A2A8-3DD5160B9047}"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ore">
  <location ref="B1027:D1177" firstHeaderRow="0" firstDataRow="1" firstDataCol="1"/>
  <pivotFields count="25">
    <pivotField axis="axisRow" showAll="0" sortType="descending">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autoSortScope>
        <pivotArea dataOnly="0" outline="0" fieldPosition="0">
          <references count="1">
            <reference field="4294967294" count="1" selected="0">
              <x v="1"/>
            </reference>
          </references>
        </pivotArea>
      </autoSortScope>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64"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s>
  <rowFields count="1">
    <field x="0"/>
  </rowFields>
  <rowItems count="150">
    <i>
      <x v="91"/>
    </i>
    <i>
      <x v="109"/>
    </i>
    <i>
      <x v="49"/>
    </i>
    <i>
      <x v="55"/>
    </i>
    <i>
      <x v="145"/>
    </i>
    <i>
      <x v="144"/>
    </i>
    <i>
      <x v="74"/>
    </i>
    <i>
      <x v="53"/>
    </i>
    <i>
      <x v="116"/>
    </i>
    <i>
      <x v="85"/>
    </i>
    <i>
      <x v="1"/>
    </i>
    <i>
      <x v="97"/>
    </i>
    <i>
      <x v="15"/>
    </i>
    <i>
      <x v="100"/>
    </i>
    <i>
      <x/>
    </i>
    <i>
      <x v="71"/>
    </i>
    <i>
      <x v="37"/>
    </i>
    <i>
      <x v="134"/>
    </i>
    <i>
      <x v="61"/>
    </i>
    <i>
      <x v="17"/>
    </i>
    <i>
      <x v="140"/>
    </i>
    <i>
      <x v="20"/>
    </i>
    <i>
      <x v="57"/>
    </i>
    <i>
      <x v="69"/>
    </i>
    <i>
      <x v="72"/>
    </i>
    <i>
      <x v="65"/>
    </i>
    <i>
      <x v="112"/>
    </i>
    <i>
      <x v="82"/>
    </i>
    <i>
      <x v="122"/>
    </i>
    <i>
      <x v="5"/>
    </i>
    <i>
      <x v="98"/>
    </i>
    <i>
      <x v="22"/>
    </i>
    <i>
      <x v="13"/>
    </i>
    <i>
      <x v="123"/>
    </i>
    <i>
      <x v="68"/>
    </i>
    <i>
      <x v="21"/>
    </i>
    <i>
      <x v="10"/>
    </i>
    <i>
      <x v="94"/>
    </i>
    <i>
      <x v="2"/>
    </i>
    <i>
      <x v="99"/>
    </i>
    <i>
      <x v="101"/>
    </i>
    <i>
      <x v="130"/>
    </i>
    <i>
      <x v="64"/>
    </i>
    <i>
      <x v="83"/>
    </i>
    <i>
      <x v="93"/>
    </i>
    <i>
      <x v="63"/>
    </i>
    <i>
      <x v="46"/>
    </i>
    <i>
      <x v="132"/>
    </i>
    <i>
      <x v="23"/>
    </i>
    <i>
      <x v="96"/>
    </i>
    <i>
      <x v="24"/>
    </i>
    <i>
      <x v="73"/>
    </i>
    <i>
      <x v="60"/>
    </i>
    <i>
      <x v="143"/>
    </i>
    <i>
      <x v="126"/>
    </i>
    <i>
      <x v="75"/>
    </i>
    <i>
      <x v="135"/>
    </i>
    <i>
      <x v="45"/>
    </i>
    <i>
      <x v="81"/>
    </i>
    <i>
      <x v="34"/>
    </i>
    <i>
      <x v="119"/>
    </i>
    <i>
      <x v="148"/>
    </i>
    <i>
      <x v="77"/>
    </i>
    <i>
      <x v="52"/>
    </i>
    <i>
      <x v="92"/>
    </i>
    <i>
      <x v="11"/>
    </i>
    <i>
      <x v="107"/>
    </i>
    <i>
      <x v="18"/>
    </i>
    <i>
      <x v="48"/>
    </i>
    <i>
      <x v="67"/>
    </i>
    <i>
      <x v="125"/>
    </i>
    <i>
      <x v="43"/>
    </i>
    <i>
      <x v="44"/>
    </i>
    <i>
      <x v="31"/>
    </i>
    <i>
      <x v="138"/>
    </i>
    <i>
      <x v="4"/>
    </i>
    <i>
      <x v="103"/>
    </i>
    <i>
      <x v="38"/>
    </i>
    <i>
      <x v="29"/>
    </i>
    <i>
      <x v="56"/>
    </i>
    <i>
      <x v="42"/>
    </i>
    <i>
      <x v="137"/>
    </i>
    <i>
      <x v="40"/>
    </i>
    <i>
      <x v="108"/>
    </i>
    <i>
      <x v="54"/>
    </i>
    <i>
      <x v="84"/>
    </i>
    <i>
      <x v="58"/>
    </i>
    <i>
      <x v="32"/>
    </i>
    <i>
      <x v="113"/>
    </i>
    <i>
      <x v="106"/>
    </i>
    <i>
      <x v="104"/>
    </i>
    <i>
      <x v="146"/>
    </i>
    <i>
      <x v="89"/>
    </i>
    <i>
      <x v="115"/>
    </i>
    <i>
      <x v="102"/>
    </i>
    <i>
      <x v="129"/>
    </i>
    <i>
      <x v="87"/>
    </i>
    <i>
      <x v="50"/>
    </i>
    <i>
      <x v="30"/>
    </i>
    <i>
      <x v="78"/>
    </i>
    <i>
      <x v="128"/>
    </i>
    <i>
      <x v="76"/>
    </i>
    <i>
      <x v="147"/>
    </i>
    <i>
      <x v="12"/>
    </i>
    <i>
      <x v="142"/>
    </i>
    <i>
      <x v="141"/>
    </i>
    <i>
      <x v="19"/>
    </i>
    <i>
      <x v="70"/>
    </i>
    <i>
      <x v="110"/>
    </i>
    <i>
      <x v="28"/>
    </i>
    <i>
      <x v="117"/>
    </i>
    <i>
      <x v="139"/>
    </i>
    <i>
      <x v="9"/>
    </i>
    <i>
      <x v="131"/>
    </i>
    <i>
      <x v="26"/>
    </i>
    <i>
      <x v="118"/>
    </i>
    <i>
      <x v="133"/>
    </i>
    <i>
      <x v="86"/>
    </i>
    <i>
      <x v="66"/>
    </i>
    <i>
      <x v="62"/>
    </i>
    <i>
      <x v="80"/>
    </i>
    <i>
      <x v="14"/>
    </i>
    <i>
      <x v="3"/>
    </i>
    <i>
      <x v="25"/>
    </i>
    <i>
      <x v="111"/>
    </i>
    <i>
      <x v="88"/>
    </i>
    <i>
      <x v="47"/>
    </i>
    <i>
      <x v="6"/>
    </i>
    <i>
      <x v="114"/>
    </i>
    <i>
      <x v="95"/>
    </i>
    <i>
      <x v="90"/>
    </i>
    <i>
      <x v="27"/>
    </i>
    <i>
      <x v="105"/>
    </i>
    <i>
      <x v="36"/>
    </i>
    <i>
      <x v="79"/>
    </i>
    <i>
      <x v="120"/>
    </i>
    <i>
      <x v="124"/>
    </i>
    <i>
      <x v="136"/>
    </i>
    <i>
      <x v="7"/>
    </i>
    <i>
      <x v="121"/>
    </i>
    <i>
      <x v="127"/>
    </i>
    <i>
      <x v="35"/>
    </i>
    <i>
      <x v="59"/>
    </i>
    <i>
      <x v="8"/>
    </i>
    <i>
      <x v="51"/>
    </i>
    <i>
      <x v="33"/>
    </i>
    <i>
      <x v="39"/>
    </i>
    <i>
      <x v="16"/>
    </i>
    <i>
      <x v="41"/>
    </i>
    <i t="grand">
      <x/>
    </i>
  </rowItems>
  <colFields count="1">
    <field x="-2"/>
  </colFields>
  <colItems count="2">
    <i>
      <x/>
    </i>
    <i i="1">
      <x v="1"/>
    </i>
  </colItems>
  <dataFields count="2">
    <dataField name="Total Expenses" fld="16" baseField="0" baseItem="91"/>
    <dataField name="Sum of total expense" fld="16" baseField="0"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B78635C8-1FD8-4E74-90B2-D1522C6B2513}"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B67:E80" firstHeaderRow="0" firstDataRow="1" firstDataCol="1"/>
  <pivotFields count="25">
    <pivotField showAll="0"/>
    <pivotField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axis="axisRow" showAll="0" sortType="descending">
      <items count="14">
        <item x="6"/>
        <item x="9"/>
        <item x="8"/>
        <item x="10"/>
        <item x="7"/>
        <item x="2"/>
        <item x="4"/>
        <item x="5"/>
        <item x="11"/>
        <item x="3"/>
        <item x="0"/>
        <item x="1"/>
        <item x="12"/>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dataField="1" showAll="0"/>
    <pivotField numFmtId="164" showAll="0"/>
    <pivotField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8"/>
  </rowFields>
  <rowItems count="13">
    <i>
      <x v="4"/>
    </i>
    <i>
      <x v="2"/>
    </i>
    <i>
      <x v="10"/>
    </i>
    <i>
      <x v="3"/>
    </i>
    <i>
      <x v="6"/>
    </i>
    <i>
      <x v="7"/>
    </i>
    <i>
      <x v="5"/>
    </i>
    <i>
      <x v="8"/>
    </i>
    <i>
      <x v="9"/>
    </i>
    <i>
      <x v="11"/>
    </i>
    <i>
      <x v="1"/>
    </i>
    <i>
      <x/>
    </i>
    <i>
      <x v="12"/>
    </i>
  </rowItems>
  <colFields count="1">
    <field x="-2"/>
  </colFields>
  <colItems count="3">
    <i>
      <x/>
    </i>
    <i i="1">
      <x v="1"/>
    </i>
    <i i="2">
      <x v="2"/>
    </i>
  </colItems>
  <dataFields count="3">
    <dataField name="Sum of Sales" fld="10" baseField="0" baseItem="0"/>
    <dataField name="Sum of total expense" fld="16" baseField="0" baseItem="0"/>
    <dataField name="Sum of Profit" fld="9"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1D47A17B-AF4F-4CDC-BE88-251795B2292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12:D15" firstHeaderRow="1" firstDataRow="2" firstDataCol="1"/>
  <pivotFields count="25">
    <pivotField showAll="0"/>
    <pivotField showAll="0"/>
    <pivotField axis="axisRow" numFmtId="14"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 dragToRow="0" dragToCol="0" dragToPage="0" showAll="0" defaultSubtotal="0"/>
    <pivotField dragToRow="0" dragToCol="0" dragToPage="0" showAll="0" defaultSubtotal="0"/>
  </pivotFields>
  <rowFields count="2">
    <field x="22"/>
    <field x="2"/>
  </rowFields>
  <rowItems count="2">
    <i>
      <x v="1"/>
    </i>
    <i>
      <x v="2"/>
    </i>
  </rowItems>
  <colFields count="1">
    <field x="3"/>
  </colFields>
  <colItems count="2">
    <i>
      <x/>
    </i>
    <i>
      <x v="1"/>
    </i>
  </colItems>
  <dataFields count="1">
    <dataField name="Sum of Profit" fld="9" baseField="0" baseItem="0"/>
  </dataFields>
  <chartFormats count="19">
    <chartFormat chart="0" format="0" series="1">
      <pivotArea type="data" outline="0" fieldPosition="0">
        <references count="3">
          <reference field="4294967294" count="1" selected="0">
            <x v="0"/>
          </reference>
          <reference field="2" count="1" selected="0">
            <x v="10"/>
          </reference>
          <reference field="22" count="1" selected="0">
            <x v="1"/>
          </reference>
        </references>
      </pivotArea>
    </chartFormat>
    <chartFormat chart="0" format="1" series="1">
      <pivotArea type="data" outline="0" fieldPosition="0">
        <references count="3">
          <reference field="4294967294" count="1" selected="0">
            <x v="0"/>
          </reference>
          <reference field="2" count="1" selected="0">
            <x v="11"/>
          </reference>
          <reference field="22" count="1" selected="0">
            <x v="1"/>
          </reference>
        </references>
      </pivotArea>
    </chartFormat>
    <chartFormat chart="0" format="2" series="1">
      <pivotArea type="data" outline="0" fieldPosition="0">
        <references count="3">
          <reference field="4294967294" count="1" selected="0">
            <x v="0"/>
          </reference>
          <reference field="2" count="1" selected="0">
            <x v="12"/>
          </reference>
          <reference field="22" count="1" selected="0">
            <x v="1"/>
          </reference>
        </references>
      </pivotArea>
    </chartFormat>
    <chartFormat chart="0" format="3" series="1">
      <pivotArea type="data" outline="0" fieldPosition="0">
        <references count="3">
          <reference field="4294967294" count="1" selected="0">
            <x v="0"/>
          </reference>
          <reference field="2" count="1" selected="0">
            <x v="10"/>
          </reference>
          <reference field="22" count="1" selected="0">
            <x v="2"/>
          </reference>
        </references>
      </pivotArea>
    </chartFormat>
    <chartFormat chart="0" format="4" series="1">
      <pivotArea type="data" outline="0" fieldPosition="0">
        <references count="3">
          <reference field="4294967294" count="1" selected="0">
            <x v="0"/>
          </reference>
          <reference field="2" count="1" selected="0">
            <x v="11"/>
          </reference>
          <reference field="22" count="1" selected="0">
            <x v="2"/>
          </reference>
        </references>
      </pivotArea>
    </chartFormat>
    <chartFormat chart="0" format="5" series="1">
      <pivotArea type="data" outline="0" fieldPosition="0">
        <references count="3">
          <reference field="4294967294" count="1" selected="0">
            <x v="0"/>
          </reference>
          <reference field="2" count="1" selected="0">
            <x v="12"/>
          </reference>
          <reference field="22" count="1" selected="0">
            <x v="2"/>
          </reference>
        </references>
      </pivotArea>
    </chartFormat>
    <chartFormat chart="0" format="6" series="1">
      <pivotArea type="data" outline="0" fieldPosition="0">
        <references count="4">
          <reference field="4294967294" count="1" selected="0">
            <x v="0"/>
          </reference>
          <reference field="2" count="1" selected="0">
            <x v="10"/>
          </reference>
          <reference field="3" count="1" selected="0">
            <x v="0"/>
          </reference>
          <reference field="22" count="1" selected="0">
            <x v="2"/>
          </reference>
        </references>
      </pivotArea>
    </chartFormat>
    <chartFormat chart="0" format="7" series="1">
      <pivotArea type="data" outline="0" fieldPosition="0">
        <references count="4">
          <reference field="4294967294" count="1" selected="0">
            <x v="0"/>
          </reference>
          <reference field="2" count="1" selected="0">
            <x v="10"/>
          </reference>
          <reference field="3" count="1" selected="0">
            <x v="1"/>
          </reference>
          <reference field="22" count="1" selected="0">
            <x v="2"/>
          </reference>
        </references>
      </pivotArea>
    </chartFormat>
    <chartFormat chart="0" format="8" series="1">
      <pivotArea type="data" outline="0" fieldPosition="0">
        <references count="4">
          <reference field="4294967294" count="1" selected="0">
            <x v="0"/>
          </reference>
          <reference field="2" count="1" selected="0">
            <x v="11"/>
          </reference>
          <reference field="3" count="1" selected="0">
            <x v="0"/>
          </reference>
          <reference field="22" count="1" selected="0">
            <x v="2"/>
          </reference>
        </references>
      </pivotArea>
    </chartFormat>
    <chartFormat chart="0" format="9" series="1">
      <pivotArea type="data" outline="0" fieldPosition="0">
        <references count="4">
          <reference field="4294967294" count="1" selected="0">
            <x v="0"/>
          </reference>
          <reference field="2" count="1" selected="0">
            <x v="11"/>
          </reference>
          <reference field="3" count="1" selected="0">
            <x v="1"/>
          </reference>
          <reference field="22" count="1" selected="0">
            <x v="2"/>
          </reference>
        </references>
      </pivotArea>
    </chartFormat>
    <chartFormat chart="0" format="10" series="1">
      <pivotArea type="data" outline="0" fieldPosition="0">
        <references count="4">
          <reference field="4294967294" count="1" selected="0">
            <x v="0"/>
          </reference>
          <reference field="2" count="1" selected="0">
            <x v="12"/>
          </reference>
          <reference field="3" count="1" selected="0">
            <x v="0"/>
          </reference>
          <reference field="22" count="1" selected="0">
            <x v="2"/>
          </reference>
        </references>
      </pivotArea>
    </chartFormat>
    <chartFormat chart="0" format="11" series="1">
      <pivotArea type="data" outline="0" fieldPosition="0">
        <references count="4">
          <reference field="4294967294" count="1" selected="0">
            <x v="0"/>
          </reference>
          <reference field="2" count="1" selected="0">
            <x v="12"/>
          </reference>
          <reference field="3" count="1" selected="0">
            <x v="1"/>
          </reference>
          <reference field="22" count="1" selected="0">
            <x v="2"/>
          </reference>
        </references>
      </pivotArea>
    </chartFormat>
    <chartFormat chart="0" format="12" series="1">
      <pivotArea type="data" outline="0" fieldPosition="0">
        <references count="3">
          <reference field="4294967294" count="1" selected="0">
            <x v="0"/>
          </reference>
          <reference field="3" count="1" selected="0">
            <x v="0"/>
          </reference>
          <reference field="22" count="1" selected="0">
            <x v="1"/>
          </reference>
        </references>
      </pivotArea>
    </chartFormat>
    <chartFormat chart="0" format="13" series="1">
      <pivotArea type="data" outline="0" fieldPosition="0">
        <references count="3">
          <reference field="4294967294" count="1" selected="0">
            <x v="0"/>
          </reference>
          <reference field="3" count="1" selected="0">
            <x v="1"/>
          </reference>
          <reference field="22" count="1" selected="0">
            <x v="1"/>
          </reference>
        </references>
      </pivotArea>
    </chartFormat>
    <chartFormat chart="0" format="14" series="1">
      <pivotArea type="data" outline="0" fieldPosition="0">
        <references count="3">
          <reference field="4294967294" count="1" selected="0">
            <x v="0"/>
          </reference>
          <reference field="3" count="1" selected="0">
            <x v="0"/>
          </reference>
          <reference field="22" count="1" selected="0">
            <x v="2"/>
          </reference>
        </references>
      </pivotArea>
    </chartFormat>
    <chartFormat chart="0" format="15" series="1">
      <pivotArea type="data" outline="0" fieldPosition="0">
        <references count="3">
          <reference field="4294967294" count="1" selected="0">
            <x v="0"/>
          </reference>
          <reference field="3" count="1" selected="0">
            <x v="1"/>
          </reference>
          <reference field="22" count="1" selected="0">
            <x v="2"/>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1"/>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ABB32875-F5C5-4593-8AB9-961056E22F8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ore ">
  <location ref="B408:D558" firstHeaderRow="0" firstDataRow="1" firstDataCol="1"/>
  <pivotFields count="25">
    <pivotField axis="axisRow" showAll="0" sortType="ascending">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autoSortScope>
        <pivotArea dataOnly="0" outline="0" fieldPosition="0">
          <references count="1">
            <reference field="4294967294" count="1" selected="0">
              <x v="1"/>
            </reference>
          </references>
        </pivotArea>
      </autoSortScope>
    </pivotField>
    <pivotField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0"/>
  </rowFields>
  <rowItems count="150">
    <i>
      <x v="130"/>
    </i>
    <i>
      <x v="129"/>
    </i>
    <i>
      <x v="122"/>
    </i>
    <i>
      <x v="87"/>
    </i>
    <i>
      <x v="7"/>
    </i>
    <i>
      <x v="80"/>
    </i>
    <i>
      <x v="108"/>
    </i>
    <i>
      <x v="41"/>
    </i>
    <i>
      <x v="30"/>
    </i>
    <i>
      <x v="51"/>
    </i>
    <i>
      <x v="31"/>
    </i>
    <i>
      <x v="16"/>
    </i>
    <i>
      <x v="59"/>
    </i>
    <i>
      <x v="124"/>
    </i>
    <i>
      <x v="121"/>
    </i>
    <i>
      <x v="33"/>
    </i>
    <i>
      <x v="95"/>
    </i>
    <i>
      <x v="88"/>
    </i>
    <i>
      <x v="35"/>
    </i>
    <i>
      <x v="127"/>
    </i>
    <i>
      <x v="44"/>
    </i>
    <i>
      <x v="12"/>
    </i>
    <i>
      <x v="8"/>
    </i>
    <i>
      <x v="39"/>
    </i>
    <i>
      <x v="27"/>
    </i>
    <i>
      <x v="117"/>
    </i>
    <i>
      <x v="70"/>
    </i>
    <i>
      <x v="76"/>
    </i>
    <i>
      <x v="36"/>
    </i>
    <i>
      <x v="6"/>
    </i>
    <i>
      <x v="54"/>
    </i>
    <i>
      <x v="90"/>
    </i>
    <i>
      <x v="111"/>
    </i>
    <i>
      <x v="98"/>
    </i>
    <i>
      <x v="110"/>
    </i>
    <i>
      <x v="66"/>
    </i>
    <i>
      <x v="114"/>
    </i>
    <i>
      <x v="18"/>
    </i>
    <i>
      <x v="104"/>
    </i>
    <i>
      <x v="47"/>
    </i>
    <i>
      <x v="28"/>
    </i>
    <i>
      <x v="141"/>
    </i>
    <i>
      <x v="115"/>
    </i>
    <i>
      <x v="84"/>
    </i>
    <i>
      <x v="136"/>
    </i>
    <i>
      <x v="25"/>
    </i>
    <i>
      <x v="3"/>
    </i>
    <i>
      <x v="42"/>
    </i>
    <i>
      <x v="105"/>
    </i>
    <i>
      <x v="9"/>
    </i>
    <i>
      <x v="79"/>
    </i>
    <i>
      <x v="120"/>
    </i>
    <i>
      <x v="78"/>
    </i>
    <i>
      <x v="52"/>
    </i>
    <i>
      <x v="21"/>
    </i>
    <i>
      <x v="55"/>
    </i>
    <i>
      <x v="142"/>
    </i>
    <i>
      <x v="50"/>
    </i>
    <i>
      <x v="102"/>
    </i>
    <i>
      <x v="139"/>
    </i>
    <i>
      <x v="62"/>
    </i>
    <i>
      <x v="118"/>
    </i>
    <i>
      <x v="113"/>
    </i>
    <i>
      <x v="81"/>
    </i>
    <i>
      <x v="14"/>
    </i>
    <i>
      <x v="56"/>
    </i>
    <i>
      <x v="19"/>
    </i>
    <i>
      <x v="140"/>
    </i>
    <i>
      <x v="128"/>
    </i>
    <i>
      <x v="26"/>
    </i>
    <i>
      <x v="131"/>
    </i>
    <i>
      <x v="96"/>
    </i>
    <i>
      <x v="137"/>
    </i>
    <i>
      <x v="38"/>
    </i>
    <i>
      <x v="119"/>
    </i>
    <i>
      <x v="146"/>
    </i>
    <i>
      <x v="77"/>
    </i>
    <i>
      <x v="71"/>
    </i>
    <i>
      <x v="29"/>
    </i>
    <i>
      <x v="103"/>
    </i>
    <i>
      <x v="138"/>
    </i>
    <i>
      <x v="67"/>
    </i>
    <i>
      <x v="11"/>
    </i>
    <i>
      <x v="106"/>
    </i>
    <i>
      <x v="132"/>
    </i>
    <i>
      <x v="45"/>
    </i>
    <i>
      <x v="135"/>
    </i>
    <i>
      <x v="86"/>
    </i>
    <i>
      <x v="89"/>
    </i>
    <i>
      <x v="147"/>
    </i>
    <i>
      <x v="58"/>
    </i>
    <i>
      <x v="83"/>
    </i>
    <i>
      <x v="4"/>
    </i>
    <i>
      <x v="126"/>
    </i>
    <i>
      <x v="40"/>
    </i>
    <i>
      <x v="23"/>
    </i>
    <i>
      <x v="143"/>
    </i>
    <i>
      <x v="46"/>
    </i>
    <i>
      <x v="148"/>
    </i>
    <i>
      <x v="57"/>
    </i>
    <i>
      <x v="92"/>
    </i>
    <i>
      <x v="107"/>
    </i>
    <i>
      <x v="112"/>
    </i>
    <i>
      <x v="34"/>
    </i>
    <i>
      <x v="64"/>
    </i>
    <i>
      <x v="43"/>
    </i>
    <i>
      <x v="72"/>
    </i>
    <i>
      <x v="60"/>
    </i>
    <i>
      <x v="68"/>
    </i>
    <i>
      <x v="133"/>
    </i>
    <i>
      <x v="97"/>
    </i>
    <i>
      <x v="13"/>
    </i>
    <i>
      <x v="2"/>
    </i>
    <i>
      <x v="22"/>
    </i>
    <i>
      <x v="74"/>
    </i>
    <i>
      <x v="10"/>
    </i>
    <i>
      <x v="24"/>
    </i>
    <i>
      <x v="63"/>
    </i>
    <i>
      <x v="48"/>
    </i>
    <i>
      <x v="65"/>
    </i>
    <i>
      <x v="101"/>
    </i>
    <i>
      <x v="15"/>
    </i>
    <i>
      <x v="94"/>
    </i>
    <i>
      <x v="17"/>
    </i>
    <i>
      <x v="73"/>
    </i>
    <i>
      <x v="123"/>
    </i>
    <i>
      <x v="75"/>
    </i>
    <i>
      <x v="37"/>
    </i>
    <i>
      <x v="1"/>
    </i>
    <i>
      <x/>
    </i>
    <i>
      <x v="82"/>
    </i>
    <i>
      <x v="69"/>
    </i>
    <i>
      <x v="134"/>
    </i>
    <i>
      <x v="5"/>
    </i>
    <i>
      <x v="93"/>
    </i>
    <i>
      <x v="32"/>
    </i>
    <i>
      <x v="91"/>
    </i>
    <i>
      <x v="99"/>
    </i>
    <i>
      <x v="53"/>
    </i>
    <i>
      <x v="100"/>
    </i>
    <i>
      <x v="20"/>
    </i>
    <i>
      <x v="61"/>
    </i>
    <i>
      <x v="145"/>
    </i>
    <i>
      <x v="109"/>
    </i>
    <i>
      <x v="125"/>
    </i>
    <i>
      <x v="49"/>
    </i>
    <i>
      <x v="85"/>
    </i>
    <i>
      <x v="144"/>
    </i>
    <i>
      <x v="116"/>
    </i>
    <i t="grand">
      <x/>
    </i>
  </rowItems>
  <colFields count="1">
    <field x="-2"/>
  </colFields>
  <colItems count="2">
    <i>
      <x/>
    </i>
    <i i="1">
      <x v="1"/>
    </i>
  </colItems>
  <dataFields count="2">
    <dataField name="Total Profit" fld="9" baseField="0" baseItem="130"/>
    <dataField name="Rank" fld="9" baseField="0"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390400FB-4DCC-42DE-8694-3C97E9CA42AC}" name="PivotTable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75:C1025" firstHeaderRow="1" firstDataRow="1" firstDataCol="1"/>
  <pivotFields count="25">
    <pivotField axis="axisRow" showAll="0" sortType="descending">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164"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s>
  <rowFields count="1">
    <field x="0"/>
  </rowFields>
  <rowItems count="150">
    <i>
      <x v="116"/>
    </i>
    <i>
      <x v="144"/>
    </i>
    <i>
      <x v="85"/>
    </i>
    <i>
      <x v="49"/>
    </i>
    <i>
      <x v="125"/>
    </i>
    <i>
      <x v="109"/>
    </i>
    <i>
      <x v="145"/>
    </i>
    <i>
      <x v="61"/>
    </i>
    <i>
      <x v="20"/>
    </i>
    <i>
      <x v="100"/>
    </i>
    <i>
      <x v="53"/>
    </i>
    <i>
      <x v="99"/>
    </i>
    <i>
      <x v="91"/>
    </i>
    <i>
      <x v="32"/>
    </i>
    <i>
      <x v="93"/>
    </i>
    <i>
      <x v="5"/>
    </i>
    <i>
      <x v="134"/>
    </i>
    <i>
      <x v="69"/>
    </i>
    <i>
      <x v="82"/>
    </i>
    <i>
      <x/>
    </i>
    <i>
      <x v="1"/>
    </i>
    <i>
      <x v="37"/>
    </i>
    <i>
      <x v="75"/>
    </i>
    <i>
      <x v="123"/>
    </i>
    <i>
      <x v="73"/>
    </i>
    <i>
      <x v="17"/>
    </i>
    <i>
      <x v="94"/>
    </i>
    <i>
      <x v="15"/>
    </i>
    <i>
      <x v="101"/>
    </i>
    <i>
      <x v="65"/>
    </i>
    <i>
      <x v="48"/>
    </i>
    <i>
      <x v="63"/>
    </i>
    <i>
      <x v="24"/>
    </i>
    <i>
      <x v="10"/>
    </i>
    <i>
      <x v="74"/>
    </i>
    <i>
      <x v="22"/>
    </i>
    <i>
      <x v="2"/>
    </i>
    <i>
      <x v="13"/>
    </i>
    <i>
      <x v="97"/>
    </i>
    <i>
      <x v="133"/>
    </i>
    <i>
      <x v="68"/>
    </i>
    <i>
      <x v="60"/>
    </i>
    <i>
      <x v="72"/>
    </i>
    <i>
      <x v="43"/>
    </i>
    <i>
      <x v="64"/>
    </i>
    <i>
      <x v="34"/>
    </i>
    <i>
      <x v="112"/>
    </i>
    <i>
      <x v="107"/>
    </i>
    <i>
      <x v="92"/>
    </i>
    <i>
      <x v="57"/>
    </i>
    <i>
      <x v="148"/>
    </i>
    <i>
      <x v="46"/>
    </i>
    <i>
      <x v="143"/>
    </i>
    <i>
      <x v="23"/>
    </i>
    <i>
      <x v="126"/>
    </i>
    <i>
      <x v="40"/>
    </i>
    <i>
      <x v="4"/>
    </i>
    <i>
      <x v="83"/>
    </i>
    <i>
      <x v="58"/>
    </i>
    <i>
      <x v="147"/>
    </i>
    <i>
      <x v="89"/>
    </i>
    <i>
      <x v="86"/>
    </i>
    <i>
      <x v="135"/>
    </i>
    <i>
      <x v="45"/>
    </i>
    <i>
      <x v="132"/>
    </i>
    <i>
      <x v="106"/>
    </i>
    <i>
      <x v="11"/>
    </i>
    <i>
      <x v="67"/>
    </i>
    <i>
      <x v="138"/>
    </i>
    <i>
      <x v="103"/>
    </i>
    <i>
      <x v="29"/>
    </i>
    <i>
      <x v="71"/>
    </i>
    <i>
      <x v="77"/>
    </i>
    <i>
      <x v="146"/>
    </i>
    <i>
      <x v="119"/>
    </i>
    <i>
      <x v="38"/>
    </i>
    <i>
      <x v="137"/>
    </i>
    <i>
      <x v="96"/>
    </i>
    <i>
      <x v="131"/>
    </i>
    <i>
      <x v="26"/>
    </i>
    <i>
      <x v="128"/>
    </i>
    <i>
      <x v="140"/>
    </i>
    <i>
      <x v="19"/>
    </i>
    <i>
      <x v="56"/>
    </i>
    <i>
      <x v="14"/>
    </i>
    <i>
      <x v="81"/>
    </i>
    <i>
      <x v="113"/>
    </i>
    <i>
      <x v="118"/>
    </i>
    <i>
      <x v="62"/>
    </i>
    <i>
      <x v="139"/>
    </i>
    <i>
      <x v="102"/>
    </i>
    <i>
      <x v="50"/>
    </i>
    <i>
      <x v="142"/>
    </i>
    <i>
      <x v="55"/>
    </i>
    <i>
      <x v="21"/>
    </i>
    <i>
      <x v="52"/>
    </i>
    <i>
      <x v="78"/>
    </i>
    <i>
      <x v="120"/>
    </i>
    <i>
      <x v="79"/>
    </i>
    <i>
      <x v="9"/>
    </i>
    <i>
      <x v="105"/>
    </i>
    <i>
      <x v="42"/>
    </i>
    <i>
      <x v="3"/>
    </i>
    <i>
      <x v="25"/>
    </i>
    <i>
      <x v="136"/>
    </i>
    <i>
      <x v="115"/>
    </i>
    <i>
      <x v="84"/>
    </i>
    <i>
      <x v="141"/>
    </i>
    <i>
      <x v="28"/>
    </i>
    <i>
      <x v="47"/>
    </i>
    <i>
      <x v="104"/>
    </i>
    <i>
      <x v="18"/>
    </i>
    <i>
      <x v="114"/>
    </i>
    <i>
      <x v="66"/>
    </i>
    <i>
      <x v="110"/>
    </i>
    <i>
      <x v="98"/>
    </i>
    <i>
      <x v="111"/>
    </i>
    <i>
      <x v="90"/>
    </i>
    <i>
      <x v="54"/>
    </i>
    <i>
      <x v="6"/>
    </i>
    <i>
      <x v="36"/>
    </i>
    <i>
      <x v="76"/>
    </i>
    <i>
      <x v="70"/>
    </i>
    <i>
      <x v="117"/>
    </i>
    <i>
      <x v="27"/>
    </i>
    <i>
      <x v="39"/>
    </i>
    <i>
      <x v="8"/>
    </i>
    <i>
      <x v="12"/>
    </i>
    <i>
      <x v="127"/>
    </i>
    <i>
      <x v="44"/>
    </i>
    <i>
      <x v="35"/>
    </i>
    <i>
      <x v="88"/>
    </i>
    <i>
      <x v="95"/>
    </i>
    <i>
      <x v="33"/>
    </i>
    <i>
      <x v="121"/>
    </i>
    <i>
      <x v="124"/>
    </i>
    <i>
      <x v="59"/>
    </i>
    <i>
      <x v="16"/>
    </i>
    <i>
      <x v="31"/>
    </i>
    <i>
      <x v="51"/>
    </i>
    <i>
      <x v="30"/>
    </i>
    <i>
      <x v="41"/>
    </i>
    <i>
      <x v="108"/>
    </i>
    <i>
      <x v="80"/>
    </i>
    <i>
      <x v="7"/>
    </i>
    <i>
      <x v="87"/>
    </i>
    <i>
      <x v="122"/>
    </i>
    <i>
      <x v="129"/>
    </i>
    <i>
      <x v="130"/>
    </i>
    <i t="grand">
      <x/>
    </i>
  </rowItems>
  <colItems count="1">
    <i/>
  </colItems>
  <dataFields count="1">
    <dataField name="Sum of Profit"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FC502F3C-311D-41DC-87AB-6537840470AA}"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76:C590" firstHeaderRow="1" firstDataRow="1" firstDataCol="1"/>
  <pivotFields count="25">
    <pivotField showAll="0"/>
    <pivotField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axis="axisRow" showAll="0" sortType="descending">
      <items count="14">
        <item x="6"/>
        <item x="9"/>
        <item x="8"/>
        <item x="10"/>
        <item x="7"/>
        <item x="2"/>
        <item x="4"/>
        <item x="5"/>
        <item x="11"/>
        <item x="3"/>
        <item x="0"/>
        <item x="1"/>
        <item x="1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8"/>
  </rowFields>
  <rowItems count="14">
    <i>
      <x v="4"/>
    </i>
    <i>
      <x v="10"/>
    </i>
    <i>
      <x v="6"/>
    </i>
    <i>
      <x v="3"/>
    </i>
    <i>
      <x v="5"/>
    </i>
    <i>
      <x v="8"/>
    </i>
    <i>
      <x v="2"/>
    </i>
    <i>
      <x v="12"/>
    </i>
    <i>
      <x v="7"/>
    </i>
    <i>
      <x v="1"/>
    </i>
    <i>
      <x/>
    </i>
    <i>
      <x v="11"/>
    </i>
    <i>
      <x v="9"/>
    </i>
    <i t="grand">
      <x/>
    </i>
  </rowItems>
  <colItems count="1">
    <i/>
  </colItems>
  <dataFields count="1">
    <dataField name="Sum of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06262B-0001-4AA1-A17C-1E412445575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169" firstHeaderRow="1" firstDataRow="1" firstDataCol="1"/>
  <pivotFields count="25">
    <pivotField axis="axisRow" showAll="0" sortType="descending">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numFmtId="164" showAll="0"/>
    <pivotField dataField="1"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s>
  <rowFields count="1">
    <field x="0"/>
  </rowFields>
  <rowItems count="150">
    <i>
      <x v="91"/>
    </i>
    <i>
      <x v="109"/>
    </i>
    <i>
      <x v="49"/>
    </i>
    <i>
      <x v="144"/>
    </i>
    <i>
      <x v="116"/>
    </i>
    <i>
      <x v="145"/>
    </i>
    <i>
      <x v="85"/>
    </i>
    <i>
      <x v="53"/>
    </i>
    <i>
      <x v="55"/>
    </i>
    <i>
      <x v="74"/>
    </i>
    <i>
      <x v="100"/>
    </i>
    <i>
      <x v="1"/>
    </i>
    <i>
      <x v="61"/>
    </i>
    <i>
      <x/>
    </i>
    <i>
      <x v="20"/>
    </i>
    <i>
      <x v="134"/>
    </i>
    <i>
      <x v="15"/>
    </i>
    <i>
      <x v="97"/>
    </i>
    <i>
      <x v="37"/>
    </i>
    <i>
      <x v="69"/>
    </i>
    <i>
      <x v="17"/>
    </i>
    <i>
      <x v="99"/>
    </i>
    <i>
      <x v="5"/>
    </i>
    <i>
      <x v="82"/>
    </i>
    <i>
      <x v="71"/>
    </i>
    <i>
      <x v="65"/>
    </i>
    <i>
      <x v="57"/>
    </i>
    <i>
      <x v="93"/>
    </i>
    <i>
      <x v="140"/>
    </i>
    <i>
      <x v="112"/>
    </i>
    <i>
      <x v="123"/>
    </i>
    <i>
      <x v="125"/>
    </i>
    <i>
      <x v="94"/>
    </i>
    <i>
      <x v="72"/>
    </i>
    <i>
      <x v="10"/>
    </i>
    <i>
      <x v="22"/>
    </i>
    <i>
      <x v="13"/>
    </i>
    <i>
      <x v="68"/>
    </i>
    <i>
      <x v="2"/>
    </i>
    <i>
      <x v="101"/>
    </i>
    <i>
      <x v="63"/>
    </i>
    <i>
      <x v="75"/>
    </i>
    <i>
      <x v="24"/>
    </i>
    <i>
      <x v="73"/>
    </i>
    <i>
      <x v="46"/>
    </i>
    <i>
      <x v="83"/>
    </i>
    <i>
      <x v="21"/>
    </i>
    <i>
      <x v="32"/>
    </i>
    <i>
      <x v="98"/>
    </i>
    <i>
      <x v="64"/>
    </i>
    <i>
      <x v="132"/>
    </i>
    <i>
      <x v="23"/>
    </i>
    <i>
      <x v="60"/>
    </i>
    <i>
      <x v="143"/>
    </i>
    <i>
      <x v="126"/>
    </i>
    <i>
      <x v="122"/>
    </i>
    <i>
      <x v="92"/>
    </i>
    <i>
      <x v="34"/>
    </i>
    <i>
      <x v="96"/>
    </i>
    <i>
      <x v="148"/>
    </i>
    <i>
      <x v="48"/>
    </i>
    <i>
      <x v="135"/>
    </i>
    <i>
      <x v="45"/>
    </i>
    <i>
      <x v="107"/>
    </i>
    <i>
      <x v="81"/>
    </i>
    <i>
      <x v="77"/>
    </i>
    <i>
      <x v="43"/>
    </i>
    <i>
      <x v="11"/>
    </i>
    <i>
      <x v="67"/>
    </i>
    <i>
      <x v="119"/>
    </i>
    <i>
      <x v="52"/>
    </i>
    <i>
      <x v="138"/>
    </i>
    <i>
      <x v="103"/>
    </i>
    <i>
      <x v="29"/>
    </i>
    <i>
      <x v="40"/>
    </i>
    <i>
      <x v="38"/>
    </i>
    <i>
      <x v="58"/>
    </i>
    <i>
      <x v="4"/>
    </i>
    <i>
      <x v="137"/>
    </i>
    <i>
      <x v="56"/>
    </i>
    <i>
      <x v="106"/>
    </i>
    <i>
      <x v="18"/>
    </i>
    <i>
      <x v="146"/>
    </i>
    <i>
      <x v="89"/>
    </i>
    <i>
      <x v="147"/>
    </i>
    <i>
      <x v="44"/>
    </i>
    <i>
      <x v="42"/>
    </i>
    <i>
      <x v="130"/>
    </i>
    <i>
      <x v="84"/>
    </i>
    <i>
      <x v="113"/>
    </i>
    <i>
      <x v="133"/>
    </i>
    <i>
      <x v="31"/>
    </i>
    <i>
      <x v="86"/>
    </i>
    <i>
      <x v="50"/>
    </i>
    <i>
      <x v="128"/>
    </i>
    <i>
      <x v="104"/>
    </i>
    <i>
      <x v="102"/>
    </i>
    <i>
      <x v="54"/>
    </i>
    <i>
      <x v="19"/>
    </i>
    <i>
      <x v="115"/>
    </i>
    <i>
      <x v="142"/>
    </i>
    <i>
      <x v="78"/>
    </i>
    <i>
      <x v="131"/>
    </i>
    <i>
      <x v="108"/>
    </i>
    <i>
      <x v="139"/>
    </i>
    <i>
      <x v="9"/>
    </i>
    <i>
      <x v="141"/>
    </i>
    <i>
      <x v="26"/>
    </i>
    <i>
      <x v="28"/>
    </i>
    <i>
      <x v="118"/>
    </i>
    <i>
      <x v="110"/>
    </i>
    <i>
      <x v="62"/>
    </i>
    <i>
      <x v="76"/>
    </i>
    <i>
      <x v="14"/>
    </i>
    <i>
      <x v="87"/>
    </i>
    <i>
      <x v="70"/>
    </i>
    <i>
      <x v="117"/>
    </i>
    <i>
      <x v="30"/>
    </i>
    <i>
      <x v="12"/>
    </i>
    <i>
      <x v="3"/>
    </i>
    <i>
      <x v="66"/>
    </i>
    <i>
      <x v="25"/>
    </i>
    <i>
      <x v="47"/>
    </i>
    <i>
      <x v="111"/>
    </i>
    <i>
      <x v="105"/>
    </i>
    <i>
      <x v="6"/>
    </i>
    <i>
      <x v="114"/>
    </i>
    <i>
      <x v="120"/>
    </i>
    <i>
      <x v="79"/>
    </i>
    <i>
      <x v="88"/>
    </i>
    <i>
      <x v="90"/>
    </i>
    <i>
      <x v="136"/>
    </i>
    <i>
      <x v="27"/>
    </i>
    <i>
      <x v="129"/>
    </i>
    <i>
      <x v="95"/>
    </i>
    <i>
      <x v="36"/>
    </i>
    <i>
      <x v="80"/>
    </i>
    <i>
      <x v="124"/>
    </i>
    <i>
      <x v="127"/>
    </i>
    <i>
      <x v="8"/>
    </i>
    <i>
      <x v="121"/>
    </i>
    <i>
      <x v="35"/>
    </i>
    <i>
      <x v="59"/>
    </i>
    <i>
      <x v="33"/>
    </i>
    <i>
      <x v="39"/>
    </i>
    <i>
      <x v="51"/>
    </i>
    <i>
      <x v="7"/>
    </i>
    <i>
      <x v="16"/>
    </i>
    <i>
      <x v="41"/>
    </i>
    <i t="grand">
      <x/>
    </i>
  </rowItems>
  <colItems count="1">
    <i/>
  </colItems>
  <dataFields count="1">
    <dataField name="Sum of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E181746C-A907-4889-9EDA-7C0DEEC0812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B1:D2" firstHeaderRow="0" firstDataRow="1" firstDataCol="0"/>
  <pivotFields count="25">
    <pivotField showAll="0"/>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showAll="0"/>
    <pivotField dataField="1"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dataField="1" showAll="0"/>
    <pivotField numFmtId="164" showAll="0"/>
    <pivotField showAll="0"/>
    <pivotField showAll="0"/>
    <pivotField showAll="0"/>
    <pivotField showAll="0" defaultSubtotal="0">
      <items count="6">
        <item x="0"/>
        <item x="1"/>
        <item x="2"/>
        <item x="3"/>
        <item x="4"/>
        <item x="5"/>
      </items>
    </pivotField>
    <pivotField showAll="0" defaultSubtotal="0">
      <items count="4">
        <item x="0"/>
        <item sd="0" x="1"/>
        <item sd="0" x="2"/>
        <item x="3"/>
      </items>
    </pivotField>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Total Sales" fld="10" baseField="0" baseItem="1"/>
    <dataField name="Total Profit" fld="9" baseField="0" baseItem="1"/>
    <dataField name="Total Expenses" fld="16" baseField="0" baseItem="2"/>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28268319-8B48-4FAF-9063-3DAF561CD612}"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124:C126" firstHeaderRow="1" firstDataRow="1" firstDataCol="1"/>
  <pivotFields count="25">
    <pivotField showAll="0"/>
    <pivotField showAll="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 dataField="1" dragToRow="0" dragToCol="0" dragToPage="0" showAll="0" defaultSubtotal="0"/>
    <pivotField dragToRow="0" dragToCol="0" dragToPage="0" showAll="0" defaultSubtotal="0"/>
  </pivotFields>
  <rowFields count="3">
    <field x="22"/>
    <field x="21"/>
    <field x="2"/>
  </rowFields>
  <rowItems count="2">
    <i>
      <x v="1"/>
    </i>
    <i>
      <x v="2"/>
    </i>
  </rowItems>
  <colItems count="1">
    <i/>
  </colItems>
  <dataFields count="1">
    <dataField name="Sum of Profit_Margin"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28B61252-3130-4BCB-B837-58A72F8FA350}"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70:D193" firstHeaderRow="1" firstDataRow="4" firstDataCol="1"/>
  <pivotFields count="25">
    <pivotField showAll="0"/>
    <pivotField showAll="0"/>
    <pivotField axis="axisCol"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pivotField axis="axisRow"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axis="axisCol" showAll="0" defaultSubtotal="0">
      <items count="6">
        <item sd="0" x="0"/>
        <item sd="0" x="1"/>
        <item sd="0" x="2"/>
        <item sd="0" x="3"/>
        <item sd="0" x="4"/>
        <item sd="0" x="5"/>
      </items>
    </pivotField>
    <pivotField axis="axisCol" showAll="0" defaultSubtotal="0">
      <items count="4">
        <item sd="0" x="0"/>
        <item sd="0" x="1"/>
        <item sd="0" x="2"/>
        <item sd="0" x="3"/>
      </items>
    </pivotField>
    <pivotField dataField="1" dragToRow="0" dragToCol="0" dragToPage="0" showAll="0" defaultSubtotal="0"/>
    <pivotField dragToRow="0" dragToCol="0" dragToPage="0" showAll="0" defaultSubtotal="0"/>
  </pivotFields>
  <rowFields count="1">
    <field x="11"/>
  </rowFields>
  <rowItems count="20">
    <i>
      <x/>
    </i>
    <i>
      <x v="1"/>
    </i>
    <i>
      <x v="2"/>
    </i>
    <i>
      <x v="3"/>
    </i>
    <i>
      <x v="4"/>
    </i>
    <i>
      <x v="5"/>
    </i>
    <i>
      <x v="6"/>
    </i>
    <i>
      <x v="7"/>
    </i>
    <i>
      <x v="8"/>
    </i>
    <i>
      <x v="9"/>
    </i>
    <i>
      <x v="10"/>
    </i>
    <i>
      <x v="11"/>
    </i>
    <i>
      <x v="12"/>
    </i>
    <i>
      <x v="13"/>
    </i>
    <i>
      <x v="14"/>
    </i>
    <i>
      <x v="15"/>
    </i>
    <i>
      <x v="16"/>
    </i>
    <i>
      <x v="17"/>
    </i>
    <i>
      <x v="18"/>
    </i>
    <i>
      <x v="19"/>
    </i>
  </rowItems>
  <colFields count="3">
    <field x="22"/>
    <field x="21"/>
    <field x="2"/>
  </colFields>
  <colItems count="2">
    <i>
      <x v="1"/>
    </i>
    <i>
      <x v="2"/>
    </i>
  </colItems>
  <dataFields count="1">
    <dataField name="Sum of Profit_Margin"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AEB92750-54AB-41F2-A03B-979322606C61}"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79:C680" firstHeaderRow="0" firstDataRow="1" firstDataCol="0"/>
  <pivotFields count="25">
    <pivotField showAll="0"/>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showAll="0"/>
    <pivotField showAll="0"/>
    <pivotField numFmtId="164" showAll="0"/>
    <pivotField showAll="0"/>
    <pivotField showAll="0"/>
    <pivotField showAll="0"/>
    <pivotField showAll="0" defaultSubtotal="0"/>
    <pivotField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Sales" fld="10" baseField="0" baseItem="0"/>
    <dataField name="Sum of Target Sal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2D9DB0D7-6A50-4BDC-8F75-DA32044A81E8}"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Products">
  <location ref="B129:E142" firstHeaderRow="0" firstDataRow="1" firstDataCol="1"/>
  <pivotFields count="25">
    <pivotField showAll="0"/>
    <pivotField dataField="1" showAll="0"/>
    <pivotField numFmtId="14" showAll="0"/>
    <pivotField showAll="0">
      <items count="3">
        <item x="0"/>
        <item x="1"/>
        <item t="default"/>
      </items>
    </pivotField>
    <pivotField showAll="0">
      <items count="5">
        <item x="0"/>
        <item x="2"/>
        <item x="1"/>
        <item x="3"/>
        <item t="default"/>
      </items>
    </pivotField>
    <pivotField dataField="1" showAll="0"/>
    <pivotField showAll="0">
      <items count="3">
        <item x="1"/>
        <item x="0"/>
        <item t="default"/>
      </items>
    </pivotField>
    <pivotField showAll="0">
      <items count="5">
        <item x="3"/>
        <item x="2"/>
        <item x="0"/>
        <item x="1"/>
        <item t="default"/>
      </items>
    </pivotField>
    <pivotField axis="axisRow" showAll="0">
      <items count="14">
        <item x="6"/>
        <item x="9"/>
        <item x="8"/>
        <item x="10"/>
        <item x="7"/>
        <item x="2"/>
        <item x="4"/>
        <item x="5"/>
        <item x="11"/>
        <item x="3"/>
        <item x="0"/>
        <item x="1"/>
        <item x="12"/>
        <item t="default"/>
      </items>
    </pivotField>
    <pivotField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dataField="1" showAll="0"/>
    <pivotField showAll="0"/>
    <pivotField numFmtId="164" showAll="0"/>
    <pivotField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8"/>
  </rowFields>
  <rowItems count="13">
    <i>
      <x/>
    </i>
    <i>
      <x v="1"/>
    </i>
    <i>
      <x v="2"/>
    </i>
    <i>
      <x v="3"/>
    </i>
    <i>
      <x v="4"/>
    </i>
    <i>
      <x v="5"/>
    </i>
    <i>
      <x v="6"/>
    </i>
    <i>
      <x v="7"/>
    </i>
    <i>
      <x v="8"/>
    </i>
    <i>
      <x v="9"/>
    </i>
    <i>
      <x v="10"/>
    </i>
    <i>
      <x v="11"/>
    </i>
    <i>
      <x v="12"/>
    </i>
  </rowItems>
  <colFields count="1">
    <field x="-2"/>
  </colFields>
  <colItems count="3">
    <i>
      <x/>
    </i>
    <i i="1">
      <x v="1"/>
    </i>
    <i i="2">
      <x v="2"/>
    </i>
  </colItems>
  <dataFields count="3">
    <dataField name="Average of Cogs" fld="1" subtotal="average" baseField="8" baseItem="0"/>
    <dataField name="Average of Other Expenses" fld="15" subtotal="average" baseField="8" baseItem="0"/>
    <dataField name="Average of Marketing" fld="5" subtotal="average" baseField="8" baseItem="0"/>
  </dataFields>
  <formats count="1">
    <format dxfId="24">
      <pivotArea outline="0" collapsedLevelsAreSubtotals="1" fieldPosition="0"/>
    </format>
  </formats>
  <conditionalFormats count="6">
    <conditionalFormat priority="27">
      <pivotAreas count="1">
        <pivotArea type="data" outline="0" collapsedLevelsAreSubtotals="1" fieldPosition="0">
          <references count="1">
            <reference field="4294967294" count="1" selected="0">
              <x v="2"/>
            </reference>
          </references>
        </pivotArea>
      </pivotAreas>
    </conditionalFormat>
    <conditionalFormat priority="26">
      <pivotAreas count="1">
        <pivotArea type="data" outline="0" collapsedLevelsAreSubtotals="1" fieldPosition="0">
          <references count="1">
            <reference field="4294967294" count="1" selected="0">
              <x v="1"/>
            </reference>
          </references>
        </pivotArea>
      </pivotAreas>
    </conditionalFormat>
    <conditionalFormat priority="25">
      <pivotAreas count="1">
        <pivotArea type="data" outline="0" collapsedLevelsAreSubtotals="1" fieldPosition="0">
          <references count="1">
            <reference field="4294967294" count="1" selected="0">
              <x v="0"/>
            </reference>
          </references>
        </pivotArea>
      </pivotAreas>
    </conditionalFormat>
    <conditionalFormat priority="24">
      <pivotAreas count="1">
        <pivotArea type="data" outline="0" collapsedLevelsAreSubtotals="1" fieldPosition="0">
          <references count="1">
            <reference field="4294967294" count="1" selected="0">
              <x v="0"/>
            </reference>
          </references>
        </pivotArea>
      </pivotAreas>
    </conditionalFormat>
    <conditionalFormat priority="23">
      <pivotAreas count="1">
        <pivotArea type="data" outline="0" collapsedLevelsAreSubtotals="1" fieldPosition="0">
          <references count="1">
            <reference field="4294967294" count="1" selected="0">
              <x v="1"/>
            </reference>
          </references>
        </pivotArea>
      </pivotAreas>
    </conditionalFormat>
    <conditionalFormat priority="22">
      <pivotAreas count="1">
        <pivotArea type="data" outline="0" collapsedLevelsAreSubtotals="1" fieldPosition="0">
          <references count="1">
            <reference field="4294967294" count="1" selected="0">
              <x v="2"/>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97285323-30AD-469C-81C5-03E699BDB66F}"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256:N402" firstHeaderRow="1" firstDataRow="1" firstDataCol="1" rowPageCount="1" colPageCount="1"/>
  <pivotFields count="25">
    <pivotField axis="axisRow" showAll="0" sortType="ascending">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pivotField>
    <pivotField showAll="0"/>
    <pivotField numFmtId="14" showAll="0"/>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axis="axisPage" dataField="1" multipleItemSelectionAllowed="1" showAll="0">
      <items count="112">
        <item x="95"/>
        <item x="97"/>
        <item x="96"/>
        <item x="61"/>
        <item x="62"/>
        <item x="75"/>
        <item x="109"/>
        <item x="64"/>
        <item x="90"/>
        <item x="108"/>
        <item x="74"/>
        <item x="103"/>
        <item x="107"/>
        <item x="63"/>
        <item x="65"/>
        <item x="73"/>
        <item x="85"/>
        <item x="49"/>
        <item x="4"/>
        <item x="17"/>
        <item x="60"/>
        <item x="89"/>
        <item x="34"/>
        <item x="79"/>
        <item x="110"/>
        <item x="45"/>
        <item x="33"/>
        <item x="35"/>
        <item x="101"/>
        <item x="44"/>
        <item x="36"/>
        <item x="59"/>
        <item x="57"/>
        <item x="41"/>
        <item x="12"/>
        <item x="43"/>
        <item x="54"/>
        <item x="47"/>
        <item x="37"/>
        <item x="15"/>
        <item x="27"/>
        <item x="32"/>
        <item x="1"/>
        <item x="0"/>
        <item x="9"/>
        <item x="10"/>
        <item x="16"/>
        <item x="6"/>
        <item x="39"/>
        <item x="11"/>
        <item x="14"/>
        <item x="2"/>
        <item x="31"/>
        <item x="26"/>
        <item x="18"/>
        <item x="30"/>
        <item x="28"/>
        <item x="25"/>
        <item x="20"/>
        <item x="42"/>
        <item x="23"/>
        <item x="24"/>
        <item x="19"/>
        <item x="8"/>
        <item h="1" x="5"/>
        <item h="1" x="29"/>
        <item h="1" x="3"/>
        <item h="1" x="7"/>
        <item h="1" x="22"/>
        <item h="1" x="51"/>
        <item h="1" x="13"/>
        <item h="1" x="21"/>
        <item h="1" x="38"/>
        <item h="1" x="58"/>
        <item h="1" x="71"/>
        <item h="1" x="102"/>
        <item h="1" x="55"/>
        <item h="1" x="80"/>
        <item h="1" x="46"/>
        <item h="1" x="68"/>
        <item h="1" x="99"/>
        <item h="1" x="93"/>
        <item h="1" x="84"/>
        <item h="1" x="91"/>
        <item h="1" x="50"/>
        <item h="1" x="105"/>
        <item h="1" x="40"/>
        <item h="1" x="94"/>
        <item h="1" x="98"/>
        <item h="1" x="66"/>
        <item h="1" x="72"/>
        <item h="1" x="53"/>
        <item h="1" x="104"/>
        <item h="1" x="83"/>
        <item h="1" x="56"/>
        <item h="1" x="52"/>
        <item h="1" x="100"/>
        <item h="1" x="92"/>
        <item h="1" x="87"/>
        <item h="1" x="78"/>
        <item h="1" x="106"/>
        <item h="1" x="76"/>
        <item h="1" x="77"/>
        <item h="1" x="82"/>
        <item h="1" x="86"/>
        <item h="1" x="70"/>
        <item h="1" x="81"/>
        <item h="1" x="67"/>
        <item h="1" x="48"/>
        <item h="1" x="69"/>
        <item h="1" x="88"/>
        <item t="default"/>
      </items>
    </pivotField>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0"/>
  </rowFields>
  <rowItems count="146">
    <i>
      <x/>
    </i>
    <i>
      <x v="1"/>
    </i>
    <i>
      <x v="2"/>
    </i>
    <i>
      <x v="3"/>
    </i>
    <i>
      <x v="4"/>
    </i>
    <i>
      <x v="5"/>
    </i>
    <i>
      <x v="6"/>
    </i>
    <i>
      <x v="7"/>
    </i>
    <i>
      <x v="8"/>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3"/>
    </i>
    <i>
      <x v="144"/>
    </i>
    <i>
      <x v="145"/>
    </i>
    <i>
      <x v="146"/>
    </i>
    <i>
      <x v="147"/>
    </i>
    <i>
      <x v="148"/>
    </i>
    <i t="grand">
      <x/>
    </i>
  </rowItems>
  <colItems count="1">
    <i/>
  </colItems>
  <pageFields count="1">
    <pageField fld="18" hier="-1"/>
  </pageFields>
  <dataFields count="1">
    <dataField name="Sum of Difference in Target COGS and COGS" fld="18" baseField="0" baseItem="0"/>
  </dataFields>
  <conditionalFormats count="1">
    <conditionalFormat priority="3">
      <pivotAreas count="1">
        <pivotArea type="data" collapsedLevelsAreSubtotals="1" fieldPosition="0">
          <references count="2">
            <reference field="4294967294" count="1" selected="0">
              <x v="0"/>
            </reference>
            <reference field="0" count="1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A7B87D65-EF0B-460B-B4C9-FAFB1F2E23C5}"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630:C651" firstHeaderRow="1" firstDataRow="1" firstDataCol="1"/>
  <pivotFields count="25">
    <pivotField showAll="0"/>
    <pivotField showAll="0"/>
    <pivotField numFmtId="14" showAll="0"/>
    <pivotField showAll="0"/>
    <pivotField showAll="0"/>
    <pivotField showAll="0"/>
    <pivotField showAll="0"/>
    <pivotField showAll="0"/>
    <pivotField showAll="0"/>
    <pivotField showAll="0"/>
    <pivotField showAll="0"/>
    <pivotField axis="axisRow"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dataField="1" showAll="0"/>
    <pivotField showAll="0"/>
    <pivotField showAll="0" defaultSubtotal="0"/>
    <pivotField showAll="0" defaultSubtotal="0"/>
    <pivotField dragToRow="0" dragToCol="0" dragToPage="0" showAll="0" defaultSubtotal="0"/>
    <pivotField dragToRow="0" dragToCol="0" dragToPage="0" showAll="0" defaultSubtotal="0"/>
  </pivotFields>
  <rowFields count="1">
    <field x="1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Difference in Target Profit and Profit" fld="1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42C16815-68D1-49FE-8B1B-B711B920A9A3}"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614:C628" firstHeaderRow="1" firstDataRow="1" firstDataCol="1"/>
  <pivotFields count="25">
    <pivotField showAll="0"/>
    <pivotField showAll="0"/>
    <pivotField numFmtId="14" showAll="0"/>
    <pivotField showAll="0"/>
    <pivotField showAll="0"/>
    <pivotField showAll="0"/>
    <pivotField showAll="0"/>
    <pivotField showAll="0"/>
    <pivotField axis="axisRow" showAll="0">
      <items count="14">
        <item x="6"/>
        <item x="9"/>
        <item x="8"/>
        <item x="10"/>
        <item x="7"/>
        <item x="2"/>
        <item x="4"/>
        <item x="5"/>
        <item x="11"/>
        <item x="3"/>
        <item x="0"/>
        <item x="1"/>
        <item x="12"/>
        <item t="default"/>
      </items>
    </pivotField>
    <pivotField showAll="0"/>
    <pivotField showAll="0"/>
    <pivotField showAll="0"/>
    <pivotField showAll="0"/>
    <pivotField showAll="0"/>
    <pivotField showAll="0"/>
    <pivotField showAll="0"/>
    <pivotField showAll="0"/>
    <pivotField numFmtId="164" showAll="0"/>
    <pivotField showAll="0"/>
    <pivotField showAll="0"/>
    <pivotField dataField="1" showAll="0"/>
    <pivotField showAll="0" defaultSubtotal="0"/>
    <pivotField showAll="0" defaultSubtotal="0"/>
    <pivotField dragToRow="0" dragToCol="0" dragToPage="0" showAll="0" defaultSubtotal="0"/>
    <pivotField dragToRow="0" dragToCol="0" dragToPage="0" showAll="0" defaultSubtotal="0"/>
  </pivotFields>
  <rowFields count="1">
    <field x="8"/>
  </rowFields>
  <rowItems count="14">
    <i>
      <x/>
    </i>
    <i>
      <x v="1"/>
    </i>
    <i>
      <x v="2"/>
    </i>
    <i>
      <x v="3"/>
    </i>
    <i>
      <x v="4"/>
    </i>
    <i>
      <x v="5"/>
    </i>
    <i>
      <x v="6"/>
    </i>
    <i>
      <x v="7"/>
    </i>
    <i>
      <x v="8"/>
    </i>
    <i>
      <x v="9"/>
    </i>
    <i>
      <x v="10"/>
    </i>
    <i>
      <x v="11"/>
    </i>
    <i>
      <x v="12"/>
    </i>
    <i t="grand">
      <x/>
    </i>
  </rowItems>
  <colItems count="1">
    <i/>
  </colItems>
  <dataFields count="1">
    <dataField name="Sum of Difference in Total Sales and Sales" fld="20" baseField="0"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E0EF6F-BF38-40E0-9765-13D7BBD17BE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9:Z31" firstHeaderRow="1" firstDataRow="2" firstDataCol="1"/>
  <pivotFields count="25">
    <pivotField showAll="0"/>
    <pivotField showAll="0"/>
    <pivotField numFmtId="14" showAll="0"/>
    <pivotField axis="axisCol"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numFmtId="164" showAll="0"/>
    <pivotField dataField="1" showAll="0"/>
    <pivotField axis="axisRow"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1"/>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3">
    <i>
      <x/>
    </i>
    <i>
      <x v="1"/>
    </i>
    <i t="grand">
      <x/>
    </i>
  </colItems>
  <dataFields count="1">
    <dataField name="Sum of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8A5188-D2B4-450E-ADDD-AE95BA674D2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X6" firstHeaderRow="1" firstDataRow="1" firstDataCol="1" rowPageCount="1" colPageCount="1"/>
  <pivotFields count="25">
    <pivotField showAll="0"/>
    <pivotField showAll="0"/>
    <pivotField numFmtId="14" showAll="0"/>
    <pivotField axis="axisRow" showAll="0">
      <items count="3">
        <item x="0"/>
        <item x="1"/>
        <item t="default"/>
      </items>
    </pivotField>
    <pivotField axis="axisPage" multipleItemSelectionAllowed="1" showAll="0">
      <items count="5">
        <item x="0"/>
        <item x="2"/>
        <item x="1"/>
        <item x="3"/>
        <item t="default"/>
      </items>
    </pivotField>
    <pivotField dataField="1"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numFmtId="164"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pageFields count="1">
    <pageField fld="4" hier="-1"/>
  </pageFields>
  <dataFields count="1">
    <dataField name="Sum of Marketing"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48B7D6-52BD-4ACA-941F-69DF0D20EE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153" firstHeaderRow="1" firstDataRow="1" firstDataCol="1"/>
  <pivotFields count="25">
    <pivotField axis="axisRow" showAll="0" sortType="descending">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dataField="1" numFmtId="164"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s>
  <rowFields count="1">
    <field x="0"/>
  </rowFields>
  <rowItems count="150">
    <i>
      <x v="116"/>
    </i>
    <i>
      <x v="144"/>
    </i>
    <i>
      <x v="85"/>
    </i>
    <i>
      <x v="49"/>
    </i>
    <i>
      <x v="125"/>
    </i>
    <i>
      <x v="109"/>
    </i>
    <i>
      <x v="145"/>
    </i>
    <i>
      <x v="61"/>
    </i>
    <i>
      <x v="20"/>
    </i>
    <i>
      <x v="100"/>
    </i>
    <i>
      <x v="53"/>
    </i>
    <i>
      <x v="99"/>
    </i>
    <i>
      <x v="91"/>
    </i>
    <i>
      <x v="32"/>
    </i>
    <i>
      <x v="93"/>
    </i>
    <i>
      <x v="5"/>
    </i>
    <i>
      <x v="134"/>
    </i>
    <i>
      <x v="69"/>
    </i>
    <i>
      <x v="82"/>
    </i>
    <i>
      <x/>
    </i>
    <i>
      <x v="1"/>
    </i>
    <i>
      <x v="37"/>
    </i>
    <i>
      <x v="75"/>
    </i>
    <i>
      <x v="123"/>
    </i>
    <i>
      <x v="73"/>
    </i>
    <i>
      <x v="17"/>
    </i>
    <i>
      <x v="94"/>
    </i>
    <i>
      <x v="15"/>
    </i>
    <i>
      <x v="101"/>
    </i>
    <i>
      <x v="65"/>
    </i>
    <i>
      <x v="48"/>
    </i>
    <i>
      <x v="63"/>
    </i>
    <i>
      <x v="24"/>
    </i>
    <i>
      <x v="10"/>
    </i>
    <i>
      <x v="74"/>
    </i>
    <i>
      <x v="22"/>
    </i>
    <i>
      <x v="2"/>
    </i>
    <i>
      <x v="13"/>
    </i>
    <i>
      <x v="97"/>
    </i>
    <i>
      <x v="133"/>
    </i>
    <i>
      <x v="68"/>
    </i>
    <i>
      <x v="60"/>
    </i>
    <i>
      <x v="72"/>
    </i>
    <i>
      <x v="43"/>
    </i>
    <i>
      <x v="64"/>
    </i>
    <i>
      <x v="34"/>
    </i>
    <i>
      <x v="112"/>
    </i>
    <i>
      <x v="107"/>
    </i>
    <i>
      <x v="92"/>
    </i>
    <i>
      <x v="57"/>
    </i>
    <i>
      <x v="148"/>
    </i>
    <i>
      <x v="46"/>
    </i>
    <i>
      <x v="143"/>
    </i>
    <i>
      <x v="23"/>
    </i>
    <i>
      <x v="126"/>
    </i>
    <i>
      <x v="40"/>
    </i>
    <i>
      <x v="4"/>
    </i>
    <i>
      <x v="83"/>
    </i>
    <i>
      <x v="58"/>
    </i>
    <i>
      <x v="147"/>
    </i>
    <i>
      <x v="89"/>
    </i>
    <i>
      <x v="86"/>
    </i>
    <i>
      <x v="135"/>
    </i>
    <i>
      <x v="45"/>
    </i>
    <i>
      <x v="132"/>
    </i>
    <i>
      <x v="106"/>
    </i>
    <i>
      <x v="11"/>
    </i>
    <i>
      <x v="67"/>
    </i>
    <i>
      <x v="138"/>
    </i>
    <i>
      <x v="103"/>
    </i>
    <i>
      <x v="29"/>
    </i>
    <i>
      <x v="71"/>
    </i>
    <i>
      <x v="77"/>
    </i>
    <i>
      <x v="146"/>
    </i>
    <i>
      <x v="119"/>
    </i>
    <i>
      <x v="38"/>
    </i>
    <i>
      <x v="137"/>
    </i>
    <i>
      <x v="96"/>
    </i>
    <i>
      <x v="131"/>
    </i>
    <i>
      <x v="26"/>
    </i>
    <i>
      <x v="128"/>
    </i>
    <i>
      <x v="140"/>
    </i>
    <i>
      <x v="19"/>
    </i>
    <i>
      <x v="56"/>
    </i>
    <i>
      <x v="14"/>
    </i>
    <i>
      <x v="81"/>
    </i>
    <i>
      <x v="113"/>
    </i>
    <i>
      <x v="118"/>
    </i>
    <i>
      <x v="62"/>
    </i>
    <i>
      <x v="139"/>
    </i>
    <i>
      <x v="102"/>
    </i>
    <i>
      <x v="50"/>
    </i>
    <i>
      <x v="142"/>
    </i>
    <i>
      <x v="55"/>
    </i>
    <i>
      <x v="21"/>
    </i>
    <i>
      <x v="52"/>
    </i>
    <i>
      <x v="78"/>
    </i>
    <i>
      <x v="120"/>
    </i>
    <i>
      <x v="79"/>
    </i>
    <i>
      <x v="9"/>
    </i>
    <i>
      <x v="105"/>
    </i>
    <i>
      <x v="42"/>
    </i>
    <i>
      <x v="3"/>
    </i>
    <i>
      <x v="25"/>
    </i>
    <i>
      <x v="136"/>
    </i>
    <i>
      <x v="115"/>
    </i>
    <i>
      <x v="84"/>
    </i>
    <i>
      <x v="141"/>
    </i>
    <i>
      <x v="28"/>
    </i>
    <i>
      <x v="47"/>
    </i>
    <i>
      <x v="104"/>
    </i>
    <i>
      <x v="18"/>
    </i>
    <i>
      <x v="114"/>
    </i>
    <i>
      <x v="66"/>
    </i>
    <i>
      <x v="110"/>
    </i>
    <i>
      <x v="98"/>
    </i>
    <i>
      <x v="111"/>
    </i>
    <i>
      <x v="90"/>
    </i>
    <i>
      <x v="54"/>
    </i>
    <i>
      <x v="6"/>
    </i>
    <i>
      <x v="36"/>
    </i>
    <i>
      <x v="76"/>
    </i>
    <i>
      <x v="70"/>
    </i>
    <i>
      <x v="117"/>
    </i>
    <i>
      <x v="27"/>
    </i>
    <i>
      <x v="39"/>
    </i>
    <i>
      <x v="8"/>
    </i>
    <i>
      <x v="12"/>
    </i>
    <i>
      <x v="127"/>
    </i>
    <i>
      <x v="44"/>
    </i>
    <i>
      <x v="35"/>
    </i>
    <i>
      <x v="88"/>
    </i>
    <i>
      <x v="95"/>
    </i>
    <i>
      <x v="33"/>
    </i>
    <i>
      <x v="121"/>
    </i>
    <i>
      <x v="124"/>
    </i>
    <i>
      <x v="59"/>
    </i>
    <i>
      <x v="16"/>
    </i>
    <i>
      <x v="31"/>
    </i>
    <i>
      <x v="51"/>
    </i>
    <i>
      <x v="30"/>
    </i>
    <i>
      <x v="41"/>
    </i>
    <i>
      <x v="108"/>
    </i>
    <i>
      <x v="80"/>
    </i>
    <i>
      <x v="7"/>
    </i>
    <i>
      <x v="87"/>
    </i>
    <i>
      <x v="122"/>
    </i>
    <i>
      <x v="129"/>
    </i>
    <i>
      <x v="130"/>
    </i>
    <i t="grand">
      <x/>
    </i>
  </rowItems>
  <colItems count="1">
    <i/>
  </colItems>
  <dataFields count="1">
    <dataField name="Sum of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06A26D-3718-47F6-BA7C-82B2FEF78DA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153" firstHeaderRow="1" firstDataRow="1" firstDataCol="1"/>
  <pivotFields count="25">
    <pivotField axis="axisRow" showAll="0" sortType="descending">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numFmtId="164" showAll="0"/>
    <pivotField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dataField="1" showAll="0"/>
    <pivotField numFmtId="164"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s>
  <rowFields count="1">
    <field x="0"/>
  </rowFields>
  <rowItems count="150">
    <i>
      <x v="91"/>
    </i>
    <i>
      <x v="109"/>
    </i>
    <i>
      <x v="49"/>
    </i>
    <i>
      <x v="55"/>
    </i>
    <i>
      <x v="145"/>
    </i>
    <i>
      <x v="144"/>
    </i>
    <i>
      <x v="74"/>
    </i>
    <i>
      <x v="53"/>
    </i>
    <i>
      <x v="116"/>
    </i>
    <i>
      <x v="85"/>
    </i>
    <i>
      <x v="1"/>
    </i>
    <i>
      <x v="97"/>
    </i>
    <i>
      <x v="15"/>
    </i>
    <i>
      <x v="100"/>
    </i>
    <i>
      <x/>
    </i>
    <i>
      <x v="71"/>
    </i>
    <i>
      <x v="37"/>
    </i>
    <i>
      <x v="134"/>
    </i>
    <i>
      <x v="61"/>
    </i>
    <i>
      <x v="17"/>
    </i>
    <i>
      <x v="140"/>
    </i>
    <i>
      <x v="20"/>
    </i>
    <i>
      <x v="57"/>
    </i>
    <i>
      <x v="69"/>
    </i>
    <i>
      <x v="72"/>
    </i>
    <i>
      <x v="65"/>
    </i>
    <i>
      <x v="112"/>
    </i>
    <i>
      <x v="82"/>
    </i>
    <i>
      <x v="122"/>
    </i>
    <i>
      <x v="5"/>
    </i>
    <i>
      <x v="98"/>
    </i>
    <i>
      <x v="22"/>
    </i>
    <i>
      <x v="13"/>
    </i>
    <i>
      <x v="123"/>
    </i>
    <i>
      <x v="68"/>
    </i>
    <i>
      <x v="21"/>
    </i>
    <i>
      <x v="10"/>
    </i>
    <i>
      <x v="94"/>
    </i>
    <i>
      <x v="2"/>
    </i>
    <i>
      <x v="99"/>
    </i>
    <i>
      <x v="101"/>
    </i>
    <i>
      <x v="130"/>
    </i>
    <i>
      <x v="64"/>
    </i>
    <i>
      <x v="83"/>
    </i>
    <i>
      <x v="93"/>
    </i>
    <i>
      <x v="63"/>
    </i>
    <i>
      <x v="46"/>
    </i>
    <i>
      <x v="132"/>
    </i>
    <i>
      <x v="23"/>
    </i>
    <i>
      <x v="96"/>
    </i>
    <i>
      <x v="24"/>
    </i>
    <i>
      <x v="73"/>
    </i>
    <i>
      <x v="60"/>
    </i>
    <i>
      <x v="143"/>
    </i>
    <i>
      <x v="126"/>
    </i>
    <i>
      <x v="75"/>
    </i>
    <i>
      <x v="135"/>
    </i>
    <i>
      <x v="45"/>
    </i>
    <i>
      <x v="81"/>
    </i>
    <i>
      <x v="34"/>
    </i>
    <i>
      <x v="119"/>
    </i>
    <i>
      <x v="148"/>
    </i>
    <i>
      <x v="77"/>
    </i>
    <i>
      <x v="52"/>
    </i>
    <i>
      <x v="92"/>
    </i>
    <i>
      <x v="11"/>
    </i>
    <i>
      <x v="107"/>
    </i>
    <i>
      <x v="18"/>
    </i>
    <i>
      <x v="48"/>
    </i>
    <i>
      <x v="67"/>
    </i>
    <i>
      <x v="125"/>
    </i>
    <i>
      <x v="43"/>
    </i>
    <i>
      <x v="44"/>
    </i>
    <i>
      <x v="31"/>
    </i>
    <i>
      <x v="138"/>
    </i>
    <i>
      <x v="4"/>
    </i>
    <i>
      <x v="103"/>
    </i>
    <i>
      <x v="38"/>
    </i>
    <i>
      <x v="29"/>
    </i>
    <i>
      <x v="56"/>
    </i>
    <i>
      <x v="42"/>
    </i>
    <i>
      <x v="137"/>
    </i>
    <i>
      <x v="40"/>
    </i>
    <i>
      <x v="108"/>
    </i>
    <i>
      <x v="54"/>
    </i>
    <i>
      <x v="84"/>
    </i>
    <i>
      <x v="58"/>
    </i>
    <i>
      <x v="32"/>
    </i>
    <i>
      <x v="113"/>
    </i>
    <i>
      <x v="106"/>
    </i>
    <i>
      <x v="104"/>
    </i>
    <i>
      <x v="146"/>
    </i>
    <i>
      <x v="89"/>
    </i>
    <i>
      <x v="115"/>
    </i>
    <i>
      <x v="102"/>
    </i>
    <i>
      <x v="129"/>
    </i>
    <i>
      <x v="87"/>
    </i>
    <i>
      <x v="50"/>
    </i>
    <i>
      <x v="30"/>
    </i>
    <i>
      <x v="78"/>
    </i>
    <i>
      <x v="128"/>
    </i>
    <i>
      <x v="76"/>
    </i>
    <i>
      <x v="147"/>
    </i>
    <i>
      <x v="12"/>
    </i>
    <i>
      <x v="142"/>
    </i>
    <i>
      <x v="141"/>
    </i>
    <i>
      <x v="19"/>
    </i>
    <i>
      <x v="70"/>
    </i>
    <i>
      <x v="110"/>
    </i>
    <i>
      <x v="28"/>
    </i>
    <i>
      <x v="117"/>
    </i>
    <i>
      <x v="139"/>
    </i>
    <i>
      <x v="9"/>
    </i>
    <i>
      <x v="131"/>
    </i>
    <i>
      <x v="26"/>
    </i>
    <i>
      <x v="118"/>
    </i>
    <i>
      <x v="133"/>
    </i>
    <i>
      <x v="86"/>
    </i>
    <i>
      <x v="66"/>
    </i>
    <i>
      <x v="62"/>
    </i>
    <i>
      <x v="80"/>
    </i>
    <i>
      <x v="14"/>
    </i>
    <i>
      <x v="3"/>
    </i>
    <i>
      <x v="25"/>
    </i>
    <i>
      <x v="111"/>
    </i>
    <i>
      <x v="88"/>
    </i>
    <i>
      <x v="47"/>
    </i>
    <i>
      <x v="6"/>
    </i>
    <i>
      <x v="114"/>
    </i>
    <i>
      <x v="95"/>
    </i>
    <i>
      <x v="90"/>
    </i>
    <i>
      <x v="27"/>
    </i>
    <i>
      <x v="105"/>
    </i>
    <i>
      <x v="36"/>
    </i>
    <i>
      <x v="79"/>
    </i>
    <i>
      <x v="120"/>
    </i>
    <i>
      <x v="124"/>
    </i>
    <i>
      <x v="136"/>
    </i>
    <i>
      <x v="7"/>
    </i>
    <i>
      <x v="121"/>
    </i>
    <i>
      <x v="127"/>
    </i>
    <i>
      <x v="35"/>
    </i>
    <i>
      <x v="59"/>
    </i>
    <i>
      <x v="8"/>
    </i>
    <i>
      <x v="51"/>
    </i>
    <i>
      <x v="33"/>
    </i>
    <i>
      <x v="39"/>
    </i>
    <i>
      <x v="16"/>
    </i>
    <i>
      <x v="41"/>
    </i>
    <i t="grand">
      <x/>
    </i>
  </rowItems>
  <colItems count="1">
    <i/>
  </colItems>
  <dataFields count="1">
    <dataField name="Sum of total expens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0D79DC-18F0-41A9-9A8A-8B1D3CB0A6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25">
    <pivotField showAll="0"/>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0"/>
        <item x="2"/>
        <item x="1"/>
        <item x="3"/>
        <item t="default"/>
      </items>
    </pivotField>
    <pivotField showAll="0"/>
    <pivotField showAll="0">
      <items count="3">
        <item x="1"/>
        <item x="0"/>
        <item t="default"/>
      </items>
    </pivotField>
    <pivotField showAll="0">
      <items count="5">
        <item x="3"/>
        <item x="2"/>
        <item x="0"/>
        <item x="1"/>
        <item t="default"/>
      </items>
    </pivotField>
    <pivotField showAll="0">
      <items count="14">
        <item x="6"/>
        <item x="9"/>
        <item x="8"/>
        <item x="10"/>
        <item x="7"/>
        <item x="2"/>
        <item x="4"/>
        <item x="5"/>
        <item x="11"/>
        <item x="3"/>
        <item x="0"/>
        <item x="1"/>
        <item x="12"/>
        <item t="default"/>
      </items>
    </pivotField>
    <pivotField numFmtId="164" showAll="0"/>
    <pivotField dataField="1" showAll="0"/>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pivotField showAll="0"/>
    <pivotField showAll="0"/>
    <pivotField numFmtId="164"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Sum of Sales2" fld="10" baseField="0" baseItem="0"/>
    <dataField name="Sum of Sales" fld="10" showDataAs="percentOfTota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8185243-08DA-4E6B-AD7F-0827ED3AA573}" sourceName="Years">
  <pivotTables>
    <pivotTable tabId="4" name="PivotTable20"/>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4" name="PivotTable19"/>
    <pivotTable tabId="5" name="PivotTable1"/>
    <pivotTable tabId="5" name="PivotTable3"/>
    <pivotTable tabId="4" name="PivotTable26"/>
  </pivotTables>
  <data>
    <tabular pivotCacheId="1573808221">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FAB8E4C-937C-4E13-AFB3-D24A35D569DD}" sourceName="State">
  <pivotTables>
    <pivotTable tabId="4" name="PivotTable7"/>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19"/>
    <pivotTable tabId="4" name="PivotTable2"/>
    <pivotTable tabId="4" name="PivotTable20"/>
    <pivotTable tabId="4" name="PivotTable3"/>
    <pivotTable tabId="4" name="PivotTable4"/>
    <pivotTable tabId="4" name="PivotTable5"/>
    <pivotTable tabId="4" name="PivotTable6"/>
    <pivotTable tabId="4" name="PivotTable8"/>
    <pivotTable tabId="4" name="PivotTable9"/>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3"/>
    <pivotTable tabId="4" name="PivotTable26"/>
  </pivotTables>
  <data>
    <tabular pivotCacheId="1573808221">
      <items count="20">
        <i x="3" s="1"/>
        <i x="0" s="1"/>
        <i x="5" s="1"/>
        <i x="2" s="1"/>
        <i x="16" s="1"/>
        <i x="4" s="1"/>
        <i x="10" s="1"/>
        <i x="15" s="1"/>
        <i x="12" s="1"/>
        <i x="7" s="1"/>
        <i x="9" s="1"/>
        <i x="17" s="1"/>
        <i x="19" s="1"/>
        <i x="18" s="1"/>
        <i x="6" s="1"/>
        <i x="11" s="1"/>
        <i x="1" s="1"/>
        <i x="8" s="1"/>
        <i x="14"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23A1786-7541-497D-8C10-87F25F7E7A8A}" sourceName="Product">
  <pivotTables>
    <pivotTable tabId="4" name="PivotTable7"/>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19"/>
    <pivotTable tabId="4" name="PivotTable2"/>
    <pivotTable tabId="4" name="PivotTable20"/>
    <pivotTable tabId="4" name="PivotTable3"/>
    <pivotTable tabId="4" name="PivotTable4"/>
    <pivotTable tabId="4" name="PivotTable5"/>
    <pivotTable tabId="4" name="PivotTable6"/>
    <pivotTable tabId="4" name="PivotTable8"/>
    <pivotTable tabId="4" name="PivotTable9"/>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3"/>
    <pivotTable tabId="4" name="PivotTable26"/>
  </pivotTables>
  <data>
    <tabular pivotCacheId="1573808221">
      <items count="13">
        <i x="6" s="1"/>
        <i x="9" s="1"/>
        <i x="8" s="1"/>
        <i x="10" s="1"/>
        <i x="7" s="1"/>
        <i x="2" s="1"/>
        <i x="4" s="1"/>
        <i x="5" s="1"/>
        <i x="11" s="1"/>
        <i x="3" s="1"/>
        <i x="0" s="1"/>
        <i x="1"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AB8EFB8E-9914-4EBA-BBED-69521083452E}" sourceName="Market Size">
  <pivotTables>
    <pivotTable tabId="4" name="PivotTable3"/>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19"/>
    <pivotTable tabId="4" name="PivotTable2"/>
    <pivotTable tabId="4" name="PivotTable20"/>
    <pivotTable tabId="4" name="PivotTable4"/>
    <pivotTable tabId="4" name="PivotTable5"/>
    <pivotTable tabId="4" name="PivotTable6"/>
    <pivotTable tabId="4" name="PivotTable7"/>
    <pivotTable tabId="4" name="PivotTable8"/>
    <pivotTable tabId="4" name="PivotTable9"/>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3"/>
    <pivotTable tabId="4" name="PivotTable26"/>
  </pivotTables>
  <data>
    <tabular pivotCacheId="157380822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A853ABE7-1C0A-435F-9610-7D5E76AE9F79}" sourceName="Market">
  <pivotTables>
    <pivotTable tabId="4" name="PivotTable3"/>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19"/>
    <pivotTable tabId="4" name="PivotTable2"/>
    <pivotTable tabId="4" name="PivotTable20"/>
    <pivotTable tabId="4" name="PivotTable4"/>
    <pivotTable tabId="4" name="PivotTable5"/>
    <pivotTable tabId="4" name="PivotTable6"/>
    <pivotTable tabId="4" name="PivotTable7"/>
    <pivotTable tabId="4" name="PivotTable8"/>
    <pivotTable tabId="4" name="PivotTable9"/>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3"/>
    <pivotTable tabId="4" name="PivotTable26"/>
  </pivotTables>
  <data>
    <tabular pivotCacheId="1573808221">
      <items count="4">
        <i x="0"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D30BB0E-9438-4222-BD9F-439A10D7AB31}" sourceName="Product Line">
  <pivotTables>
    <pivotTable tabId="4" name="PivotTable3"/>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19"/>
    <pivotTable tabId="4" name="PivotTable2"/>
    <pivotTable tabId="4" name="PivotTable20"/>
    <pivotTable tabId="4" name="PivotTable4"/>
    <pivotTable tabId="4" name="PivotTable5"/>
    <pivotTable tabId="4" name="PivotTable6"/>
    <pivotTable tabId="4" name="PivotTable7"/>
    <pivotTable tabId="4" name="PivotTable8"/>
    <pivotTable tabId="4" name="PivotTable9"/>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3"/>
    <pivotTable tabId="4" name="PivotTable26"/>
  </pivotTables>
  <data>
    <tabular pivotCacheId="157380822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97C0B9BE-31DF-43E9-8A67-4A8CCE05A27B}" sourceName="Product Type">
  <pivotTables>
    <pivotTable tabId="4" name="PivotTable3"/>
    <pivotTable tabId="4" name="PivotTable1"/>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19"/>
    <pivotTable tabId="4" name="PivotTable2"/>
    <pivotTable tabId="4" name="PivotTable20"/>
    <pivotTable tabId="4" name="PivotTable4"/>
    <pivotTable tabId="4" name="PivotTable5"/>
    <pivotTable tabId="4" name="PivotTable6"/>
    <pivotTable tabId="4" name="PivotTable7"/>
    <pivotTable tabId="4" name="PivotTable8"/>
    <pivotTable tabId="4" name="PivotTable9"/>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5" name="PivotTable1"/>
    <pivotTable tabId="5" name="PivotTable3"/>
    <pivotTable tabId="4" name="PivotTable26"/>
  </pivotTables>
  <data>
    <tabular pivotCacheId="1573808221">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441DE2AE-B662-433B-AF6F-4DAA93166942}" cache="Slicer_Years" caption="Years" columnCount="2" style="SlicerStyleLight2" rowHeight="234950"/>
  <slicer name="State 1" xr10:uid="{FA18EEC5-167D-48B2-B6E6-DB8ED9F87D87}" cache="Slicer_State" caption="State" style="SlicerStyleLight4" rowHeight="234950"/>
  <slicer name="Product 1" xr10:uid="{BACA2A2A-259F-4ECD-8DEB-14FCE007DFBA}" cache="Slicer_Product" caption="Product" style="SlicerStyleOther1" rowHeight="234950"/>
  <slicer name="Market Size 1" xr10:uid="{7A5AB97A-7E4E-47A5-A097-A7D1528F72FC}" cache="Slicer_Market_Size" caption="Market Size" columnCount="2" style="SlicerStyleLight4" rowHeight="234950"/>
  <slicer name="Market 1" xr10:uid="{DC22F964-C8F0-499A-9965-3164AFFF42AE}" cache="Slicer_Market" caption="Market" columnCount="2" style="SlicerStyleLight4" rowHeight="234950"/>
  <slicer name="Product Line 1" xr10:uid="{9E7624F4-D7F3-41F3-86C1-B51C8194A052}" cache="Slicer_Product_Line" caption="Product Line" columnCount="2" style="SlicerStyleOther1" rowHeight="234950"/>
  <slicer name="Product Type 1" xr10:uid="{03C27628-6F40-4F9B-A34C-29DCE390885D}" cache="Slicer_Product_Type" caption="Product Type" columnCount="2"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558CCC7D-7B56-4A0A-BE3B-EBD5B963A625}" cache="Slicer_Years" caption="Years" rowHeight="234950"/>
  <slicer name="State" xr10:uid="{BAC3C014-4E02-4203-918C-E14ED811A25B}" cache="Slicer_State" caption="State" startItem="6" rowHeight="234950"/>
  <slicer name="Product" xr10:uid="{BE84CAA1-F504-4FC3-ACFF-A12646376749}" cache="Slicer_Product" caption="Product" startItem="6" rowHeight="234950"/>
  <slicer name="Market Size" xr10:uid="{DBE6E1EF-2A1F-469F-A578-3CA2AE587430}" cache="Slicer_Market_Size" caption="Market Size" rowHeight="234950"/>
  <slicer name="Market" xr10:uid="{5597539E-A14A-4B00-953E-6FA3FCDD3CF6}" cache="Slicer_Market" caption="Market" rowHeight="234950"/>
  <slicer name="Product Line" xr10:uid="{BF070111-8FBD-405E-81D5-96DB5E895C44}" cache="Slicer_Product_Line" caption="Product Line" rowHeight="234950"/>
  <slicer name="Product Type" xr10:uid="{F2625466-B727-4F50-8B86-63A21E61CFC3}" cache="Slicer_Product_Type" caption="Produc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0031A1-7CFF-48DC-9D69-A9B61B1710BA}" name="Coffee_chain" displayName="Coffee_chain" ref="A1:V1063" totalsRowShown="0" headerRowDxfId="23" dataDxfId="22">
  <autoFilter ref="A1:V1063" xr:uid="{00000000-0009-0000-0000-000000000000}"/>
  <tableColumns count="22">
    <tableColumn id="1" xr3:uid="{7A4568C1-5302-4CD8-86B1-ECF18FF5EE70}" name="Store id" dataDxfId="21"/>
    <tableColumn id="2" xr3:uid="{E53E5F5C-3D57-44B3-BD15-93255CCC7D7F}" name="Cogs" dataDxfId="20"/>
    <tableColumn id="3" xr3:uid="{D0936B75-838F-4993-9516-030C3DACE189}" name="Date" dataDxfId="19"/>
    <tableColumn id="4" xr3:uid="{6FA4C084-DFE2-4FA4-B8C0-9F8D1796230D}" name="Market Size" dataDxfId="18"/>
    <tableColumn id="5" xr3:uid="{68583570-C232-4C42-AF81-A2A7D91F582A}" name="Market" dataDxfId="17"/>
    <tableColumn id="6" xr3:uid="{8966B591-8D34-454E-ACB4-BE3A5ABEE131}" name="Marketing" dataDxfId="16"/>
    <tableColumn id="7" xr3:uid="{B4309C77-060E-403B-BA7B-7C34D1CE0426}" name="Product Line" dataDxfId="15"/>
    <tableColumn id="8" xr3:uid="{B0EB008D-F1D2-4FDE-A8E3-D1A8E0FD70EA}" name="Product Type" dataDxfId="14"/>
    <tableColumn id="9" xr3:uid="{BB8D561D-74D6-4B51-9F4D-C41372BD15A5}" name="Product" dataDxfId="13"/>
    <tableColumn id="10" xr3:uid="{DB60A6E4-137B-429B-B0A0-717BCC434853}" name="Profit" dataDxfId="12"/>
    <tableColumn id="11" xr3:uid="{DE381433-5C34-40CC-B3C4-CDB979C0FE9E}" name="Sales" dataDxfId="11"/>
    <tableColumn id="12" xr3:uid="{EC6A793B-651F-445F-8826-83B91982FCF3}" name="State" dataDxfId="10"/>
    <tableColumn id="13" xr3:uid="{78B015F1-F9E5-488F-A22B-9D2900BFF9D7}" name="Target COGS" dataDxfId="9"/>
    <tableColumn id="14" xr3:uid="{EF4E7DE0-850F-40B8-A402-266266D33A9F}" name="Target Profit" dataDxfId="8"/>
    <tableColumn id="15" xr3:uid="{09153472-7686-43D5-8EDA-F7EB05ED4195}" name="Target Sales" dataDxfId="7"/>
    <tableColumn id="16" xr3:uid="{7D8BED5A-3801-45DC-BFB4-3DDB58EE0277}" name="Other Expenses" dataDxfId="6"/>
    <tableColumn id="17" xr3:uid="{312C31DE-9D2C-49BD-8B56-54D072062783}" name="total expense" dataDxfId="5">
      <calculatedColumnFormula>Coffee_chain[[#This Row],[Other Expenses]]+Coffee_chain[[#This Row],[Cogs]]+Coffee_chain[[#This Row],[Marketing]]</calculatedColumnFormula>
    </tableColumn>
    <tableColumn id="18" xr3:uid="{CFBA6C4F-3BEB-4053-8E3B-5BCC22217C96}" name="Profit margin" dataDxfId="4">
      <calculatedColumnFormula>(SUM(Coffee_chain[[#This Row],[Profit]])/SUM(Coffee_chain[[#This Row],[Sales]]))</calculatedColumnFormula>
    </tableColumn>
    <tableColumn id="19" xr3:uid="{9310CF5A-F6EE-4CBF-B455-7F2E00B2F742}" name="Difference in Target COGS and COGS" dataDxfId="3">
      <calculatedColumnFormula>Coffee_chain[[#This Row],[Target COGS]]-Coffee_chain[[#This Row],[Cogs]]</calculatedColumnFormula>
    </tableColumn>
    <tableColumn id="20" xr3:uid="{D37F3209-84FC-4621-9959-32C98F9FEBFF}" name="Difference in Target Profit and Profit" dataDxfId="2" dataCellStyle="Percent">
      <calculatedColumnFormula>Coffee_chain[[#This Row],[Target Profit]]-Coffee_chain[[#This Row],[Profit]]</calculatedColumnFormula>
    </tableColumn>
    <tableColumn id="21" xr3:uid="{EC175991-FD5C-4200-916A-8074AC04F3CE}" name="Difference in Total Sales and Sales" dataDxfId="1">
      <calculatedColumnFormula>Coffee_chain[[#This Row],[Target Sales]]-Coffee_chain[[#This Row],[Sales]]</calculatedColumnFormula>
    </tableColumn>
    <tableColumn id="22" xr3:uid="{CFD27053-3107-42D3-982E-88436C0E393F}" name="Column1"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pivotTable" Target="../pivotTables/pivotTable26.xml"/><Relationship Id="rId18" Type="http://schemas.openxmlformats.org/officeDocument/2006/relationships/pivotTable" Target="../pivotTables/pivotTable31.xml"/><Relationship Id="rId26" Type="http://schemas.openxmlformats.org/officeDocument/2006/relationships/pivotTable" Target="../pivotTables/pivotTable39.xml"/><Relationship Id="rId21" Type="http://schemas.openxmlformats.org/officeDocument/2006/relationships/pivotTable" Target="../pivotTables/pivotTable34.xml"/><Relationship Id="rId34" Type="http://schemas.openxmlformats.org/officeDocument/2006/relationships/pivotTable" Target="../pivotTables/pivotTable47.xml"/><Relationship Id="rId7" Type="http://schemas.openxmlformats.org/officeDocument/2006/relationships/pivotTable" Target="../pivotTables/pivotTable20.xml"/><Relationship Id="rId12" Type="http://schemas.openxmlformats.org/officeDocument/2006/relationships/pivotTable" Target="../pivotTables/pivotTable25.xml"/><Relationship Id="rId17" Type="http://schemas.openxmlformats.org/officeDocument/2006/relationships/pivotTable" Target="../pivotTables/pivotTable30.xml"/><Relationship Id="rId25" Type="http://schemas.openxmlformats.org/officeDocument/2006/relationships/pivotTable" Target="../pivotTables/pivotTable38.xml"/><Relationship Id="rId33" Type="http://schemas.openxmlformats.org/officeDocument/2006/relationships/pivotTable" Target="../pivotTables/pivotTable46.xml"/><Relationship Id="rId2" Type="http://schemas.openxmlformats.org/officeDocument/2006/relationships/pivotTable" Target="../pivotTables/pivotTable15.xml"/><Relationship Id="rId16" Type="http://schemas.openxmlformats.org/officeDocument/2006/relationships/pivotTable" Target="../pivotTables/pivotTable29.xml"/><Relationship Id="rId20" Type="http://schemas.openxmlformats.org/officeDocument/2006/relationships/pivotTable" Target="../pivotTables/pivotTable33.xml"/><Relationship Id="rId29" Type="http://schemas.openxmlformats.org/officeDocument/2006/relationships/pivotTable" Target="../pivotTables/pivotTable42.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24" Type="http://schemas.openxmlformats.org/officeDocument/2006/relationships/pivotTable" Target="../pivotTables/pivotTable37.xml"/><Relationship Id="rId32" Type="http://schemas.openxmlformats.org/officeDocument/2006/relationships/pivotTable" Target="../pivotTables/pivotTable45.xml"/><Relationship Id="rId37" Type="http://schemas.microsoft.com/office/2007/relationships/slicer" Target="../slicers/slicer2.xml"/><Relationship Id="rId5" Type="http://schemas.openxmlformats.org/officeDocument/2006/relationships/pivotTable" Target="../pivotTables/pivotTable18.xml"/><Relationship Id="rId15" Type="http://schemas.openxmlformats.org/officeDocument/2006/relationships/pivotTable" Target="../pivotTables/pivotTable28.xml"/><Relationship Id="rId23" Type="http://schemas.openxmlformats.org/officeDocument/2006/relationships/pivotTable" Target="../pivotTables/pivotTable36.xml"/><Relationship Id="rId28" Type="http://schemas.openxmlformats.org/officeDocument/2006/relationships/pivotTable" Target="../pivotTables/pivotTable41.xml"/><Relationship Id="rId36" Type="http://schemas.openxmlformats.org/officeDocument/2006/relationships/drawing" Target="../drawings/drawing6.xml"/><Relationship Id="rId10" Type="http://schemas.openxmlformats.org/officeDocument/2006/relationships/pivotTable" Target="../pivotTables/pivotTable23.xml"/><Relationship Id="rId19" Type="http://schemas.openxmlformats.org/officeDocument/2006/relationships/pivotTable" Target="../pivotTables/pivotTable32.xml"/><Relationship Id="rId31" Type="http://schemas.openxmlformats.org/officeDocument/2006/relationships/pivotTable" Target="../pivotTables/pivotTable44.xml"/><Relationship Id="rId4" Type="http://schemas.openxmlformats.org/officeDocument/2006/relationships/pivotTable" Target="../pivotTables/pivotTable17.xml"/><Relationship Id="rId9" Type="http://schemas.openxmlformats.org/officeDocument/2006/relationships/pivotTable" Target="../pivotTables/pivotTable22.xml"/><Relationship Id="rId14" Type="http://schemas.openxmlformats.org/officeDocument/2006/relationships/pivotTable" Target="../pivotTables/pivotTable27.xml"/><Relationship Id="rId22" Type="http://schemas.openxmlformats.org/officeDocument/2006/relationships/pivotTable" Target="../pivotTables/pivotTable35.xml"/><Relationship Id="rId27" Type="http://schemas.openxmlformats.org/officeDocument/2006/relationships/pivotTable" Target="../pivotTables/pivotTable40.xml"/><Relationship Id="rId30" Type="http://schemas.openxmlformats.org/officeDocument/2006/relationships/pivotTable" Target="../pivotTables/pivotTable43.xml"/><Relationship Id="rId35" Type="http://schemas.openxmlformats.org/officeDocument/2006/relationships/printerSettings" Target="../printerSettings/printerSettings3.bin"/><Relationship Id="rId8" Type="http://schemas.openxmlformats.org/officeDocument/2006/relationships/pivotTable" Target="../pivotTables/pivotTable21.xml"/><Relationship Id="rId3"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D674B-09FF-4E3B-94FF-588B91542617}">
  <sheetPr codeName="Sheet1"/>
  <dimension ref="A1:AJ169"/>
  <sheetViews>
    <sheetView workbookViewId="0">
      <selection activeCell="AE19" sqref="AE19"/>
    </sheetView>
  </sheetViews>
  <sheetFormatPr defaultRowHeight="14.4" x14ac:dyDescent="0.3"/>
  <cols>
    <col min="1" max="1" width="12.5546875" bestFit="1" customWidth="1"/>
    <col min="2" max="3" width="11.6640625" bestFit="1" customWidth="1"/>
    <col min="4" max="4" width="17.6640625" bestFit="1" customWidth="1"/>
    <col min="9" max="9" width="12.5546875" bestFit="1" customWidth="1"/>
    <col min="10" max="10" width="12.109375" bestFit="1" customWidth="1"/>
    <col min="14" max="14" width="12.5546875" bestFit="1" customWidth="1"/>
    <col min="15" max="15" width="18.88671875" bestFit="1" customWidth="1"/>
    <col min="18" max="19" width="15.5546875" bestFit="1" customWidth="1"/>
    <col min="20" max="20" width="7" bestFit="1" customWidth="1"/>
    <col min="21" max="21" width="10.77734375" bestFit="1" customWidth="1"/>
    <col min="22" max="22" width="7" bestFit="1" customWidth="1"/>
    <col min="23" max="23" width="14" bestFit="1" customWidth="1"/>
    <col min="24" max="24" width="15.5546875" bestFit="1" customWidth="1"/>
    <col min="25" max="25" width="12.109375" bestFit="1" customWidth="1"/>
    <col min="26" max="26" width="10.77734375" bestFit="1" customWidth="1"/>
    <col min="30" max="30" width="19.5546875" bestFit="1" customWidth="1"/>
    <col min="31" max="31" width="18.109375" bestFit="1" customWidth="1"/>
    <col min="32" max="32" width="11.44140625" bestFit="1" customWidth="1"/>
    <col min="33" max="33" width="38.5546875" bestFit="1" customWidth="1"/>
    <col min="34" max="34" width="36.44140625" bestFit="1" customWidth="1"/>
    <col min="35" max="35" width="38.5546875" bestFit="1" customWidth="1"/>
    <col min="36" max="36" width="18.88671875" bestFit="1" customWidth="1"/>
  </cols>
  <sheetData>
    <row r="1" spans="1:36" x14ac:dyDescent="0.3">
      <c r="W1" s="5" t="s">
        <v>4</v>
      </c>
      <c r="X1" t="s">
        <v>127</v>
      </c>
    </row>
    <row r="2" spans="1:36" x14ac:dyDescent="0.3">
      <c r="A2" s="8" t="s">
        <v>69</v>
      </c>
      <c r="I2" s="8" t="s">
        <v>73</v>
      </c>
      <c r="N2" s="8" t="s">
        <v>76</v>
      </c>
      <c r="R2" s="8" t="s">
        <v>79</v>
      </c>
      <c r="W2" s="8" t="s">
        <v>85</v>
      </c>
      <c r="AD2" s="5" t="s">
        <v>65</v>
      </c>
      <c r="AE2" t="s">
        <v>74</v>
      </c>
      <c r="AF2" t="s">
        <v>67</v>
      </c>
      <c r="AG2" t="s">
        <v>83</v>
      </c>
      <c r="AH2" t="s">
        <v>86</v>
      </c>
      <c r="AI2" t="s">
        <v>88</v>
      </c>
      <c r="AJ2" t="s">
        <v>77</v>
      </c>
    </row>
    <row r="3" spans="1:36" x14ac:dyDescent="0.3">
      <c r="A3" s="5" t="s">
        <v>65</v>
      </c>
      <c r="B3" t="s">
        <v>68</v>
      </c>
      <c r="C3" t="s">
        <v>67</v>
      </c>
      <c r="I3" s="5" t="s">
        <v>65</v>
      </c>
      <c r="J3" t="s">
        <v>74</v>
      </c>
      <c r="N3" s="5" t="s">
        <v>65</v>
      </c>
      <c r="O3" t="s">
        <v>77</v>
      </c>
      <c r="R3" s="5" t="s">
        <v>65</v>
      </c>
      <c r="S3" t="s">
        <v>74</v>
      </c>
      <c r="T3" t="s">
        <v>67</v>
      </c>
      <c r="W3" s="5" t="s">
        <v>65</v>
      </c>
      <c r="X3" t="s">
        <v>86</v>
      </c>
      <c r="AD3" s="6" t="s">
        <v>43</v>
      </c>
      <c r="AE3" s="107">
        <v>1352</v>
      </c>
      <c r="AF3" s="107">
        <v>6781</v>
      </c>
      <c r="AG3" s="107">
        <v>3224</v>
      </c>
      <c r="AH3" s="107">
        <v>1174</v>
      </c>
      <c r="AI3" s="107">
        <v>2254</v>
      </c>
      <c r="AJ3" s="107">
        <v>6652</v>
      </c>
    </row>
    <row r="4" spans="1:36" x14ac:dyDescent="0.3">
      <c r="A4" s="6" t="s">
        <v>17</v>
      </c>
      <c r="B4" s="107">
        <v>64981</v>
      </c>
      <c r="C4" s="7">
        <v>0.3202691047093324</v>
      </c>
      <c r="I4" s="6">
        <v>815</v>
      </c>
      <c r="J4" s="107">
        <v>1961</v>
      </c>
      <c r="N4" s="6">
        <v>702</v>
      </c>
      <c r="O4" s="107">
        <v>7741</v>
      </c>
      <c r="R4" s="6" t="s">
        <v>80</v>
      </c>
      <c r="S4" s="107">
        <v>25884</v>
      </c>
      <c r="T4" s="107">
        <v>98225</v>
      </c>
      <c r="U4" s="11">
        <f>GETPIVOTDATA("Sum of Profit",$R$3,"Years",2012)/GETPIVOTDATA("Sum of Sales",$R$3,"Years",2012)</f>
        <v>0.26351743446169507</v>
      </c>
      <c r="W4" s="6" t="s">
        <v>16</v>
      </c>
      <c r="X4" s="107">
        <v>15556</v>
      </c>
      <c r="AD4" s="6" t="s">
        <v>47</v>
      </c>
      <c r="AE4" s="107">
        <v>2716</v>
      </c>
      <c r="AF4" s="107">
        <v>8665</v>
      </c>
      <c r="AG4" s="107">
        <v>3630</v>
      </c>
      <c r="AH4" s="107">
        <v>1306</v>
      </c>
      <c r="AI4" s="107">
        <v>2574</v>
      </c>
      <c r="AJ4" s="107">
        <v>7510</v>
      </c>
    </row>
    <row r="5" spans="1:36" x14ac:dyDescent="0.3">
      <c r="A5" s="6" t="s">
        <v>25</v>
      </c>
      <c r="B5" s="107">
        <v>44108</v>
      </c>
      <c r="C5" s="7">
        <v>0.21739323295300525</v>
      </c>
      <c r="I5" s="6">
        <v>970</v>
      </c>
      <c r="J5" s="107">
        <v>1740</v>
      </c>
      <c r="N5" s="6">
        <v>775</v>
      </c>
      <c r="O5" s="107">
        <v>7487</v>
      </c>
      <c r="R5" s="6" t="s">
        <v>81</v>
      </c>
      <c r="S5" s="107">
        <v>38427</v>
      </c>
      <c r="T5" s="107">
        <v>104670</v>
      </c>
      <c r="U5" s="11">
        <f>GETPIVOTDATA("Sum of Profit",$R$3,"Years",2013)/GETPIVOTDATA("Sum of Sales",$R$3,"Years",2013)</f>
        <v>0.36712525078819147</v>
      </c>
      <c r="W5" s="6" t="s">
        <v>32</v>
      </c>
      <c r="X5" s="107">
        <v>16764</v>
      </c>
      <c r="AD5" s="6" t="s">
        <v>46</v>
      </c>
      <c r="AE5" s="107">
        <v>4687</v>
      </c>
      <c r="AF5" s="107">
        <v>21716</v>
      </c>
      <c r="AG5" s="107">
        <v>9606</v>
      </c>
      <c r="AH5" s="107">
        <v>4900</v>
      </c>
      <c r="AI5" s="107">
        <v>7644</v>
      </c>
      <c r="AJ5" s="107">
        <v>22150</v>
      </c>
    </row>
    <row r="6" spans="1:36" x14ac:dyDescent="0.3">
      <c r="A6" s="6" t="s">
        <v>23</v>
      </c>
      <c r="B6" s="107">
        <v>26388</v>
      </c>
      <c r="C6" s="7">
        <v>0.13005741886197295</v>
      </c>
      <c r="I6" s="6">
        <v>641</v>
      </c>
      <c r="J6" s="107">
        <v>1714</v>
      </c>
      <c r="N6" s="6">
        <v>435</v>
      </c>
      <c r="O6" s="107">
        <v>6631</v>
      </c>
      <c r="R6" s="6" t="s">
        <v>66</v>
      </c>
      <c r="S6" s="107">
        <v>64311</v>
      </c>
      <c r="T6" s="107">
        <v>202895</v>
      </c>
      <c r="W6" s="6" t="s">
        <v>66</v>
      </c>
      <c r="X6" s="107">
        <v>32320</v>
      </c>
      <c r="AD6" s="6" t="s">
        <v>50</v>
      </c>
      <c r="AE6" s="107">
        <v>7006</v>
      </c>
      <c r="AF6" s="107">
        <v>19295</v>
      </c>
      <c r="AG6" s="107">
        <v>7940</v>
      </c>
      <c r="AH6" s="107">
        <v>3048</v>
      </c>
      <c r="AI6" s="107">
        <v>5104</v>
      </c>
      <c r="AJ6" s="107">
        <v>16092</v>
      </c>
    </row>
    <row r="7" spans="1:36" x14ac:dyDescent="0.3">
      <c r="A7" s="6" t="s">
        <v>29</v>
      </c>
      <c r="B7" s="107">
        <v>67418</v>
      </c>
      <c r="C7" s="7">
        <v>0.33228024347568941</v>
      </c>
      <c r="I7" s="6">
        <v>435</v>
      </c>
      <c r="J7" s="107">
        <v>1686</v>
      </c>
      <c r="N7" s="6">
        <v>505</v>
      </c>
      <c r="O7" s="107">
        <v>4208</v>
      </c>
      <c r="AD7" s="6" t="s">
        <v>45</v>
      </c>
      <c r="AE7" s="107">
        <v>12932</v>
      </c>
      <c r="AF7" s="107">
        <v>30761</v>
      </c>
      <c r="AG7" s="107">
        <v>11636</v>
      </c>
      <c r="AH7" s="107">
        <v>4166</v>
      </c>
      <c r="AI7" s="107">
        <v>7738</v>
      </c>
      <c r="AJ7" s="107">
        <v>23540</v>
      </c>
    </row>
    <row r="8" spans="1:36" x14ac:dyDescent="0.3">
      <c r="A8" s="6" t="s">
        <v>66</v>
      </c>
      <c r="B8" s="107">
        <v>202895</v>
      </c>
      <c r="C8" s="7">
        <v>1</v>
      </c>
      <c r="I8" s="6">
        <v>857</v>
      </c>
      <c r="J8" s="107">
        <v>1521</v>
      </c>
      <c r="N8" s="6">
        <v>971</v>
      </c>
      <c r="O8" s="107">
        <v>3846</v>
      </c>
      <c r="R8" s="8" t="s">
        <v>82</v>
      </c>
      <c r="W8" s="8" t="s">
        <v>87</v>
      </c>
      <c r="AD8" s="6" t="s">
        <v>27</v>
      </c>
      <c r="AE8" s="107">
        <v>6976</v>
      </c>
      <c r="AF8" s="107">
        <v>17758</v>
      </c>
      <c r="AG8" s="107">
        <v>7332</v>
      </c>
      <c r="AH8" s="107">
        <v>2346</v>
      </c>
      <c r="AI8" s="107">
        <v>4248</v>
      </c>
      <c r="AJ8" s="107">
        <v>13926</v>
      </c>
    </row>
    <row r="9" spans="1:36" x14ac:dyDescent="0.3">
      <c r="I9" s="6">
        <v>775</v>
      </c>
      <c r="J9" s="107">
        <v>1388</v>
      </c>
      <c r="N9" s="6">
        <v>970</v>
      </c>
      <c r="O9" s="107">
        <v>3755</v>
      </c>
      <c r="R9" s="5" t="s">
        <v>83</v>
      </c>
      <c r="S9" s="5" t="s">
        <v>84</v>
      </c>
      <c r="W9" s="5" t="s">
        <v>67</v>
      </c>
      <c r="X9" s="5" t="s">
        <v>84</v>
      </c>
      <c r="AD9" s="6" t="s">
        <v>35</v>
      </c>
      <c r="AE9" s="107">
        <v>7039</v>
      </c>
      <c r="AF9" s="107">
        <v>18888</v>
      </c>
      <c r="AG9" s="107">
        <v>7960</v>
      </c>
      <c r="AH9" s="107">
        <v>2418</v>
      </c>
      <c r="AI9" s="107">
        <v>4660</v>
      </c>
      <c r="AJ9" s="107">
        <v>15038</v>
      </c>
    </row>
    <row r="10" spans="1:36" x14ac:dyDescent="0.3">
      <c r="A10" s="8" t="s">
        <v>71</v>
      </c>
      <c r="I10" s="6">
        <v>971</v>
      </c>
      <c r="J10" s="107">
        <v>1370</v>
      </c>
      <c r="N10" s="6">
        <v>603</v>
      </c>
      <c r="O10" s="107">
        <v>3524</v>
      </c>
      <c r="S10" t="s">
        <v>80</v>
      </c>
      <c r="T10" t="s">
        <v>81</v>
      </c>
      <c r="U10" t="s">
        <v>66</v>
      </c>
      <c r="W10" s="5" t="s">
        <v>65</v>
      </c>
      <c r="X10" t="s">
        <v>16</v>
      </c>
      <c r="Y10" t="s">
        <v>32</v>
      </c>
      <c r="Z10" t="s">
        <v>66</v>
      </c>
      <c r="AD10" s="6" t="s">
        <v>39</v>
      </c>
      <c r="AE10" s="107">
        <v>3201</v>
      </c>
      <c r="AF10" s="107">
        <v>14831</v>
      </c>
      <c r="AG10" s="107">
        <v>6948</v>
      </c>
      <c r="AH10" s="107">
        <v>2696</v>
      </c>
      <c r="AI10" s="107">
        <v>4836</v>
      </c>
      <c r="AJ10" s="107">
        <v>14480</v>
      </c>
    </row>
    <row r="11" spans="1:36" x14ac:dyDescent="0.3">
      <c r="A11" s="5" t="s">
        <v>65</v>
      </c>
      <c r="B11" t="s">
        <v>70</v>
      </c>
      <c r="I11" s="6">
        <v>515</v>
      </c>
      <c r="J11" s="107">
        <v>1340</v>
      </c>
      <c r="N11" s="6">
        <v>503</v>
      </c>
      <c r="O11" s="107">
        <v>3447</v>
      </c>
      <c r="W11" s="6" t="s">
        <v>31</v>
      </c>
      <c r="X11" s="107">
        <v>23032</v>
      </c>
      <c r="Y11" s="107"/>
      <c r="Z11" s="107">
        <v>23032</v>
      </c>
      <c r="AD11" s="6" t="s">
        <v>54</v>
      </c>
      <c r="AE11" s="107">
        <v>5975</v>
      </c>
      <c r="AF11" s="107">
        <v>16546</v>
      </c>
      <c r="AG11" s="107">
        <v>6992</v>
      </c>
      <c r="AH11" s="107">
        <v>2416</v>
      </c>
      <c r="AI11" s="107">
        <v>4220</v>
      </c>
      <c r="AJ11" s="107">
        <v>13628</v>
      </c>
    </row>
    <row r="12" spans="1:36" x14ac:dyDescent="0.3">
      <c r="A12" s="6" t="s">
        <v>38</v>
      </c>
      <c r="B12" s="7">
        <v>0.25812858867887328</v>
      </c>
      <c r="I12" s="6">
        <v>312</v>
      </c>
      <c r="J12" s="107">
        <v>1331</v>
      </c>
      <c r="N12" s="6">
        <v>815</v>
      </c>
      <c r="O12" s="107">
        <v>3443</v>
      </c>
      <c r="R12" s="5" t="s">
        <v>65</v>
      </c>
      <c r="V12" s="9"/>
      <c r="W12" s="6" t="s">
        <v>21</v>
      </c>
      <c r="X12" s="107">
        <v>12112</v>
      </c>
      <c r="Y12" s="107"/>
      <c r="Z12" s="107">
        <v>12112</v>
      </c>
      <c r="AD12" s="6" t="s">
        <v>30</v>
      </c>
      <c r="AE12" s="107">
        <v>89</v>
      </c>
      <c r="AF12" s="107">
        <v>8520</v>
      </c>
      <c r="AG12" s="107">
        <v>4846</v>
      </c>
      <c r="AH12" s="107">
        <v>1806</v>
      </c>
      <c r="AI12" s="107">
        <v>3334</v>
      </c>
      <c r="AJ12" s="107">
        <v>9986</v>
      </c>
    </row>
    <row r="13" spans="1:36" x14ac:dyDescent="0.3">
      <c r="A13" s="6" t="s">
        <v>34</v>
      </c>
      <c r="B13" s="7">
        <v>0.27606890263436751</v>
      </c>
      <c r="I13" s="6">
        <v>719</v>
      </c>
      <c r="J13" s="107">
        <v>1302</v>
      </c>
      <c r="N13" s="6">
        <v>641</v>
      </c>
      <c r="O13" s="107">
        <v>3373</v>
      </c>
      <c r="R13" s="6" t="s">
        <v>43</v>
      </c>
      <c r="S13" s="107">
        <v>1612</v>
      </c>
      <c r="T13" s="107">
        <v>1612</v>
      </c>
      <c r="U13" s="107">
        <v>3224</v>
      </c>
      <c r="W13" s="6" t="s">
        <v>37</v>
      </c>
      <c r="X13" s="107"/>
      <c r="Y13" s="107">
        <v>6670</v>
      </c>
      <c r="Z13" s="107">
        <v>6670</v>
      </c>
      <c r="AD13" s="6" t="s">
        <v>20</v>
      </c>
      <c r="AE13" s="107">
        <v>7614</v>
      </c>
      <c r="AF13" s="107">
        <v>24048</v>
      </c>
      <c r="AG13" s="107">
        <v>10204</v>
      </c>
      <c r="AH13" s="107">
        <v>3904</v>
      </c>
      <c r="AI13" s="107">
        <v>6950</v>
      </c>
      <c r="AJ13" s="107">
        <v>21058</v>
      </c>
    </row>
    <row r="14" spans="1:36" x14ac:dyDescent="0.3">
      <c r="A14" s="6" t="s">
        <v>19</v>
      </c>
      <c r="B14" s="7">
        <v>0.25473767219497767</v>
      </c>
      <c r="I14" s="6">
        <v>503</v>
      </c>
      <c r="J14" s="107">
        <v>1270</v>
      </c>
      <c r="N14" s="6">
        <v>206</v>
      </c>
      <c r="O14" s="107">
        <v>2821</v>
      </c>
      <c r="R14" s="6" t="s">
        <v>47</v>
      </c>
      <c r="S14" s="107">
        <v>1815</v>
      </c>
      <c r="T14" s="107">
        <v>1815</v>
      </c>
      <c r="U14" s="107">
        <v>3630</v>
      </c>
      <c r="W14" s="6" t="s">
        <v>28</v>
      </c>
      <c r="X14" s="107">
        <v>8825</v>
      </c>
      <c r="Y14" s="107"/>
      <c r="Z14" s="107">
        <v>8825</v>
      </c>
      <c r="AD14" s="6" t="s">
        <v>22</v>
      </c>
      <c r="AE14" s="107">
        <v>1286</v>
      </c>
      <c r="AF14" s="107">
        <v>8342</v>
      </c>
      <c r="AG14" s="107">
        <v>4642</v>
      </c>
      <c r="AH14" s="107">
        <v>1420</v>
      </c>
      <c r="AI14" s="107">
        <v>2398</v>
      </c>
      <c r="AJ14" s="107">
        <v>8460</v>
      </c>
    </row>
    <row r="15" spans="1:36" x14ac:dyDescent="0.3">
      <c r="A15" s="6" t="s">
        <v>26</v>
      </c>
      <c r="B15" s="7">
        <v>0.21106483649178145</v>
      </c>
      <c r="I15" s="6">
        <v>718</v>
      </c>
      <c r="J15" s="107">
        <v>1258</v>
      </c>
      <c r="N15" s="6">
        <v>715</v>
      </c>
      <c r="O15" s="107">
        <v>2632</v>
      </c>
      <c r="R15" s="6" t="s">
        <v>46</v>
      </c>
      <c r="S15" s="107">
        <v>4803</v>
      </c>
      <c r="T15" s="107">
        <v>4803</v>
      </c>
      <c r="U15" s="107">
        <v>9606</v>
      </c>
      <c r="W15" s="6" t="s">
        <v>56</v>
      </c>
      <c r="X15" s="107">
        <v>16812</v>
      </c>
      <c r="Y15" s="107"/>
      <c r="Z15" s="107">
        <v>16812</v>
      </c>
      <c r="AD15" s="6" t="s">
        <v>59</v>
      </c>
      <c r="AE15" s="107">
        <v>3438</v>
      </c>
      <c r="AF15" s="107">
        <v>6744</v>
      </c>
      <c r="AG15" s="107">
        <v>2548</v>
      </c>
      <c r="AH15" s="107">
        <v>720</v>
      </c>
      <c r="AI15" s="107">
        <v>1214</v>
      </c>
      <c r="AJ15" s="107">
        <v>4482</v>
      </c>
    </row>
    <row r="16" spans="1:36" x14ac:dyDescent="0.3">
      <c r="A16" s="6" t="s">
        <v>66</v>
      </c>
      <c r="B16" s="7">
        <v>1</v>
      </c>
      <c r="I16" s="6">
        <v>702</v>
      </c>
      <c r="J16" s="107">
        <v>1168</v>
      </c>
      <c r="N16" s="6">
        <v>262</v>
      </c>
      <c r="O16" s="107">
        <v>2623</v>
      </c>
      <c r="R16" s="6" t="s">
        <v>50</v>
      </c>
      <c r="S16" s="107">
        <v>3970</v>
      </c>
      <c r="T16" s="107">
        <v>3970</v>
      </c>
      <c r="U16" s="107">
        <v>7940</v>
      </c>
      <c r="W16" s="6" t="s">
        <v>36</v>
      </c>
      <c r="X16" s="107"/>
      <c r="Y16" s="107">
        <v>13359</v>
      </c>
      <c r="Z16" s="107">
        <v>13359</v>
      </c>
      <c r="AD16" s="6" t="s">
        <v>66</v>
      </c>
      <c r="AE16" s="107">
        <v>64311</v>
      </c>
      <c r="AF16" s="107">
        <v>202895</v>
      </c>
      <c r="AG16" s="107">
        <v>87508</v>
      </c>
      <c r="AH16" s="107">
        <v>32320</v>
      </c>
      <c r="AI16" s="107">
        <v>57174</v>
      </c>
      <c r="AJ16" s="107">
        <v>177002</v>
      </c>
    </row>
    <row r="17" spans="1:35" x14ac:dyDescent="0.3">
      <c r="I17" s="6">
        <v>351</v>
      </c>
      <c r="J17" s="107">
        <v>1131</v>
      </c>
      <c r="N17" s="6">
        <v>719</v>
      </c>
      <c r="O17" s="107">
        <v>2479</v>
      </c>
      <c r="R17" s="6" t="s">
        <v>45</v>
      </c>
      <c r="S17" s="107">
        <v>5818</v>
      </c>
      <c r="T17" s="107">
        <v>5818</v>
      </c>
      <c r="U17" s="107">
        <v>11636</v>
      </c>
      <c r="W17" s="6" t="s">
        <v>48</v>
      </c>
      <c r="X17" s="107"/>
      <c r="Y17" s="107">
        <v>6193</v>
      </c>
      <c r="Z17" s="107">
        <v>6193</v>
      </c>
    </row>
    <row r="18" spans="1:35" x14ac:dyDescent="0.3">
      <c r="A18" s="8" t="s">
        <v>72</v>
      </c>
      <c r="I18" s="6">
        <v>708</v>
      </c>
      <c r="J18" s="107">
        <v>1105</v>
      </c>
      <c r="N18" s="6">
        <v>203</v>
      </c>
      <c r="O18" s="107">
        <v>2462</v>
      </c>
      <c r="R18" s="6" t="s">
        <v>27</v>
      </c>
      <c r="S18" s="107">
        <v>3666</v>
      </c>
      <c r="T18" s="107">
        <v>3666</v>
      </c>
      <c r="U18" s="107">
        <v>7332</v>
      </c>
      <c r="W18" s="6" t="s">
        <v>55</v>
      </c>
      <c r="X18" s="107">
        <v>7339</v>
      </c>
      <c r="Y18" s="107"/>
      <c r="Z18" s="107">
        <v>7339</v>
      </c>
    </row>
    <row r="19" spans="1:35" x14ac:dyDescent="0.3">
      <c r="A19" s="5" t="s">
        <v>65</v>
      </c>
      <c r="B19" t="s">
        <v>67</v>
      </c>
      <c r="I19" s="6">
        <v>213</v>
      </c>
      <c r="J19" s="107">
        <v>1074</v>
      </c>
      <c r="N19" s="6">
        <v>573</v>
      </c>
      <c r="O19" s="107">
        <v>2369</v>
      </c>
      <c r="R19" s="6" t="s">
        <v>35</v>
      </c>
      <c r="S19" s="107">
        <v>3980</v>
      </c>
      <c r="T19" s="107">
        <v>3980</v>
      </c>
      <c r="U19" s="107">
        <v>7960</v>
      </c>
      <c r="W19" s="6" t="s">
        <v>51</v>
      </c>
      <c r="X19" s="107"/>
      <c r="Y19" s="107">
        <v>6072</v>
      </c>
      <c r="Z19" s="107">
        <v>6072</v>
      </c>
      <c r="AD19" s="5" t="s">
        <v>65</v>
      </c>
      <c r="AE19" t="s">
        <v>89</v>
      </c>
      <c r="AF19" t="s">
        <v>83</v>
      </c>
      <c r="AG19" t="s">
        <v>91</v>
      </c>
      <c r="AH19" t="s">
        <v>95</v>
      </c>
      <c r="AI19" t="s">
        <v>94</v>
      </c>
    </row>
    <row r="20" spans="1:35" x14ac:dyDescent="0.3">
      <c r="A20" s="6">
        <v>702</v>
      </c>
      <c r="B20" s="107">
        <v>7423</v>
      </c>
      <c r="I20" s="6">
        <v>918</v>
      </c>
      <c r="J20" s="107">
        <v>1049</v>
      </c>
      <c r="N20" s="6">
        <v>405</v>
      </c>
      <c r="O20" s="107">
        <v>2298</v>
      </c>
      <c r="R20" s="6" t="s">
        <v>39</v>
      </c>
      <c r="S20" s="107">
        <v>3474</v>
      </c>
      <c r="T20" s="107">
        <v>3474</v>
      </c>
      <c r="U20" s="107">
        <v>6948</v>
      </c>
      <c r="W20" s="6" t="s">
        <v>41</v>
      </c>
      <c r="X20" s="107"/>
      <c r="Y20" s="107">
        <v>14822</v>
      </c>
      <c r="Z20" s="107">
        <v>14822</v>
      </c>
      <c r="AD20" s="6" t="s">
        <v>38</v>
      </c>
      <c r="AE20" s="107">
        <v>22540</v>
      </c>
      <c r="AF20" s="107">
        <v>21808</v>
      </c>
      <c r="AG20" s="107">
        <v>732</v>
      </c>
      <c r="AH20" s="107">
        <v>1247</v>
      </c>
      <c r="AI20" s="107">
        <v>2615</v>
      </c>
    </row>
    <row r="21" spans="1:35" x14ac:dyDescent="0.3">
      <c r="A21" s="6">
        <v>775</v>
      </c>
      <c r="B21" s="107">
        <v>7399</v>
      </c>
      <c r="I21" s="6">
        <v>563</v>
      </c>
      <c r="J21" s="107">
        <v>988</v>
      </c>
      <c r="N21" s="6">
        <v>918</v>
      </c>
      <c r="O21" s="107">
        <v>2243</v>
      </c>
      <c r="R21" s="6" t="s">
        <v>54</v>
      </c>
      <c r="S21" s="107">
        <v>3496</v>
      </c>
      <c r="T21" s="107">
        <v>3496</v>
      </c>
      <c r="U21" s="107">
        <v>6992</v>
      </c>
      <c r="W21" s="6" t="s">
        <v>44</v>
      </c>
      <c r="X21" s="107"/>
      <c r="Y21" s="107">
        <v>3543</v>
      </c>
      <c r="Z21" s="107">
        <v>3543</v>
      </c>
      <c r="AD21" s="12" t="s">
        <v>43</v>
      </c>
      <c r="AE21" s="107">
        <v>3300</v>
      </c>
      <c r="AF21" s="107">
        <v>3224</v>
      </c>
      <c r="AG21" s="107">
        <v>76</v>
      </c>
      <c r="AH21" s="107">
        <v>-21</v>
      </c>
      <c r="AI21" s="107">
        <v>548</v>
      </c>
    </row>
    <row r="22" spans="1:35" x14ac:dyDescent="0.3">
      <c r="A22" s="6">
        <v>435</v>
      </c>
      <c r="B22" s="107">
        <v>7108</v>
      </c>
      <c r="I22" s="6">
        <v>630</v>
      </c>
      <c r="J22" s="107">
        <v>954</v>
      </c>
      <c r="N22" s="6">
        <v>515</v>
      </c>
      <c r="O22" s="107">
        <v>2215</v>
      </c>
      <c r="R22" s="6" t="s">
        <v>30</v>
      </c>
      <c r="S22" s="107">
        <v>2423</v>
      </c>
      <c r="T22" s="107">
        <v>2423</v>
      </c>
      <c r="U22" s="107">
        <v>4846</v>
      </c>
      <c r="W22" s="6" t="s">
        <v>57</v>
      </c>
      <c r="X22" s="107"/>
      <c r="Y22" s="107">
        <v>3805</v>
      </c>
      <c r="Z22" s="107">
        <v>3805</v>
      </c>
      <c r="AD22" s="12" t="s">
        <v>45</v>
      </c>
      <c r="AE22" s="107">
        <v>11980</v>
      </c>
      <c r="AF22" s="107">
        <v>11636</v>
      </c>
      <c r="AG22" s="107">
        <v>344</v>
      </c>
      <c r="AH22" s="107">
        <v>599</v>
      </c>
      <c r="AI22" s="107">
        <v>588</v>
      </c>
    </row>
    <row r="23" spans="1:35" x14ac:dyDescent="0.3">
      <c r="A23" s="6">
        <v>970</v>
      </c>
      <c r="B23" s="107">
        <v>4662</v>
      </c>
      <c r="I23" s="6">
        <v>203</v>
      </c>
      <c r="J23" s="107">
        <v>944</v>
      </c>
      <c r="N23" s="6">
        <v>303</v>
      </c>
      <c r="O23" s="107">
        <v>2181</v>
      </c>
      <c r="R23" s="6" t="s">
        <v>20</v>
      </c>
      <c r="S23" s="107">
        <v>5102</v>
      </c>
      <c r="T23" s="107">
        <v>5102</v>
      </c>
      <c r="U23" s="107">
        <v>10204</v>
      </c>
      <c r="W23" s="6" t="s">
        <v>60</v>
      </c>
      <c r="X23" s="107">
        <v>17731</v>
      </c>
      <c r="Y23" s="107"/>
      <c r="Z23" s="107">
        <v>17731</v>
      </c>
      <c r="AD23" s="12" t="s">
        <v>39</v>
      </c>
      <c r="AE23" s="107">
        <v>7260</v>
      </c>
      <c r="AF23" s="107">
        <v>6948</v>
      </c>
      <c r="AG23" s="107">
        <v>312</v>
      </c>
      <c r="AH23" s="107">
        <v>669</v>
      </c>
      <c r="AI23" s="107">
        <v>1479</v>
      </c>
    </row>
    <row r="24" spans="1:35" x14ac:dyDescent="0.3">
      <c r="A24" s="6">
        <v>815</v>
      </c>
      <c r="B24" s="107">
        <v>4617</v>
      </c>
      <c r="I24" s="6">
        <v>206</v>
      </c>
      <c r="J24" s="107">
        <v>779</v>
      </c>
      <c r="N24" s="6">
        <v>951</v>
      </c>
      <c r="O24" s="107">
        <v>2177</v>
      </c>
      <c r="R24" s="6" t="s">
        <v>22</v>
      </c>
      <c r="S24" s="107">
        <v>2321</v>
      </c>
      <c r="T24" s="107">
        <v>2321</v>
      </c>
      <c r="U24" s="107">
        <v>4642</v>
      </c>
      <c r="W24" s="6" t="s">
        <v>58</v>
      </c>
      <c r="X24" s="107">
        <v>8787</v>
      </c>
      <c r="Y24" s="107"/>
      <c r="Z24" s="107">
        <v>8787</v>
      </c>
      <c r="AD24" s="6" t="s">
        <v>34</v>
      </c>
      <c r="AE24" s="107">
        <v>22380</v>
      </c>
      <c r="AF24" s="107">
        <v>23744</v>
      </c>
      <c r="AG24" s="107">
        <v>-1364</v>
      </c>
      <c r="AH24" s="107">
        <v>-2733</v>
      </c>
      <c r="AI24" s="107">
        <v>1720</v>
      </c>
    </row>
    <row r="25" spans="1:35" x14ac:dyDescent="0.3">
      <c r="A25" s="6">
        <v>971</v>
      </c>
      <c r="B25" s="107">
        <v>4474</v>
      </c>
      <c r="I25" s="6">
        <v>405</v>
      </c>
      <c r="J25" s="107">
        <v>776</v>
      </c>
      <c r="N25" s="6">
        <v>312</v>
      </c>
      <c r="O25" s="107">
        <v>2075</v>
      </c>
      <c r="R25" s="6" t="s">
        <v>59</v>
      </c>
      <c r="S25" s="107">
        <v>1274</v>
      </c>
      <c r="T25" s="107">
        <v>1274</v>
      </c>
      <c r="U25" s="107">
        <v>2548</v>
      </c>
      <c r="W25" s="6" t="s">
        <v>40</v>
      </c>
      <c r="X25" s="107"/>
      <c r="Y25" s="107">
        <v>7298</v>
      </c>
      <c r="Z25" s="107">
        <v>7298</v>
      </c>
      <c r="AD25" s="12" t="s">
        <v>47</v>
      </c>
      <c r="AE25" s="107">
        <v>2860</v>
      </c>
      <c r="AF25" s="107">
        <v>3630</v>
      </c>
      <c r="AG25" s="107">
        <v>-770</v>
      </c>
      <c r="AH25" s="107">
        <v>-1865</v>
      </c>
      <c r="AI25" s="107">
        <v>-436</v>
      </c>
    </row>
    <row r="26" spans="1:35" x14ac:dyDescent="0.3">
      <c r="A26" s="6">
        <v>641</v>
      </c>
      <c r="B26" s="107">
        <v>4298</v>
      </c>
      <c r="I26" s="6">
        <v>607</v>
      </c>
      <c r="J26" s="107">
        <v>775</v>
      </c>
      <c r="N26" s="6">
        <v>509</v>
      </c>
      <c r="O26" s="107">
        <v>2068</v>
      </c>
      <c r="R26" s="6" t="s">
        <v>66</v>
      </c>
      <c r="S26" s="107">
        <v>43754</v>
      </c>
      <c r="T26" s="107">
        <v>43754</v>
      </c>
      <c r="U26" s="107">
        <v>87508</v>
      </c>
      <c r="W26" s="6" t="s">
        <v>49</v>
      </c>
      <c r="X26" s="107"/>
      <c r="Y26" s="107">
        <v>10661</v>
      </c>
      <c r="Z26" s="107">
        <v>10661</v>
      </c>
      <c r="AD26" s="12" t="s">
        <v>46</v>
      </c>
      <c r="AE26" s="107">
        <v>9520</v>
      </c>
      <c r="AF26" s="107">
        <v>9606</v>
      </c>
      <c r="AG26" s="107">
        <v>-86</v>
      </c>
      <c r="AH26" s="107">
        <v>164</v>
      </c>
      <c r="AI26" s="107">
        <v>2073</v>
      </c>
    </row>
    <row r="27" spans="1:35" x14ac:dyDescent="0.3">
      <c r="A27" s="6">
        <v>503</v>
      </c>
      <c r="B27" s="107">
        <v>4007</v>
      </c>
      <c r="I27" s="6">
        <v>847</v>
      </c>
      <c r="J27" s="107">
        <v>774</v>
      </c>
      <c r="N27" s="6">
        <v>563</v>
      </c>
      <c r="O27" s="107">
        <v>2049</v>
      </c>
      <c r="W27" s="6" t="s">
        <v>24</v>
      </c>
      <c r="X27" s="107">
        <v>9092</v>
      </c>
      <c r="Y27" s="107"/>
      <c r="Z27" s="107">
        <v>9092</v>
      </c>
      <c r="AD27" s="12" t="s">
        <v>35</v>
      </c>
      <c r="AE27" s="107">
        <v>7680</v>
      </c>
      <c r="AF27" s="107">
        <v>7960</v>
      </c>
      <c r="AG27" s="107">
        <v>-280</v>
      </c>
      <c r="AH27" s="107">
        <v>-508</v>
      </c>
      <c r="AI27" s="107">
        <v>541</v>
      </c>
    </row>
    <row r="28" spans="1:35" x14ac:dyDescent="0.3">
      <c r="A28" s="6">
        <v>505</v>
      </c>
      <c r="B28" s="107">
        <v>3805</v>
      </c>
      <c r="I28" s="6">
        <v>585</v>
      </c>
      <c r="J28" s="107">
        <v>742</v>
      </c>
      <c r="N28" s="6">
        <v>580</v>
      </c>
      <c r="O28" s="107">
        <v>1923</v>
      </c>
      <c r="W28" s="6" t="s">
        <v>42</v>
      </c>
      <c r="X28" s="107"/>
      <c r="Y28" s="107">
        <v>9159</v>
      </c>
      <c r="Z28" s="107">
        <v>9159</v>
      </c>
      <c r="AD28" s="12" t="s">
        <v>59</v>
      </c>
      <c r="AE28" s="107">
        <v>2320</v>
      </c>
      <c r="AF28" s="107">
        <v>2548</v>
      </c>
      <c r="AG28" s="107">
        <v>-228</v>
      </c>
      <c r="AH28" s="107">
        <v>-524</v>
      </c>
      <c r="AI28" s="107">
        <v>-458</v>
      </c>
    </row>
    <row r="29" spans="1:35" x14ac:dyDescent="0.3">
      <c r="A29" s="6">
        <v>603</v>
      </c>
      <c r="B29" s="107">
        <v>3543</v>
      </c>
      <c r="I29" s="6">
        <v>303</v>
      </c>
      <c r="J29" s="107">
        <v>739</v>
      </c>
      <c r="N29" s="6">
        <v>541</v>
      </c>
      <c r="O29" s="107">
        <v>1923</v>
      </c>
      <c r="W29" s="6" t="s">
        <v>53</v>
      </c>
      <c r="X29" s="107"/>
      <c r="Y29" s="107">
        <v>9744</v>
      </c>
      <c r="Z29" s="107">
        <v>9744</v>
      </c>
      <c r="AD29" s="6" t="s">
        <v>19</v>
      </c>
      <c r="AE29" s="107">
        <v>17800</v>
      </c>
      <c r="AF29" s="107">
        <v>22786</v>
      </c>
      <c r="AG29" s="107">
        <v>-4986</v>
      </c>
      <c r="AH29" s="107">
        <v>-10585</v>
      </c>
      <c r="AI29" s="107">
        <v>-1906</v>
      </c>
    </row>
    <row r="30" spans="1:35" x14ac:dyDescent="0.3">
      <c r="A30" s="6">
        <v>719</v>
      </c>
      <c r="B30" s="107">
        <v>3205</v>
      </c>
      <c r="I30" s="6">
        <v>712</v>
      </c>
      <c r="J30" s="107">
        <v>729</v>
      </c>
      <c r="N30" s="6">
        <v>801</v>
      </c>
      <c r="O30" s="107">
        <v>1891</v>
      </c>
      <c r="W30" s="6" t="s">
        <v>52</v>
      </c>
      <c r="X30" s="107"/>
      <c r="Y30" s="107">
        <v>7839</v>
      </c>
      <c r="Z30" s="107">
        <v>7839</v>
      </c>
      <c r="AD30" s="12" t="s">
        <v>50</v>
      </c>
      <c r="AE30" s="107">
        <v>6500</v>
      </c>
      <c r="AF30" s="107">
        <v>7940</v>
      </c>
      <c r="AG30" s="107">
        <v>-1440</v>
      </c>
      <c r="AH30" s="107">
        <v>-3235</v>
      </c>
      <c r="AI30" s="107">
        <v>-846</v>
      </c>
    </row>
    <row r="31" spans="1:35" x14ac:dyDescent="0.3">
      <c r="A31" s="6">
        <v>206</v>
      </c>
      <c r="B31" s="107">
        <v>2971</v>
      </c>
      <c r="I31" s="6">
        <v>262</v>
      </c>
      <c r="J31" s="107">
        <v>689</v>
      </c>
      <c r="N31" s="6">
        <v>630</v>
      </c>
      <c r="O31" s="107">
        <v>1804</v>
      </c>
      <c r="W31" s="6" t="s">
        <v>66</v>
      </c>
      <c r="X31" s="107">
        <v>103730</v>
      </c>
      <c r="Y31" s="107">
        <v>99165</v>
      </c>
      <c r="Z31" s="107">
        <v>202895</v>
      </c>
      <c r="AD31" s="12" t="s">
        <v>20</v>
      </c>
      <c r="AE31" s="107">
        <v>7880</v>
      </c>
      <c r="AF31" s="107">
        <v>10204</v>
      </c>
      <c r="AG31" s="107">
        <v>-2324</v>
      </c>
      <c r="AH31" s="107">
        <v>-5268</v>
      </c>
      <c r="AI31" s="107">
        <v>-1214</v>
      </c>
    </row>
    <row r="32" spans="1:35" x14ac:dyDescent="0.3">
      <c r="A32" s="6">
        <v>515</v>
      </c>
      <c r="B32" s="107">
        <v>2922</v>
      </c>
      <c r="I32" s="6">
        <v>720</v>
      </c>
      <c r="J32" s="107">
        <v>669</v>
      </c>
      <c r="N32" s="6">
        <v>845</v>
      </c>
      <c r="O32" s="107">
        <v>1801</v>
      </c>
      <c r="AD32" s="12" t="s">
        <v>22</v>
      </c>
      <c r="AE32" s="107">
        <v>3420</v>
      </c>
      <c r="AF32" s="107">
        <v>4642</v>
      </c>
      <c r="AG32" s="107">
        <v>-1222</v>
      </c>
      <c r="AH32" s="107">
        <v>-2082</v>
      </c>
      <c r="AI32" s="107">
        <v>154</v>
      </c>
    </row>
    <row r="33" spans="1:35" x14ac:dyDescent="0.3">
      <c r="A33" s="6">
        <v>203</v>
      </c>
      <c r="B33" s="107">
        <v>2834</v>
      </c>
      <c r="I33" s="6">
        <v>541</v>
      </c>
      <c r="J33" s="107">
        <v>669</v>
      </c>
      <c r="N33" s="6">
        <v>213</v>
      </c>
      <c r="O33" s="107">
        <v>1744</v>
      </c>
      <c r="AD33" s="6" t="s">
        <v>26</v>
      </c>
      <c r="AE33" s="107">
        <v>13400</v>
      </c>
      <c r="AF33" s="107">
        <v>19170</v>
      </c>
      <c r="AG33" s="107">
        <v>-5770</v>
      </c>
      <c r="AH33" s="107">
        <v>-11884</v>
      </c>
      <c r="AI33" s="107">
        <v>-2840</v>
      </c>
    </row>
    <row r="34" spans="1:35" x14ac:dyDescent="0.3">
      <c r="A34" s="6">
        <v>312</v>
      </c>
      <c r="B34" s="107">
        <v>2830</v>
      </c>
      <c r="I34" s="6">
        <v>432</v>
      </c>
      <c r="J34" s="107">
        <v>649</v>
      </c>
      <c r="N34" s="6">
        <v>716</v>
      </c>
      <c r="O34" s="107">
        <v>1663</v>
      </c>
      <c r="AD34" s="12" t="s">
        <v>27</v>
      </c>
      <c r="AE34" s="107">
        <v>5220</v>
      </c>
      <c r="AF34" s="107">
        <v>7332</v>
      </c>
      <c r="AG34" s="107">
        <v>-2112</v>
      </c>
      <c r="AH34" s="107">
        <v>-4798</v>
      </c>
      <c r="AI34" s="107">
        <v>-1756</v>
      </c>
    </row>
    <row r="35" spans="1:35" x14ac:dyDescent="0.3">
      <c r="A35" s="6">
        <v>918</v>
      </c>
      <c r="B35" s="107">
        <v>2774</v>
      </c>
      <c r="I35" s="6">
        <v>518</v>
      </c>
      <c r="J35" s="107">
        <v>642</v>
      </c>
      <c r="N35" s="6">
        <v>315</v>
      </c>
      <c r="O35" s="107">
        <v>1623</v>
      </c>
      <c r="AD35" s="12" t="s">
        <v>54</v>
      </c>
      <c r="AE35" s="107">
        <v>4920</v>
      </c>
      <c r="AF35" s="107">
        <v>6992</v>
      </c>
      <c r="AG35" s="107">
        <v>-2072</v>
      </c>
      <c r="AH35" s="107">
        <v>-4726</v>
      </c>
      <c r="AI35" s="107">
        <v>-1955</v>
      </c>
    </row>
    <row r="36" spans="1:35" x14ac:dyDescent="0.3">
      <c r="A36" s="6">
        <v>262</v>
      </c>
      <c r="B36" s="107">
        <v>2740</v>
      </c>
      <c r="I36" s="6">
        <v>319</v>
      </c>
      <c r="J36" s="107">
        <v>641</v>
      </c>
      <c r="N36" s="6">
        <v>253</v>
      </c>
      <c r="O36" s="107">
        <v>1573</v>
      </c>
      <c r="AD36" s="12" t="s">
        <v>30</v>
      </c>
      <c r="AE36" s="107">
        <v>3260</v>
      </c>
      <c r="AF36" s="107">
        <v>4846</v>
      </c>
      <c r="AG36" s="107">
        <v>-1586</v>
      </c>
      <c r="AH36" s="107">
        <v>-2360</v>
      </c>
      <c r="AI36" s="107">
        <v>871</v>
      </c>
    </row>
    <row r="37" spans="1:35" x14ac:dyDescent="0.3">
      <c r="A37" s="6">
        <v>715</v>
      </c>
      <c r="B37" s="107">
        <v>2606</v>
      </c>
      <c r="I37" s="6">
        <v>225</v>
      </c>
      <c r="J37" s="107">
        <v>619</v>
      </c>
      <c r="N37" s="6">
        <v>847</v>
      </c>
      <c r="O37" s="107">
        <v>1566</v>
      </c>
      <c r="AD37" s="6" t="s">
        <v>66</v>
      </c>
      <c r="AE37" s="107">
        <v>76120</v>
      </c>
      <c r="AF37" s="107">
        <v>87508</v>
      </c>
      <c r="AG37" s="107">
        <v>-11388</v>
      </c>
      <c r="AH37" s="107">
        <v>-23955</v>
      </c>
      <c r="AI37" s="107">
        <v>-411</v>
      </c>
    </row>
    <row r="38" spans="1:35" x14ac:dyDescent="0.3">
      <c r="A38" s="6">
        <v>405</v>
      </c>
      <c r="B38" s="107">
        <v>2558</v>
      </c>
      <c r="I38" s="6">
        <v>603</v>
      </c>
      <c r="J38" s="107">
        <v>610</v>
      </c>
      <c r="N38" s="6">
        <v>562</v>
      </c>
      <c r="O38" s="107">
        <v>1538</v>
      </c>
    </row>
    <row r="39" spans="1:35" x14ac:dyDescent="0.3">
      <c r="A39" s="6">
        <v>563</v>
      </c>
      <c r="B39" s="107">
        <v>2553</v>
      </c>
      <c r="I39" s="6">
        <v>315</v>
      </c>
      <c r="J39" s="107">
        <v>606</v>
      </c>
      <c r="N39" s="6">
        <v>314</v>
      </c>
      <c r="O39" s="107">
        <v>1535</v>
      </c>
    </row>
    <row r="40" spans="1:35" x14ac:dyDescent="0.3">
      <c r="A40" s="6">
        <v>303</v>
      </c>
      <c r="B40" s="107">
        <v>2477</v>
      </c>
      <c r="I40" s="6">
        <v>209</v>
      </c>
      <c r="J40" s="107">
        <v>599</v>
      </c>
      <c r="N40" s="6">
        <v>225</v>
      </c>
      <c r="O40" s="107">
        <v>1532</v>
      </c>
    </row>
    <row r="41" spans="1:35" x14ac:dyDescent="0.3">
      <c r="A41" s="6">
        <v>718</v>
      </c>
      <c r="B41" s="107">
        <v>2393</v>
      </c>
      <c r="I41" s="6">
        <v>253</v>
      </c>
      <c r="J41" s="107">
        <v>595</v>
      </c>
      <c r="N41" s="6">
        <v>712</v>
      </c>
      <c r="O41" s="107">
        <v>1516</v>
      </c>
    </row>
    <row r="42" spans="1:35" x14ac:dyDescent="0.3">
      <c r="A42" s="6">
        <v>213</v>
      </c>
      <c r="B42" s="107">
        <v>2377</v>
      </c>
      <c r="I42" s="6">
        <v>715</v>
      </c>
      <c r="J42" s="107">
        <v>585</v>
      </c>
      <c r="N42" s="6">
        <v>209</v>
      </c>
      <c r="O42" s="107">
        <v>1471</v>
      </c>
    </row>
    <row r="43" spans="1:35" x14ac:dyDescent="0.3">
      <c r="A43" s="6">
        <v>630</v>
      </c>
      <c r="B43" s="107">
        <v>2377</v>
      </c>
      <c r="I43" s="6">
        <v>917</v>
      </c>
      <c r="J43" s="107">
        <v>565</v>
      </c>
      <c r="N43" s="6">
        <v>718</v>
      </c>
      <c r="O43" s="107">
        <v>1451</v>
      </c>
    </row>
    <row r="44" spans="1:35" x14ac:dyDescent="0.3">
      <c r="A44" s="6">
        <v>573</v>
      </c>
      <c r="B44" s="107">
        <v>2260</v>
      </c>
      <c r="I44" s="6">
        <v>562</v>
      </c>
      <c r="J44" s="107">
        <v>552</v>
      </c>
      <c r="N44" s="6">
        <v>720</v>
      </c>
      <c r="O44" s="107">
        <v>1431</v>
      </c>
    </row>
    <row r="45" spans="1:35" x14ac:dyDescent="0.3">
      <c r="A45" s="6">
        <v>541</v>
      </c>
      <c r="B45" s="107">
        <v>2180</v>
      </c>
      <c r="I45" s="6">
        <v>513</v>
      </c>
      <c r="J45" s="107">
        <v>536</v>
      </c>
      <c r="N45" s="6">
        <v>914</v>
      </c>
      <c r="O45" s="107">
        <v>1427</v>
      </c>
    </row>
    <row r="46" spans="1:35" x14ac:dyDescent="0.3">
      <c r="A46" s="6">
        <v>509</v>
      </c>
      <c r="B46" s="107">
        <v>2100</v>
      </c>
      <c r="I46" s="6">
        <v>580</v>
      </c>
      <c r="J46" s="107">
        <v>526</v>
      </c>
      <c r="N46" s="6">
        <v>530</v>
      </c>
      <c r="O46" s="107">
        <v>1427</v>
      </c>
    </row>
    <row r="47" spans="1:35" x14ac:dyDescent="0.3">
      <c r="A47" s="6">
        <v>708</v>
      </c>
      <c r="B47" s="107">
        <v>2068</v>
      </c>
      <c r="I47" s="6">
        <v>415</v>
      </c>
      <c r="J47" s="107">
        <v>522</v>
      </c>
      <c r="N47" s="6">
        <v>631</v>
      </c>
      <c r="O47" s="107">
        <v>1422</v>
      </c>
    </row>
    <row r="48" spans="1:35" x14ac:dyDescent="0.3">
      <c r="A48" s="6">
        <v>951</v>
      </c>
      <c r="B48" s="107">
        <v>2065</v>
      </c>
      <c r="I48" s="6">
        <v>530</v>
      </c>
      <c r="J48" s="107">
        <v>518</v>
      </c>
      <c r="N48" s="6">
        <v>708</v>
      </c>
      <c r="O48" s="107">
        <v>1411</v>
      </c>
    </row>
    <row r="49" spans="1:15" x14ac:dyDescent="0.3">
      <c r="A49" s="6">
        <v>801</v>
      </c>
      <c r="B49" s="107">
        <v>2051</v>
      </c>
      <c r="I49" s="6">
        <v>360</v>
      </c>
      <c r="J49" s="107">
        <v>515</v>
      </c>
      <c r="N49" s="6">
        <v>518</v>
      </c>
      <c r="O49" s="107">
        <v>1365</v>
      </c>
    </row>
    <row r="50" spans="1:15" x14ac:dyDescent="0.3">
      <c r="A50" s="6">
        <v>847</v>
      </c>
      <c r="B50" s="107">
        <v>2009</v>
      </c>
      <c r="I50" s="6">
        <v>801</v>
      </c>
      <c r="J50" s="107">
        <v>513</v>
      </c>
      <c r="N50" s="6">
        <v>425</v>
      </c>
      <c r="O50" s="107">
        <v>1362</v>
      </c>
    </row>
    <row r="51" spans="1:15" x14ac:dyDescent="0.3">
      <c r="A51" s="6">
        <v>857</v>
      </c>
      <c r="B51" s="107">
        <v>1994</v>
      </c>
      <c r="I51" s="6">
        <v>773</v>
      </c>
      <c r="J51" s="107">
        <v>510</v>
      </c>
      <c r="N51" s="6">
        <v>916</v>
      </c>
      <c r="O51" s="107">
        <v>1341</v>
      </c>
    </row>
    <row r="52" spans="1:15" x14ac:dyDescent="0.3">
      <c r="A52" s="6">
        <v>712</v>
      </c>
      <c r="B52" s="107">
        <v>1985</v>
      </c>
      <c r="I52" s="6">
        <v>707</v>
      </c>
      <c r="J52" s="107">
        <v>495</v>
      </c>
      <c r="N52" s="6">
        <v>318</v>
      </c>
      <c r="O52" s="107">
        <v>1297</v>
      </c>
    </row>
    <row r="53" spans="1:15" x14ac:dyDescent="0.3">
      <c r="A53" s="6">
        <v>580</v>
      </c>
      <c r="B53" s="107">
        <v>1966</v>
      </c>
      <c r="I53" s="6">
        <v>509</v>
      </c>
      <c r="J53" s="107">
        <v>494</v>
      </c>
      <c r="N53" s="6">
        <v>714</v>
      </c>
      <c r="O53" s="107">
        <v>1266</v>
      </c>
    </row>
    <row r="54" spans="1:15" x14ac:dyDescent="0.3">
      <c r="A54" s="6">
        <v>225</v>
      </c>
      <c r="B54" s="107">
        <v>1866</v>
      </c>
      <c r="I54" s="6">
        <v>985</v>
      </c>
      <c r="J54" s="107">
        <v>487</v>
      </c>
      <c r="N54" s="6">
        <v>319</v>
      </c>
      <c r="O54" s="107">
        <v>1255</v>
      </c>
    </row>
    <row r="55" spans="1:15" x14ac:dyDescent="0.3">
      <c r="A55" s="6">
        <v>315</v>
      </c>
      <c r="B55" s="107">
        <v>1849</v>
      </c>
      <c r="I55" s="6">
        <v>425</v>
      </c>
      <c r="J55" s="107">
        <v>482</v>
      </c>
      <c r="N55" s="6">
        <v>585</v>
      </c>
      <c r="O55" s="107">
        <v>1221</v>
      </c>
    </row>
    <row r="56" spans="1:15" x14ac:dyDescent="0.3">
      <c r="A56" s="6">
        <v>253</v>
      </c>
      <c r="B56" s="107">
        <v>1808</v>
      </c>
      <c r="I56" s="6">
        <v>959</v>
      </c>
      <c r="J56" s="107">
        <v>477</v>
      </c>
      <c r="N56" s="6">
        <v>513</v>
      </c>
      <c r="O56" s="107">
        <v>1199</v>
      </c>
    </row>
    <row r="57" spans="1:15" x14ac:dyDescent="0.3">
      <c r="A57" s="6">
        <v>562</v>
      </c>
      <c r="B57" s="107">
        <v>1780</v>
      </c>
      <c r="I57" s="6">
        <v>318</v>
      </c>
      <c r="J57" s="107">
        <v>469</v>
      </c>
      <c r="N57" s="6">
        <v>959</v>
      </c>
      <c r="O57" s="107">
        <v>1193</v>
      </c>
    </row>
    <row r="58" spans="1:15" x14ac:dyDescent="0.3">
      <c r="A58" s="6">
        <v>209</v>
      </c>
      <c r="B58" s="107">
        <v>1777</v>
      </c>
      <c r="I58" s="6">
        <v>860</v>
      </c>
      <c r="J58" s="107">
        <v>434</v>
      </c>
      <c r="N58" s="6">
        <v>860</v>
      </c>
      <c r="O58" s="107">
        <v>1174</v>
      </c>
    </row>
    <row r="59" spans="1:15" x14ac:dyDescent="0.3">
      <c r="A59" s="6">
        <v>720</v>
      </c>
      <c r="B59" s="107">
        <v>1768</v>
      </c>
      <c r="I59" s="6">
        <v>409</v>
      </c>
      <c r="J59" s="107">
        <v>434</v>
      </c>
      <c r="N59" s="6">
        <v>607</v>
      </c>
      <c r="O59" s="107">
        <v>1153</v>
      </c>
    </row>
    <row r="60" spans="1:15" x14ac:dyDescent="0.3">
      <c r="A60" s="6">
        <v>518</v>
      </c>
      <c r="B60" s="107">
        <v>1711</v>
      </c>
      <c r="I60" s="6">
        <v>212</v>
      </c>
      <c r="J60" s="107">
        <v>422</v>
      </c>
      <c r="N60" s="6">
        <v>920</v>
      </c>
      <c r="O60" s="107">
        <v>1130</v>
      </c>
    </row>
    <row r="61" spans="1:15" x14ac:dyDescent="0.3">
      <c r="A61" s="6">
        <v>607</v>
      </c>
      <c r="B61" s="107">
        <v>1610</v>
      </c>
      <c r="I61" s="6">
        <v>631</v>
      </c>
      <c r="J61" s="107">
        <v>411</v>
      </c>
      <c r="N61" s="6">
        <v>419</v>
      </c>
      <c r="O61" s="107">
        <v>1122</v>
      </c>
    </row>
    <row r="62" spans="1:15" x14ac:dyDescent="0.3">
      <c r="A62" s="6">
        <v>319</v>
      </c>
      <c r="B62" s="107">
        <v>1601</v>
      </c>
      <c r="I62" s="6">
        <v>510</v>
      </c>
      <c r="J62" s="107">
        <v>411</v>
      </c>
      <c r="N62" s="6">
        <v>626</v>
      </c>
      <c r="O62" s="107">
        <v>1098</v>
      </c>
    </row>
    <row r="63" spans="1:15" x14ac:dyDescent="0.3">
      <c r="A63" s="6">
        <v>585</v>
      </c>
      <c r="B63" s="107">
        <v>1585</v>
      </c>
      <c r="I63" s="6">
        <v>978</v>
      </c>
      <c r="J63" s="107">
        <v>410</v>
      </c>
      <c r="N63" s="6">
        <v>360</v>
      </c>
      <c r="O63" s="107">
        <v>1090</v>
      </c>
    </row>
    <row r="64" spans="1:15" x14ac:dyDescent="0.3">
      <c r="A64" s="6">
        <v>425</v>
      </c>
      <c r="B64" s="107">
        <v>1548</v>
      </c>
      <c r="I64" s="6">
        <v>661</v>
      </c>
      <c r="J64" s="107">
        <v>394</v>
      </c>
      <c r="N64" s="6">
        <v>818</v>
      </c>
      <c r="O64" s="107">
        <v>1088</v>
      </c>
    </row>
    <row r="65" spans="1:15" x14ac:dyDescent="0.3">
      <c r="A65" s="6">
        <v>631</v>
      </c>
      <c r="B65" s="107">
        <v>1547</v>
      </c>
      <c r="I65" s="6">
        <v>646</v>
      </c>
      <c r="J65" s="107">
        <v>381</v>
      </c>
      <c r="N65" s="6">
        <v>985</v>
      </c>
      <c r="O65" s="107">
        <v>1062</v>
      </c>
    </row>
    <row r="66" spans="1:15" x14ac:dyDescent="0.3">
      <c r="A66" s="6">
        <v>314</v>
      </c>
      <c r="B66" s="107">
        <v>1536</v>
      </c>
      <c r="I66" s="6">
        <v>920</v>
      </c>
      <c r="J66" s="107">
        <v>381</v>
      </c>
      <c r="N66" s="6">
        <v>614</v>
      </c>
      <c r="O66" s="107">
        <v>1057</v>
      </c>
    </row>
    <row r="67" spans="1:15" x14ac:dyDescent="0.3">
      <c r="A67" s="6">
        <v>351</v>
      </c>
      <c r="B67" s="107">
        <v>1533</v>
      </c>
      <c r="I67" s="6">
        <v>419</v>
      </c>
      <c r="J67" s="107">
        <v>380</v>
      </c>
      <c r="N67" s="6">
        <v>475</v>
      </c>
      <c r="O67" s="107">
        <v>1039</v>
      </c>
    </row>
    <row r="68" spans="1:15" x14ac:dyDescent="0.3">
      <c r="A68" s="6">
        <v>716</v>
      </c>
      <c r="B68" s="107">
        <v>1511</v>
      </c>
      <c r="I68" s="6">
        <v>916</v>
      </c>
      <c r="J68" s="107">
        <v>379</v>
      </c>
      <c r="N68" s="6">
        <v>707</v>
      </c>
      <c r="O68" s="107">
        <v>1013</v>
      </c>
    </row>
    <row r="69" spans="1:15" x14ac:dyDescent="0.3">
      <c r="A69" s="6">
        <v>530</v>
      </c>
      <c r="B69" s="107">
        <v>1506</v>
      </c>
      <c r="I69" s="6">
        <v>772</v>
      </c>
      <c r="J69" s="107">
        <v>358</v>
      </c>
      <c r="N69" s="6">
        <v>234</v>
      </c>
      <c r="O69" s="107">
        <v>981</v>
      </c>
    </row>
    <row r="70" spans="1:15" x14ac:dyDescent="0.3">
      <c r="A70" s="6">
        <v>916</v>
      </c>
      <c r="B70" s="107">
        <v>1459</v>
      </c>
      <c r="I70" s="6">
        <v>234</v>
      </c>
      <c r="J70" s="107">
        <v>356</v>
      </c>
      <c r="N70" s="6">
        <v>773</v>
      </c>
      <c r="O70" s="107">
        <v>971</v>
      </c>
    </row>
    <row r="71" spans="1:15" x14ac:dyDescent="0.3">
      <c r="A71" s="6">
        <v>318</v>
      </c>
      <c r="B71" s="107">
        <v>1454</v>
      </c>
      <c r="I71" s="6">
        <v>561</v>
      </c>
      <c r="J71" s="107">
        <v>352</v>
      </c>
      <c r="N71" s="6">
        <v>305</v>
      </c>
      <c r="O71" s="107">
        <v>944</v>
      </c>
    </row>
    <row r="72" spans="1:15" x14ac:dyDescent="0.3">
      <c r="A72" s="6">
        <v>513</v>
      </c>
      <c r="B72" s="107">
        <v>1453</v>
      </c>
      <c r="I72" s="6">
        <v>937</v>
      </c>
      <c r="J72" s="107">
        <v>347</v>
      </c>
      <c r="N72" s="6">
        <v>432</v>
      </c>
      <c r="O72" s="107">
        <v>924</v>
      </c>
    </row>
    <row r="73" spans="1:15" x14ac:dyDescent="0.3">
      <c r="A73" s="6">
        <v>959</v>
      </c>
      <c r="B73" s="107">
        <v>1404</v>
      </c>
      <c r="I73" s="6">
        <v>740</v>
      </c>
      <c r="J73" s="107">
        <v>346</v>
      </c>
      <c r="N73" s="6">
        <v>561</v>
      </c>
      <c r="O73" s="107">
        <v>920</v>
      </c>
    </row>
    <row r="74" spans="1:15" x14ac:dyDescent="0.3">
      <c r="A74" s="6">
        <v>860</v>
      </c>
      <c r="B74" s="107">
        <v>1400</v>
      </c>
      <c r="I74" s="6">
        <v>337</v>
      </c>
      <c r="J74" s="107">
        <v>345</v>
      </c>
      <c r="N74" s="6">
        <v>857</v>
      </c>
      <c r="O74" s="107">
        <v>898</v>
      </c>
    </row>
    <row r="75" spans="1:15" x14ac:dyDescent="0.3">
      <c r="A75" s="6">
        <v>845</v>
      </c>
      <c r="B75" s="107">
        <v>1351</v>
      </c>
      <c r="I75" s="6">
        <v>573</v>
      </c>
      <c r="J75" s="107">
        <v>344</v>
      </c>
      <c r="N75" s="6">
        <v>415</v>
      </c>
      <c r="O75" s="107">
        <v>868</v>
      </c>
    </row>
    <row r="76" spans="1:15" x14ac:dyDescent="0.3">
      <c r="A76" s="6">
        <v>707</v>
      </c>
      <c r="B76" s="107">
        <v>1323</v>
      </c>
      <c r="I76" s="6">
        <v>614</v>
      </c>
      <c r="J76" s="107">
        <v>338</v>
      </c>
      <c r="N76" s="6">
        <v>417</v>
      </c>
      <c r="O76" s="107">
        <v>852</v>
      </c>
    </row>
    <row r="77" spans="1:15" x14ac:dyDescent="0.3">
      <c r="A77" s="6">
        <v>360</v>
      </c>
      <c r="B77" s="107">
        <v>1317</v>
      </c>
      <c r="I77" s="6">
        <v>972</v>
      </c>
      <c r="J77" s="107">
        <v>321</v>
      </c>
      <c r="N77" s="6">
        <v>347</v>
      </c>
      <c r="O77" s="107">
        <v>846</v>
      </c>
    </row>
    <row r="78" spans="1:15" x14ac:dyDescent="0.3">
      <c r="A78" s="6">
        <v>714</v>
      </c>
      <c r="B78" s="107">
        <v>1299</v>
      </c>
      <c r="I78" s="6">
        <v>818</v>
      </c>
      <c r="J78" s="107">
        <v>319</v>
      </c>
      <c r="N78" s="6">
        <v>937</v>
      </c>
      <c r="O78" s="107">
        <v>825</v>
      </c>
    </row>
    <row r="79" spans="1:15" x14ac:dyDescent="0.3">
      <c r="A79" s="6">
        <v>985</v>
      </c>
      <c r="B79" s="107">
        <v>1278</v>
      </c>
      <c r="I79" s="6">
        <v>407</v>
      </c>
      <c r="J79" s="107">
        <v>317</v>
      </c>
      <c r="N79" s="6">
        <v>212</v>
      </c>
      <c r="O79" s="107">
        <v>808</v>
      </c>
    </row>
    <row r="80" spans="1:15" x14ac:dyDescent="0.3">
      <c r="A80" s="6">
        <v>432</v>
      </c>
      <c r="B80" s="107">
        <v>1275</v>
      </c>
      <c r="I80" s="6">
        <v>936</v>
      </c>
      <c r="J80" s="107">
        <v>302</v>
      </c>
      <c r="N80" s="6">
        <v>740</v>
      </c>
      <c r="O80" s="107">
        <v>802</v>
      </c>
    </row>
    <row r="81" spans="1:15" x14ac:dyDescent="0.3">
      <c r="A81" s="6">
        <v>920</v>
      </c>
      <c r="B81" s="107">
        <v>1274</v>
      </c>
      <c r="I81" s="6">
        <v>714</v>
      </c>
      <c r="J81" s="107">
        <v>297</v>
      </c>
      <c r="N81" s="6">
        <v>407</v>
      </c>
      <c r="O81" s="107">
        <v>787</v>
      </c>
    </row>
    <row r="82" spans="1:15" x14ac:dyDescent="0.3">
      <c r="A82" s="6">
        <v>419</v>
      </c>
      <c r="B82" s="107">
        <v>1263</v>
      </c>
      <c r="I82" s="6">
        <v>915</v>
      </c>
      <c r="J82" s="107">
        <v>292</v>
      </c>
      <c r="N82" s="6">
        <v>337</v>
      </c>
      <c r="O82" s="107">
        <v>782</v>
      </c>
    </row>
    <row r="83" spans="1:15" x14ac:dyDescent="0.3">
      <c r="A83" s="6">
        <v>773</v>
      </c>
      <c r="B83" s="107">
        <v>1234</v>
      </c>
      <c r="I83" s="6">
        <v>323</v>
      </c>
      <c r="J83" s="107">
        <v>282</v>
      </c>
      <c r="N83" s="6">
        <v>508</v>
      </c>
      <c r="O83" s="107">
        <v>746</v>
      </c>
    </row>
    <row r="84" spans="1:15" x14ac:dyDescent="0.3">
      <c r="A84" s="6">
        <v>626</v>
      </c>
      <c r="B84" s="107">
        <v>1215</v>
      </c>
      <c r="I84" s="6">
        <v>904</v>
      </c>
      <c r="J84" s="107">
        <v>278</v>
      </c>
      <c r="N84" s="6">
        <v>414</v>
      </c>
      <c r="O84" s="107">
        <v>716</v>
      </c>
    </row>
    <row r="85" spans="1:15" x14ac:dyDescent="0.3">
      <c r="A85" s="6">
        <v>614</v>
      </c>
      <c r="B85" s="107">
        <v>1193</v>
      </c>
      <c r="I85" s="6">
        <v>951</v>
      </c>
      <c r="J85" s="107">
        <v>276</v>
      </c>
      <c r="N85" s="6">
        <v>936</v>
      </c>
      <c r="O85" s="107">
        <v>710</v>
      </c>
    </row>
    <row r="86" spans="1:15" x14ac:dyDescent="0.3">
      <c r="A86" s="6">
        <v>415</v>
      </c>
      <c r="B86" s="107">
        <v>1162</v>
      </c>
      <c r="I86" s="6">
        <v>309</v>
      </c>
      <c r="J86" s="107">
        <v>274</v>
      </c>
      <c r="N86" s="6">
        <v>409</v>
      </c>
      <c r="O86" s="107">
        <v>699</v>
      </c>
    </row>
    <row r="87" spans="1:15" x14ac:dyDescent="0.3">
      <c r="A87" s="6">
        <v>234</v>
      </c>
      <c r="B87" s="107">
        <v>1125</v>
      </c>
      <c r="I87" s="6">
        <v>508</v>
      </c>
      <c r="J87" s="107">
        <v>272</v>
      </c>
      <c r="N87" s="6">
        <v>774</v>
      </c>
      <c r="O87" s="107">
        <v>690</v>
      </c>
    </row>
    <row r="88" spans="1:15" x14ac:dyDescent="0.3">
      <c r="A88" s="6">
        <v>561</v>
      </c>
      <c r="B88" s="107">
        <v>1108</v>
      </c>
      <c r="I88" s="6">
        <v>254</v>
      </c>
      <c r="J88" s="107">
        <v>268</v>
      </c>
      <c r="N88" s="6">
        <v>504</v>
      </c>
      <c r="O88" s="107">
        <v>687</v>
      </c>
    </row>
    <row r="89" spans="1:15" x14ac:dyDescent="0.3">
      <c r="A89" s="6">
        <v>818</v>
      </c>
      <c r="B89" s="107">
        <v>1091</v>
      </c>
      <c r="I89" s="6">
        <v>626</v>
      </c>
      <c r="J89" s="107">
        <v>265</v>
      </c>
      <c r="N89" s="6">
        <v>636</v>
      </c>
      <c r="O89" s="107">
        <v>678</v>
      </c>
    </row>
    <row r="90" spans="1:15" x14ac:dyDescent="0.3">
      <c r="A90" s="6">
        <v>475</v>
      </c>
      <c r="B90" s="107">
        <v>1032</v>
      </c>
      <c r="I90" s="6">
        <v>805</v>
      </c>
      <c r="J90" s="107">
        <v>259</v>
      </c>
      <c r="N90" s="6">
        <v>510</v>
      </c>
      <c r="O90" s="107">
        <v>677</v>
      </c>
    </row>
    <row r="91" spans="1:15" x14ac:dyDescent="0.3">
      <c r="A91" s="6">
        <v>937</v>
      </c>
      <c r="B91" s="107">
        <v>1011</v>
      </c>
      <c r="I91" s="6">
        <v>817</v>
      </c>
      <c r="J91" s="107">
        <v>256</v>
      </c>
      <c r="N91" s="6">
        <v>351</v>
      </c>
      <c r="O91" s="107">
        <v>671</v>
      </c>
    </row>
    <row r="92" spans="1:15" x14ac:dyDescent="0.3">
      <c r="A92" s="6">
        <v>740</v>
      </c>
      <c r="B92" s="107">
        <v>990</v>
      </c>
      <c r="I92" s="6">
        <v>516</v>
      </c>
      <c r="J92" s="107">
        <v>240</v>
      </c>
      <c r="N92" s="6">
        <v>805</v>
      </c>
      <c r="O92" s="107">
        <v>663</v>
      </c>
    </row>
    <row r="93" spans="1:15" x14ac:dyDescent="0.3">
      <c r="A93" s="6">
        <v>337</v>
      </c>
      <c r="B93" s="107">
        <v>957</v>
      </c>
      <c r="I93" s="6">
        <v>949</v>
      </c>
      <c r="J93" s="107">
        <v>233</v>
      </c>
      <c r="N93" s="6">
        <v>772</v>
      </c>
      <c r="O93" s="107">
        <v>647</v>
      </c>
    </row>
    <row r="94" spans="1:15" x14ac:dyDescent="0.3">
      <c r="A94" s="6">
        <v>409</v>
      </c>
      <c r="B94" s="107">
        <v>956</v>
      </c>
      <c r="I94" s="6">
        <v>727</v>
      </c>
      <c r="J94" s="107">
        <v>224</v>
      </c>
      <c r="N94" s="6">
        <v>754</v>
      </c>
      <c r="O94" s="107">
        <v>630</v>
      </c>
    </row>
    <row r="95" spans="1:15" x14ac:dyDescent="0.3">
      <c r="A95" s="6">
        <v>407</v>
      </c>
      <c r="B95" s="107">
        <v>945</v>
      </c>
      <c r="I95" s="6">
        <v>440</v>
      </c>
      <c r="J95" s="107">
        <v>219</v>
      </c>
      <c r="N95" s="6">
        <v>972</v>
      </c>
      <c r="O95" s="107">
        <v>614</v>
      </c>
    </row>
    <row r="96" spans="1:15" x14ac:dyDescent="0.3">
      <c r="A96" s="6">
        <v>510</v>
      </c>
      <c r="B96" s="107">
        <v>895</v>
      </c>
      <c r="I96" s="6">
        <v>956</v>
      </c>
      <c r="J96" s="107">
        <v>219</v>
      </c>
      <c r="N96" s="6">
        <v>661</v>
      </c>
      <c r="O96" s="107">
        <v>591</v>
      </c>
    </row>
    <row r="97" spans="1:15" x14ac:dyDescent="0.3">
      <c r="A97" s="6">
        <v>212</v>
      </c>
      <c r="B97" s="107">
        <v>881</v>
      </c>
      <c r="I97" s="6">
        <v>505</v>
      </c>
      <c r="J97" s="107">
        <v>216</v>
      </c>
      <c r="N97" s="6">
        <v>813</v>
      </c>
      <c r="O97" s="107">
        <v>590</v>
      </c>
    </row>
    <row r="98" spans="1:15" x14ac:dyDescent="0.3">
      <c r="A98" s="6">
        <v>936</v>
      </c>
      <c r="B98" s="107">
        <v>879</v>
      </c>
      <c r="I98" s="6">
        <v>314</v>
      </c>
      <c r="J98" s="107">
        <v>213</v>
      </c>
      <c r="N98" s="6">
        <v>727</v>
      </c>
      <c r="O98" s="107">
        <v>586</v>
      </c>
    </row>
    <row r="99" spans="1:15" x14ac:dyDescent="0.3">
      <c r="A99" s="6">
        <v>508</v>
      </c>
      <c r="B99" s="107">
        <v>875</v>
      </c>
      <c r="I99" s="6">
        <v>475</v>
      </c>
      <c r="J99" s="107">
        <v>211</v>
      </c>
      <c r="N99" s="6">
        <v>909</v>
      </c>
      <c r="O99" s="107">
        <v>552</v>
      </c>
    </row>
    <row r="100" spans="1:15" x14ac:dyDescent="0.3">
      <c r="A100" s="6">
        <v>772</v>
      </c>
      <c r="B100" s="107">
        <v>851</v>
      </c>
      <c r="I100" s="6">
        <v>617</v>
      </c>
      <c r="J100" s="107">
        <v>204</v>
      </c>
      <c r="N100" s="6">
        <v>650</v>
      </c>
      <c r="O100" s="107">
        <v>541</v>
      </c>
    </row>
    <row r="101" spans="1:15" x14ac:dyDescent="0.3">
      <c r="A101" s="6">
        <v>305</v>
      </c>
      <c r="B101" s="107">
        <v>845</v>
      </c>
      <c r="I101" s="6">
        <v>831</v>
      </c>
      <c r="J101" s="107">
        <v>199</v>
      </c>
      <c r="N101" s="6">
        <v>440</v>
      </c>
      <c r="O101" s="107">
        <v>541</v>
      </c>
    </row>
    <row r="102" spans="1:15" x14ac:dyDescent="0.3">
      <c r="A102" s="6">
        <v>972</v>
      </c>
      <c r="B102" s="107">
        <v>827</v>
      </c>
      <c r="I102" s="6">
        <v>618</v>
      </c>
      <c r="J102" s="107">
        <v>197</v>
      </c>
      <c r="N102" s="6">
        <v>339</v>
      </c>
      <c r="O102" s="107">
        <v>530</v>
      </c>
    </row>
    <row r="103" spans="1:15" x14ac:dyDescent="0.3">
      <c r="A103" s="6">
        <v>661</v>
      </c>
      <c r="B103" s="107">
        <v>824</v>
      </c>
      <c r="I103" s="6">
        <v>224</v>
      </c>
      <c r="J103" s="107">
        <v>196</v>
      </c>
      <c r="N103" s="6">
        <v>617</v>
      </c>
      <c r="O103" s="107">
        <v>496</v>
      </c>
    </row>
    <row r="104" spans="1:15" x14ac:dyDescent="0.3">
      <c r="A104" s="6">
        <v>978</v>
      </c>
      <c r="B104" s="107">
        <v>802</v>
      </c>
      <c r="I104" s="6">
        <v>760</v>
      </c>
      <c r="J104" s="107">
        <v>195</v>
      </c>
      <c r="N104" s="6">
        <v>904</v>
      </c>
      <c r="O104" s="107">
        <v>494</v>
      </c>
    </row>
    <row r="105" spans="1:15" x14ac:dyDescent="0.3">
      <c r="A105" s="6">
        <v>417</v>
      </c>
      <c r="B105" s="107">
        <v>787</v>
      </c>
      <c r="I105" s="6">
        <v>414</v>
      </c>
      <c r="J105" s="107">
        <v>191</v>
      </c>
      <c r="N105" s="6">
        <v>608</v>
      </c>
      <c r="O105" s="107">
        <v>493</v>
      </c>
    </row>
    <row r="106" spans="1:15" x14ac:dyDescent="0.3">
      <c r="A106" s="6">
        <v>414</v>
      </c>
      <c r="B106" s="107">
        <v>746</v>
      </c>
      <c r="I106" s="6">
        <v>210</v>
      </c>
      <c r="J106" s="107">
        <v>181</v>
      </c>
      <c r="N106" s="6">
        <v>978</v>
      </c>
      <c r="O106" s="107">
        <v>489</v>
      </c>
    </row>
    <row r="107" spans="1:15" x14ac:dyDescent="0.3">
      <c r="A107" s="6">
        <v>914</v>
      </c>
      <c r="B107" s="107">
        <v>739</v>
      </c>
      <c r="I107" s="6">
        <v>321</v>
      </c>
      <c r="J107" s="107">
        <v>173</v>
      </c>
      <c r="N107" s="6">
        <v>239</v>
      </c>
      <c r="O107" s="107">
        <v>469</v>
      </c>
    </row>
    <row r="108" spans="1:15" x14ac:dyDescent="0.3">
      <c r="A108" s="6">
        <v>636</v>
      </c>
      <c r="B108" s="107">
        <v>728</v>
      </c>
      <c r="I108" s="6">
        <v>925</v>
      </c>
      <c r="J108" s="107">
        <v>171</v>
      </c>
      <c r="N108" s="6">
        <v>956</v>
      </c>
      <c r="O108" s="107">
        <v>468</v>
      </c>
    </row>
    <row r="109" spans="1:15" x14ac:dyDescent="0.3">
      <c r="A109" s="6">
        <v>805</v>
      </c>
      <c r="B109" s="107">
        <v>726</v>
      </c>
      <c r="I109" s="6">
        <v>813</v>
      </c>
      <c r="J109" s="107">
        <v>170</v>
      </c>
      <c r="N109" s="6">
        <v>954</v>
      </c>
      <c r="O109" s="107">
        <v>457</v>
      </c>
    </row>
    <row r="110" spans="1:15" x14ac:dyDescent="0.3">
      <c r="A110" s="6">
        <v>917</v>
      </c>
      <c r="B110" s="107">
        <v>719</v>
      </c>
      <c r="I110" s="6">
        <v>636</v>
      </c>
      <c r="J110" s="107">
        <v>170</v>
      </c>
      <c r="N110" s="6">
        <v>309</v>
      </c>
      <c r="O110" s="107">
        <v>452</v>
      </c>
    </row>
    <row r="111" spans="1:15" x14ac:dyDescent="0.3">
      <c r="A111" s="6">
        <v>347</v>
      </c>
      <c r="B111" s="107">
        <v>684</v>
      </c>
      <c r="I111" s="6">
        <v>954</v>
      </c>
      <c r="J111" s="107">
        <v>162</v>
      </c>
      <c r="N111" s="6">
        <v>567</v>
      </c>
      <c r="O111" s="107">
        <v>450</v>
      </c>
    </row>
    <row r="112" spans="1:15" x14ac:dyDescent="0.3">
      <c r="A112" s="6">
        <v>646</v>
      </c>
      <c r="B112" s="107">
        <v>675</v>
      </c>
      <c r="I112" s="6">
        <v>330</v>
      </c>
      <c r="J112" s="107">
        <v>160</v>
      </c>
      <c r="N112" s="6">
        <v>781</v>
      </c>
      <c r="O112" s="107">
        <v>445</v>
      </c>
    </row>
    <row r="113" spans="1:15" x14ac:dyDescent="0.3">
      <c r="A113" s="6">
        <v>440</v>
      </c>
      <c r="B113" s="107">
        <v>658</v>
      </c>
      <c r="I113" s="6">
        <v>430</v>
      </c>
      <c r="J113" s="107">
        <v>155</v>
      </c>
      <c r="N113" s="6">
        <v>330</v>
      </c>
      <c r="O113" s="107">
        <v>436</v>
      </c>
    </row>
    <row r="114" spans="1:15" x14ac:dyDescent="0.3">
      <c r="A114" s="6">
        <v>904</v>
      </c>
      <c r="B114" s="107">
        <v>643</v>
      </c>
      <c r="I114" s="6">
        <v>754</v>
      </c>
      <c r="J114" s="107">
        <v>151</v>
      </c>
      <c r="N114" s="6">
        <v>816</v>
      </c>
      <c r="O114" s="107">
        <v>420</v>
      </c>
    </row>
    <row r="115" spans="1:15" x14ac:dyDescent="0.3">
      <c r="A115" s="6">
        <v>754</v>
      </c>
      <c r="B115" s="107">
        <v>642</v>
      </c>
      <c r="I115" s="6">
        <v>305</v>
      </c>
      <c r="J115" s="107">
        <v>134</v>
      </c>
      <c r="N115" s="6">
        <v>949</v>
      </c>
      <c r="O115" s="107">
        <v>414</v>
      </c>
    </row>
    <row r="116" spans="1:15" x14ac:dyDescent="0.3">
      <c r="A116" s="6">
        <v>727</v>
      </c>
      <c r="B116" s="107">
        <v>641</v>
      </c>
      <c r="I116" s="6">
        <v>806</v>
      </c>
      <c r="J116" s="107">
        <v>134</v>
      </c>
      <c r="N116" s="6">
        <v>224</v>
      </c>
      <c r="O116" s="107">
        <v>411</v>
      </c>
    </row>
    <row r="117" spans="1:15" x14ac:dyDescent="0.3">
      <c r="A117" s="6">
        <v>504</v>
      </c>
      <c r="B117" s="107">
        <v>638</v>
      </c>
      <c r="I117" s="6">
        <v>559</v>
      </c>
      <c r="J117" s="107">
        <v>129</v>
      </c>
      <c r="N117" s="6">
        <v>915</v>
      </c>
      <c r="O117" s="107">
        <v>405</v>
      </c>
    </row>
    <row r="118" spans="1:15" x14ac:dyDescent="0.3">
      <c r="A118" s="6">
        <v>309</v>
      </c>
      <c r="B118" s="107">
        <v>636</v>
      </c>
      <c r="I118" s="6">
        <v>781</v>
      </c>
      <c r="J118" s="107">
        <v>127</v>
      </c>
      <c r="N118" s="6">
        <v>323</v>
      </c>
      <c r="O118" s="107">
        <v>364</v>
      </c>
    </row>
    <row r="119" spans="1:15" x14ac:dyDescent="0.3">
      <c r="A119" s="6">
        <v>813</v>
      </c>
      <c r="B119" s="107">
        <v>634</v>
      </c>
      <c r="I119" s="6">
        <v>716</v>
      </c>
      <c r="J119" s="107">
        <v>121</v>
      </c>
      <c r="N119" s="6">
        <v>817</v>
      </c>
      <c r="O119" s="107">
        <v>357</v>
      </c>
    </row>
    <row r="120" spans="1:15" x14ac:dyDescent="0.3">
      <c r="A120" s="6">
        <v>956</v>
      </c>
      <c r="B120" s="107">
        <v>596</v>
      </c>
      <c r="I120" s="6">
        <v>786</v>
      </c>
      <c r="J120" s="107">
        <v>117</v>
      </c>
      <c r="N120" s="6">
        <v>917</v>
      </c>
      <c r="O120" s="107">
        <v>353</v>
      </c>
    </row>
    <row r="121" spans="1:15" x14ac:dyDescent="0.3">
      <c r="A121" s="6">
        <v>617</v>
      </c>
      <c r="B121" s="107">
        <v>593</v>
      </c>
      <c r="I121" s="6">
        <v>682</v>
      </c>
      <c r="J121" s="107">
        <v>112</v>
      </c>
      <c r="N121" s="6">
        <v>646</v>
      </c>
      <c r="O121" s="107">
        <v>353</v>
      </c>
    </row>
    <row r="122" spans="1:15" x14ac:dyDescent="0.3">
      <c r="A122" s="6">
        <v>915</v>
      </c>
      <c r="B122" s="107">
        <v>588</v>
      </c>
      <c r="I122" s="6">
        <v>504</v>
      </c>
      <c r="J122" s="107">
        <v>106</v>
      </c>
      <c r="N122" s="6">
        <v>559</v>
      </c>
      <c r="O122" s="107">
        <v>353</v>
      </c>
    </row>
    <row r="123" spans="1:15" x14ac:dyDescent="0.3">
      <c r="A123" s="6">
        <v>774</v>
      </c>
      <c r="B123" s="107">
        <v>548</v>
      </c>
      <c r="I123" s="6">
        <v>214</v>
      </c>
      <c r="J123" s="107">
        <v>102</v>
      </c>
      <c r="N123" s="6">
        <v>516</v>
      </c>
      <c r="O123" s="107">
        <v>316</v>
      </c>
    </row>
    <row r="124" spans="1:15" x14ac:dyDescent="0.3">
      <c r="A124" s="6">
        <v>949</v>
      </c>
      <c r="B124" s="107">
        <v>534</v>
      </c>
      <c r="I124" s="6">
        <v>386</v>
      </c>
      <c r="J124" s="107">
        <v>96</v>
      </c>
      <c r="N124" s="6">
        <v>619</v>
      </c>
      <c r="O124" s="107">
        <v>303</v>
      </c>
    </row>
    <row r="125" spans="1:15" x14ac:dyDescent="0.3">
      <c r="A125" s="6">
        <v>224</v>
      </c>
      <c r="B125" s="107">
        <v>532</v>
      </c>
      <c r="I125" s="6">
        <v>608</v>
      </c>
      <c r="J125" s="107">
        <v>91</v>
      </c>
      <c r="N125" s="6">
        <v>254</v>
      </c>
      <c r="O125" s="107">
        <v>292</v>
      </c>
    </row>
    <row r="126" spans="1:15" x14ac:dyDescent="0.3">
      <c r="A126" s="6">
        <v>954</v>
      </c>
      <c r="B126" s="107">
        <v>527</v>
      </c>
      <c r="I126" s="6">
        <v>567</v>
      </c>
      <c r="J126" s="107">
        <v>89</v>
      </c>
      <c r="N126" s="6">
        <v>210</v>
      </c>
      <c r="O126" s="107">
        <v>292</v>
      </c>
    </row>
    <row r="127" spans="1:15" x14ac:dyDescent="0.3">
      <c r="A127" s="6">
        <v>323</v>
      </c>
      <c r="B127" s="107">
        <v>526</v>
      </c>
      <c r="I127" s="6">
        <v>816</v>
      </c>
      <c r="J127" s="107">
        <v>87</v>
      </c>
      <c r="N127" s="6">
        <v>321</v>
      </c>
      <c r="O127" s="107">
        <v>291</v>
      </c>
    </row>
    <row r="128" spans="1:15" x14ac:dyDescent="0.3">
      <c r="A128" s="6">
        <v>330</v>
      </c>
      <c r="B128" s="107">
        <v>525</v>
      </c>
      <c r="I128" s="6">
        <v>325</v>
      </c>
      <c r="J128" s="107">
        <v>81</v>
      </c>
      <c r="N128" s="6">
        <v>786</v>
      </c>
      <c r="O128" s="107">
        <v>290</v>
      </c>
    </row>
    <row r="129" spans="1:15" x14ac:dyDescent="0.3">
      <c r="A129" s="6">
        <v>817</v>
      </c>
      <c r="B129" s="107">
        <v>511</v>
      </c>
      <c r="I129" s="6">
        <v>408</v>
      </c>
      <c r="J129" s="107">
        <v>79</v>
      </c>
      <c r="N129" s="6">
        <v>660</v>
      </c>
      <c r="O129" s="107">
        <v>286</v>
      </c>
    </row>
    <row r="130" spans="1:15" x14ac:dyDescent="0.3">
      <c r="A130" s="6">
        <v>781</v>
      </c>
      <c r="B130" s="107">
        <v>498</v>
      </c>
      <c r="I130" s="6">
        <v>217</v>
      </c>
      <c r="J130" s="107">
        <v>78</v>
      </c>
      <c r="N130" s="6">
        <v>430</v>
      </c>
      <c r="O130" s="107">
        <v>278</v>
      </c>
    </row>
    <row r="131" spans="1:15" x14ac:dyDescent="0.3">
      <c r="A131" s="6">
        <v>516</v>
      </c>
      <c r="B131" s="107">
        <v>476</v>
      </c>
      <c r="I131" s="6">
        <v>239</v>
      </c>
      <c r="J131" s="107">
        <v>78</v>
      </c>
      <c r="N131" s="6">
        <v>214</v>
      </c>
      <c r="O131" s="107">
        <v>262</v>
      </c>
    </row>
    <row r="132" spans="1:15" x14ac:dyDescent="0.3">
      <c r="A132" s="6">
        <v>608</v>
      </c>
      <c r="B132" s="107">
        <v>473</v>
      </c>
      <c r="I132" s="6">
        <v>863</v>
      </c>
      <c r="J132" s="107">
        <v>76</v>
      </c>
      <c r="N132" s="6">
        <v>806</v>
      </c>
      <c r="O132" s="107">
        <v>251</v>
      </c>
    </row>
    <row r="133" spans="1:15" x14ac:dyDescent="0.3">
      <c r="A133" s="6">
        <v>254</v>
      </c>
      <c r="B133" s="107">
        <v>453</v>
      </c>
      <c r="I133" s="6">
        <v>417</v>
      </c>
      <c r="J133" s="107">
        <v>76</v>
      </c>
      <c r="N133" s="6">
        <v>713</v>
      </c>
      <c r="O133" s="107">
        <v>239</v>
      </c>
    </row>
    <row r="134" spans="1:15" x14ac:dyDescent="0.3">
      <c r="A134" s="6">
        <v>650</v>
      </c>
      <c r="B134" s="107">
        <v>451</v>
      </c>
      <c r="I134" s="6">
        <v>361</v>
      </c>
      <c r="J134" s="107">
        <v>70</v>
      </c>
      <c r="N134" s="6">
        <v>682</v>
      </c>
      <c r="O134" s="107">
        <v>233</v>
      </c>
    </row>
    <row r="135" spans="1:15" x14ac:dyDescent="0.3">
      <c r="A135" s="6">
        <v>567</v>
      </c>
      <c r="B135" s="107">
        <v>447</v>
      </c>
      <c r="I135" s="6">
        <v>660</v>
      </c>
      <c r="J135" s="107">
        <v>66</v>
      </c>
      <c r="N135" s="6">
        <v>325</v>
      </c>
      <c r="O135" s="107">
        <v>230</v>
      </c>
    </row>
    <row r="136" spans="1:15" x14ac:dyDescent="0.3">
      <c r="A136" s="6">
        <v>816</v>
      </c>
      <c r="B136" s="107">
        <v>446</v>
      </c>
      <c r="I136" s="6">
        <v>713</v>
      </c>
      <c r="J136" s="107">
        <v>58</v>
      </c>
      <c r="N136" s="6">
        <v>760</v>
      </c>
      <c r="O136" s="107">
        <v>226</v>
      </c>
    </row>
    <row r="137" spans="1:15" x14ac:dyDescent="0.3">
      <c r="A137" s="6">
        <v>339</v>
      </c>
      <c r="B137" s="107">
        <v>443</v>
      </c>
      <c r="I137" s="6">
        <v>352</v>
      </c>
      <c r="J137" s="107">
        <v>57</v>
      </c>
      <c r="N137" s="6">
        <v>386</v>
      </c>
      <c r="O137" s="107">
        <v>212</v>
      </c>
    </row>
    <row r="138" spans="1:15" x14ac:dyDescent="0.3">
      <c r="A138" s="6">
        <v>239</v>
      </c>
      <c r="B138" s="107">
        <v>432</v>
      </c>
      <c r="I138" s="6">
        <v>832</v>
      </c>
      <c r="J138" s="107">
        <v>55</v>
      </c>
      <c r="N138" s="6">
        <v>618</v>
      </c>
      <c r="O138" s="107">
        <v>203</v>
      </c>
    </row>
    <row r="139" spans="1:15" x14ac:dyDescent="0.3">
      <c r="A139" s="6">
        <v>210</v>
      </c>
      <c r="B139" s="107">
        <v>425</v>
      </c>
      <c r="I139" s="6">
        <v>850</v>
      </c>
      <c r="J139" s="107">
        <v>51</v>
      </c>
      <c r="N139" s="6">
        <v>831</v>
      </c>
      <c r="O139" s="107">
        <v>202</v>
      </c>
    </row>
    <row r="140" spans="1:15" x14ac:dyDescent="0.3">
      <c r="A140" s="6">
        <v>559</v>
      </c>
      <c r="B140" s="107">
        <v>423</v>
      </c>
      <c r="I140" s="6">
        <v>512</v>
      </c>
      <c r="J140" s="107">
        <v>47</v>
      </c>
      <c r="N140" s="6">
        <v>850</v>
      </c>
      <c r="O140" s="107">
        <v>200</v>
      </c>
    </row>
    <row r="141" spans="1:15" x14ac:dyDescent="0.3">
      <c r="A141" s="6">
        <v>321</v>
      </c>
      <c r="B141" s="107">
        <v>386</v>
      </c>
      <c r="I141" s="6">
        <v>281</v>
      </c>
      <c r="J141" s="107">
        <v>39</v>
      </c>
      <c r="N141" s="6">
        <v>925</v>
      </c>
      <c r="O141" s="107">
        <v>180</v>
      </c>
    </row>
    <row r="142" spans="1:15" x14ac:dyDescent="0.3">
      <c r="A142" s="6">
        <v>430</v>
      </c>
      <c r="B142" s="107">
        <v>364</v>
      </c>
      <c r="I142" s="6">
        <v>347</v>
      </c>
      <c r="J142" s="107">
        <v>34</v>
      </c>
      <c r="N142" s="6">
        <v>216</v>
      </c>
      <c r="O142" s="107">
        <v>173</v>
      </c>
    </row>
    <row r="143" spans="1:15" x14ac:dyDescent="0.3">
      <c r="A143" s="6">
        <v>786</v>
      </c>
      <c r="B143" s="107">
        <v>344</v>
      </c>
      <c r="I143" s="6">
        <v>469</v>
      </c>
      <c r="J143" s="107">
        <v>28</v>
      </c>
      <c r="N143" s="6">
        <v>832</v>
      </c>
      <c r="O143" s="107">
        <v>150</v>
      </c>
    </row>
    <row r="144" spans="1:15" x14ac:dyDescent="0.3">
      <c r="A144" s="6">
        <v>760</v>
      </c>
      <c r="B144" s="107">
        <v>342</v>
      </c>
      <c r="I144" s="6">
        <v>339</v>
      </c>
      <c r="J144" s="107">
        <v>18</v>
      </c>
      <c r="N144" s="6">
        <v>863</v>
      </c>
      <c r="O144" s="107">
        <v>149</v>
      </c>
    </row>
    <row r="145" spans="1:15" x14ac:dyDescent="0.3">
      <c r="A145" s="6">
        <v>214</v>
      </c>
      <c r="B145" s="107">
        <v>324</v>
      </c>
      <c r="I145" s="6">
        <v>413</v>
      </c>
      <c r="J145" s="107">
        <v>15</v>
      </c>
      <c r="N145" s="6">
        <v>361</v>
      </c>
      <c r="O145" s="107">
        <v>143</v>
      </c>
    </row>
    <row r="146" spans="1:15" x14ac:dyDescent="0.3">
      <c r="A146" s="6">
        <v>806</v>
      </c>
      <c r="B146" s="107">
        <v>322</v>
      </c>
      <c r="I146" s="6">
        <v>774</v>
      </c>
      <c r="J146" s="107">
        <v>12</v>
      </c>
      <c r="N146" s="6">
        <v>512</v>
      </c>
      <c r="O146" s="107">
        <v>143</v>
      </c>
    </row>
    <row r="147" spans="1:15" x14ac:dyDescent="0.3">
      <c r="A147" s="6">
        <v>831</v>
      </c>
      <c r="B147" s="107">
        <v>322</v>
      </c>
      <c r="I147" s="6">
        <v>619</v>
      </c>
      <c r="J147" s="107">
        <v>-3</v>
      </c>
      <c r="N147" s="6">
        <v>217</v>
      </c>
      <c r="O147" s="107">
        <v>130</v>
      </c>
    </row>
    <row r="148" spans="1:15" x14ac:dyDescent="0.3">
      <c r="A148" s="6">
        <v>618</v>
      </c>
      <c r="B148" s="107">
        <v>322</v>
      </c>
      <c r="I148" s="6">
        <v>216</v>
      </c>
      <c r="J148" s="107">
        <v>-5</v>
      </c>
      <c r="N148" s="6">
        <v>469</v>
      </c>
      <c r="O148" s="107">
        <v>116</v>
      </c>
    </row>
    <row r="149" spans="1:15" x14ac:dyDescent="0.3">
      <c r="A149" s="6">
        <v>660</v>
      </c>
      <c r="B149" s="107">
        <v>315</v>
      </c>
      <c r="I149" s="6">
        <v>650</v>
      </c>
      <c r="J149" s="107">
        <v>-68</v>
      </c>
      <c r="N149" s="6">
        <v>352</v>
      </c>
      <c r="O149" s="107">
        <v>108</v>
      </c>
    </row>
    <row r="150" spans="1:15" x14ac:dyDescent="0.3">
      <c r="A150" s="6">
        <v>682</v>
      </c>
      <c r="B150" s="107">
        <v>293</v>
      </c>
      <c r="I150" s="6">
        <v>845</v>
      </c>
      <c r="J150" s="107">
        <v>-134</v>
      </c>
      <c r="N150" s="6">
        <v>408</v>
      </c>
      <c r="O150" s="107">
        <v>95</v>
      </c>
    </row>
    <row r="151" spans="1:15" x14ac:dyDescent="0.3">
      <c r="A151" s="6">
        <v>925</v>
      </c>
      <c r="B151" s="107">
        <v>282</v>
      </c>
      <c r="I151" s="6">
        <v>909</v>
      </c>
      <c r="J151" s="107">
        <v>-237</v>
      </c>
      <c r="N151" s="6">
        <v>281</v>
      </c>
      <c r="O151" s="107">
        <v>76</v>
      </c>
    </row>
    <row r="152" spans="1:15" x14ac:dyDescent="0.3">
      <c r="A152" s="6">
        <v>325</v>
      </c>
      <c r="B152" s="107">
        <v>266</v>
      </c>
      <c r="I152" s="6">
        <v>914</v>
      </c>
      <c r="J152" s="107">
        <v>-498</v>
      </c>
      <c r="N152" s="6">
        <v>413</v>
      </c>
      <c r="O152" s="107">
        <v>43</v>
      </c>
    </row>
    <row r="153" spans="1:15" x14ac:dyDescent="0.3">
      <c r="A153" s="6">
        <v>909</v>
      </c>
      <c r="B153" s="107">
        <v>262</v>
      </c>
      <c r="I153" s="6" t="s">
        <v>66</v>
      </c>
      <c r="J153" s="107">
        <v>64311</v>
      </c>
      <c r="N153" s="6" t="s">
        <v>66</v>
      </c>
      <c r="O153" s="107">
        <v>177002</v>
      </c>
    </row>
    <row r="154" spans="1:15" x14ac:dyDescent="0.3">
      <c r="A154" s="6">
        <v>713</v>
      </c>
      <c r="B154" s="107">
        <v>261</v>
      </c>
    </row>
    <row r="155" spans="1:15" x14ac:dyDescent="0.3">
      <c r="A155" s="6">
        <v>386</v>
      </c>
      <c r="B155" s="107">
        <v>259</v>
      </c>
    </row>
    <row r="156" spans="1:15" x14ac:dyDescent="0.3">
      <c r="A156" s="6">
        <v>619</v>
      </c>
      <c r="B156" s="107">
        <v>249</v>
      </c>
    </row>
    <row r="157" spans="1:15" x14ac:dyDescent="0.3">
      <c r="A157" s="6">
        <v>850</v>
      </c>
      <c r="B157" s="107">
        <v>220</v>
      </c>
    </row>
    <row r="158" spans="1:15" x14ac:dyDescent="0.3">
      <c r="A158" s="6">
        <v>863</v>
      </c>
      <c r="B158" s="107">
        <v>203</v>
      </c>
    </row>
    <row r="159" spans="1:15" x14ac:dyDescent="0.3">
      <c r="A159" s="6">
        <v>217</v>
      </c>
      <c r="B159" s="107">
        <v>187</v>
      </c>
    </row>
    <row r="160" spans="1:15" x14ac:dyDescent="0.3">
      <c r="A160" s="6">
        <v>832</v>
      </c>
      <c r="B160" s="107">
        <v>182</v>
      </c>
    </row>
    <row r="161" spans="1:2" x14ac:dyDescent="0.3">
      <c r="A161" s="6">
        <v>361</v>
      </c>
      <c r="B161" s="107">
        <v>179</v>
      </c>
    </row>
    <row r="162" spans="1:2" x14ac:dyDescent="0.3">
      <c r="A162" s="6">
        <v>512</v>
      </c>
      <c r="B162" s="107">
        <v>168</v>
      </c>
    </row>
    <row r="163" spans="1:2" x14ac:dyDescent="0.3">
      <c r="A163" s="6">
        <v>352</v>
      </c>
      <c r="B163" s="107">
        <v>145</v>
      </c>
    </row>
    <row r="164" spans="1:2" x14ac:dyDescent="0.3">
      <c r="A164" s="6">
        <v>408</v>
      </c>
      <c r="B164" s="107">
        <v>142</v>
      </c>
    </row>
    <row r="165" spans="1:2" x14ac:dyDescent="0.3">
      <c r="A165" s="6">
        <v>469</v>
      </c>
      <c r="B165" s="107">
        <v>127</v>
      </c>
    </row>
    <row r="166" spans="1:2" x14ac:dyDescent="0.3">
      <c r="A166" s="6">
        <v>216</v>
      </c>
      <c r="B166" s="107">
        <v>122</v>
      </c>
    </row>
    <row r="167" spans="1:2" x14ac:dyDescent="0.3">
      <c r="A167" s="6">
        <v>281</v>
      </c>
      <c r="B167" s="107">
        <v>96</v>
      </c>
    </row>
    <row r="168" spans="1:2" x14ac:dyDescent="0.3">
      <c r="A168" s="6">
        <v>413</v>
      </c>
      <c r="B168" s="107">
        <v>53</v>
      </c>
    </row>
    <row r="169" spans="1:2" x14ac:dyDescent="0.3">
      <c r="A169" s="6" t="s">
        <v>66</v>
      </c>
      <c r="B169" s="107">
        <v>202895</v>
      </c>
    </row>
  </sheetData>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52A3E-B356-4674-984B-F322860FA5AA}">
  <dimension ref="A2:Z90"/>
  <sheetViews>
    <sheetView tabSelected="1" zoomScale="89" zoomScaleNormal="89" workbookViewId="0">
      <selection activeCell="F95" sqref="F95"/>
    </sheetView>
  </sheetViews>
  <sheetFormatPr defaultRowHeight="14.4" x14ac:dyDescent="0.3"/>
  <cols>
    <col min="1" max="3" width="8.88671875" style="15"/>
    <col min="4" max="4" width="6.77734375" style="15" customWidth="1"/>
    <col min="5" max="5" width="14" style="15" bestFit="1" customWidth="1"/>
    <col min="6" max="6" width="14.6640625" style="15" bestFit="1" customWidth="1"/>
    <col min="7" max="7" width="24.109375" style="15" bestFit="1" customWidth="1"/>
    <col min="8" max="8" width="10.109375" style="15" bestFit="1" customWidth="1"/>
    <col min="9" max="11" width="8.88671875" style="15"/>
    <col min="12" max="12" width="2.44140625" style="15" customWidth="1"/>
    <col min="13" max="15" width="8.88671875" style="15"/>
    <col min="16" max="16" width="2.44140625" style="15" customWidth="1"/>
    <col min="17" max="19" width="8.88671875" style="15"/>
    <col min="20" max="20" width="3.21875" style="15" customWidth="1"/>
    <col min="21" max="23" width="8.88671875" style="15"/>
    <col min="24" max="24" width="2.5546875" style="15" customWidth="1"/>
    <col min="25" max="27" width="8.88671875" style="15"/>
    <col min="28" max="28" width="2.5546875" style="15" customWidth="1"/>
    <col min="29" max="16384" width="8.88671875" style="15"/>
  </cols>
  <sheetData>
    <row r="2" spans="4:26" s="16" customFormat="1" x14ac:dyDescent="0.3">
      <c r="D2" s="70" t="s">
        <v>119</v>
      </c>
      <c r="E2" s="71"/>
      <c r="F2" s="71"/>
      <c r="G2" s="71"/>
      <c r="H2" s="71"/>
      <c r="I2" s="71"/>
      <c r="J2" s="71"/>
      <c r="K2" s="71"/>
      <c r="L2" s="71"/>
      <c r="M2" s="71"/>
      <c r="N2" s="71"/>
      <c r="O2" s="71"/>
      <c r="P2" s="71"/>
      <c r="Q2" s="71"/>
      <c r="R2" s="71"/>
      <c r="S2" s="71"/>
      <c r="T2" s="71"/>
      <c r="U2" s="71"/>
      <c r="V2" s="71"/>
      <c r="W2" s="71"/>
    </row>
    <row r="3" spans="4:26" s="16" customFormat="1" x14ac:dyDescent="0.3">
      <c r="D3" s="71"/>
      <c r="E3" s="71"/>
      <c r="F3" s="71"/>
      <c r="G3" s="71"/>
      <c r="H3" s="71"/>
      <c r="I3" s="71"/>
      <c r="J3" s="71"/>
      <c r="K3" s="71"/>
      <c r="L3" s="71"/>
      <c r="M3" s="71"/>
      <c r="N3" s="71"/>
      <c r="O3" s="71"/>
      <c r="P3" s="71"/>
      <c r="Q3" s="71"/>
      <c r="R3" s="71"/>
      <c r="S3" s="71"/>
      <c r="T3" s="71"/>
      <c r="U3" s="71"/>
      <c r="V3" s="71"/>
      <c r="W3" s="71"/>
    </row>
    <row r="4" spans="4:26" s="16" customFormat="1" x14ac:dyDescent="0.3">
      <c r="D4" s="71"/>
      <c r="E4" s="71"/>
      <c r="F4" s="71"/>
      <c r="G4" s="71"/>
      <c r="H4" s="71"/>
      <c r="I4" s="71"/>
      <c r="J4" s="71"/>
      <c r="K4" s="71"/>
      <c r="L4" s="71"/>
      <c r="M4" s="71"/>
      <c r="N4" s="71"/>
      <c r="O4" s="71"/>
      <c r="P4" s="71"/>
      <c r="Q4" s="71"/>
      <c r="R4" s="71"/>
      <c r="S4" s="71"/>
      <c r="T4" s="71"/>
      <c r="U4" s="71"/>
      <c r="V4" s="71"/>
      <c r="W4" s="71"/>
    </row>
    <row r="5" spans="4:26" s="16" customFormat="1" x14ac:dyDescent="0.3">
      <c r="D5" s="71"/>
      <c r="E5" s="71"/>
      <c r="F5" s="71"/>
      <c r="G5" s="71"/>
      <c r="H5" s="71"/>
      <c r="I5" s="71"/>
      <c r="J5" s="71"/>
      <c r="K5" s="71"/>
      <c r="L5" s="71"/>
      <c r="M5" s="71"/>
      <c r="N5" s="71"/>
      <c r="O5" s="71"/>
      <c r="P5" s="71"/>
      <c r="Q5" s="71"/>
      <c r="R5" s="71"/>
      <c r="S5" s="71"/>
      <c r="T5" s="71"/>
      <c r="U5" s="71"/>
      <c r="V5" s="71"/>
      <c r="W5" s="71"/>
    </row>
    <row r="7" spans="4:26" ht="28.8" customHeight="1" x14ac:dyDescent="0.55000000000000004">
      <c r="E7" s="65" t="s">
        <v>121</v>
      </c>
      <c r="F7" s="65"/>
      <c r="G7" s="43" t="s">
        <v>120</v>
      </c>
      <c r="H7" s="65" t="s">
        <v>122</v>
      </c>
      <c r="I7" s="65"/>
      <c r="J7" s="65"/>
      <c r="K7" s="65"/>
      <c r="L7" s="63" t="s">
        <v>124</v>
      </c>
      <c r="M7" s="63"/>
      <c r="N7" s="63"/>
      <c r="O7" s="63" t="s">
        <v>125</v>
      </c>
      <c r="P7" s="63"/>
      <c r="Q7" s="63"/>
      <c r="R7" s="63" t="s">
        <v>123</v>
      </c>
      <c r="S7" s="63"/>
      <c r="T7" s="63"/>
      <c r="U7" s="63" t="s">
        <v>126</v>
      </c>
      <c r="V7" s="63"/>
      <c r="W7" s="63"/>
      <c r="X7" s="63" t="s">
        <v>132</v>
      </c>
      <c r="Y7" s="63"/>
      <c r="Z7" s="63"/>
    </row>
    <row r="8" spans="4:26" ht="14.4" customHeight="1" x14ac:dyDescent="0.3">
      <c r="E8" s="62">
        <f>GETPIVOTDATA("Total Profit",'Pivot Table'!$B$1)</f>
        <v>64311</v>
      </c>
      <c r="F8" s="62"/>
      <c r="G8" s="62">
        <f>GETPIVOTDATA("Total Sales",'Pivot Table'!$B$1)</f>
        <v>202895</v>
      </c>
      <c r="H8" s="66">
        <f>GETPIVOTDATA("Total Expenses",'Pivot Table'!$B$1)</f>
        <v>177002</v>
      </c>
      <c r="I8" s="66"/>
      <c r="J8" s="66"/>
      <c r="K8" s="66"/>
      <c r="L8" s="63"/>
      <c r="M8" s="63"/>
      <c r="N8" s="63"/>
      <c r="O8" s="63"/>
      <c r="P8" s="63"/>
      <c r="Q8" s="63"/>
      <c r="R8" s="63"/>
      <c r="S8" s="63"/>
      <c r="T8" s="63"/>
      <c r="U8" s="63"/>
      <c r="V8" s="63"/>
      <c r="W8" s="63"/>
      <c r="X8" s="63"/>
      <c r="Y8" s="63"/>
      <c r="Z8" s="63"/>
    </row>
    <row r="9" spans="4:26" ht="14.4" customHeight="1" x14ac:dyDescent="0.3">
      <c r="E9" s="62"/>
      <c r="F9" s="62"/>
      <c r="G9" s="62"/>
      <c r="H9" s="66"/>
      <c r="I9" s="66"/>
      <c r="J9" s="66"/>
      <c r="K9" s="66"/>
      <c r="L9" s="64" t="str">
        <f>'Pivot Table'!B165</f>
        <v>New Mexico</v>
      </c>
      <c r="M9" s="64"/>
      <c r="N9" s="64"/>
      <c r="O9" s="64" t="str">
        <f>'Pivot Table'!B84</f>
        <v>California</v>
      </c>
      <c r="P9" s="64"/>
      <c r="Q9" s="64"/>
      <c r="R9" s="64" t="str">
        <f>'Pivot Table'!B589</f>
        <v>Green Tea</v>
      </c>
      <c r="S9" s="64"/>
      <c r="T9" s="64"/>
      <c r="U9" s="64" t="str">
        <f>'Pivot Table'!B68</f>
        <v>Colombian</v>
      </c>
      <c r="V9" s="64"/>
      <c r="W9" s="64"/>
      <c r="X9" s="64">
        <f>'Pivot Table'!B876</f>
        <v>815</v>
      </c>
      <c r="Y9" s="64"/>
      <c r="Z9" s="64"/>
    </row>
    <row r="10" spans="4:26" ht="14.4" customHeight="1" x14ac:dyDescent="0.3">
      <c r="E10" s="62"/>
      <c r="F10" s="62"/>
      <c r="G10" s="62"/>
      <c r="H10" s="66"/>
      <c r="I10" s="66"/>
      <c r="J10" s="66"/>
      <c r="K10" s="66"/>
      <c r="L10" s="64"/>
      <c r="M10" s="64"/>
      <c r="N10" s="64"/>
      <c r="O10" s="64"/>
      <c r="P10" s="64"/>
      <c r="Q10" s="64"/>
      <c r="R10" s="64"/>
      <c r="S10" s="64"/>
      <c r="T10" s="64"/>
      <c r="U10" s="64"/>
      <c r="V10" s="64"/>
      <c r="W10" s="64"/>
      <c r="X10" s="64"/>
      <c r="Y10" s="64"/>
      <c r="Z10" s="64"/>
    </row>
    <row r="11" spans="4:26" ht="15" thickBot="1" x14ac:dyDescent="0.35"/>
    <row r="12" spans="4:26" ht="42.6" customHeight="1" x14ac:dyDescent="0.35">
      <c r="E12" s="95" t="s">
        <v>140</v>
      </c>
      <c r="F12" s="96"/>
      <c r="G12" s="95" t="s">
        <v>141</v>
      </c>
      <c r="H12" s="101"/>
      <c r="I12" s="53" t="s">
        <v>142</v>
      </c>
      <c r="J12" s="54"/>
      <c r="K12" s="54"/>
      <c r="L12" s="54"/>
      <c r="M12" s="55"/>
    </row>
    <row r="13" spans="4:26" ht="14.4" customHeight="1" x14ac:dyDescent="0.3">
      <c r="E13" s="97">
        <f>'Pivot Table'!G261</f>
        <v>127</v>
      </c>
      <c r="F13" s="98"/>
      <c r="G13" s="102">
        <f>'Pivot Table'!G265</f>
        <v>74</v>
      </c>
      <c r="H13" s="103"/>
      <c r="I13" s="56">
        <f>'Pivot Table'!G268</f>
        <v>21</v>
      </c>
      <c r="J13" s="57"/>
      <c r="K13" s="57"/>
      <c r="L13" s="57"/>
      <c r="M13" s="58"/>
    </row>
    <row r="14" spans="4:26" ht="15" customHeight="1" thickBot="1" x14ac:dyDescent="0.35">
      <c r="E14" s="99"/>
      <c r="F14" s="100"/>
      <c r="G14" s="104"/>
      <c r="H14" s="105"/>
      <c r="I14" s="59"/>
      <c r="J14" s="60"/>
      <c r="K14" s="60"/>
      <c r="L14" s="60"/>
      <c r="M14" s="61"/>
    </row>
    <row r="16" spans="4:26" ht="18" customHeight="1" x14ac:dyDescent="0.35">
      <c r="F16" s="37"/>
      <c r="G16" s="37"/>
    </row>
    <row r="17" spans="5:7" ht="14.4" customHeight="1" x14ac:dyDescent="0.5">
      <c r="F17" s="38"/>
      <c r="G17" s="38"/>
    </row>
    <row r="18" spans="5:7" ht="15" customHeight="1" x14ac:dyDescent="0.5">
      <c r="E18" s="38"/>
      <c r="F18" s="38"/>
      <c r="G18" s="38"/>
    </row>
    <row r="45" spans="5:8" ht="15" thickBot="1" x14ac:dyDescent="0.35"/>
    <row r="46" spans="5:8" ht="29.4" thickBot="1" x14ac:dyDescent="0.35">
      <c r="E46" s="21" t="s">
        <v>61</v>
      </c>
      <c r="F46" s="25" t="s">
        <v>100</v>
      </c>
      <c r="G46" s="109" t="s">
        <v>101</v>
      </c>
      <c r="H46" s="35" t="s">
        <v>102</v>
      </c>
    </row>
    <row r="47" spans="5:8" x14ac:dyDescent="0.3">
      <c r="E47" s="22" t="s">
        <v>43</v>
      </c>
      <c r="F47" s="26">
        <v>67.166666666666671</v>
      </c>
      <c r="G47" s="27">
        <v>46.958333333333336</v>
      </c>
      <c r="H47" s="28">
        <v>24.458333333333332</v>
      </c>
    </row>
    <row r="48" spans="5:8" x14ac:dyDescent="0.3">
      <c r="E48" s="23" t="s">
        <v>47</v>
      </c>
      <c r="F48" s="29">
        <v>67.222222222222229</v>
      </c>
      <c r="G48" s="108">
        <v>47.666666666666664</v>
      </c>
      <c r="H48" s="30">
        <v>24.185185185185187</v>
      </c>
    </row>
    <row r="49" spans="5:26" x14ac:dyDescent="0.3">
      <c r="E49" s="23" t="s">
        <v>46</v>
      </c>
      <c r="F49" s="29">
        <v>80.05</v>
      </c>
      <c r="G49" s="108">
        <v>63.7</v>
      </c>
      <c r="H49" s="30">
        <v>40.833333333333336</v>
      </c>
    </row>
    <row r="50" spans="5:26" x14ac:dyDescent="0.3">
      <c r="E50" s="23" t="s">
        <v>50</v>
      </c>
      <c r="F50" s="29">
        <v>82.708333333333329</v>
      </c>
      <c r="G50" s="108">
        <v>53.166666666666664</v>
      </c>
      <c r="H50" s="30">
        <v>31.75</v>
      </c>
    </row>
    <row r="51" spans="5:26" x14ac:dyDescent="0.3">
      <c r="E51" s="23" t="s">
        <v>45</v>
      </c>
      <c r="F51" s="29">
        <v>96.966666666666669</v>
      </c>
      <c r="G51" s="108">
        <v>64.483333333333334</v>
      </c>
      <c r="H51" s="30">
        <v>34.716666666666669</v>
      </c>
    </row>
    <row r="52" spans="5:26" x14ac:dyDescent="0.3">
      <c r="E52" s="23" t="s">
        <v>27</v>
      </c>
      <c r="F52" s="29">
        <v>76.375</v>
      </c>
      <c r="G52" s="108">
        <v>44.25</v>
      </c>
      <c r="H52" s="30">
        <v>24.4375</v>
      </c>
    </row>
    <row r="53" spans="5:26" x14ac:dyDescent="0.3">
      <c r="E53" s="23" t="s">
        <v>35</v>
      </c>
      <c r="F53" s="29">
        <v>78.039215686274517</v>
      </c>
      <c r="G53" s="108">
        <v>45.686274509803923</v>
      </c>
      <c r="H53" s="30">
        <v>23.705882352941178</v>
      </c>
    </row>
    <row r="54" spans="5:26" x14ac:dyDescent="0.3">
      <c r="E54" s="23" t="s">
        <v>39</v>
      </c>
      <c r="F54" s="29">
        <v>72.375</v>
      </c>
      <c r="G54" s="108">
        <v>50.375</v>
      </c>
      <c r="H54" s="30">
        <v>28.083333333333332</v>
      </c>
    </row>
    <row r="55" spans="5:26" x14ac:dyDescent="0.3">
      <c r="E55" s="23" t="s">
        <v>54</v>
      </c>
      <c r="F55" s="29">
        <v>97.111111111111114</v>
      </c>
      <c r="G55" s="108">
        <v>58.611111111111114</v>
      </c>
      <c r="H55" s="30">
        <v>33.555555555555557</v>
      </c>
    </row>
    <row r="56" spans="5:26" x14ac:dyDescent="0.3">
      <c r="E56" s="23" t="s">
        <v>30</v>
      </c>
      <c r="F56" s="29">
        <v>67.305555555555557</v>
      </c>
      <c r="G56" s="108">
        <v>46.305555555555557</v>
      </c>
      <c r="H56" s="30">
        <v>25.083333333333332</v>
      </c>
    </row>
    <row r="57" spans="5:26" x14ac:dyDescent="0.3">
      <c r="E57" s="23" t="s">
        <v>20</v>
      </c>
      <c r="F57" s="29">
        <v>85.033333333333331</v>
      </c>
      <c r="G57" s="108">
        <v>57.916666666666664</v>
      </c>
      <c r="H57" s="30">
        <v>32.533333333333331</v>
      </c>
    </row>
    <row r="58" spans="5:26" x14ac:dyDescent="0.3">
      <c r="E58" s="23" t="s">
        <v>22</v>
      </c>
      <c r="F58" s="29">
        <v>96.708333333333329</v>
      </c>
      <c r="G58" s="108">
        <v>49.958333333333336</v>
      </c>
      <c r="H58" s="30">
        <v>29.583333333333332</v>
      </c>
    </row>
    <row r="59" spans="5:26" ht="15" thickBot="1" x14ac:dyDescent="0.35">
      <c r="E59" s="24" t="s">
        <v>59</v>
      </c>
      <c r="F59" s="31">
        <v>141.55555555555554</v>
      </c>
      <c r="G59" s="32">
        <v>67.444444444444443</v>
      </c>
      <c r="H59" s="33">
        <v>40</v>
      </c>
    </row>
    <row r="60" spans="5:26" ht="16.2" thickBot="1" x14ac:dyDescent="0.35">
      <c r="E60" s="17" t="s">
        <v>133</v>
      </c>
      <c r="F60" s="18">
        <f>AVERAGE(F47:F59)</f>
        <v>85.278230266465556</v>
      </c>
      <c r="G60" s="18">
        <f>AVERAGE(G47:G59)</f>
        <v>53.578645047762691</v>
      </c>
      <c r="H60" s="18">
        <f>AVERAGE(H47:H59)</f>
        <v>30.225060750796043</v>
      </c>
    </row>
    <row r="61" spans="5:26" ht="18.600000000000001" thickBot="1" x14ac:dyDescent="0.4">
      <c r="E61" s="77" t="s">
        <v>130</v>
      </c>
      <c r="F61" s="78"/>
      <c r="G61" s="78"/>
      <c r="H61" s="79"/>
      <c r="I61" s="67" t="s">
        <v>112</v>
      </c>
      <c r="J61" s="68"/>
      <c r="K61" s="68"/>
      <c r="L61" s="68"/>
      <c r="M61" s="68"/>
      <c r="N61" s="68"/>
      <c r="O61" s="68"/>
      <c r="P61" s="68"/>
      <c r="Q61" s="69"/>
      <c r="R61" s="67" t="s">
        <v>111</v>
      </c>
      <c r="S61" s="68"/>
      <c r="T61" s="68"/>
      <c r="U61" s="68"/>
      <c r="V61" s="68"/>
      <c r="W61" s="68"/>
      <c r="X61" s="68"/>
      <c r="Y61" s="68"/>
      <c r="Z61" s="69"/>
    </row>
    <row r="62" spans="5:26" x14ac:dyDescent="0.3">
      <c r="E62" s="80"/>
      <c r="F62" s="81"/>
      <c r="G62" s="81"/>
      <c r="H62" s="82"/>
    </row>
    <row r="63" spans="5:26" x14ac:dyDescent="0.3">
      <c r="E63" s="80"/>
      <c r="F63" s="81"/>
      <c r="G63" s="81"/>
      <c r="H63" s="82"/>
    </row>
    <row r="64" spans="5:26" ht="15" thickBot="1" x14ac:dyDescent="0.35">
      <c r="E64" s="83"/>
      <c r="F64" s="84"/>
      <c r="G64" s="84"/>
      <c r="H64" s="85"/>
    </row>
    <row r="65" spans="1:26" ht="15" thickBot="1" x14ac:dyDescent="0.35"/>
    <row r="66" spans="1:26" ht="29.4" thickBot="1" x14ac:dyDescent="0.35">
      <c r="E66" s="21" t="s">
        <v>65</v>
      </c>
      <c r="F66" s="36" t="s">
        <v>100</v>
      </c>
      <c r="G66" s="34" t="s">
        <v>101</v>
      </c>
      <c r="H66" s="35" t="s">
        <v>102</v>
      </c>
    </row>
    <row r="67" spans="1:26" x14ac:dyDescent="0.3">
      <c r="E67" s="22" t="s">
        <v>31</v>
      </c>
      <c r="F67" s="26">
        <v>149.27777777777777</v>
      </c>
      <c r="G67" s="27">
        <v>78.361111111111114</v>
      </c>
      <c r="H67" s="28">
        <v>52.805555555555557</v>
      </c>
    </row>
    <row r="68" spans="1:26" x14ac:dyDescent="0.3">
      <c r="E68" s="23" t="s">
        <v>21</v>
      </c>
      <c r="F68" s="29">
        <v>77.060606060606062</v>
      </c>
      <c r="G68" s="108">
        <v>46.363636363636367</v>
      </c>
      <c r="H68" s="30">
        <v>25.757575757575758</v>
      </c>
    </row>
    <row r="69" spans="1:26" x14ac:dyDescent="0.3">
      <c r="E69" s="23" t="s">
        <v>37</v>
      </c>
      <c r="F69" s="29">
        <v>64.666666666666671</v>
      </c>
      <c r="G69" s="108">
        <v>49.476190476190474</v>
      </c>
      <c r="H69" s="30">
        <v>25.571428571428573</v>
      </c>
    </row>
    <row r="70" spans="1:26" x14ac:dyDescent="0.3">
      <c r="E70" s="23" t="s">
        <v>28</v>
      </c>
      <c r="F70" s="29">
        <v>66.777777777777771</v>
      </c>
      <c r="G70" s="108">
        <v>49.777777777777779</v>
      </c>
      <c r="H70" s="30">
        <v>27.407407407407408</v>
      </c>
    </row>
    <row r="71" spans="1:26" x14ac:dyDescent="0.3">
      <c r="E71" s="23" t="s">
        <v>56</v>
      </c>
      <c r="F71" s="29">
        <v>129.62962962962962</v>
      </c>
      <c r="G71" s="108">
        <v>61.777777777777779</v>
      </c>
      <c r="H71" s="30">
        <v>39.444444444444443</v>
      </c>
    </row>
    <row r="72" spans="1:26" x14ac:dyDescent="0.3">
      <c r="E72" s="23" t="s">
        <v>36</v>
      </c>
      <c r="F72" s="29">
        <v>104.77777777777777</v>
      </c>
      <c r="G72" s="108">
        <v>54.037037037037038</v>
      </c>
      <c r="H72" s="30">
        <v>33.925925925925924</v>
      </c>
    </row>
    <row r="73" spans="1:26" ht="14.4" customHeight="1" x14ac:dyDescent="0.3">
      <c r="E73" s="23" t="s">
        <v>48</v>
      </c>
      <c r="F73" s="29">
        <v>59.61904761904762</v>
      </c>
      <c r="G73" s="108">
        <v>44.285714285714285</v>
      </c>
      <c r="H73" s="30">
        <v>23.714285714285715</v>
      </c>
    </row>
    <row r="74" spans="1:26" ht="15" thickBot="1" x14ac:dyDescent="0.35">
      <c r="E74" s="23" t="s">
        <v>55</v>
      </c>
      <c r="F74" s="29">
        <v>66.222222222222229</v>
      </c>
      <c r="G74" s="108">
        <v>48.166666666666664</v>
      </c>
      <c r="H74" s="30">
        <v>24.722222222222221</v>
      </c>
    </row>
    <row r="75" spans="1:26" ht="18.600000000000001" thickBot="1" x14ac:dyDescent="0.4">
      <c r="E75" s="23" t="s">
        <v>51</v>
      </c>
      <c r="F75" s="29">
        <v>50.407407407407405</v>
      </c>
      <c r="G75" s="108">
        <v>44.185185185185183</v>
      </c>
      <c r="H75" s="30">
        <v>19.111111111111111</v>
      </c>
      <c r="I75" s="67" t="s">
        <v>110</v>
      </c>
      <c r="J75" s="68"/>
      <c r="K75" s="68"/>
      <c r="L75" s="68"/>
      <c r="M75" s="68"/>
      <c r="N75" s="68"/>
      <c r="O75" s="68"/>
      <c r="P75" s="68"/>
      <c r="Q75" s="69"/>
      <c r="R75" s="72" t="s">
        <v>134</v>
      </c>
      <c r="S75" s="73"/>
      <c r="T75" s="73"/>
      <c r="U75" s="73"/>
      <c r="V75" s="73"/>
      <c r="W75" s="73"/>
      <c r="X75" s="73"/>
      <c r="Y75" s="73"/>
      <c r="Z75" s="74"/>
    </row>
    <row r="76" spans="1:26" ht="15.6" x14ac:dyDescent="0.3">
      <c r="A76" s="51" t="s">
        <v>148</v>
      </c>
      <c r="B76" s="51"/>
      <c r="C76" s="51"/>
      <c r="E76" s="23" t="s">
        <v>41</v>
      </c>
      <c r="F76" s="29">
        <v>116.27272727272727</v>
      </c>
      <c r="G76" s="108">
        <v>69.939393939393938</v>
      </c>
      <c r="H76" s="30">
        <v>44.515151515151516</v>
      </c>
    </row>
    <row r="77" spans="1:26" x14ac:dyDescent="0.3">
      <c r="A77" s="45" t="s">
        <v>146</v>
      </c>
      <c r="B77" s="47" t="s">
        <v>121</v>
      </c>
      <c r="C77" s="48"/>
      <c r="E77" s="23" t="s">
        <v>44</v>
      </c>
      <c r="F77" s="29">
        <v>31.333333333333332</v>
      </c>
      <c r="G77" s="108">
        <v>38.666666666666664</v>
      </c>
      <c r="H77" s="30">
        <v>13.904761904761905</v>
      </c>
    </row>
    <row r="78" spans="1:26" x14ac:dyDescent="0.3">
      <c r="A78" s="46">
        <v>914</v>
      </c>
      <c r="B78" s="49">
        <v>-498</v>
      </c>
      <c r="C78" s="50"/>
      <c r="D78" s="44"/>
      <c r="E78" s="23" t="s">
        <v>57</v>
      </c>
      <c r="F78" s="29">
        <v>41.333333333333336</v>
      </c>
      <c r="G78" s="108">
        <v>42.238095238095241</v>
      </c>
      <c r="H78" s="30">
        <v>16.61904761904762</v>
      </c>
    </row>
    <row r="79" spans="1:26" x14ac:dyDescent="0.3">
      <c r="A79" s="46">
        <v>909</v>
      </c>
      <c r="B79" s="49">
        <v>-237</v>
      </c>
      <c r="C79" s="50"/>
      <c r="E79" s="23" t="s">
        <v>60</v>
      </c>
      <c r="F79" s="29">
        <v>174.45833333333334</v>
      </c>
      <c r="G79" s="108">
        <v>89.833333333333329</v>
      </c>
      <c r="H79" s="30">
        <v>64.916666666666671</v>
      </c>
    </row>
    <row r="80" spans="1:26" x14ac:dyDescent="0.3">
      <c r="A80" s="46">
        <v>845</v>
      </c>
      <c r="B80" s="49">
        <v>-134</v>
      </c>
      <c r="C80" s="50"/>
      <c r="E80" s="23" t="s">
        <v>58</v>
      </c>
      <c r="F80" s="29">
        <v>68.444444444444443</v>
      </c>
      <c r="G80" s="108">
        <v>47.962962962962962</v>
      </c>
      <c r="H80" s="30">
        <v>24.074074074074073</v>
      </c>
    </row>
    <row r="81" spans="1:26" x14ac:dyDescent="0.3">
      <c r="A81" s="46">
        <v>650</v>
      </c>
      <c r="B81" s="49">
        <v>-68</v>
      </c>
      <c r="C81" s="50"/>
      <c r="E81" s="23" t="s">
        <v>40</v>
      </c>
      <c r="F81" s="29">
        <v>70.571428571428569</v>
      </c>
      <c r="G81" s="108">
        <v>52.666666666666664</v>
      </c>
      <c r="H81" s="30">
        <v>30.666666666666668</v>
      </c>
    </row>
    <row r="82" spans="1:26" x14ac:dyDescent="0.3">
      <c r="A82" s="46">
        <v>216</v>
      </c>
      <c r="B82" s="49">
        <v>-5</v>
      </c>
      <c r="C82" s="50"/>
      <c r="E82" s="23" t="s">
        <v>49</v>
      </c>
      <c r="F82" s="29">
        <v>67.848484848484844</v>
      </c>
      <c r="G82" s="108">
        <v>48.242424242424242</v>
      </c>
      <c r="H82" s="30">
        <v>23.545454545454547</v>
      </c>
    </row>
    <row r="83" spans="1:26" x14ac:dyDescent="0.3">
      <c r="E83" s="23" t="s">
        <v>24</v>
      </c>
      <c r="F83" s="29">
        <v>89.523809523809518</v>
      </c>
      <c r="G83" s="108">
        <v>47.238095238095241</v>
      </c>
      <c r="H83" s="30">
        <v>27.095238095238095</v>
      </c>
    </row>
    <row r="84" spans="1:26" ht="14.4" customHeight="1" x14ac:dyDescent="0.3">
      <c r="A84" s="52" t="s">
        <v>149</v>
      </c>
      <c r="B84" s="52"/>
      <c r="C84" s="52"/>
      <c r="E84" s="23" t="s">
        <v>42</v>
      </c>
      <c r="F84" s="29">
        <v>55.138888888888886</v>
      </c>
      <c r="G84" s="108">
        <v>43.472222222222221</v>
      </c>
      <c r="H84" s="30">
        <v>19.75</v>
      </c>
    </row>
    <row r="85" spans="1:26" ht="15" customHeight="1" x14ac:dyDescent="0.3">
      <c r="A85" s="45" t="s">
        <v>150</v>
      </c>
      <c r="B85" s="47" t="s">
        <v>120</v>
      </c>
      <c r="C85" s="48"/>
      <c r="E85" s="23" t="s">
        <v>53</v>
      </c>
      <c r="F85" s="29">
        <v>65.266666666666666</v>
      </c>
      <c r="G85" s="108">
        <v>53.533333333333331</v>
      </c>
      <c r="H85" s="30">
        <v>29.766666666666666</v>
      </c>
    </row>
    <row r="86" spans="1:26" ht="15" thickBot="1" x14ac:dyDescent="0.35">
      <c r="A86" s="46">
        <v>413</v>
      </c>
      <c r="B86" s="49">
        <v>53</v>
      </c>
      <c r="C86" s="50"/>
      <c r="E86" s="24" t="s">
        <v>52</v>
      </c>
      <c r="F86" s="31">
        <v>59.25925925925926</v>
      </c>
      <c r="G86" s="32">
        <v>52.481481481481481</v>
      </c>
      <c r="H86" s="33">
        <v>28.888888888888889</v>
      </c>
    </row>
    <row r="87" spans="1:26" ht="16.2" thickBot="1" x14ac:dyDescent="0.35">
      <c r="A87" s="46">
        <v>281</v>
      </c>
      <c r="B87" s="49">
        <v>96</v>
      </c>
      <c r="C87" s="50"/>
      <c r="E87" s="17" t="s">
        <v>133</v>
      </c>
      <c r="F87" s="18">
        <f>AVERAGE(F67:F86)</f>
        <v>80.394481120731115</v>
      </c>
      <c r="G87" s="18">
        <f>AVERAGE(G67:G86)</f>
        <v>53.135288600288597</v>
      </c>
      <c r="H87" s="18">
        <f>AVERAGE(H67:H86)</f>
        <v>29.810128667628668</v>
      </c>
    </row>
    <row r="88" spans="1:26" ht="14.4" customHeight="1" x14ac:dyDescent="0.3">
      <c r="A88" s="46">
        <v>216</v>
      </c>
      <c r="B88" s="49">
        <v>122</v>
      </c>
      <c r="C88" s="50"/>
      <c r="E88" s="86" t="s">
        <v>131</v>
      </c>
      <c r="F88" s="87"/>
      <c r="G88" s="87"/>
      <c r="H88" s="88"/>
    </row>
    <row r="89" spans="1:26" ht="15" thickBot="1" x14ac:dyDescent="0.35">
      <c r="A89" s="46">
        <v>469</v>
      </c>
      <c r="B89" s="49">
        <v>127</v>
      </c>
      <c r="C89" s="50"/>
      <c r="E89" s="89"/>
      <c r="F89" s="90"/>
      <c r="G89" s="90"/>
      <c r="H89" s="91"/>
    </row>
    <row r="90" spans="1:26" ht="18.600000000000001" thickBot="1" x14ac:dyDescent="0.4">
      <c r="A90" s="46">
        <v>408</v>
      </c>
      <c r="B90" s="49">
        <v>142</v>
      </c>
      <c r="C90" s="50"/>
      <c r="E90" s="92"/>
      <c r="F90" s="93"/>
      <c r="G90" s="93"/>
      <c r="H90" s="94"/>
      <c r="I90" s="75" t="s">
        <v>135</v>
      </c>
      <c r="J90" s="75"/>
      <c r="K90" s="75"/>
      <c r="L90" s="75"/>
      <c r="M90" s="75"/>
      <c r="N90" s="75"/>
      <c r="O90" s="75"/>
      <c r="P90" s="75"/>
      <c r="Q90" s="76"/>
      <c r="R90" s="67" t="s">
        <v>108</v>
      </c>
      <c r="S90" s="68"/>
      <c r="T90" s="68"/>
      <c r="U90" s="68"/>
      <c r="V90" s="68"/>
      <c r="W90" s="68"/>
      <c r="X90" s="68"/>
      <c r="Y90" s="68"/>
      <c r="Z90" s="69"/>
    </row>
  </sheetData>
  <mergeCells count="44">
    <mergeCell ref="R90:Z90"/>
    <mergeCell ref="R7:T8"/>
    <mergeCell ref="I61:Q61"/>
    <mergeCell ref="R61:Z61"/>
    <mergeCell ref="D2:W5"/>
    <mergeCell ref="L7:N8"/>
    <mergeCell ref="L9:N10"/>
    <mergeCell ref="I75:Q75"/>
    <mergeCell ref="R75:Z75"/>
    <mergeCell ref="I90:Q90"/>
    <mergeCell ref="X7:Z8"/>
    <mergeCell ref="X9:Z10"/>
    <mergeCell ref="E61:H64"/>
    <mergeCell ref="E7:F7"/>
    <mergeCell ref="E88:H90"/>
    <mergeCell ref="E12:F12"/>
    <mergeCell ref="I12:M12"/>
    <mergeCell ref="I13:M14"/>
    <mergeCell ref="E8:F10"/>
    <mergeCell ref="U7:W8"/>
    <mergeCell ref="U9:W10"/>
    <mergeCell ref="O7:Q8"/>
    <mergeCell ref="O9:Q10"/>
    <mergeCell ref="R9:T10"/>
    <mergeCell ref="G8:G10"/>
    <mergeCell ref="H7:K7"/>
    <mergeCell ref="H8:K10"/>
    <mergeCell ref="E13:F14"/>
    <mergeCell ref="G12:H12"/>
    <mergeCell ref="G13:H14"/>
    <mergeCell ref="B90:C90"/>
    <mergeCell ref="B82:C82"/>
    <mergeCell ref="A76:C76"/>
    <mergeCell ref="A84:C84"/>
    <mergeCell ref="B77:C77"/>
    <mergeCell ref="B78:C78"/>
    <mergeCell ref="B79:C79"/>
    <mergeCell ref="B80:C80"/>
    <mergeCell ref="B81:C81"/>
    <mergeCell ref="B85:C85"/>
    <mergeCell ref="B86:C86"/>
    <mergeCell ref="B87:C87"/>
    <mergeCell ref="B88:C88"/>
    <mergeCell ref="B89:C89"/>
  </mergeCells>
  <conditionalFormatting pivot="1" sqref="H47:H59">
    <cfRule type="cellIs" dxfId="68" priority="9" operator="greaterThan">
      <formula>2486</formula>
    </cfRule>
  </conditionalFormatting>
  <conditionalFormatting pivot="1" sqref="G47:G59">
    <cfRule type="cellIs" dxfId="67" priority="8" operator="greaterThan">
      <formula>4398</formula>
    </cfRule>
  </conditionalFormatting>
  <conditionalFormatting pivot="1" sqref="F47:F59">
    <cfRule type="cellIs" dxfId="66" priority="7" operator="greaterThan">
      <formula>7024</formula>
    </cfRule>
  </conditionalFormatting>
  <conditionalFormatting pivot="1" sqref="F47:F59">
    <cfRule type="cellIs" dxfId="65" priority="6" operator="greaterThan">
      <formula>85.28</formula>
    </cfRule>
  </conditionalFormatting>
  <conditionalFormatting pivot="1" sqref="G47:G59">
    <cfRule type="cellIs" dxfId="64" priority="5" operator="greaterThan">
      <formula>53.58</formula>
    </cfRule>
  </conditionalFormatting>
  <conditionalFormatting pivot="1" sqref="H47:H59">
    <cfRule type="cellIs" dxfId="63" priority="4" operator="greaterThan">
      <formula>30.23</formula>
    </cfRule>
  </conditionalFormatting>
  <conditionalFormatting pivot="1" sqref="F67:F86">
    <cfRule type="cellIs" dxfId="62" priority="3" operator="greaterThan">
      <formula>80.39</formula>
    </cfRule>
  </conditionalFormatting>
  <conditionalFormatting pivot="1" sqref="G67:G86">
    <cfRule type="cellIs" dxfId="61" priority="2" operator="greaterThan">
      <formula>53.14</formula>
    </cfRule>
  </conditionalFormatting>
  <conditionalFormatting pivot="1" sqref="H67:H86">
    <cfRule type="cellIs" dxfId="60" priority="1" operator="greaterThan">
      <formula>29.81</formula>
    </cfRule>
  </conditionalFormatting>
  <pageMargins left="0.7" right="0.7" top="0.75" bottom="0.75" header="0.3" footer="0.3"/>
  <pageSetup scale="39" orientation="portrait" r:id="rId3"/>
  <colBreaks count="1" manualBreakCount="1">
    <brk id="26" max="1048575" man="1"/>
  </colBreaks>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7742-1E8A-4B11-A905-C97128CA8FD0}">
  <dimension ref="A1:N1177"/>
  <sheetViews>
    <sheetView topLeftCell="A1014" zoomScale="102" zoomScaleNormal="102" workbookViewId="0">
      <selection activeCell="B1028" sqref="B1028"/>
    </sheetView>
  </sheetViews>
  <sheetFormatPr defaultRowHeight="14.4" x14ac:dyDescent="0.3"/>
  <cols>
    <col min="2" max="2" width="19.5546875" bestFit="1" customWidth="1"/>
    <col min="3" max="3" width="15.5546875" bestFit="1" customWidth="1"/>
    <col min="4" max="4" width="13" bestFit="1" customWidth="1"/>
    <col min="5" max="5" width="10.6640625" bestFit="1" customWidth="1"/>
    <col min="6" max="7" width="12.88671875" bestFit="1" customWidth="1"/>
    <col min="8" max="8" width="12.44140625" bestFit="1" customWidth="1"/>
    <col min="9" max="9" width="14" bestFit="1" customWidth="1"/>
    <col min="10" max="10" width="16.21875" bestFit="1" customWidth="1"/>
    <col min="11" max="11" width="23.44140625" bestFit="1" customWidth="1"/>
    <col min="12" max="12" width="9.77734375" bestFit="1" customWidth="1"/>
    <col min="13" max="13" width="32" bestFit="1" customWidth="1"/>
    <col min="14" max="14" width="39.21875" bestFit="1" customWidth="1"/>
    <col min="15" max="16" width="37.33203125" bestFit="1" customWidth="1"/>
    <col min="17" max="17" width="12.6640625" bestFit="1" customWidth="1"/>
    <col min="18" max="18" width="12.109375" bestFit="1" customWidth="1"/>
    <col min="19" max="19" width="9.109375" bestFit="1" customWidth="1"/>
    <col min="20" max="20" width="12.6640625" bestFit="1" customWidth="1"/>
    <col min="21" max="21" width="12.109375" bestFit="1" customWidth="1"/>
    <col min="22" max="22" width="8.77734375" bestFit="1" customWidth="1"/>
    <col min="23" max="23" width="10.77734375" bestFit="1" customWidth="1"/>
  </cols>
  <sheetData>
    <row r="1" spans="1:9" x14ac:dyDescent="0.3">
      <c r="A1">
        <v>1</v>
      </c>
      <c r="B1" t="s">
        <v>120</v>
      </c>
      <c r="C1" t="s">
        <v>121</v>
      </c>
      <c r="D1" t="s">
        <v>122</v>
      </c>
    </row>
    <row r="2" spans="1:9" x14ac:dyDescent="0.3">
      <c r="B2" s="107">
        <v>202895</v>
      </c>
      <c r="C2" s="107">
        <v>64311</v>
      </c>
      <c r="D2" s="107">
        <v>177002</v>
      </c>
      <c r="I2" s="106" t="s">
        <v>98</v>
      </c>
    </row>
    <row r="3" spans="1:9" x14ac:dyDescent="0.3">
      <c r="I3" s="106"/>
    </row>
    <row r="4" spans="1:9" x14ac:dyDescent="0.3">
      <c r="I4" s="106"/>
    </row>
    <row r="12" spans="1:9" x14ac:dyDescent="0.3">
      <c r="A12">
        <v>2</v>
      </c>
      <c r="B12" s="5" t="s">
        <v>74</v>
      </c>
      <c r="C12" s="5" t="s">
        <v>84</v>
      </c>
    </row>
    <row r="13" spans="1:9" x14ac:dyDescent="0.3">
      <c r="B13" s="5" t="s">
        <v>65</v>
      </c>
      <c r="C13" t="s">
        <v>16</v>
      </c>
      <c r="D13" t="s">
        <v>32</v>
      </c>
    </row>
    <row r="14" spans="1:9" x14ac:dyDescent="0.3">
      <c r="B14" s="6" t="s">
        <v>80</v>
      </c>
      <c r="C14" s="107">
        <v>15217</v>
      </c>
      <c r="D14" s="107">
        <v>10667</v>
      </c>
    </row>
    <row r="15" spans="1:9" x14ac:dyDescent="0.3">
      <c r="B15" s="6" t="s">
        <v>81</v>
      </c>
      <c r="C15" s="107">
        <v>22591</v>
      </c>
      <c r="D15" s="107">
        <v>15836</v>
      </c>
    </row>
    <row r="23" spans="1:4" x14ac:dyDescent="0.3">
      <c r="B23" s="6"/>
    </row>
    <row r="24" spans="1:4" x14ac:dyDescent="0.3">
      <c r="A24">
        <v>3</v>
      </c>
      <c r="B24" s="5" t="s">
        <v>74</v>
      </c>
      <c r="C24" s="5" t="s">
        <v>84</v>
      </c>
    </row>
    <row r="25" spans="1:4" x14ac:dyDescent="0.3">
      <c r="C25" t="s">
        <v>80</v>
      </c>
      <c r="D25" t="s">
        <v>81</v>
      </c>
    </row>
    <row r="26" spans="1:4" x14ac:dyDescent="0.3">
      <c r="B26" s="5" t="s">
        <v>65</v>
      </c>
    </row>
    <row r="27" spans="1:4" x14ac:dyDescent="0.3">
      <c r="B27" s="6" t="s">
        <v>17</v>
      </c>
      <c r="C27" s="107">
        <v>9215</v>
      </c>
      <c r="D27" s="107">
        <v>13686</v>
      </c>
    </row>
    <row r="28" spans="1:4" x14ac:dyDescent="0.3">
      <c r="B28" s="6" t="s">
        <v>25</v>
      </c>
      <c r="C28" s="107">
        <v>5936</v>
      </c>
      <c r="D28" s="107">
        <v>8809</v>
      </c>
    </row>
    <row r="29" spans="1:4" x14ac:dyDescent="0.3">
      <c r="B29" s="6" t="s">
        <v>23</v>
      </c>
      <c r="C29" s="107">
        <v>3379</v>
      </c>
      <c r="D29" s="107">
        <v>5017</v>
      </c>
    </row>
    <row r="30" spans="1:4" x14ac:dyDescent="0.3">
      <c r="B30" s="6" t="s">
        <v>29</v>
      </c>
      <c r="C30" s="107">
        <v>7354</v>
      </c>
      <c r="D30" s="107">
        <v>10915</v>
      </c>
    </row>
    <row r="33" spans="1:4" x14ac:dyDescent="0.3">
      <c r="A33">
        <v>4</v>
      </c>
      <c r="B33" s="5" t="s">
        <v>74</v>
      </c>
      <c r="C33" s="5" t="s">
        <v>84</v>
      </c>
    </row>
    <row r="34" spans="1:4" x14ac:dyDescent="0.3">
      <c r="C34" t="s">
        <v>80</v>
      </c>
      <c r="D34" t="s">
        <v>81</v>
      </c>
    </row>
    <row r="35" spans="1:4" x14ac:dyDescent="0.3">
      <c r="B35" s="5" t="s">
        <v>65</v>
      </c>
    </row>
    <row r="36" spans="1:4" x14ac:dyDescent="0.3">
      <c r="B36" s="6" t="s">
        <v>33</v>
      </c>
      <c r="C36" s="107">
        <v>14235</v>
      </c>
      <c r="D36" s="107">
        <v>21130</v>
      </c>
    </row>
    <row r="37" spans="1:4" x14ac:dyDescent="0.3">
      <c r="B37" s="6" t="s">
        <v>18</v>
      </c>
      <c r="C37" s="107">
        <v>11649</v>
      </c>
      <c r="D37" s="107">
        <v>17297</v>
      </c>
    </row>
    <row r="40" spans="1:4" x14ac:dyDescent="0.3">
      <c r="A40">
        <v>5</v>
      </c>
      <c r="B40" s="5" t="s">
        <v>74</v>
      </c>
      <c r="C40" s="5" t="s">
        <v>84</v>
      </c>
    </row>
    <row r="41" spans="1:4" x14ac:dyDescent="0.3">
      <c r="C41" t="s">
        <v>80</v>
      </c>
      <c r="D41" t="s">
        <v>81</v>
      </c>
    </row>
    <row r="42" spans="1:4" x14ac:dyDescent="0.3">
      <c r="B42" s="5" t="s">
        <v>65</v>
      </c>
    </row>
    <row r="43" spans="1:4" x14ac:dyDescent="0.3">
      <c r="B43" s="6" t="s">
        <v>38</v>
      </c>
      <c r="C43" s="107">
        <v>7037</v>
      </c>
      <c r="D43" s="107">
        <v>10448</v>
      </c>
    </row>
    <row r="44" spans="1:4" x14ac:dyDescent="0.3">
      <c r="B44" s="6" t="s">
        <v>34</v>
      </c>
      <c r="C44" s="107">
        <v>7198</v>
      </c>
      <c r="D44" s="107">
        <v>10682</v>
      </c>
    </row>
    <row r="45" spans="1:4" x14ac:dyDescent="0.3">
      <c r="B45" s="6" t="s">
        <v>19</v>
      </c>
      <c r="C45" s="107">
        <v>6403</v>
      </c>
      <c r="D45" s="107">
        <v>9503</v>
      </c>
    </row>
    <row r="46" spans="1:4" x14ac:dyDescent="0.3">
      <c r="B46" s="6" t="s">
        <v>26</v>
      </c>
      <c r="C46" s="107">
        <v>5246</v>
      </c>
      <c r="D46" s="107">
        <v>7794</v>
      </c>
    </row>
    <row r="49" spans="1:5" x14ac:dyDescent="0.3">
      <c r="A49">
        <v>6</v>
      </c>
      <c r="B49" s="5" t="s">
        <v>74</v>
      </c>
      <c r="C49" s="5" t="s">
        <v>84</v>
      </c>
    </row>
    <row r="50" spans="1:5" x14ac:dyDescent="0.3">
      <c r="C50" t="s">
        <v>80</v>
      </c>
      <c r="D50" t="s">
        <v>81</v>
      </c>
      <c r="E50" t="s">
        <v>66</v>
      </c>
    </row>
    <row r="51" spans="1:5" x14ac:dyDescent="0.3">
      <c r="B51" s="5" t="s">
        <v>65</v>
      </c>
    </row>
    <row r="52" spans="1:5" x14ac:dyDescent="0.3">
      <c r="B52" s="6" t="s">
        <v>43</v>
      </c>
      <c r="C52" s="107">
        <v>544</v>
      </c>
      <c r="D52" s="107">
        <v>808</v>
      </c>
      <c r="E52" s="107">
        <v>1352</v>
      </c>
    </row>
    <row r="53" spans="1:5" x14ac:dyDescent="0.3">
      <c r="B53" s="6" t="s">
        <v>47</v>
      </c>
      <c r="C53" s="107">
        <v>1093</v>
      </c>
      <c r="D53" s="107">
        <v>1623</v>
      </c>
      <c r="E53" s="107">
        <v>2716</v>
      </c>
    </row>
    <row r="54" spans="1:5" x14ac:dyDescent="0.3">
      <c r="B54" s="6" t="s">
        <v>46</v>
      </c>
      <c r="C54" s="107">
        <v>1887</v>
      </c>
      <c r="D54" s="107">
        <v>2800</v>
      </c>
      <c r="E54" s="107">
        <v>4687</v>
      </c>
    </row>
    <row r="55" spans="1:5" x14ac:dyDescent="0.3">
      <c r="B55" s="6" t="s">
        <v>50</v>
      </c>
      <c r="C55" s="107">
        <v>2820</v>
      </c>
      <c r="D55" s="107">
        <v>4186</v>
      </c>
      <c r="E55" s="107">
        <v>7006</v>
      </c>
    </row>
    <row r="56" spans="1:5" x14ac:dyDescent="0.3">
      <c r="B56" s="6" t="s">
        <v>45</v>
      </c>
      <c r="C56" s="107">
        <v>5206</v>
      </c>
      <c r="D56" s="107">
        <v>7726</v>
      </c>
      <c r="E56" s="107">
        <v>12932</v>
      </c>
    </row>
    <row r="57" spans="1:5" x14ac:dyDescent="0.3">
      <c r="B57" s="6" t="s">
        <v>27</v>
      </c>
      <c r="C57" s="107">
        <v>2807</v>
      </c>
      <c r="D57" s="107">
        <v>4169</v>
      </c>
      <c r="E57" s="107">
        <v>6976</v>
      </c>
    </row>
    <row r="58" spans="1:5" x14ac:dyDescent="0.3">
      <c r="B58" s="6" t="s">
        <v>35</v>
      </c>
      <c r="C58" s="107">
        <v>2834</v>
      </c>
      <c r="D58" s="107">
        <v>4205</v>
      </c>
      <c r="E58" s="107">
        <v>7039</v>
      </c>
    </row>
    <row r="59" spans="1:5" x14ac:dyDescent="0.3">
      <c r="B59" s="6" t="s">
        <v>39</v>
      </c>
      <c r="C59" s="107">
        <v>1287</v>
      </c>
      <c r="D59" s="107">
        <v>1914</v>
      </c>
      <c r="E59" s="107">
        <v>3201</v>
      </c>
    </row>
    <row r="60" spans="1:5" x14ac:dyDescent="0.3">
      <c r="B60" s="6" t="s">
        <v>54</v>
      </c>
      <c r="C60" s="107">
        <v>2404</v>
      </c>
      <c r="D60" s="107">
        <v>3571</v>
      </c>
      <c r="E60" s="107">
        <v>5975</v>
      </c>
    </row>
    <row r="61" spans="1:5" x14ac:dyDescent="0.3">
      <c r="B61" s="6" t="s">
        <v>30</v>
      </c>
      <c r="C61" s="107">
        <v>35</v>
      </c>
      <c r="D61" s="107">
        <v>54</v>
      </c>
      <c r="E61" s="107">
        <v>89</v>
      </c>
    </row>
    <row r="62" spans="1:5" x14ac:dyDescent="0.3">
      <c r="B62" s="6" t="s">
        <v>20</v>
      </c>
      <c r="C62" s="107">
        <v>3065</v>
      </c>
      <c r="D62" s="107">
        <v>4549</v>
      </c>
      <c r="E62" s="107">
        <v>7614</v>
      </c>
    </row>
    <row r="63" spans="1:5" x14ac:dyDescent="0.3">
      <c r="B63" s="6" t="s">
        <v>22</v>
      </c>
      <c r="C63" s="107">
        <v>518</v>
      </c>
      <c r="D63" s="107">
        <v>768</v>
      </c>
      <c r="E63" s="107">
        <v>1286</v>
      </c>
    </row>
    <row r="64" spans="1:5" x14ac:dyDescent="0.3">
      <c r="B64" s="6" t="s">
        <v>59</v>
      </c>
      <c r="C64" s="107">
        <v>1384</v>
      </c>
      <c r="D64" s="107">
        <v>2054</v>
      </c>
      <c r="E64" s="107">
        <v>3438</v>
      </c>
    </row>
    <row r="67" spans="1:9" x14ac:dyDescent="0.3">
      <c r="A67">
        <v>6</v>
      </c>
      <c r="B67" s="5" t="s">
        <v>65</v>
      </c>
      <c r="C67" t="s">
        <v>67</v>
      </c>
      <c r="D67" t="s">
        <v>77</v>
      </c>
      <c r="E67" t="s">
        <v>74</v>
      </c>
      <c r="F67" t="s">
        <v>97</v>
      </c>
    </row>
    <row r="68" spans="1:9" x14ac:dyDescent="0.3">
      <c r="B68" s="6" t="s">
        <v>45</v>
      </c>
      <c r="C68" s="107">
        <v>30761</v>
      </c>
      <c r="D68" s="107">
        <v>23540</v>
      </c>
      <c r="E68" s="107">
        <v>12932</v>
      </c>
      <c r="F68">
        <v>7221</v>
      </c>
      <c r="I68" s="106" t="s">
        <v>128</v>
      </c>
    </row>
    <row r="69" spans="1:9" x14ac:dyDescent="0.3">
      <c r="B69" s="6" t="s">
        <v>46</v>
      </c>
      <c r="C69" s="107">
        <v>21716</v>
      </c>
      <c r="D69" s="107">
        <v>22150</v>
      </c>
      <c r="E69" s="107">
        <v>4687</v>
      </c>
      <c r="F69">
        <v>-434</v>
      </c>
      <c r="I69" s="106"/>
    </row>
    <row r="70" spans="1:9" x14ac:dyDescent="0.3">
      <c r="B70" s="6" t="s">
        <v>20</v>
      </c>
      <c r="C70" s="107">
        <v>24048</v>
      </c>
      <c r="D70" s="107">
        <v>21058</v>
      </c>
      <c r="E70" s="107">
        <v>7614</v>
      </c>
      <c r="F70">
        <v>2990</v>
      </c>
      <c r="I70" s="106"/>
    </row>
    <row r="71" spans="1:9" x14ac:dyDescent="0.3">
      <c r="B71" s="6" t="s">
        <v>50</v>
      </c>
      <c r="C71" s="107">
        <v>19295</v>
      </c>
      <c r="D71" s="107">
        <v>16092</v>
      </c>
      <c r="E71" s="107">
        <v>7006</v>
      </c>
      <c r="F71">
        <v>3203</v>
      </c>
      <c r="I71" s="106"/>
    </row>
    <row r="72" spans="1:9" x14ac:dyDescent="0.3">
      <c r="B72" s="6" t="s">
        <v>35</v>
      </c>
      <c r="C72" s="107">
        <v>18888</v>
      </c>
      <c r="D72" s="107">
        <v>15038</v>
      </c>
      <c r="E72" s="107">
        <v>7039</v>
      </c>
      <c r="F72">
        <v>3850</v>
      </c>
      <c r="I72" s="106"/>
    </row>
    <row r="73" spans="1:9" x14ac:dyDescent="0.3">
      <c r="B73" s="6" t="s">
        <v>39</v>
      </c>
      <c r="C73" s="107">
        <v>14831</v>
      </c>
      <c r="D73" s="107">
        <v>14480</v>
      </c>
      <c r="E73" s="107">
        <v>3201</v>
      </c>
      <c r="F73">
        <v>351</v>
      </c>
      <c r="I73" s="106"/>
    </row>
    <row r="74" spans="1:9" x14ac:dyDescent="0.3">
      <c r="B74" s="6" t="s">
        <v>27</v>
      </c>
      <c r="C74" s="107">
        <v>17758</v>
      </c>
      <c r="D74" s="107">
        <v>13926</v>
      </c>
      <c r="E74" s="107">
        <v>6976</v>
      </c>
      <c r="F74">
        <v>3832</v>
      </c>
      <c r="I74" s="106"/>
    </row>
    <row r="75" spans="1:9" x14ac:dyDescent="0.3">
      <c r="B75" s="6" t="s">
        <v>54</v>
      </c>
      <c r="C75" s="107">
        <v>16546</v>
      </c>
      <c r="D75" s="107">
        <v>13628</v>
      </c>
      <c r="E75" s="107">
        <v>5975</v>
      </c>
      <c r="F75">
        <v>2918</v>
      </c>
      <c r="I75" s="106"/>
    </row>
    <row r="76" spans="1:9" x14ac:dyDescent="0.3">
      <c r="B76" s="6" t="s">
        <v>30</v>
      </c>
      <c r="C76" s="107">
        <v>8520</v>
      </c>
      <c r="D76" s="107">
        <v>9986</v>
      </c>
      <c r="E76" s="107">
        <v>89</v>
      </c>
      <c r="F76">
        <v>-1466</v>
      </c>
      <c r="I76" s="106"/>
    </row>
    <row r="77" spans="1:9" x14ac:dyDescent="0.3">
      <c r="B77" s="6" t="s">
        <v>22</v>
      </c>
      <c r="C77" s="107">
        <v>8342</v>
      </c>
      <c r="D77" s="107">
        <v>8460</v>
      </c>
      <c r="E77" s="107">
        <v>1286</v>
      </c>
      <c r="F77">
        <v>-118</v>
      </c>
      <c r="I77" s="106"/>
    </row>
    <row r="78" spans="1:9" x14ac:dyDescent="0.3">
      <c r="B78" s="6" t="s">
        <v>47</v>
      </c>
      <c r="C78" s="107">
        <v>8665</v>
      </c>
      <c r="D78" s="107">
        <v>7510</v>
      </c>
      <c r="E78" s="107">
        <v>2716</v>
      </c>
      <c r="F78">
        <v>1155</v>
      </c>
      <c r="I78" s="106"/>
    </row>
    <row r="79" spans="1:9" x14ac:dyDescent="0.3">
      <c r="B79" s="6" t="s">
        <v>43</v>
      </c>
      <c r="C79" s="107">
        <v>6781</v>
      </c>
      <c r="D79" s="107">
        <v>6652</v>
      </c>
      <c r="E79" s="107">
        <v>1352</v>
      </c>
      <c r="F79">
        <v>129</v>
      </c>
      <c r="I79" s="106"/>
    </row>
    <row r="80" spans="1:9" x14ac:dyDescent="0.3">
      <c r="B80" s="6" t="s">
        <v>59</v>
      </c>
      <c r="C80" s="107">
        <v>6744</v>
      </c>
      <c r="D80" s="107">
        <v>4482</v>
      </c>
      <c r="E80" s="107">
        <v>3438</v>
      </c>
      <c r="F80">
        <v>2262</v>
      </c>
      <c r="I80" s="106"/>
    </row>
    <row r="83" spans="1:9" x14ac:dyDescent="0.3">
      <c r="A83">
        <v>7</v>
      </c>
      <c r="B83" s="5" t="s">
        <v>65</v>
      </c>
      <c r="C83" t="s">
        <v>120</v>
      </c>
      <c r="D83" t="s">
        <v>122</v>
      </c>
      <c r="E83" t="s">
        <v>121</v>
      </c>
    </row>
    <row r="84" spans="1:9" x14ac:dyDescent="0.3">
      <c r="B84" s="6" t="s">
        <v>31</v>
      </c>
      <c r="C84" s="107">
        <v>23032</v>
      </c>
      <c r="D84" s="107">
        <v>20192</v>
      </c>
      <c r="E84" s="107">
        <v>7340</v>
      </c>
      <c r="F84">
        <v>2840</v>
      </c>
      <c r="I84" s="106" t="s">
        <v>99</v>
      </c>
    </row>
    <row r="85" spans="1:9" x14ac:dyDescent="0.3">
      <c r="B85" s="6" t="s">
        <v>60</v>
      </c>
      <c r="C85" s="107">
        <v>17731</v>
      </c>
      <c r="D85" s="107">
        <v>15802</v>
      </c>
      <c r="E85" s="107">
        <v>5565</v>
      </c>
      <c r="F85">
        <v>1929</v>
      </c>
      <c r="I85" s="106"/>
    </row>
    <row r="86" spans="1:9" x14ac:dyDescent="0.3">
      <c r="B86" s="6" t="s">
        <v>41</v>
      </c>
      <c r="C86" s="107">
        <v>14822</v>
      </c>
      <c r="D86" s="107">
        <v>15228</v>
      </c>
      <c r="E86" s="107">
        <v>2556</v>
      </c>
      <c r="F86">
        <v>-406</v>
      </c>
      <c r="I86" s="106"/>
    </row>
    <row r="87" spans="1:9" x14ac:dyDescent="0.3">
      <c r="B87" s="6" t="s">
        <v>56</v>
      </c>
      <c r="C87" s="107">
        <v>16812</v>
      </c>
      <c r="D87" s="107">
        <v>12466</v>
      </c>
      <c r="E87" s="107">
        <v>7380</v>
      </c>
      <c r="F87">
        <v>4346</v>
      </c>
      <c r="I87" s="106"/>
    </row>
    <row r="88" spans="1:9" x14ac:dyDescent="0.3">
      <c r="B88" s="6" t="s">
        <v>36</v>
      </c>
      <c r="C88" s="107">
        <v>13359</v>
      </c>
      <c r="D88" s="107">
        <v>10408</v>
      </c>
      <c r="E88" s="107">
        <v>5412</v>
      </c>
      <c r="F88">
        <v>2951</v>
      </c>
      <c r="I88" s="106"/>
    </row>
    <row r="89" spans="1:9" x14ac:dyDescent="0.3">
      <c r="B89" s="6" t="s">
        <v>21</v>
      </c>
      <c r="C89" s="107">
        <v>12112</v>
      </c>
      <c r="D89" s="107">
        <v>9846</v>
      </c>
      <c r="E89" s="107">
        <v>4450</v>
      </c>
      <c r="F89">
        <v>2266</v>
      </c>
      <c r="I89" s="106"/>
    </row>
    <row r="90" spans="1:9" x14ac:dyDescent="0.3">
      <c r="B90" s="6" t="s">
        <v>49</v>
      </c>
      <c r="C90" s="107">
        <v>10661</v>
      </c>
      <c r="D90" s="107">
        <v>9216</v>
      </c>
      <c r="E90" s="107">
        <v>3309</v>
      </c>
      <c r="F90">
        <v>1445</v>
      </c>
      <c r="I90" s="106"/>
    </row>
    <row r="91" spans="1:9" x14ac:dyDescent="0.3">
      <c r="B91" s="6" t="s">
        <v>53</v>
      </c>
      <c r="C91" s="107">
        <v>9744</v>
      </c>
      <c r="D91" s="107">
        <v>8914</v>
      </c>
      <c r="E91" s="107">
        <v>2865</v>
      </c>
      <c r="F91">
        <v>830</v>
      </c>
      <c r="I91" s="106"/>
    </row>
    <row r="92" spans="1:9" x14ac:dyDescent="0.3">
      <c r="B92" s="6" t="s">
        <v>42</v>
      </c>
      <c r="C92" s="107">
        <v>9159</v>
      </c>
      <c r="D92" s="107">
        <v>8522</v>
      </c>
      <c r="E92" s="107">
        <v>2199</v>
      </c>
      <c r="F92">
        <v>637</v>
      </c>
      <c r="I92" s="106"/>
    </row>
    <row r="93" spans="1:9" x14ac:dyDescent="0.3">
      <c r="B93" s="6" t="s">
        <v>28</v>
      </c>
      <c r="C93" s="107">
        <v>8825</v>
      </c>
      <c r="D93" s="107">
        <v>7774</v>
      </c>
      <c r="E93" s="107">
        <v>2794</v>
      </c>
      <c r="F93">
        <v>1051</v>
      </c>
      <c r="I93" s="106"/>
    </row>
    <row r="94" spans="1:9" x14ac:dyDescent="0.3">
      <c r="B94" s="6" t="s">
        <v>52</v>
      </c>
      <c r="C94" s="107">
        <v>7839</v>
      </c>
      <c r="D94" s="107">
        <v>7594</v>
      </c>
      <c r="E94" s="107">
        <v>1937</v>
      </c>
      <c r="F94">
        <v>245</v>
      </c>
      <c r="I94" s="106"/>
    </row>
    <row r="95" spans="1:9" x14ac:dyDescent="0.3">
      <c r="B95" s="6" t="s">
        <v>58</v>
      </c>
      <c r="C95" s="107">
        <v>8787</v>
      </c>
      <c r="D95" s="107">
        <v>7586</v>
      </c>
      <c r="E95" s="107">
        <v>2766</v>
      </c>
      <c r="F95">
        <v>1201</v>
      </c>
      <c r="I95" s="106"/>
    </row>
    <row r="96" spans="1:9" x14ac:dyDescent="0.3">
      <c r="B96" s="6" t="s">
        <v>24</v>
      </c>
      <c r="C96" s="107">
        <v>9092</v>
      </c>
      <c r="D96" s="107">
        <v>6882</v>
      </c>
      <c r="E96" s="107">
        <v>3803</v>
      </c>
      <c r="F96">
        <v>2210</v>
      </c>
      <c r="I96" s="106"/>
    </row>
    <row r="97" spans="1:9" x14ac:dyDescent="0.3">
      <c r="B97" s="6" t="s">
        <v>40</v>
      </c>
      <c r="C97" s="107">
        <v>7298</v>
      </c>
      <c r="D97" s="107">
        <v>6464</v>
      </c>
      <c r="E97" s="107">
        <v>2351</v>
      </c>
      <c r="F97">
        <v>834</v>
      </c>
      <c r="I97" s="106"/>
    </row>
    <row r="98" spans="1:9" x14ac:dyDescent="0.3">
      <c r="B98" s="6" t="s">
        <v>51</v>
      </c>
      <c r="C98" s="107">
        <v>6072</v>
      </c>
      <c r="D98" s="107">
        <v>6140</v>
      </c>
      <c r="E98" s="107">
        <v>956</v>
      </c>
      <c r="F98">
        <v>-68</v>
      </c>
      <c r="I98" s="106"/>
    </row>
    <row r="99" spans="1:9" x14ac:dyDescent="0.3">
      <c r="B99" s="6" t="s">
        <v>37</v>
      </c>
      <c r="C99" s="107">
        <v>6670</v>
      </c>
      <c r="D99" s="107">
        <v>5868</v>
      </c>
      <c r="E99" s="107">
        <v>2066</v>
      </c>
      <c r="F99">
        <v>802</v>
      </c>
      <c r="I99" s="106"/>
    </row>
    <row r="100" spans="1:9" x14ac:dyDescent="0.3">
      <c r="B100" s="6" t="s">
        <v>48</v>
      </c>
      <c r="C100" s="107">
        <v>6193</v>
      </c>
      <c r="D100" s="107">
        <v>5360</v>
      </c>
      <c r="E100" s="107">
        <v>2026</v>
      </c>
      <c r="F100">
        <v>833</v>
      </c>
      <c r="I100" s="106"/>
    </row>
    <row r="101" spans="1:9" x14ac:dyDescent="0.3">
      <c r="B101" s="6" t="s">
        <v>55</v>
      </c>
      <c r="C101" s="107">
        <v>7339</v>
      </c>
      <c r="D101" s="107">
        <v>5008</v>
      </c>
      <c r="E101" s="107">
        <v>3710</v>
      </c>
      <c r="F101">
        <v>2331</v>
      </c>
      <c r="I101" s="106"/>
    </row>
    <row r="102" spans="1:9" x14ac:dyDescent="0.3">
      <c r="B102" s="6" t="s">
        <v>57</v>
      </c>
      <c r="C102" s="107">
        <v>3805</v>
      </c>
      <c r="D102" s="107">
        <v>4208</v>
      </c>
      <c r="E102" s="107">
        <v>216</v>
      </c>
      <c r="F102">
        <v>-403</v>
      </c>
      <c r="I102" s="106"/>
    </row>
    <row r="103" spans="1:9" x14ac:dyDescent="0.3">
      <c r="B103" s="6" t="s">
        <v>44</v>
      </c>
      <c r="C103" s="107">
        <v>3543</v>
      </c>
      <c r="D103" s="107">
        <v>3524</v>
      </c>
      <c r="E103" s="107">
        <v>610</v>
      </c>
      <c r="F103">
        <v>19</v>
      </c>
      <c r="I103" s="106"/>
    </row>
    <row r="106" spans="1:9" x14ac:dyDescent="0.3">
      <c r="A106">
        <v>8</v>
      </c>
      <c r="B106" s="5" t="s">
        <v>96</v>
      </c>
      <c r="C106" s="5" t="s">
        <v>84</v>
      </c>
    </row>
    <row r="107" spans="1:9" x14ac:dyDescent="0.3">
      <c r="C107" t="s">
        <v>80</v>
      </c>
      <c r="D107" t="s">
        <v>81</v>
      </c>
    </row>
    <row r="108" spans="1:9" x14ac:dyDescent="0.3">
      <c r="B108" s="5" t="s">
        <v>65</v>
      </c>
    </row>
    <row r="109" spans="1:9" x14ac:dyDescent="0.3">
      <c r="B109" s="6" t="s">
        <v>43</v>
      </c>
      <c r="C109" s="107">
        <v>16.570210173621689</v>
      </c>
      <c r="D109" s="107">
        <v>23.0989136649514</v>
      </c>
    </row>
    <row r="110" spans="1:9" x14ac:dyDescent="0.3">
      <c r="B110" s="6" t="s">
        <v>47</v>
      </c>
      <c r="C110" s="107">
        <v>26.054827175208583</v>
      </c>
      <c r="D110" s="107">
        <v>36.308724832214764</v>
      </c>
    </row>
    <row r="111" spans="1:9" x14ac:dyDescent="0.3">
      <c r="B111" s="6" t="s">
        <v>46</v>
      </c>
      <c r="C111" s="107">
        <v>17.950913242009133</v>
      </c>
      <c r="D111" s="107">
        <v>24.991074616208497</v>
      </c>
    </row>
    <row r="112" spans="1:9" x14ac:dyDescent="0.3">
      <c r="B112" s="6" t="s">
        <v>50</v>
      </c>
      <c r="C112" s="107">
        <v>30.186255619781633</v>
      </c>
      <c r="D112" s="107">
        <v>42.057671053953584</v>
      </c>
    </row>
    <row r="113" spans="1:4" x14ac:dyDescent="0.3">
      <c r="B113" s="6" t="s">
        <v>45</v>
      </c>
      <c r="C113" s="107">
        <v>34.956019606526553</v>
      </c>
      <c r="D113" s="107">
        <v>48.689185782707334</v>
      </c>
    </row>
    <row r="114" spans="1:4" x14ac:dyDescent="0.3">
      <c r="B114" s="6" t="s">
        <v>27</v>
      </c>
      <c r="C114" s="107">
        <v>32.650924741188788</v>
      </c>
      <c r="D114" s="107">
        <v>45.508132299967251</v>
      </c>
    </row>
    <row r="115" spans="1:4" x14ac:dyDescent="0.3">
      <c r="B115" s="6" t="s">
        <v>35</v>
      </c>
      <c r="C115" s="107">
        <v>30.993000874890637</v>
      </c>
      <c r="D115" s="107">
        <v>43.154761904761905</v>
      </c>
    </row>
    <row r="116" spans="1:4" x14ac:dyDescent="0.3">
      <c r="B116" s="6" t="s">
        <v>39</v>
      </c>
      <c r="C116" s="107">
        <v>17.927287923109066</v>
      </c>
      <c r="D116" s="107">
        <v>25.013068478829066</v>
      </c>
    </row>
    <row r="117" spans="1:4" x14ac:dyDescent="0.3">
      <c r="B117" s="6" t="s">
        <v>54</v>
      </c>
      <c r="C117" s="107">
        <v>30.012484394506867</v>
      </c>
      <c r="D117" s="107">
        <v>41.834582942830366</v>
      </c>
    </row>
    <row r="118" spans="1:4" x14ac:dyDescent="0.3">
      <c r="B118" s="6" t="s">
        <v>30</v>
      </c>
      <c r="C118" s="107">
        <v>0.84848484848484862</v>
      </c>
      <c r="D118" s="107">
        <v>1.228668941979522</v>
      </c>
    </row>
    <row r="119" spans="1:4" x14ac:dyDescent="0.3">
      <c r="B119" s="6" t="s">
        <v>20</v>
      </c>
      <c r="C119" s="107">
        <v>26.327091565023192</v>
      </c>
      <c r="D119" s="107">
        <v>36.667741415444141</v>
      </c>
    </row>
    <row r="120" spans="1:4" x14ac:dyDescent="0.3">
      <c r="B120" s="6" t="s">
        <v>22</v>
      </c>
      <c r="C120" s="107">
        <v>12.828132738979692</v>
      </c>
      <c r="D120" s="107">
        <v>17.843866171003718</v>
      </c>
    </row>
    <row r="121" spans="1:4" x14ac:dyDescent="0.3">
      <c r="B121" s="6" t="s">
        <v>59</v>
      </c>
      <c r="C121" s="107">
        <v>42.388973966309337</v>
      </c>
      <c r="D121" s="107">
        <v>59.03995400977292</v>
      </c>
    </row>
    <row r="122" spans="1:4" x14ac:dyDescent="0.3">
      <c r="B122" s="6"/>
    </row>
    <row r="123" spans="1:4" x14ac:dyDescent="0.3">
      <c r="B123" s="6"/>
    </row>
    <row r="124" spans="1:4" x14ac:dyDescent="0.3">
      <c r="A124">
        <v>9</v>
      </c>
      <c r="B124" s="5" t="s">
        <v>65</v>
      </c>
      <c r="C124" t="s">
        <v>96</v>
      </c>
    </row>
    <row r="125" spans="1:4" x14ac:dyDescent="0.3">
      <c r="B125" s="6" t="s">
        <v>80</v>
      </c>
      <c r="C125" s="107">
        <v>26.351743446169507</v>
      </c>
    </row>
    <row r="126" spans="1:4" x14ac:dyDescent="0.3">
      <c r="B126" s="6" t="s">
        <v>81</v>
      </c>
      <c r="C126" s="107">
        <v>36.712525078819148</v>
      </c>
    </row>
    <row r="129" spans="1:12" x14ac:dyDescent="0.3">
      <c r="A129">
        <v>10</v>
      </c>
      <c r="B129" s="5" t="s">
        <v>61</v>
      </c>
      <c r="C129" t="s">
        <v>100</v>
      </c>
      <c r="D129" t="s">
        <v>101</v>
      </c>
      <c r="E129" t="s">
        <v>102</v>
      </c>
      <c r="G129" s="19"/>
      <c r="H129" s="19"/>
    </row>
    <row r="130" spans="1:12" x14ac:dyDescent="0.3">
      <c r="B130" s="6" t="s">
        <v>43</v>
      </c>
      <c r="C130" s="20">
        <v>67.166666666666671</v>
      </c>
      <c r="D130" s="20">
        <v>46.958333333333336</v>
      </c>
      <c r="E130" s="20">
        <v>24.458333333333332</v>
      </c>
      <c r="G130" s="20"/>
      <c r="H130" s="20"/>
    </row>
    <row r="131" spans="1:12" x14ac:dyDescent="0.3">
      <c r="B131" s="6" t="s">
        <v>47</v>
      </c>
      <c r="C131" s="20">
        <v>67.222222222222229</v>
      </c>
      <c r="D131" s="20">
        <v>47.666666666666664</v>
      </c>
      <c r="E131" s="20">
        <v>24.185185185185187</v>
      </c>
      <c r="G131" s="20"/>
      <c r="H131" s="20"/>
    </row>
    <row r="132" spans="1:12" x14ac:dyDescent="0.3">
      <c r="B132" s="6" t="s">
        <v>46</v>
      </c>
      <c r="C132" s="20">
        <v>80.05</v>
      </c>
      <c r="D132" s="20">
        <v>63.7</v>
      </c>
      <c r="E132" s="20">
        <v>40.833333333333336</v>
      </c>
      <c r="G132" s="20"/>
      <c r="H132" s="20"/>
      <c r="I132" t="s">
        <v>129</v>
      </c>
    </row>
    <row r="133" spans="1:12" x14ac:dyDescent="0.3">
      <c r="B133" s="6" t="s">
        <v>50</v>
      </c>
      <c r="C133" s="20">
        <v>82.708333333333329</v>
      </c>
      <c r="D133" s="20">
        <v>53.166666666666664</v>
      </c>
      <c r="E133" s="20">
        <v>31.75</v>
      </c>
      <c r="G133" s="20"/>
      <c r="H133" s="20"/>
      <c r="I133" t="s">
        <v>103</v>
      </c>
    </row>
    <row r="134" spans="1:12" x14ac:dyDescent="0.3">
      <c r="B134" s="6" t="s">
        <v>45</v>
      </c>
      <c r="C134" s="20">
        <v>96.966666666666669</v>
      </c>
      <c r="D134" s="20">
        <v>64.483333333333334</v>
      </c>
      <c r="E134" s="20">
        <v>34.716666666666669</v>
      </c>
      <c r="G134" s="20"/>
      <c r="H134" s="20"/>
      <c r="I134" t="s">
        <v>104</v>
      </c>
    </row>
    <row r="135" spans="1:12" x14ac:dyDescent="0.3">
      <c r="B135" s="6" t="s">
        <v>27</v>
      </c>
      <c r="C135" s="20">
        <v>76.375</v>
      </c>
      <c r="D135" s="20">
        <v>44.25</v>
      </c>
      <c r="E135" s="20">
        <v>24.4375</v>
      </c>
      <c r="G135" s="20"/>
      <c r="H135" s="20"/>
    </row>
    <row r="136" spans="1:12" x14ac:dyDescent="0.3">
      <c r="B136" s="6" t="s">
        <v>35</v>
      </c>
      <c r="C136" s="20">
        <v>78.039215686274517</v>
      </c>
      <c r="D136" s="20">
        <v>45.686274509803923</v>
      </c>
      <c r="E136" s="20">
        <v>23.705882352941178</v>
      </c>
      <c r="G136" s="20"/>
      <c r="H136" s="20"/>
    </row>
    <row r="137" spans="1:12" x14ac:dyDescent="0.3">
      <c r="B137" s="6" t="s">
        <v>39</v>
      </c>
      <c r="C137" s="20">
        <v>72.375</v>
      </c>
      <c r="D137" s="20">
        <v>50.375</v>
      </c>
      <c r="E137" s="20">
        <v>28.083333333333332</v>
      </c>
      <c r="G137" s="20"/>
      <c r="H137" s="20"/>
    </row>
    <row r="138" spans="1:12" x14ac:dyDescent="0.3">
      <c r="B138" s="6" t="s">
        <v>54</v>
      </c>
      <c r="C138" s="20">
        <v>97.111111111111114</v>
      </c>
      <c r="D138" s="20">
        <v>58.611111111111114</v>
      </c>
      <c r="E138" s="20">
        <v>33.555555555555557</v>
      </c>
      <c r="G138" s="20"/>
      <c r="H138" s="20"/>
    </row>
    <row r="139" spans="1:12" x14ac:dyDescent="0.3">
      <c r="B139" s="6" t="s">
        <v>30</v>
      </c>
      <c r="C139" s="20">
        <v>67.305555555555557</v>
      </c>
      <c r="D139" s="20">
        <v>46.305555555555557</v>
      </c>
      <c r="E139" s="20">
        <v>25.083333333333332</v>
      </c>
      <c r="G139" s="20"/>
      <c r="H139" s="20"/>
    </row>
    <row r="140" spans="1:12" x14ac:dyDescent="0.3">
      <c r="B140" s="6" t="s">
        <v>20</v>
      </c>
      <c r="C140" s="20">
        <v>85.033333333333331</v>
      </c>
      <c r="D140" s="20">
        <v>57.916666666666664</v>
      </c>
      <c r="E140" s="20">
        <v>32.533333333333331</v>
      </c>
      <c r="G140" s="20"/>
      <c r="H140" s="20"/>
    </row>
    <row r="141" spans="1:12" x14ac:dyDescent="0.3">
      <c r="B141" s="6" t="s">
        <v>22</v>
      </c>
      <c r="C141" s="20">
        <v>96.708333333333329</v>
      </c>
      <c r="D141" s="20">
        <v>49.958333333333336</v>
      </c>
      <c r="E141" s="20">
        <v>29.583333333333332</v>
      </c>
      <c r="G141" s="20"/>
      <c r="H141" s="20"/>
      <c r="K141" s="19"/>
      <c r="L141" s="19"/>
    </row>
    <row r="142" spans="1:12" x14ac:dyDescent="0.3">
      <c r="B142" s="6" t="s">
        <v>59</v>
      </c>
      <c r="C142" s="20">
        <v>141.55555555555554</v>
      </c>
      <c r="D142" s="20">
        <v>67.444444444444443</v>
      </c>
      <c r="E142" s="20">
        <v>40</v>
      </c>
      <c r="G142" s="20"/>
      <c r="H142" s="20"/>
    </row>
    <row r="143" spans="1:12" x14ac:dyDescent="0.3">
      <c r="I143" s="14"/>
    </row>
    <row r="145" spans="1:3" x14ac:dyDescent="0.3">
      <c r="A145">
        <v>11</v>
      </c>
      <c r="B145" s="5" t="s">
        <v>65</v>
      </c>
      <c r="C145" t="s">
        <v>74</v>
      </c>
    </row>
    <row r="146" spans="1:3" x14ac:dyDescent="0.3">
      <c r="B146" s="6" t="s">
        <v>56</v>
      </c>
      <c r="C146" s="107">
        <v>7380</v>
      </c>
    </row>
    <row r="147" spans="1:3" x14ac:dyDescent="0.3">
      <c r="B147" s="6" t="s">
        <v>31</v>
      </c>
      <c r="C147" s="107">
        <v>7340</v>
      </c>
    </row>
    <row r="148" spans="1:3" x14ac:dyDescent="0.3">
      <c r="B148" s="6" t="s">
        <v>60</v>
      </c>
      <c r="C148" s="107">
        <v>5565</v>
      </c>
    </row>
    <row r="149" spans="1:3" x14ac:dyDescent="0.3">
      <c r="B149" s="6" t="s">
        <v>36</v>
      </c>
      <c r="C149" s="107">
        <v>5412</v>
      </c>
    </row>
    <row r="150" spans="1:3" x14ac:dyDescent="0.3">
      <c r="B150" s="6" t="s">
        <v>21</v>
      </c>
      <c r="C150" s="107">
        <v>4450</v>
      </c>
    </row>
    <row r="151" spans="1:3" x14ac:dyDescent="0.3">
      <c r="B151" s="6" t="s">
        <v>24</v>
      </c>
      <c r="C151" s="107">
        <v>3803</v>
      </c>
    </row>
    <row r="152" spans="1:3" x14ac:dyDescent="0.3">
      <c r="B152" s="6" t="s">
        <v>55</v>
      </c>
      <c r="C152" s="107">
        <v>3710</v>
      </c>
    </row>
    <row r="153" spans="1:3" x14ac:dyDescent="0.3">
      <c r="B153" s="6" t="s">
        <v>49</v>
      </c>
      <c r="C153" s="107">
        <v>3309</v>
      </c>
    </row>
    <row r="154" spans="1:3" x14ac:dyDescent="0.3">
      <c r="B154" s="6" t="s">
        <v>53</v>
      </c>
      <c r="C154" s="107">
        <v>2865</v>
      </c>
    </row>
    <row r="155" spans="1:3" x14ac:dyDescent="0.3">
      <c r="B155" s="6" t="s">
        <v>28</v>
      </c>
      <c r="C155" s="107">
        <v>2794</v>
      </c>
    </row>
    <row r="156" spans="1:3" x14ac:dyDescent="0.3">
      <c r="B156" s="6" t="s">
        <v>58</v>
      </c>
      <c r="C156" s="107">
        <v>2766</v>
      </c>
    </row>
    <row r="157" spans="1:3" x14ac:dyDescent="0.3">
      <c r="B157" s="6" t="s">
        <v>41</v>
      </c>
      <c r="C157" s="107">
        <v>2556</v>
      </c>
    </row>
    <row r="158" spans="1:3" x14ac:dyDescent="0.3">
      <c r="B158" s="6" t="s">
        <v>40</v>
      </c>
      <c r="C158" s="107">
        <v>2351</v>
      </c>
    </row>
    <row r="159" spans="1:3" x14ac:dyDescent="0.3">
      <c r="B159" s="6" t="s">
        <v>42</v>
      </c>
      <c r="C159" s="107">
        <v>2199</v>
      </c>
    </row>
    <row r="160" spans="1:3" x14ac:dyDescent="0.3">
      <c r="B160" s="6" t="s">
        <v>37</v>
      </c>
      <c r="C160" s="107">
        <v>2066</v>
      </c>
    </row>
    <row r="161" spans="1:4" x14ac:dyDescent="0.3">
      <c r="B161" s="6" t="s">
        <v>48</v>
      </c>
      <c r="C161" s="107">
        <v>2026</v>
      </c>
    </row>
    <row r="162" spans="1:4" x14ac:dyDescent="0.3">
      <c r="B162" s="6" t="s">
        <v>52</v>
      </c>
      <c r="C162" s="107">
        <v>1937</v>
      </c>
    </row>
    <row r="163" spans="1:4" x14ac:dyDescent="0.3">
      <c r="B163" s="6" t="s">
        <v>51</v>
      </c>
      <c r="C163" s="107">
        <v>956</v>
      </c>
    </row>
    <row r="164" spans="1:4" x14ac:dyDescent="0.3">
      <c r="B164" s="6" t="s">
        <v>44</v>
      </c>
      <c r="C164" s="107">
        <v>610</v>
      </c>
    </row>
    <row r="165" spans="1:4" x14ac:dyDescent="0.3">
      <c r="B165" s="6" t="s">
        <v>57</v>
      </c>
      <c r="C165" s="107">
        <v>216</v>
      </c>
    </row>
    <row r="170" spans="1:4" x14ac:dyDescent="0.3">
      <c r="A170">
        <v>12</v>
      </c>
      <c r="B170" s="5" t="s">
        <v>96</v>
      </c>
      <c r="C170" s="5" t="s">
        <v>84</v>
      </c>
    </row>
    <row r="171" spans="1:4" x14ac:dyDescent="0.3">
      <c r="C171" t="s">
        <v>80</v>
      </c>
      <c r="D171" t="s">
        <v>81</v>
      </c>
    </row>
    <row r="173" spans="1:4" x14ac:dyDescent="0.3">
      <c r="B173" s="5" t="s">
        <v>65</v>
      </c>
    </row>
    <row r="174" spans="1:4" x14ac:dyDescent="0.3">
      <c r="B174" s="6" t="s">
        <v>31</v>
      </c>
      <c r="C174" s="107">
        <v>26.495649834065837</v>
      </c>
      <c r="D174" s="107">
        <v>36.909871244635198</v>
      </c>
    </row>
    <row r="175" spans="1:4" x14ac:dyDescent="0.3">
      <c r="B175" s="6" t="s">
        <v>21</v>
      </c>
      <c r="C175" s="107">
        <v>30.542291950886767</v>
      </c>
      <c r="D175" s="107">
        <v>42.557618437900132</v>
      </c>
    </row>
    <row r="176" spans="1:4" x14ac:dyDescent="0.3">
      <c r="B176" s="6" t="s">
        <v>37</v>
      </c>
      <c r="C176" s="107">
        <v>25.766491173738</v>
      </c>
      <c r="D176" s="107">
        <v>35.861668119732634</v>
      </c>
    </row>
    <row r="177" spans="2:4" x14ac:dyDescent="0.3">
      <c r="B177" s="6" t="s">
        <v>28</v>
      </c>
      <c r="C177" s="107">
        <v>26.334269662921351</v>
      </c>
      <c r="D177" s="107">
        <v>36.657149132440146</v>
      </c>
    </row>
    <row r="178" spans="2:4" x14ac:dyDescent="0.3">
      <c r="B178" s="6" t="s">
        <v>56</v>
      </c>
      <c r="C178" s="107">
        <v>36.503255928246716</v>
      </c>
      <c r="D178" s="107">
        <v>50.83592759137553</v>
      </c>
    </row>
    <row r="179" spans="2:4" x14ac:dyDescent="0.3">
      <c r="B179" s="6" t="s">
        <v>36</v>
      </c>
      <c r="C179" s="107">
        <v>33.683884936591404</v>
      </c>
      <c r="D179" s="107">
        <v>46.917162338604378</v>
      </c>
    </row>
    <row r="180" spans="2:4" x14ac:dyDescent="0.3">
      <c r="B180" s="6" t="s">
        <v>48</v>
      </c>
      <c r="C180" s="107">
        <v>27.218145430286857</v>
      </c>
      <c r="D180" s="107">
        <v>37.871674491392803</v>
      </c>
    </row>
    <row r="181" spans="2:4" x14ac:dyDescent="0.3">
      <c r="B181" s="6" t="s">
        <v>55</v>
      </c>
      <c r="C181" s="107">
        <v>42.048972699127496</v>
      </c>
      <c r="D181" s="107">
        <v>58.531431590068671</v>
      </c>
    </row>
    <row r="182" spans="2:4" x14ac:dyDescent="0.3">
      <c r="B182" s="6" t="s">
        <v>51</v>
      </c>
      <c r="C182" s="107">
        <v>13.09969377339231</v>
      </c>
      <c r="D182" s="107">
        <v>18.225343121608681</v>
      </c>
    </row>
    <row r="183" spans="2:4" x14ac:dyDescent="0.3">
      <c r="B183" s="6" t="s">
        <v>41</v>
      </c>
      <c r="C183" s="107">
        <v>14.355400696864113</v>
      </c>
      <c r="D183" s="107">
        <v>19.955538119523997</v>
      </c>
    </row>
    <row r="184" spans="2:4" x14ac:dyDescent="0.3">
      <c r="B184" s="6" t="s">
        <v>44</v>
      </c>
      <c r="C184" s="107">
        <v>14.285714285714285</v>
      </c>
      <c r="D184" s="107">
        <v>19.967177242888404</v>
      </c>
    </row>
    <row r="185" spans="2:4" x14ac:dyDescent="0.3">
      <c r="B185" s="6" t="s">
        <v>57</v>
      </c>
      <c r="C185" s="107">
        <v>4.7231270358306192</v>
      </c>
      <c r="D185" s="107">
        <v>6.5715741212429961</v>
      </c>
    </row>
    <row r="186" spans="2:4" x14ac:dyDescent="0.3">
      <c r="B186" s="6" t="s">
        <v>60</v>
      </c>
      <c r="C186" s="107">
        <v>26.098100897122219</v>
      </c>
      <c r="D186" s="107">
        <v>36.346742457367732</v>
      </c>
    </row>
    <row r="187" spans="2:4" x14ac:dyDescent="0.3">
      <c r="B187" s="6" t="s">
        <v>58</v>
      </c>
      <c r="C187" s="107">
        <v>26.133960047003523</v>
      </c>
      <c r="D187" s="107">
        <v>36.49602824360106</v>
      </c>
    </row>
    <row r="188" spans="2:4" x14ac:dyDescent="0.3">
      <c r="B188" s="6" t="s">
        <v>40</v>
      </c>
      <c r="C188" s="107">
        <v>26.768534238822859</v>
      </c>
      <c r="D188" s="107">
        <v>37.327311370882036</v>
      </c>
    </row>
    <row r="189" spans="2:4" x14ac:dyDescent="0.3">
      <c r="B189" s="6" t="s">
        <v>49</v>
      </c>
      <c r="C189" s="107">
        <v>25.798954096455549</v>
      </c>
      <c r="D189" s="107">
        <v>35.9585303746817</v>
      </c>
    </row>
    <row r="190" spans="2:4" x14ac:dyDescent="0.3">
      <c r="B190" s="6" t="s">
        <v>24</v>
      </c>
      <c r="C190" s="107">
        <v>34.756928668786912</v>
      </c>
      <c r="D190" s="107">
        <v>48.464818763326228</v>
      </c>
    </row>
    <row r="191" spans="2:4" x14ac:dyDescent="0.3">
      <c r="B191" s="6" t="s">
        <v>42</v>
      </c>
      <c r="C191" s="107">
        <v>19.954904171364149</v>
      </c>
      <c r="D191" s="107">
        <v>27.815410668924638</v>
      </c>
    </row>
    <row r="192" spans="2:4" x14ac:dyDescent="0.3">
      <c r="B192" s="6" t="s">
        <v>53</v>
      </c>
      <c r="C192" s="107">
        <v>24.443502225991097</v>
      </c>
      <c r="D192" s="107">
        <v>34.056097075790731</v>
      </c>
    </row>
    <row r="193" spans="1:9" x14ac:dyDescent="0.3">
      <c r="B193" s="6" t="s">
        <v>52</v>
      </c>
      <c r="C193" s="107">
        <v>20.500658761528324</v>
      </c>
      <c r="D193" s="107">
        <v>28.659742828882294</v>
      </c>
    </row>
    <row r="195" spans="1:9" x14ac:dyDescent="0.3">
      <c r="A195">
        <v>13</v>
      </c>
      <c r="B195" s="5" t="s">
        <v>65</v>
      </c>
      <c r="C195" t="s">
        <v>100</v>
      </c>
      <c r="D195" t="s">
        <v>101</v>
      </c>
      <c r="E195" t="s">
        <v>102</v>
      </c>
    </row>
    <row r="196" spans="1:9" x14ac:dyDescent="0.3">
      <c r="B196" s="6" t="s">
        <v>31</v>
      </c>
      <c r="C196" s="107">
        <v>149.27777777777777</v>
      </c>
      <c r="D196" s="107">
        <v>78.361111111111114</v>
      </c>
      <c r="E196" s="107">
        <v>52.805555555555557</v>
      </c>
    </row>
    <row r="197" spans="1:9" x14ac:dyDescent="0.3">
      <c r="B197" s="6" t="s">
        <v>21</v>
      </c>
      <c r="C197" s="107">
        <v>77.060606060606062</v>
      </c>
      <c r="D197" s="107">
        <v>46.363636363636367</v>
      </c>
      <c r="E197" s="107">
        <v>25.757575757575758</v>
      </c>
    </row>
    <row r="198" spans="1:9" x14ac:dyDescent="0.3">
      <c r="B198" s="6" t="s">
        <v>37</v>
      </c>
      <c r="C198" s="107">
        <v>64.666666666666671</v>
      </c>
      <c r="D198" s="107">
        <v>49.476190476190474</v>
      </c>
      <c r="E198" s="107">
        <v>25.571428571428573</v>
      </c>
    </row>
    <row r="199" spans="1:9" x14ac:dyDescent="0.3">
      <c r="B199" s="6" t="s">
        <v>28</v>
      </c>
      <c r="C199" s="107">
        <v>66.777777777777771</v>
      </c>
      <c r="D199" s="107">
        <v>49.777777777777779</v>
      </c>
      <c r="E199" s="107">
        <v>27.407407407407408</v>
      </c>
    </row>
    <row r="200" spans="1:9" x14ac:dyDescent="0.3">
      <c r="B200" s="6" t="s">
        <v>56</v>
      </c>
      <c r="C200" s="107">
        <v>129.62962962962962</v>
      </c>
      <c r="D200" s="107">
        <v>61.777777777777779</v>
      </c>
      <c r="E200" s="107">
        <v>39.444444444444443</v>
      </c>
    </row>
    <row r="201" spans="1:9" x14ac:dyDescent="0.3">
      <c r="B201" s="6" t="s">
        <v>36</v>
      </c>
      <c r="C201" s="107">
        <v>104.77777777777777</v>
      </c>
      <c r="D201" s="107">
        <v>54.037037037037038</v>
      </c>
      <c r="E201" s="107">
        <v>33.925925925925924</v>
      </c>
    </row>
    <row r="202" spans="1:9" x14ac:dyDescent="0.3">
      <c r="B202" s="6" t="s">
        <v>48</v>
      </c>
      <c r="C202" s="107">
        <v>59.61904761904762</v>
      </c>
      <c r="D202" s="107">
        <v>44.285714285714285</v>
      </c>
      <c r="E202" s="107">
        <v>23.714285714285715</v>
      </c>
    </row>
    <row r="203" spans="1:9" x14ac:dyDescent="0.3">
      <c r="B203" s="6" t="s">
        <v>55</v>
      </c>
      <c r="C203" s="107">
        <v>66.222222222222229</v>
      </c>
      <c r="D203" s="107">
        <v>48.166666666666664</v>
      </c>
      <c r="E203" s="107">
        <v>24.722222222222221</v>
      </c>
    </row>
    <row r="204" spans="1:9" x14ac:dyDescent="0.3">
      <c r="B204" s="6" t="s">
        <v>51</v>
      </c>
      <c r="C204" s="107">
        <v>50.407407407407405</v>
      </c>
      <c r="D204" s="107">
        <v>44.185185185185183</v>
      </c>
      <c r="E204" s="107">
        <v>19.111111111111111</v>
      </c>
    </row>
    <row r="205" spans="1:9" x14ac:dyDescent="0.3">
      <c r="B205" s="6" t="s">
        <v>41</v>
      </c>
      <c r="C205" s="107">
        <v>116.27272727272727</v>
      </c>
      <c r="D205" s="107">
        <v>69.939393939393938</v>
      </c>
      <c r="E205" s="107">
        <v>44.515151515151516</v>
      </c>
      <c r="I205" t="s">
        <v>105</v>
      </c>
    </row>
    <row r="206" spans="1:9" x14ac:dyDescent="0.3">
      <c r="B206" s="6" t="s">
        <v>44</v>
      </c>
      <c r="C206" s="107">
        <v>31.333333333333332</v>
      </c>
      <c r="D206" s="107">
        <v>38.666666666666664</v>
      </c>
      <c r="E206" s="107">
        <v>13.904761904761905</v>
      </c>
    </row>
    <row r="207" spans="1:9" x14ac:dyDescent="0.3">
      <c r="B207" s="6" t="s">
        <v>57</v>
      </c>
      <c r="C207" s="107">
        <v>41.333333333333336</v>
      </c>
      <c r="D207" s="107">
        <v>42.238095238095241</v>
      </c>
      <c r="E207" s="107">
        <v>16.61904761904762</v>
      </c>
    </row>
    <row r="208" spans="1:9" x14ac:dyDescent="0.3">
      <c r="B208" s="6" t="s">
        <v>60</v>
      </c>
      <c r="C208" s="107">
        <v>174.45833333333334</v>
      </c>
      <c r="D208" s="107">
        <v>89.833333333333329</v>
      </c>
      <c r="E208" s="107">
        <v>64.916666666666671</v>
      </c>
    </row>
    <row r="209" spans="1:9" x14ac:dyDescent="0.3">
      <c r="B209" s="6" t="s">
        <v>58</v>
      </c>
      <c r="C209" s="107">
        <v>68.444444444444443</v>
      </c>
      <c r="D209" s="107">
        <v>47.962962962962962</v>
      </c>
      <c r="E209" s="107">
        <v>24.074074074074073</v>
      </c>
    </row>
    <row r="210" spans="1:9" x14ac:dyDescent="0.3">
      <c r="B210" s="6" t="s">
        <v>40</v>
      </c>
      <c r="C210" s="107">
        <v>70.571428571428569</v>
      </c>
      <c r="D210" s="107">
        <v>52.666666666666664</v>
      </c>
      <c r="E210" s="107">
        <v>30.666666666666668</v>
      </c>
    </row>
    <row r="211" spans="1:9" x14ac:dyDescent="0.3">
      <c r="B211" s="6" t="s">
        <v>49</v>
      </c>
      <c r="C211" s="107">
        <v>67.848484848484844</v>
      </c>
      <c r="D211" s="107">
        <v>48.242424242424242</v>
      </c>
      <c r="E211" s="107">
        <v>23.545454545454547</v>
      </c>
    </row>
    <row r="212" spans="1:9" x14ac:dyDescent="0.3">
      <c r="B212" s="6" t="s">
        <v>24</v>
      </c>
      <c r="C212" s="107">
        <v>89.523809523809518</v>
      </c>
      <c r="D212" s="107">
        <v>47.238095238095241</v>
      </c>
      <c r="E212" s="107">
        <v>27.095238095238095</v>
      </c>
    </row>
    <row r="213" spans="1:9" x14ac:dyDescent="0.3">
      <c r="B213" s="6" t="s">
        <v>42</v>
      </c>
      <c r="C213" s="107">
        <v>55.138888888888886</v>
      </c>
      <c r="D213" s="107">
        <v>43.472222222222221</v>
      </c>
      <c r="E213" s="107">
        <v>19.75</v>
      </c>
    </row>
    <row r="214" spans="1:9" x14ac:dyDescent="0.3">
      <c r="B214" s="6" t="s">
        <v>53</v>
      </c>
      <c r="C214" s="107">
        <v>65.266666666666666</v>
      </c>
      <c r="D214" s="107">
        <v>53.533333333333331</v>
      </c>
      <c r="E214" s="107">
        <v>29.766666666666666</v>
      </c>
    </row>
    <row r="215" spans="1:9" x14ac:dyDescent="0.3">
      <c r="B215" s="6" t="s">
        <v>52</v>
      </c>
      <c r="C215" s="107">
        <v>59.25925925925926</v>
      </c>
      <c r="D215" s="107">
        <v>52.481481481481481</v>
      </c>
      <c r="E215" s="107">
        <v>28.888888888888889</v>
      </c>
    </row>
    <row r="217" spans="1:9" x14ac:dyDescent="0.3">
      <c r="A217">
        <v>14</v>
      </c>
      <c r="B217" s="5" t="s">
        <v>65</v>
      </c>
      <c r="C217" t="s">
        <v>91</v>
      </c>
    </row>
    <row r="218" spans="1:9" x14ac:dyDescent="0.3">
      <c r="B218" s="6" t="s">
        <v>43</v>
      </c>
      <c r="C218" s="107">
        <v>76</v>
      </c>
    </row>
    <row r="219" spans="1:9" x14ac:dyDescent="0.3">
      <c r="B219" s="6" t="s">
        <v>47</v>
      </c>
      <c r="C219" s="107">
        <v>-770</v>
      </c>
    </row>
    <row r="220" spans="1:9" x14ac:dyDescent="0.3">
      <c r="B220" s="6" t="s">
        <v>46</v>
      </c>
      <c r="C220" s="107">
        <v>-86</v>
      </c>
      <c r="I220" t="s">
        <v>106</v>
      </c>
    </row>
    <row r="221" spans="1:9" x14ac:dyDescent="0.3">
      <c r="B221" s="6" t="s">
        <v>50</v>
      </c>
      <c r="C221" s="107">
        <v>-1440</v>
      </c>
      <c r="I221" t="s">
        <v>110</v>
      </c>
    </row>
    <row r="222" spans="1:9" x14ac:dyDescent="0.3">
      <c r="B222" s="6" t="s">
        <v>45</v>
      </c>
      <c r="C222" s="107">
        <v>344</v>
      </c>
      <c r="I222" t="s">
        <v>111</v>
      </c>
    </row>
    <row r="223" spans="1:9" x14ac:dyDescent="0.3">
      <c r="B223" s="6" t="s">
        <v>27</v>
      </c>
      <c r="C223" s="107">
        <v>-2112</v>
      </c>
      <c r="I223" t="s">
        <v>112</v>
      </c>
    </row>
    <row r="224" spans="1:9" x14ac:dyDescent="0.3">
      <c r="B224" s="6" t="s">
        <v>35</v>
      </c>
      <c r="C224" s="107">
        <v>-280</v>
      </c>
    </row>
    <row r="225" spans="1:9" x14ac:dyDescent="0.3">
      <c r="B225" s="6" t="s">
        <v>39</v>
      </c>
      <c r="C225" s="107">
        <v>312</v>
      </c>
    </row>
    <row r="226" spans="1:9" x14ac:dyDescent="0.3">
      <c r="B226" s="6" t="s">
        <v>54</v>
      </c>
      <c r="C226" s="107">
        <v>-2072</v>
      </c>
    </row>
    <row r="227" spans="1:9" x14ac:dyDescent="0.3">
      <c r="B227" s="6" t="s">
        <v>30</v>
      </c>
      <c r="C227" s="107">
        <v>-1586</v>
      </c>
    </row>
    <row r="228" spans="1:9" x14ac:dyDescent="0.3">
      <c r="B228" s="6" t="s">
        <v>20</v>
      </c>
      <c r="C228" s="107">
        <v>-2324</v>
      </c>
    </row>
    <row r="229" spans="1:9" x14ac:dyDescent="0.3">
      <c r="B229" s="6" t="s">
        <v>22</v>
      </c>
      <c r="C229" s="107">
        <v>-1222</v>
      </c>
    </row>
    <row r="230" spans="1:9" x14ac:dyDescent="0.3">
      <c r="B230" s="6" t="s">
        <v>59</v>
      </c>
      <c r="C230" s="107">
        <v>-228</v>
      </c>
    </row>
    <row r="233" spans="1:9" x14ac:dyDescent="0.3">
      <c r="A233">
        <v>15</v>
      </c>
      <c r="B233" s="5" t="s">
        <v>65</v>
      </c>
      <c r="C233" t="s">
        <v>91</v>
      </c>
    </row>
    <row r="234" spans="1:9" x14ac:dyDescent="0.3">
      <c r="B234" s="6" t="s">
        <v>31</v>
      </c>
      <c r="C234" s="107">
        <v>-388</v>
      </c>
    </row>
    <row r="235" spans="1:9" x14ac:dyDescent="0.3">
      <c r="B235" s="6" t="s">
        <v>21</v>
      </c>
      <c r="C235" s="107">
        <v>-566</v>
      </c>
    </row>
    <row r="236" spans="1:9" x14ac:dyDescent="0.3">
      <c r="B236" s="6" t="s">
        <v>37</v>
      </c>
      <c r="C236" s="107">
        <v>-576</v>
      </c>
    </row>
    <row r="237" spans="1:9" x14ac:dyDescent="0.3">
      <c r="B237" s="6" t="s">
        <v>28</v>
      </c>
      <c r="C237" s="107">
        <v>-706</v>
      </c>
    </row>
    <row r="238" spans="1:9" x14ac:dyDescent="0.3">
      <c r="B238" s="6" t="s">
        <v>56</v>
      </c>
      <c r="C238" s="107">
        <v>400</v>
      </c>
    </row>
    <row r="239" spans="1:9" x14ac:dyDescent="0.3">
      <c r="B239" s="6" t="s">
        <v>36</v>
      </c>
      <c r="C239" s="107">
        <v>-1118</v>
      </c>
    </row>
    <row r="240" spans="1:9" x14ac:dyDescent="0.3">
      <c r="B240" s="6" t="s">
        <v>48</v>
      </c>
      <c r="C240" s="107">
        <v>-424</v>
      </c>
      <c r="I240" t="s">
        <v>107</v>
      </c>
    </row>
    <row r="241" spans="1:14" x14ac:dyDescent="0.3">
      <c r="B241" s="6" t="s">
        <v>55</v>
      </c>
      <c r="C241" s="107">
        <v>-364</v>
      </c>
      <c r="I241" t="s">
        <v>108</v>
      </c>
    </row>
    <row r="242" spans="1:14" x14ac:dyDescent="0.3">
      <c r="B242" s="6" t="s">
        <v>51</v>
      </c>
      <c r="C242" s="107">
        <v>-462</v>
      </c>
      <c r="I242" t="s">
        <v>109</v>
      </c>
    </row>
    <row r="243" spans="1:14" x14ac:dyDescent="0.3">
      <c r="B243" s="6" t="s">
        <v>41</v>
      </c>
      <c r="C243" s="107">
        <v>-2094</v>
      </c>
    </row>
    <row r="244" spans="1:14" x14ac:dyDescent="0.3">
      <c r="B244" s="6" t="s">
        <v>44</v>
      </c>
      <c r="C244" s="107">
        <v>-396</v>
      </c>
    </row>
    <row r="245" spans="1:14" x14ac:dyDescent="0.3">
      <c r="B245" s="6" t="s">
        <v>57</v>
      </c>
      <c r="C245" s="107">
        <v>-296</v>
      </c>
    </row>
    <row r="246" spans="1:14" x14ac:dyDescent="0.3">
      <c r="B246" s="6" t="s">
        <v>60</v>
      </c>
      <c r="C246" s="107">
        <v>-1334</v>
      </c>
    </row>
    <row r="247" spans="1:14" x14ac:dyDescent="0.3">
      <c r="B247" s="6" t="s">
        <v>58</v>
      </c>
      <c r="C247" s="107">
        <v>-176</v>
      </c>
    </row>
    <row r="248" spans="1:14" x14ac:dyDescent="0.3">
      <c r="B248" s="6" t="s">
        <v>40</v>
      </c>
      <c r="C248" s="107">
        <v>-444</v>
      </c>
    </row>
    <row r="249" spans="1:14" x14ac:dyDescent="0.3">
      <c r="B249" s="6" t="s">
        <v>49</v>
      </c>
      <c r="C249" s="107">
        <v>-758</v>
      </c>
    </row>
    <row r="250" spans="1:14" x14ac:dyDescent="0.3">
      <c r="B250" s="6" t="s">
        <v>24</v>
      </c>
      <c r="C250" s="107">
        <v>-260</v>
      </c>
    </row>
    <row r="251" spans="1:14" x14ac:dyDescent="0.3">
      <c r="B251" s="6" t="s">
        <v>42</v>
      </c>
      <c r="C251" s="107">
        <v>-590</v>
      </c>
    </row>
    <row r="252" spans="1:14" x14ac:dyDescent="0.3">
      <c r="B252" s="6" t="s">
        <v>53</v>
      </c>
      <c r="C252" s="107">
        <v>-536</v>
      </c>
    </row>
    <row r="253" spans="1:14" x14ac:dyDescent="0.3">
      <c r="B253" s="6" t="s">
        <v>52</v>
      </c>
      <c r="C253" s="107">
        <v>-300</v>
      </c>
    </row>
    <row r="254" spans="1:14" x14ac:dyDescent="0.3">
      <c r="B254" s="6" t="s">
        <v>66</v>
      </c>
      <c r="C254" s="107">
        <v>-11388</v>
      </c>
      <c r="M254" s="5" t="s">
        <v>90</v>
      </c>
      <c r="N254" t="s">
        <v>117</v>
      </c>
    </row>
    <row r="256" spans="1:14" x14ac:dyDescent="0.3">
      <c r="A256">
        <v>16</v>
      </c>
      <c r="B256" s="5" t="s">
        <v>65</v>
      </c>
      <c r="C256" t="s">
        <v>91</v>
      </c>
      <c r="D256" t="s">
        <v>94</v>
      </c>
      <c r="E256" t="s">
        <v>95</v>
      </c>
      <c r="M256" s="5" t="s">
        <v>65</v>
      </c>
      <c r="N256" t="s">
        <v>91</v>
      </c>
    </row>
    <row r="257" spans="2:14" x14ac:dyDescent="0.3">
      <c r="B257" s="6">
        <v>203</v>
      </c>
      <c r="C257" s="107">
        <v>-248</v>
      </c>
      <c r="D257" s="107">
        <v>-14</v>
      </c>
      <c r="E257" s="107">
        <v>-514</v>
      </c>
      <c r="M257" s="6">
        <v>203</v>
      </c>
      <c r="N257" s="107">
        <v>-248</v>
      </c>
    </row>
    <row r="258" spans="2:14" x14ac:dyDescent="0.3">
      <c r="B258" s="6">
        <v>206</v>
      </c>
      <c r="C258" s="107">
        <v>-190</v>
      </c>
      <c r="D258" s="107">
        <v>91</v>
      </c>
      <c r="E258" s="107">
        <v>-451</v>
      </c>
      <c r="M258" s="6">
        <v>206</v>
      </c>
      <c r="N258" s="107">
        <v>-271</v>
      </c>
    </row>
    <row r="259" spans="2:14" x14ac:dyDescent="0.3">
      <c r="B259" s="6">
        <v>209</v>
      </c>
      <c r="C259" s="107">
        <v>-81</v>
      </c>
      <c r="D259" s="107">
        <v>-139</v>
      </c>
      <c r="E259" s="107">
        <v>-287</v>
      </c>
      <c r="M259" s="6">
        <v>209</v>
      </c>
      <c r="N259" s="107">
        <v>-104</v>
      </c>
    </row>
    <row r="260" spans="2:14" x14ac:dyDescent="0.3">
      <c r="B260" s="6">
        <v>210</v>
      </c>
      <c r="C260" s="107">
        <v>-73</v>
      </c>
      <c r="D260" s="107">
        <v>-41</v>
      </c>
      <c r="E260" s="107">
        <v>-145</v>
      </c>
      <c r="G260" t="s">
        <v>136</v>
      </c>
      <c r="M260" s="6">
        <v>210</v>
      </c>
      <c r="N260" s="107">
        <v>-73</v>
      </c>
    </row>
    <row r="261" spans="2:14" x14ac:dyDescent="0.3">
      <c r="B261" s="6">
        <v>212</v>
      </c>
      <c r="C261" s="107">
        <v>-34</v>
      </c>
      <c r="D261" s="107">
        <v>-182</v>
      </c>
      <c r="E261" s="107">
        <v>-101</v>
      </c>
      <c r="G261">
        <f>COUNTIF(C257:C405,"&lt;0")</f>
        <v>127</v>
      </c>
      <c r="M261" s="6">
        <v>212</v>
      </c>
      <c r="N261" s="107">
        <v>-34</v>
      </c>
    </row>
    <row r="262" spans="2:14" x14ac:dyDescent="0.3">
      <c r="B262" s="6">
        <v>213</v>
      </c>
      <c r="C262" s="107">
        <v>-58</v>
      </c>
      <c r="D262" s="107">
        <v>-174</v>
      </c>
      <c r="E262" s="107">
        <v>-167</v>
      </c>
      <c r="M262" s="6">
        <v>213</v>
      </c>
      <c r="N262" s="107">
        <v>-99</v>
      </c>
    </row>
    <row r="263" spans="2:14" x14ac:dyDescent="0.3">
      <c r="B263" s="6">
        <v>214</v>
      </c>
      <c r="C263" s="107">
        <v>-24</v>
      </c>
      <c r="D263" s="107">
        <v>48</v>
      </c>
      <c r="E263" s="107">
        <v>-4</v>
      </c>
      <c r="M263" s="6">
        <v>214</v>
      </c>
      <c r="N263" s="107">
        <v>-25</v>
      </c>
    </row>
    <row r="264" spans="2:14" x14ac:dyDescent="0.3">
      <c r="B264" s="6">
        <v>216</v>
      </c>
      <c r="C264" s="107">
        <v>-11</v>
      </c>
      <c r="D264" s="107">
        <v>35</v>
      </c>
      <c r="E264" s="107">
        <v>-12</v>
      </c>
      <c r="G264" t="s">
        <v>137</v>
      </c>
      <c r="M264" s="6">
        <v>216</v>
      </c>
      <c r="N264" s="107">
        <v>-11</v>
      </c>
    </row>
    <row r="265" spans="2:14" x14ac:dyDescent="0.3">
      <c r="B265" s="6">
        <v>217</v>
      </c>
      <c r="C265" s="107">
        <v>-26</v>
      </c>
      <c r="D265" s="107">
        <v>2</v>
      </c>
      <c r="E265" s="107">
        <v>-57</v>
      </c>
      <c r="G265">
        <f>COUNTIF(D257:D405,"&gt;0")</f>
        <v>74</v>
      </c>
      <c r="M265" s="6">
        <v>217</v>
      </c>
      <c r="N265" s="107">
        <v>-26</v>
      </c>
    </row>
    <row r="266" spans="2:14" x14ac:dyDescent="0.3">
      <c r="B266" s="6">
        <v>224</v>
      </c>
      <c r="C266" s="107">
        <v>62</v>
      </c>
      <c r="D266" s="107">
        <v>94</v>
      </c>
      <c r="E266" s="107">
        <v>148</v>
      </c>
      <c r="M266" s="6">
        <v>225</v>
      </c>
      <c r="N266" s="107">
        <v>-157</v>
      </c>
    </row>
    <row r="267" spans="2:14" x14ac:dyDescent="0.3">
      <c r="B267" s="6">
        <v>225</v>
      </c>
      <c r="C267" s="107">
        <v>-104</v>
      </c>
      <c r="D267" s="107">
        <v>61</v>
      </c>
      <c r="E267" s="107">
        <v>-216</v>
      </c>
      <c r="G267" t="s">
        <v>139</v>
      </c>
      <c r="M267" s="6">
        <v>234</v>
      </c>
      <c r="N267" s="107">
        <v>-62</v>
      </c>
    </row>
    <row r="268" spans="2:14" x14ac:dyDescent="0.3">
      <c r="B268" s="6">
        <v>234</v>
      </c>
      <c r="C268" s="107">
        <v>-13</v>
      </c>
      <c r="D268" s="107">
        <v>34</v>
      </c>
      <c r="E268" s="107">
        <v>-55</v>
      </c>
      <c r="G268">
        <f>COUNTIF(E257:E405,"&gt;0")</f>
        <v>21</v>
      </c>
      <c r="I268" t="s">
        <v>113</v>
      </c>
      <c r="M268" s="6">
        <v>239</v>
      </c>
      <c r="N268" s="107">
        <v>-32</v>
      </c>
    </row>
    <row r="269" spans="2:14" x14ac:dyDescent="0.3">
      <c r="B269" s="6">
        <v>239</v>
      </c>
      <c r="C269" s="107">
        <v>-32</v>
      </c>
      <c r="D269" s="107">
        <v>62</v>
      </c>
      <c r="E269" s="107">
        <v>-42</v>
      </c>
      <c r="I269" t="s">
        <v>138</v>
      </c>
      <c r="M269" s="6">
        <v>253</v>
      </c>
      <c r="N269" s="107">
        <v>-98</v>
      </c>
    </row>
    <row r="270" spans="2:14" x14ac:dyDescent="0.3">
      <c r="B270" s="6">
        <v>253</v>
      </c>
      <c r="C270" s="107">
        <v>-67</v>
      </c>
      <c r="D270" s="107">
        <v>15</v>
      </c>
      <c r="E270" s="107">
        <v>-138</v>
      </c>
      <c r="I270" t="s">
        <v>114</v>
      </c>
      <c r="M270" s="6">
        <v>254</v>
      </c>
      <c r="N270" s="107">
        <v>-53</v>
      </c>
    </row>
    <row r="271" spans="2:14" x14ac:dyDescent="0.3">
      <c r="B271" s="6">
        <v>254</v>
      </c>
      <c r="C271" s="107">
        <v>-53</v>
      </c>
      <c r="D271" s="107">
        <v>-118</v>
      </c>
      <c r="E271" s="107">
        <v>-133</v>
      </c>
      <c r="M271" s="6">
        <v>262</v>
      </c>
      <c r="N271" s="107">
        <v>-198</v>
      </c>
    </row>
    <row r="272" spans="2:14" x14ac:dyDescent="0.3">
      <c r="B272" s="6">
        <v>262</v>
      </c>
      <c r="C272" s="107">
        <v>-142</v>
      </c>
      <c r="D272" s="107">
        <v>101</v>
      </c>
      <c r="E272" s="107">
        <v>-320</v>
      </c>
      <c r="M272" s="6">
        <v>303</v>
      </c>
      <c r="N272" s="107">
        <v>-155</v>
      </c>
    </row>
    <row r="273" spans="2:14" x14ac:dyDescent="0.3">
      <c r="B273" s="6">
        <v>281</v>
      </c>
      <c r="C273" s="107">
        <v>1</v>
      </c>
      <c r="D273" s="107">
        <v>41</v>
      </c>
      <c r="E273" s="107">
        <v>34</v>
      </c>
      <c r="M273" s="6">
        <v>305</v>
      </c>
      <c r="N273" s="107">
        <v>-75</v>
      </c>
    </row>
    <row r="274" spans="2:14" x14ac:dyDescent="0.3">
      <c r="B274" s="6">
        <v>303</v>
      </c>
      <c r="C274" s="107">
        <v>-68</v>
      </c>
      <c r="D274" s="107">
        <v>241</v>
      </c>
      <c r="E274" s="107">
        <v>-27</v>
      </c>
      <c r="M274" s="6">
        <v>309</v>
      </c>
      <c r="N274" s="107">
        <v>-42</v>
      </c>
    </row>
    <row r="275" spans="2:14" x14ac:dyDescent="0.3">
      <c r="B275" s="6">
        <v>305</v>
      </c>
      <c r="C275" s="107">
        <v>-75</v>
      </c>
      <c r="D275" s="107">
        <v>-14</v>
      </c>
      <c r="E275" s="107">
        <v>-175</v>
      </c>
      <c r="M275" s="6">
        <v>312</v>
      </c>
      <c r="N275" s="107">
        <v>-57</v>
      </c>
    </row>
    <row r="276" spans="2:14" x14ac:dyDescent="0.3">
      <c r="B276" s="6">
        <v>309</v>
      </c>
      <c r="C276" s="107">
        <v>-42</v>
      </c>
      <c r="D276" s="107">
        <v>-44</v>
      </c>
      <c r="E276" s="107">
        <v>-96</v>
      </c>
      <c r="M276" s="6">
        <v>314</v>
      </c>
      <c r="N276" s="107">
        <v>-136</v>
      </c>
    </row>
    <row r="277" spans="2:14" x14ac:dyDescent="0.3">
      <c r="B277" s="6">
        <v>312</v>
      </c>
      <c r="C277" s="107">
        <v>157</v>
      </c>
      <c r="D277" s="107">
        <v>-1</v>
      </c>
      <c r="E277" s="107">
        <v>270</v>
      </c>
      <c r="M277" s="6">
        <v>315</v>
      </c>
      <c r="N277" s="107">
        <v>-188</v>
      </c>
    </row>
    <row r="278" spans="2:14" x14ac:dyDescent="0.3">
      <c r="B278" s="6">
        <v>314</v>
      </c>
      <c r="C278" s="107">
        <v>-103</v>
      </c>
      <c r="D278" s="107">
        <v>227</v>
      </c>
      <c r="E278" s="107">
        <v>-126</v>
      </c>
      <c r="M278" s="6">
        <v>318</v>
      </c>
      <c r="N278" s="107">
        <v>-160</v>
      </c>
    </row>
    <row r="279" spans="2:14" x14ac:dyDescent="0.3">
      <c r="B279" s="6">
        <v>315</v>
      </c>
      <c r="C279" s="107">
        <v>-186</v>
      </c>
      <c r="D279" s="107">
        <v>-96</v>
      </c>
      <c r="E279" s="107">
        <v>-319</v>
      </c>
      <c r="M279" s="6">
        <v>319</v>
      </c>
      <c r="N279" s="107">
        <v>-132</v>
      </c>
    </row>
    <row r="280" spans="2:14" x14ac:dyDescent="0.3">
      <c r="B280" s="6">
        <v>318</v>
      </c>
      <c r="C280" s="107">
        <v>-156</v>
      </c>
      <c r="D280" s="107">
        <v>-49</v>
      </c>
      <c r="E280" s="107">
        <v>-334</v>
      </c>
      <c r="M280" s="6">
        <v>321</v>
      </c>
      <c r="N280" s="107">
        <v>-20</v>
      </c>
    </row>
    <row r="281" spans="2:14" x14ac:dyDescent="0.3">
      <c r="B281" s="6">
        <v>319</v>
      </c>
      <c r="C281" s="107">
        <v>-132</v>
      </c>
      <c r="D281" s="107">
        <v>-111</v>
      </c>
      <c r="E281" s="107">
        <v>-271</v>
      </c>
      <c r="M281" s="6">
        <v>323</v>
      </c>
      <c r="N281" s="107">
        <v>-46</v>
      </c>
    </row>
    <row r="282" spans="2:14" x14ac:dyDescent="0.3">
      <c r="B282" s="6">
        <v>321</v>
      </c>
      <c r="C282" s="107">
        <v>-20</v>
      </c>
      <c r="D282" s="107">
        <v>-13</v>
      </c>
      <c r="E282" s="107">
        <v>-56</v>
      </c>
      <c r="M282" s="6">
        <v>325</v>
      </c>
      <c r="N282" s="107">
        <v>-26</v>
      </c>
    </row>
    <row r="283" spans="2:14" x14ac:dyDescent="0.3">
      <c r="B283" s="6">
        <v>323</v>
      </c>
      <c r="C283" s="107">
        <v>-46</v>
      </c>
      <c r="D283" s="107">
        <v>-112</v>
      </c>
      <c r="E283" s="107">
        <v>-136</v>
      </c>
      <c r="M283" s="6">
        <v>330</v>
      </c>
      <c r="N283" s="107">
        <v>-31</v>
      </c>
    </row>
    <row r="284" spans="2:14" x14ac:dyDescent="0.3">
      <c r="B284" s="6">
        <v>325</v>
      </c>
      <c r="C284" s="107">
        <v>-26</v>
      </c>
      <c r="D284" s="107">
        <v>19</v>
      </c>
      <c r="E284" s="107">
        <v>-46</v>
      </c>
      <c r="M284" s="6">
        <v>337</v>
      </c>
      <c r="N284" s="107">
        <v>-54</v>
      </c>
    </row>
    <row r="285" spans="2:14" x14ac:dyDescent="0.3">
      <c r="B285" s="6">
        <v>330</v>
      </c>
      <c r="C285" s="107">
        <v>-31</v>
      </c>
      <c r="D285" s="107">
        <v>0</v>
      </c>
      <c r="E285" s="107">
        <v>-75</v>
      </c>
      <c r="M285" s="6">
        <v>339</v>
      </c>
      <c r="N285" s="107">
        <v>-39</v>
      </c>
    </row>
    <row r="286" spans="2:14" x14ac:dyDescent="0.3">
      <c r="B286" s="6">
        <v>337</v>
      </c>
      <c r="C286" s="107">
        <v>-26</v>
      </c>
      <c r="D286" s="107">
        <v>-25</v>
      </c>
      <c r="E286" s="107">
        <v>-57</v>
      </c>
      <c r="M286" s="6">
        <v>347</v>
      </c>
      <c r="N286" s="107">
        <v>-40</v>
      </c>
    </row>
    <row r="287" spans="2:14" x14ac:dyDescent="0.3">
      <c r="B287" s="6">
        <v>339</v>
      </c>
      <c r="C287" s="107">
        <v>-39</v>
      </c>
      <c r="D287" s="107">
        <v>32</v>
      </c>
      <c r="E287" s="107">
        <v>-93</v>
      </c>
      <c r="M287" s="6">
        <v>351</v>
      </c>
      <c r="N287" s="107">
        <v>-25</v>
      </c>
    </row>
    <row r="288" spans="2:14" x14ac:dyDescent="0.3">
      <c r="B288" s="6">
        <v>347</v>
      </c>
      <c r="C288" s="107">
        <v>-40</v>
      </c>
      <c r="D288" s="107">
        <v>6</v>
      </c>
      <c r="E288" s="107">
        <v>-74</v>
      </c>
      <c r="M288" s="6">
        <v>352</v>
      </c>
      <c r="N288" s="107">
        <v>-16</v>
      </c>
    </row>
    <row r="289" spans="2:14" x14ac:dyDescent="0.3">
      <c r="B289" s="6">
        <v>351</v>
      </c>
      <c r="C289" s="107">
        <v>-25</v>
      </c>
      <c r="D289" s="107">
        <v>-251</v>
      </c>
      <c r="E289" s="107">
        <v>-173</v>
      </c>
      <c r="M289" s="6">
        <v>360</v>
      </c>
      <c r="N289" s="107">
        <v>-106</v>
      </c>
    </row>
    <row r="290" spans="2:14" x14ac:dyDescent="0.3">
      <c r="B290" s="6">
        <v>352</v>
      </c>
      <c r="C290" s="107">
        <v>-16</v>
      </c>
      <c r="D290" s="107">
        <v>23</v>
      </c>
      <c r="E290" s="107">
        <v>-5</v>
      </c>
      <c r="M290" s="6">
        <v>361</v>
      </c>
      <c r="N290" s="107">
        <v>-17</v>
      </c>
    </row>
    <row r="291" spans="2:14" x14ac:dyDescent="0.3">
      <c r="B291" s="6">
        <v>360</v>
      </c>
      <c r="C291" s="107">
        <v>-76</v>
      </c>
      <c r="D291" s="107">
        <v>-35</v>
      </c>
      <c r="E291" s="107">
        <v>-177</v>
      </c>
      <c r="M291" s="6">
        <v>386</v>
      </c>
      <c r="N291" s="107">
        <v>-25</v>
      </c>
    </row>
    <row r="292" spans="2:14" x14ac:dyDescent="0.3">
      <c r="B292" s="6">
        <v>361</v>
      </c>
      <c r="C292" s="107">
        <v>-17</v>
      </c>
      <c r="D292" s="107">
        <v>-40</v>
      </c>
      <c r="E292" s="107">
        <v>-59</v>
      </c>
      <c r="M292" s="6">
        <v>405</v>
      </c>
      <c r="N292" s="107">
        <v>-273</v>
      </c>
    </row>
    <row r="293" spans="2:14" x14ac:dyDescent="0.3">
      <c r="B293" s="6">
        <v>386</v>
      </c>
      <c r="C293" s="107">
        <v>-25</v>
      </c>
      <c r="D293" s="107">
        <v>-6</v>
      </c>
      <c r="E293" s="107">
        <v>-49</v>
      </c>
      <c r="M293" s="6">
        <v>407</v>
      </c>
      <c r="N293" s="107">
        <v>-77</v>
      </c>
    </row>
    <row r="294" spans="2:14" x14ac:dyDescent="0.3">
      <c r="B294" s="6">
        <v>405</v>
      </c>
      <c r="C294" s="107">
        <v>-261</v>
      </c>
      <c r="D294" s="107">
        <v>-56</v>
      </c>
      <c r="E294" s="107">
        <v>-578</v>
      </c>
      <c r="M294" s="6">
        <v>408</v>
      </c>
      <c r="N294" s="107">
        <v>-24</v>
      </c>
    </row>
    <row r="295" spans="2:14" x14ac:dyDescent="0.3">
      <c r="B295" s="6">
        <v>407</v>
      </c>
      <c r="C295" s="107">
        <v>-77</v>
      </c>
      <c r="D295" s="107">
        <v>-37</v>
      </c>
      <c r="E295" s="107">
        <v>-195</v>
      </c>
      <c r="M295" s="6">
        <v>409</v>
      </c>
      <c r="N295" s="107">
        <v>-41</v>
      </c>
    </row>
    <row r="296" spans="2:14" x14ac:dyDescent="0.3">
      <c r="B296" s="6">
        <v>408</v>
      </c>
      <c r="C296" s="107">
        <v>-24</v>
      </c>
      <c r="D296" s="107">
        <v>-29</v>
      </c>
      <c r="E296" s="107">
        <v>-52</v>
      </c>
      <c r="M296" s="6">
        <v>413</v>
      </c>
      <c r="N296" s="107">
        <v>-1</v>
      </c>
    </row>
    <row r="297" spans="2:14" x14ac:dyDescent="0.3">
      <c r="B297" s="6">
        <v>409</v>
      </c>
      <c r="C297" s="107">
        <v>-2</v>
      </c>
      <c r="D297" s="107">
        <v>-44</v>
      </c>
      <c r="E297" s="107">
        <v>-26</v>
      </c>
      <c r="M297" s="6">
        <v>414</v>
      </c>
      <c r="N297" s="107">
        <v>-45</v>
      </c>
    </row>
    <row r="298" spans="2:14" x14ac:dyDescent="0.3">
      <c r="B298" s="6">
        <v>413</v>
      </c>
      <c r="C298" s="107">
        <v>-1</v>
      </c>
      <c r="D298" s="107">
        <v>15</v>
      </c>
      <c r="E298" s="107">
        <v>-3</v>
      </c>
      <c r="M298" s="6">
        <v>415</v>
      </c>
      <c r="N298" s="107">
        <v>-48</v>
      </c>
    </row>
    <row r="299" spans="2:14" x14ac:dyDescent="0.3">
      <c r="B299" s="6">
        <v>414</v>
      </c>
      <c r="C299" s="107">
        <v>-45</v>
      </c>
      <c r="D299" s="107">
        <v>69</v>
      </c>
      <c r="E299" s="107">
        <v>-86</v>
      </c>
      <c r="M299" s="6">
        <v>417</v>
      </c>
      <c r="N299" s="107">
        <v>-88</v>
      </c>
    </row>
    <row r="300" spans="2:14" x14ac:dyDescent="0.3">
      <c r="B300" s="6">
        <v>415</v>
      </c>
      <c r="C300" s="107">
        <v>-48</v>
      </c>
      <c r="D300" s="107">
        <v>-112</v>
      </c>
      <c r="E300" s="107">
        <v>-132</v>
      </c>
      <c r="M300" s="6">
        <v>419</v>
      </c>
      <c r="N300" s="107">
        <v>-108</v>
      </c>
    </row>
    <row r="301" spans="2:14" x14ac:dyDescent="0.3">
      <c r="B301" s="6">
        <v>417</v>
      </c>
      <c r="C301" s="107">
        <v>-88</v>
      </c>
      <c r="D301" s="107">
        <v>84</v>
      </c>
      <c r="E301" s="107">
        <v>-127</v>
      </c>
      <c r="M301" s="6">
        <v>425</v>
      </c>
      <c r="N301" s="107">
        <v>-126</v>
      </c>
    </row>
    <row r="302" spans="2:14" x14ac:dyDescent="0.3">
      <c r="B302" s="6">
        <v>419</v>
      </c>
      <c r="C302" s="107">
        <v>-73</v>
      </c>
      <c r="D302" s="107">
        <v>30</v>
      </c>
      <c r="E302" s="107">
        <v>-133</v>
      </c>
      <c r="M302" s="6">
        <v>430</v>
      </c>
      <c r="N302" s="107">
        <v>-38</v>
      </c>
    </row>
    <row r="303" spans="2:14" x14ac:dyDescent="0.3">
      <c r="B303" s="6">
        <v>425</v>
      </c>
      <c r="C303" s="107">
        <v>-75</v>
      </c>
      <c r="D303" s="107">
        <v>68</v>
      </c>
      <c r="E303" s="107">
        <v>-138</v>
      </c>
      <c r="M303" s="6">
        <v>432</v>
      </c>
      <c r="N303" s="107">
        <v>-36</v>
      </c>
    </row>
    <row r="304" spans="2:14" x14ac:dyDescent="0.3">
      <c r="B304" s="6">
        <v>430</v>
      </c>
      <c r="C304" s="107">
        <v>-38</v>
      </c>
      <c r="D304" s="107">
        <v>-35</v>
      </c>
      <c r="E304" s="107">
        <v>-84</v>
      </c>
      <c r="M304" s="6">
        <v>435</v>
      </c>
      <c r="N304" s="107">
        <v>-603</v>
      </c>
    </row>
    <row r="305" spans="2:14" x14ac:dyDescent="0.3">
      <c r="B305" s="6">
        <v>432</v>
      </c>
      <c r="C305" s="107">
        <v>110</v>
      </c>
      <c r="D305" s="107">
        <v>1</v>
      </c>
      <c r="E305" s="107">
        <v>195</v>
      </c>
      <c r="M305" s="6">
        <v>440</v>
      </c>
      <c r="N305" s="107">
        <v>-17</v>
      </c>
    </row>
    <row r="306" spans="2:14" x14ac:dyDescent="0.3">
      <c r="B306" s="6">
        <v>435</v>
      </c>
      <c r="C306" s="107">
        <v>-445</v>
      </c>
      <c r="D306" s="107">
        <v>584</v>
      </c>
      <c r="E306" s="107">
        <v>-708</v>
      </c>
      <c r="M306" s="6">
        <v>469</v>
      </c>
      <c r="N306" s="107">
        <v>-4</v>
      </c>
    </row>
    <row r="307" spans="2:14" x14ac:dyDescent="0.3">
      <c r="B307" s="6">
        <v>440</v>
      </c>
      <c r="C307" s="107">
        <v>32</v>
      </c>
      <c r="D307" s="107">
        <v>71</v>
      </c>
      <c r="E307" s="107">
        <v>52</v>
      </c>
      <c r="M307" s="6">
        <v>475</v>
      </c>
      <c r="N307" s="107">
        <v>-88</v>
      </c>
    </row>
    <row r="308" spans="2:14" x14ac:dyDescent="0.3">
      <c r="B308" s="6">
        <v>469</v>
      </c>
      <c r="C308" s="107">
        <v>-4</v>
      </c>
      <c r="D308" s="107">
        <v>2</v>
      </c>
      <c r="E308" s="107">
        <v>-17</v>
      </c>
      <c r="M308" s="6">
        <v>503</v>
      </c>
      <c r="N308" s="107">
        <v>-291</v>
      </c>
    </row>
    <row r="309" spans="2:14" x14ac:dyDescent="0.3">
      <c r="B309" s="6">
        <v>475</v>
      </c>
      <c r="C309" s="107">
        <v>-88</v>
      </c>
      <c r="D309" s="107">
        <v>-21</v>
      </c>
      <c r="E309" s="107">
        <v>-232</v>
      </c>
      <c r="M309" s="6">
        <v>504</v>
      </c>
      <c r="N309" s="107">
        <v>-72</v>
      </c>
    </row>
    <row r="310" spans="2:14" x14ac:dyDescent="0.3">
      <c r="B310" s="6">
        <v>503</v>
      </c>
      <c r="C310" s="107">
        <v>-241</v>
      </c>
      <c r="D310" s="107">
        <v>40</v>
      </c>
      <c r="E310" s="107">
        <v>-477</v>
      </c>
      <c r="M310" s="6">
        <v>505</v>
      </c>
      <c r="N310" s="107">
        <v>-404</v>
      </c>
    </row>
    <row r="311" spans="2:14" x14ac:dyDescent="0.3">
      <c r="B311" s="6">
        <v>504</v>
      </c>
      <c r="C311" s="107">
        <v>-72</v>
      </c>
      <c r="D311" s="107">
        <v>74</v>
      </c>
      <c r="E311" s="107">
        <v>-108</v>
      </c>
      <c r="M311" s="6">
        <v>508</v>
      </c>
      <c r="N311" s="107">
        <v>-55</v>
      </c>
    </row>
    <row r="312" spans="2:14" x14ac:dyDescent="0.3">
      <c r="B312" s="6">
        <v>505</v>
      </c>
      <c r="C312" s="107">
        <v>-296</v>
      </c>
      <c r="D312" s="107">
        <v>544</v>
      </c>
      <c r="E312" s="107">
        <v>-465</v>
      </c>
      <c r="M312" s="6">
        <v>509</v>
      </c>
      <c r="N312" s="107">
        <v>-159</v>
      </c>
    </row>
    <row r="313" spans="2:14" x14ac:dyDescent="0.3">
      <c r="B313" s="6">
        <v>508</v>
      </c>
      <c r="C313" s="107">
        <v>-55</v>
      </c>
      <c r="D313" s="107">
        <v>28</v>
      </c>
      <c r="E313" s="107">
        <v>-85</v>
      </c>
      <c r="M313" s="6">
        <v>510</v>
      </c>
      <c r="N313" s="107">
        <v>-94</v>
      </c>
    </row>
    <row r="314" spans="2:14" x14ac:dyDescent="0.3">
      <c r="B314" s="6">
        <v>509</v>
      </c>
      <c r="C314" s="107">
        <v>-128</v>
      </c>
      <c r="D314" s="107">
        <v>-24</v>
      </c>
      <c r="E314" s="107">
        <v>-340</v>
      </c>
      <c r="M314" s="6">
        <v>512</v>
      </c>
      <c r="N314" s="107">
        <v>-17</v>
      </c>
    </row>
    <row r="315" spans="2:14" x14ac:dyDescent="0.3">
      <c r="B315" s="6">
        <v>510</v>
      </c>
      <c r="C315" s="107">
        <v>-94</v>
      </c>
      <c r="D315" s="107">
        <v>-151</v>
      </c>
      <c r="E315" s="107">
        <v>-245</v>
      </c>
      <c r="M315" s="6">
        <v>513</v>
      </c>
      <c r="N315" s="107">
        <v>-88</v>
      </c>
    </row>
    <row r="316" spans="2:14" x14ac:dyDescent="0.3">
      <c r="B316" s="6">
        <v>512</v>
      </c>
      <c r="C316" s="107">
        <v>-17</v>
      </c>
      <c r="D316" s="107">
        <v>-17</v>
      </c>
      <c r="E316" s="107">
        <v>-48</v>
      </c>
      <c r="M316" s="6">
        <v>515</v>
      </c>
      <c r="N316" s="107">
        <v>-262</v>
      </c>
    </row>
    <row r="317" spans="2:14" x14ac:dyDescent="0.3">
      <c r="B317" s="6">
        <v>513</v>
      </c>
      <c r="C317" s="107">
        <v>-19</v>
      </c>
      <c r="D317" s="107">
        <v>-36</v>
      </c>
      <c r="E317" s="107">
        <v>-93</v>
      </c>
      <c r="M317" s="6">
        <v>516</v>
      </c>
      <c r="N317" s="107">
        <v>-1</v>
      </c>
    </row>
    <row r="318" spans="2:14" x14ac:dyDescent="0.3">
      <c r="B318" s="6">
        <v>515</v>
      </c>
      <c r="C318" s="107">
        <v>-262</v>
      </c>
      <c r="D318" s="107">
        <v>-340</v>
      </c>
      <c r="E318" s="107">
        <v>-572</v>
      </c>
      <c r="M318" s="6">
        <v>518</v>
      </c>
      <c r="N318" s="107">
        <v>-83</v>
      </c>
    </row>
    <row r="319" spans="2:14" x14ac:dyDescent="0.3">
      <c r="B319" s="6">
        <v>516</v>
      </c>
      <c r="C319" s="107">
        <v>1</v>
      </c>
      <c r="D319" s="107">
        <v>-10</v>
      </c>
      <c r="E319" s="107">
        <v>4</v>
      </c>
      <c r="M319" s="6">
        <v>530</v>
      </c>
      <c r="N319" s="107">
        <v>-29</v>
      </c>
    </row>
    <row r="320" spans="2:14" x14ac:dyDescent="0.3">
      <c r="B320" s="6">
        <v>518</v>
      </c>
      <c r="C320" s="107">
        <v>-79</v>
      </c>
      <c r="D320" s="107">
        <v>-42</v>
      </c>
      <c r="E320" s="107">
        <v>-121</v>
      </c>
      <c r="M320" s="6">
        <v>541</v>
      </c>
      <c r="N320" s="107">
        <v>-189</v>
      </c>
    </row>
    <row r="321" spans="2:14" x14ac:dyDescent="0.3">
      <c r="B321" s="6">
        <v>530</v>
      </c>
      <c r="C321" s="107">
        <v>22</v>
      </c>
      <c r="D321" s="107">
        <v>-48</v>
      </c>
      <c r="E321" s="107">
        <v>4</v>
      </c>
      <c r="M321" s="6">
        <v>559</v>
      </c>
      <c r="N321" s="107">
        <v>-11</v>
      </c>
    </row>
    <row r="322" spans="2:14" x14ac:dyDescent="0.3">
      <c r="B322" s="6">
        <v>541</v>
      </c>
      <c r="C322" s="107">
        <v>-171</v>
      </c>
      <c r="D322" s="107">
        <v>11</v>
      </c>
      <c r="E322" s="107">
        <v>-350</v>
      </c>
      <c r="M322" s="6">
        <v>561</v>
      </c>
      <c r="N322" s="107">
        <v>-100</v>
      </c>
    </row>
    <row r="323" spans="2:14" x14ac:dyDescent="0.3">
      <c r="B323" s="6">
        <v>559</v>
      </c>
      <c r="C323" s="107">
        <v>-11</v>
      </c>
      <c r="D323" s="107">
        <v>11</v>
      </c>
      <c r="E323" s="107">
        <v>-13</v>
      </c>
      <c r="M323" s="6">
        <v>562</v>
      </c>
      <c r="N323" s="107">
        <v>-218</v>
      </c>
    </row>
    <row r="324" spans="2:14" x14ac:dyDescent="0.3">
      <c r="B324" s="6">
        <v>561</v>
      </c>
      <c r="C324" s="107">
        <v>-98</v>
      </c>
      <c r="D324" s="107">
        <v>-32</v>
      </c>
      <c r="E324" s="107">
        <v>-238</v>
      </c>
      <c r="M324" s="6">
        <v>563</v>
      </c>
      <c r="N324" s="107">
        <v>-281</v>
      </c>
    </row>
    <row r="325" spans="2:14" x14ac:dyDescent="0.3">
      <c r="B325" s="6">
        <v>562</v>
      </c>
      <c r="C325" s="107">
        <v>-218</v>
      </c>
      <c r="D325" s="107">
        <v>-42</v>
      </c>
      <c r="E325" s="107">
        <v>-450</v>
      </c>
      <c r="M325" s="6">
        <v>567</v>
      </c>
      <c r="N325" s="107">
        <v>-2</v>
      </c>
    </row>
    <row r="326" spans="2:14" x14ac:dyDescent="0.3">
      <c r="B326" s="6">
        <v>563</v>
      </c>
      <c r="C326" s="107">
        <v>-281</v>
      </c>
      <c r="D326" s="107">
        <v>-278</v>
      </c>
      <c r="E326" s="107">
        <v>-583</v>
      </c>
      <c r="M326" s="6">
        <v>573</v>
      </c>
      <c r="N326" s="107">
        <v>-180</v>
      </c>
    </row>
    <row r="327" spans="2:14" x14ac:dyDescent="0.3">
      <c r="B327" s="6">
        <v>567</v>
      </c>
      <c r="C327" s="107">
        <v>67</v>
      </c>
      <c r="D327" s="107">
        <v>111</v>
      </c>
      <c r="E327" s="107">
        <v>143</v>
      </c>
      <c r="M327" s="6">
        <v>580</v>
      </c>
      <c r="N327" s="107">
        <v>-136</v>
      </c>
    </row>
    <row r="328" spans="2:14" x14ac:dyDescent="0.3">
      <c r="B328" s="6">
        <v>573</v>
      </c>
      <c r="C328" s="107">
        <v>-154</v>
      </c>
      <c r="D328" s="107">
        <v>216</v>
      </c>
      <c r="E328" s="107">
        <v>-210</v>
      </c>
      <c r="M328" s="6">
        <v>585</v>
      </c>
      <c r="N328" s="107">
        <v>-184</v>
      </c>
    </row>
    <row r="329" spans="2:14" x14ac:dyDescent="0.3">
      <c r="B329" s="6">
        <v>580</v>
      </c>
      <c r="C329" s="107">
        <v>-119</v>
      </c>
      <c r="D329" s="107">
        <v>-6</v>
      </c>
      <c r="E329" s="107">
        <v>-236</v>
      </c>
      <c r="M329" s="6">
        <v>603</v>
      </c>
      <c r="N329" s="107">
        <v>-396</v>
      </c>
    </row>
    <row r="330" spans="2:14" x14ac:dyDescent="0.3">
      <c r="B330" s="6">
        <v>585</v>
      </c>
      <c r="C330" s="107">
        <v>-182</v>
      </c>
      <c r="D330" s="107">
        <v>-332</v>
      </c>
      <c r="E330" s="107">
        <v>-465</v>
      </c>
      <c r="M330" s="6">
        <v>607</v>
      </c>
      <c r="N330" s="107">
        <v>-103</v>
      </c>
    </row>
    <row r="331" spans="2:14" x14ac:dyDescent="0.3">
      <c r="B331" s="6">
        <v>603</v>
      </c>
      <c r="C331" s="107">
        <v>-396</v>
      </c>
      <c r="D331" s="107">
        <v>430</v>
      </c>
      <c r="E331" s="107">
        <v>-683</v>
      </c>
      <c r="M331" s="6">
        <v>608</v>
      </c>
      <c r="N331" s="107">
        <v>-4</v>
      </c>
    </row>
    <row r="332" spans="2:14" x14ac:dyDescent="0.3">
      <c r="B332" s="6">
        <v>607</v>
      </c>
      <c r="C332" s="107">
        <v>-99</v>
      </c>
      <c r="D332" s="107">
        <v>-235</v>
      </c>
      <c r="E332" s="107">
        <v>-310</v>
      </c>
      <c r="M332" s="6">
        <v>614</v>
      </c>
      <c r="N332" s="107">
        <v>-95</v>
      </c>
    </row>
    <row r="333" spans="2:14" x14ac:dyDescent="0.3">
      <c r="B333" s="6">
        <v>608</v>
      </c>
      <c r="C333" s="107">
        <v>32</v>
      </c>
      <c r="D333" s="107">
        <v>89</v>
      </c>
      <c r="E333" s="107">
        <v>67</v>
      </c>
      <c r="M333" s="6">
        <v>617</v>
      </c>
      <c r="N333" s="107">
        <v>-29</v>
      </c>
    </row>
    <row r="334" spans="2:14" x14ac:dyDescent="0.3">
      <c r="B334" s="6">
        <v>614</v>
      </c>
      <c r="C334" s="107">
        <v>-79</v>
      </c>
      <c r="D334" s="107">
        <v>72</v>
      </c>
      <c r="E334" s="107">
        <v>-143</v>
      </c>
      <c r="M334" s="6">
        <v>618</v>
      </c>
      <c r="N334" s="107">
        <v>-13</v>
      </c>
    </row>
    <row r="335" spans="2:14" x14ac:dyDescent="0.3">
      <c r="B335" s="6">
        <v>617</v>
      </c>
      <c r="C335" s="107">
        <v>-29</v>
      </c>
      <c r="D335" s="107">
        <v>-24</v>
      </c>
      <c r="E335" s="107">
        <v>-73</v>
      </c>
      <c r="M335" s="6">
        <v>619</v>
      </c>
      <c r="N335" s="107">
        <v>-24</v>
      </c>
    </row>
    <row r="336" spans="2:14" x14ac:dyDescent="0.3">
      <c r="B336" s="6">
        <v>618</v>
      </c>
      <c r="C336" s="107">
        <v>-13</v>
      </c>
      <c r="D336" s="107">
        <v>-67</v>
      </c>
      <c r="E336" s="107">
        <v>-42</v>
      </c>
      <c r="M336" s="6">
        <v>626</v>
      </c>
      <c r="N336" s="107">
        <v>-52</v>
      </c>
    </row>
    <row r="337" spans="2:14" x14ac:dyDescent="0.3">
      <c r="B337" s="6">
        <v>619</v>
      </c>
      <c r="C337" s="107">
        <v>-7</v>
      </c>
      <c r="D337" s="107">
        <v>3</v>
      </c>
      <c r="E337" s="107">
        <v>-29</v>
      </c>
      <c r="M337" s="6">
        <v>630</v>
      </c>
      <c r="N337" s="107">
        <v>-89</v>
      </c>
    </row>
    <row r="338" spans="2:14" x14ac:dyDescent="0.3">
      <c r="B338" s="6">
        <v>626</v>
      </c>
      <c r="C338" s="107">
        <v>95</v>
      </c>
      <c r="D338" s="107">
        <v>205</v>
      </c>
      <c r="E338" s="107">
        <v>185</v>
      </c>
      <c r="M338" s="6">
        <v>631</v>
      </c>
      <c r="N338" s="107">
        <v>-248</v>
      </c>
    </row>
    <row r="339" spans="2:14" x14ac:dyDescent="0.3">
      <c r="B339" s="6">
        <v>630</v>
      </c>
      <c r="C339" s="107">
        <v>43</v>
      </c>
      <c r="D339" s="107">
        <v>46</v>
      </c>
      <c r="E339" s="107">
        <v>63</v>
      </c>
      <c r="M339" s="6">
        <v>636</v>
      </c>
      <c r="N339" s="107">
        <v>-75</v>
      </c>
    </row>
    <row r="340" spans="2:14" x14ac:dyDescent="0.3">
      <c r="B340" s="6">
        <v>631</v>
      </c>
      <c r="C340" s="107">
        <v>-248</v>
      </c>
      <c r="D340" s="107">
        <v>-161</v>
      </c>
      <c r="E340" s="107">
        <v>-507</v>
      </c>
      <c r="M340" s="6">
        <v>641</v>
      </c>
      <c r="N340" s="107">
        <v>-299</v>
      </c>
    </row>
    <row r="341" spans="2:14" x14ac:dyDescent="0.3">
      <c r="B341" s="6">
        <v>636</v>
      </c>
      <c r="C341" s="107">
        <v>-68</v>
      </c>
      <c r="D341" s="107">
        <v>30</v>
      </c>
      <c r="E341" s="107">
        <v>-118</v>
      </c>
      <c r="M341" s="6">
        <v>646</v>
      </c>
      <c r="N341" s="107">
        <v>-11</v>
      </c>
    </row>
    <row r="342" spans="2:14" x14ac:dyDescent="0.3">
      <c r="B342" s="6">
        <v>641</v>
      </c>
      <c r="C342" s="107">
        <v>-299</v>
      </c>
      <c r="D342" s="107">
        <v>-414</v>
      </c>
      <c r="E342" s="107">
        <v>-718</v>
      </c>
      <c r="M342" s="6">
        <v>650</v>
      </c>
      <c r="N342" s="107">
        <v>-45</v>
      </c>
    </row>
    <row r="343" spans="2:14" x14ac:dyDescent="0.3">
      <c r="B343" s="6">
        <v>646</v>
      </c>
      <c r="C343" s="107">
        <v>-11</v>
      </c>
      <c r="D343" s="107">
        <v>9</v>
      </c>
      <c r="E343" s="107">
        <v>-15</v>
      </c>
      <c r="M343" s="6">
        <v>660</v>
      </c>
      <c r="N343" s="107">
        <v>-26</v>
      </c>
    </row>
    <row r="344" spans="2:14" x14ac:dyDescent="0.3">
      <c r="B344" s="6">
        <v>650</v>
      </c>
      <c r="C344" s="107">
        <v>21</v>
      </c>
      <c r="D344" s="107">
        <v>48</v>
      </c>
      <c r="E344" s="107">
        <v>-51</v>
      </c>
      <c r="M344" s="6">
        <v>661</v>
      </c>
      <c r="N344" s="107">
        <v>-49</v>
      </c>
    </row>
    <row r="345" spans="2:14" x14ac:dyDescent="0.3">
      <c r="B345" s="6">
        <v>660</v>
      </c>
      <c r="C345" s="107">
        <v>-26</v>
      </c>
      <c r="D345" s="107">
        <v>84</v>
      </c>
      <c r="E345" s="107">
        <v>-5</v>
      </c>
      <c r="M345" s="6">
        <v>682</v>
      </c>
      <c r="N345" s="107">
        <v>-32</v>
      </c>
    </row>
    <row r="346" spans="2:14" x14ac:dyDescent="0.3">
      <c r="B346" s="6">
        <v>661</v>
      </c>
      <c r="C346" s="107">
        <v>-49</v>
      </c>
      <c r="D346" s="107">
        <v>-104</v>
      </c>
      <c r="E346" s="107">
        <v>-134</v>
      </c>
      <c r="M346" s="6">
        <v>702</v>
      </c>
      <c r="N346" s="107">
        <v>-1052</v>
      </c>
    </row>
    <row r="347" spans="2:14" x14ac:dyDescent="0.3">
      <c r="B347" s="6">
        <v>682</v>
      </c>
      <c r="C347" s="107">
        <v>-25</v>
      </c>
      <c r="D347" s="107">
        <v>-22</v>
      </c>
      <c r="E347" s="107">
        <v>-73</v>
      </c>
      <c r="M347" s="6">
        <v>707</v>
      </c>
      <c r="N347" s="107">
        <v>-18</v>
      </c>
    </row>
    <row r="348" spans="2:14" x14ac:dyDescent="0.3">
      <c r="B348" s="6">
        <v>702</v>
      </c>
      <c r="C348" s="107">
        <v>-1044</v>
      </c>
      <c r="D348" s="107">
        <v>72</v>
      </c>
      <c r="E348" s="107">
        <v>-1693</v>
      </c>
      <c r="M348" s="6">
        <v>708</v>
      </c>
      <c r="N348" s="107">
        <v>-112</v>
      </c>
    </row>
    <row r="349" spans="2:14" x14ac:dyDescent="0.3">
      <c r="B349" s="6">
        <v>707</v>
      </c>
      <c r="C349" s="107">
        <v>33</v>
      </c>
      <c r="D349" s="107">
        <v>75</v>
      </c>
      <c r="E349" s="107">
        <v>97</v>
      </c>
      <c r="M349" s="6">
        <v>712</v>
      </c>
      <c r="N349" s="107">
        <v>-144</v>
      </c>
    </row>
    <row r="350" spans="2:14" x14ac:dyDescent="0.3">
      <c r="B350" s="6">
        <v>708</v>
      </c>
      <c r="C350" s="107">
        <v>-49</v>
      </c>
      <c r="D350" s="107">
        <v>-235</v>
      </c>
      <c r="E350" s="107">
        <v>-188</v>
      </c>
      <c r="M350" s="6">
        <v>713</v>
      </c>
      <c r="N350" s="107">
        <v>-31</v>
      </c>
    </row>
    <row r="351" spans="2:14" x14ac:dyDescent="0.3">
      <c r="B351" s="6">
        <v>712</v>
      </c>
      <c r="C351" s="107">
        <v>-144</v>
      </c>
      <c r="D351" s="107">
        <v>-9</v>
      </c>
      <c r="E351" s="107">
        <v>-255</v>
      </c>
      <c r="M351" s="6">
        <v>714</v>
      </c>
      <c r="N351" s="107">
        <v>-56</v>
      </c>
    </row>
    <row r="352" spans="2:14" x14ac:dyDescent="0.3">
      <c r="B352" s="6">
        <v>713</v>
      </c>
      <c r="C352" s="107">
        <v>-31</v>
      </c>
      <c r="D352" s="107">
        <v>52</v>
      </c>
      <c r="E352" s="107">
        <v>-31</v>
      </c>
      <c r="M352" s="6">
        <v>715</v>
      </c>
      <c r="N352" s="107">
        <v>-135</v>
      </c>
    </row>
    <row r="353" spans="2:14" x14ac:dyDescent="0.3">
      <c r="B353" s="6">
        <v>714</v>
      </c>
      <c r="C353" s="107">
        <v>-20</v>
      </c>
      <c r="D353" s="107">
        <v>-47</v>
      </c>
      <c r="E353" s="107">
        <v>-99</v>
      </c>
      <c r="M353" s="6">
        <v>716</v>
      </c>
      <c r="N353" s="107">
        <v>-172</v>
      </c>
    </row>
    <row r="354" spans="2:14" x14ac:dyDescent="0.3">
      <c r="B354" s="6">
        <v>715</v>
      </c>
      <c r="C354" s="107">
        <v>-100</v>
      </c>
      <c r="D354" s="107">
        <v>185</v>
      </c>
      <c r="E354" s="107">
        <v>-186</v>
      </c>
      <c r="M354" s="6">
        <v>718</v>
      </c>
      <c r="N354" s="107">
        <v>-42</v>
      </c>
    </row>
    <row r="355" spans="2:14" x14ac:dyDescent="0.3">
      <c r="B355" s="6">
        <v>716</v>
      </c>
      <c r="C355" s="107">
        <v>-161</v>
      </c>
      <c r="D355" s="107">
        <v>59</v>
      </c>
      <c r="E355" s="107">
        <v>-241</v>
      </c>
      <c r="M355" s="6">
        <v>719</v>
      </c>
      <c r="N355" s="107">
        <v>-221</v>
      </c>
    </row>
    <row r="356" spans="2:14" x14ac:dyDescent="0.3">
      <c r="B356" s="6">
        <v>718</v>
      </c>
      <c r="C356" s="107">
        <v>-31</v>
      </c>
      <c r="D356" s="107">
        <v>-38</v>
      </c>
      <c r="E356" s="107">
        <v>-73</v>
      </c>
      <c r="M356" s="6">
        <v>720</v>
      </c>
      <c r="N356" s="107">
        <v>-148</v>
      </c>
    </row>
    <row r="357" spans="2:14" x14ac:dyDescent="0.3">
      <c r="B357" s="6">
        <v>719</v>
      </c>
      <c r="C357" s="107">
        <v>-221</v>
      </c>
      <c r="D357" s="107">
        <v>-102</v>
      </c>
      <c r="E357" s="107">
        <v>-425</v>
      </c>
      <c r="M357" s="6">
        <v>727</v>
      </c>
      <c r="N357" s="107">
        <v>-42</v>
      </c>
    </row>
    <row r="358" spans="2:14" x14ac:dyDescent="0.3">
      <c r="B358" s="6">
        <v>720</v>
      </c>
      <c r="C358" s="107">
        <v>-135</v>
      </c>
      <c r="D358" s="107">
        <v>-39</v>
      </c>
      <c r="E358" s="107">
        <v>-278</v>
      </c>
      <c r="M358" s="6">
        <v>740</v>
      </c>
      <c r="N358" s="107">
        <v>-46</v>
      </c>
    </row>
    <row r="359" spans="2:14" x14ac:dyDescent="0.3">
      <c r="B359" s="6">
        <v>727</v>
      </c>
      <c r="C359" s="107">
        <v>-42</v>
      </c>
      <c r="D359" s="107">
        <v>-54</v>
      </c>
      <c r="E359" s="107">
        <v>-121</v>
      </c>
      <c r="M359" s="6">
        <v>754</v>
      </c>
      <c r="N359" s="107">
        <v>-30</v>
      </c>
    </row>
    <row r="360" spans="2:14" x14ac:dyDescent="0.3">
      <c r="B360" s="6">
        <v>740</v>
      </c>
      <c r="C360" s="107">
        <v>-5</v>
      </c>
      <c r="D360" s="107">
        <v>-6</v>
      </c>
      <c r="E360" s="107">
        <v>-10</v>
      </c>
      <c r="M360" s="6">
        <v>760</v>
      </c>
      <c r="N360" s="107">
        <v>-31</v>
      </c>
    </row>
    <row r="361" spans="2:14" x14ac:dyDescent="0.3">
      <c r="B361" s="6">
        <v>754</v>
      </c>
      <c r="C361" s="107">
        <v>-30</v>
      </c>
      <c r="D361" s="107">
        <v>9</v>
      </c>
      <c r="E361" s="107">
        <v>-72</v>
      </c>
      <c r="M361" s="6">
        <v>772</v>
      </c>
      <c r="N361" s="107">
        <v>-54</v>
      </c>
    </row>
    <row r="362" spans="2:14" x14ac:dyDescent="0.3">
      <c r="B362" s="6">
        <v>760</v>
      </c>
      <c r="C362" s="107">
        <v>-31</v>
      </c>
      <c r="D362" s="107">
        <v>-75</v>
      </c>
      <c r="E362" s="107">
        <v>-82</v>
      </c>
      <c r="M362" s="6">
        <v>773</v>
      </c>
      <c r="N362" s="107">
        <v>-13</v>
      </c>
    </row>
    <row r="363" spans="2:14" x14ac:dyDescent="0.3">
      <c r="B363" s="6">
        <v>772</v>
      </c>
      <c r="C363" s="107">
        <v>-52</v>
      </c>
      <c r="D363" s="107">
        <v>-38</v>
      </c>
      <c r="E363" s="107">
        <v>-121</v>
      </c>
      <c r="M363" s="6">
        <v>774</v>
      </c>
      <c r="N363" s="107">
        <v>-60</v>
      </c>
    </row>
    <row r="364" spans="2:14" x14ac:dyDescent="0.3">
      <c r="B364" s="6">
        <v>773</v>
      </c>
      <c r="C364" s="107">
        <v>158</v>
      </c>
      <c r="D364" s="107">
        <v>90</v>
      </c>
      <c r="E364" s="107">
        <v>286</v>
      </c>
      <c r="M364" s="6">
        <v>775</v>
      </c>
      <c r="N364" s="107">
        <v>-1058</v>
      </c>
    </row>
    <row r="365" spans="2:14" x14ac:dyDescent="0.3">
      <c r="B365" s="6">
        <v>774</v>
      </c>
      <c r="C365" s="107">
        <v>-59</v>
      </c>
      <c r="D365" s="107">
        <v>88</v>
      </c>
      <c r="E365" s="107">
        <v>-98</v>
      </c>
      <c r="M365" s="6">
        <v>781</v>
      </c>
      <c r="N365" s="107">
        <v>-46</v>
      </c>
    </row>
    <row r="366" spans="2:14" x14ac:dyDescent="0.3">
      <c r="B366" s="6">
        <v>775</v>
      </c>
      <c r="C366" s="107">
        <v>-1050</v>
      </c>
      <c r="D366" s="107">
        <v>-328</v>
      </c>
      <c r="E366" s="107">
        <v>-1989</v>
      </c>
      <c r="M366" s="6">
        <v>786</v>
      </c>
      <c r="N366" s="107">
        <v>-34</v>
      </c>
    </row>
    <row r="367" spans="2:14" x14ac:dyDescent="0.3">
      <c r="B367" s="6">
        <v>781</v>
      </c>
      <c r="C367" s="107">
        <v>-46</v>
      </c>
      <c r="D367" s="107">
        <v>43</v>
      </c>
      <c r="E367" s="107">
        <v>-88</v>
      </c>
      <c r="M367" s="6">
        <v>801</v>
      </c>
      <c r="N367" s="107">
        <v>-177</v>
      </c>
    </row>
    <row r="368" spans="2:14" x14ac:dyDescent="0.3">
      <c r="B368" s="6">
        <v>786</v>
      </c>
      <c r="C368" s="107">
        <v>-34</v>
      </c>
      <c r="D368" s="107">
        <v>-37</v>
      </c>
      <c r="E368" s="107">
        <v>-114</v>
      </c>
      <c r="M368" s="6">
        <v>805</v>
      </c>
      <c r="N368" s="107">
        <v>-56</v>
      </c>
    </row>
    <row r="369" spans="2:14" x14ac:dyDescent="0.3">
      <c r="B369" s="6">
        <v>801</v>
      </c>
      <c r="C369" s="107">
        <v>-145</v>
      </c>
      <c r="D369" s="107">
        <v>157</v>
      </c>
      <c r="E369" s="107">
        <v>-211</v>
      </c>
      <c r="M369" s="6">
        <v>806</v>
      </c>
      <c r="N369" s="107">
        <v>-31</v>
      </c>
    </row>
    <row r="370" spans="2:14" x14ac:dyDescent="0.3">
      <c r="B370" s="6">
        <v>805</v>
      </c>
      <c r="C370" s="107">
        <v>-56</v>
      </c>
      <c r="D370" s="107">
        <v>-69</v>
      </c>
      <c r="E370" s="107">
        <v>-156</v>
      </c>
      <c r="M370" s="6">
        <v>813</v>
      </c>
      <c r="N370" s="107">
        <v>-18</v>
      </c>
    </row>
    <row r="371" spans="2:14" x14ac:dyDescent="0.3">
      <c r="B371" s="6">
        <v>806</v>
      </c>
      <c r="C371" s="107">
        <v>-31</v>
      </c>
      <c r="D371" s="107">
        <v>-64</v>
      </c>
      <c r="E371" s="107">
        <v>-82</v>
      </c>
      <c r="M371" s="6">
        <v>815</v>
      </c>
      <c r="N371" s="107">
        <v>-145</v>
      </c>
    </row>
    <row r="372" spans="2:14" x14ac:dyDescent="0.3">
      <c r="B372" s="6">
        <v>813</v>
      </c>
      <c r="C372" s="107">
        <v>-18</v>
      </c>
      <c r="D372" s="107">
        <v>-10</v>
      </c>
      <c r="E372" s="107">
        <v>-74</v>
      </c>
      <c r="M372" s="6">
        <v>816</v>
      </c>
      <c r="N372" s="107">
        <v>-23</v>
      </c>
    </row>
    <row r="373" spans="2:14" x14ac:dyDescent="0.3">
      <c r="B373" s="6">
        <v>815</v>
      </c>
      <c r="C373" s="107">
        <v>31</v>
      </c>
      <c r="D373" s="107">
        <v>179</v>
      </c>
      <c r="E373" s="107">
        <v>93</v>
      </c>
      <c r="M373" s="6">
        <v>817</v>
      </c>
      <c r="N373" s="107">
        <v>-78</v>
      </c>
    </row>
    <row r="374" spans="2:14" x14ac:dyDescent="0.3">
      <c r="B374" s="6">
        <v>816</v>
      </c>
      <c r="C374" s="107">
        <v>-23</v>
      </c>
      <c r="D374" s="107">
        <v>63</v>
      </c>
      <c r="E374" s="107">
        <v>-26</v>
      </c>
      <c r="M374" s="6">
        <v>818</v>
      </c>
      <c r="N374" s="107">
        <v>-11</v>
      </c>
    </row>
    <row r="375" spans="2:14" x14ac:dyDescent="0.3">
      <c r="B375" s="6">
        <v>817</v>
      </c>
      <c r="C375" s="107">
        <v>-78</v>
      </c>
      <c r="D375" s="107">
        <v>-116</v>
      </c>
      <c r="E375" s="107">
        <v>-181</v>
      </c>
      <c r="M375" s="6">
        <v>831</v>
      </c>
      <c r="N375" s="107">
        <v>-73</v>
      </c>
    </row>
    <row r="376" spans="2:14" x14ac:dyDescent="0.3">
      <c r="B376" s="6">
        <v>818</v>
      </c>
      <c r="C376" s="107">
        <v>157</v>
      </c>
      <c r="D376" s="107">
        <v>131</v>
      </c>
      <c r="E376" s="107">
        <v>299</v>
      </c>
      <c r="M376" s="6">
        <v>832</v>
      </c>
      <c r="N376" s="107">
        <v>-32</v>
      </c>
    </row>
    <row r="377" spans="2:14" x14ac:dyDescent="0.3">
      <c r="B377" s="6">
        <v>831</v>
      </c>
      <c r="C377" s="107">
        <v>-73</v>
      </c>
      <c r="D377" s="107">
        <v>-119</v>
      </c>
      <c r="E377" s="107">
        <v>-182</v>
      </c>
      <c r="M377" s="6">
        <v>845</v>
      </c>
      <c r="N377" s="107">
        <v>-164</v>
      </c>
    </row>
    <row r="378" spans="2:14" x14ac:dyDescent="0.3">
      <c r="B378" s="6">
        <v>832</v>
      </c>
      <c r="C378" s="107">
        <v>-32</v>
      </c>
      <c r="D378" s="107">
        <v>-5</v>
      </c>
      <c r="E378" s="107">
        <v>-72</v>
      </c>
      <c r="M378" s="6">
        <v>847</v>
      </c>
      <c r="N378" s="107">
        <v>-39</v>
      </c>
    </row>
    <row r="379" spans="2:14" x14ac:dyDescent="0.3">
      <c r="B379" s="6">
        <v>845</v>
      </c>
      <c r="C379" s="107">
        <v>-164</v>
      </c>
      <c r="D379" s="107">
        <v>74</v>
      </c>
      <c r="E379" s="107">
        <v>-331</v>
      </c>
      <c r="M379" s="6">
        <v>850</v>
      </c>
      <c r="N379" s="107">
        <v>-26</v>
      </c>
    </row>
    <row r="380" spans="2:14" x14ac:dyDescent="0.3">
      <c r="B380" s="6">
        <v>847</v>
      </c>
      <c r="C380" s="107">
        <v>79</v>
      </c>
      <c r="D380" s="107">
        <v>16</v>
      </c>
      <c r="E380" s="107">
        <v>91</v>
      </c>
      <c r="M380" s="6">
        <v>857</v>
      </c>
      <c r="N380" s="107">
        <v>-77</v>
      </c>
    </row>
    <row r="381" spans="2:14" x14ac:dyDescent="0.3">
      <c r="B381" s="6">
        <v>850</v>
      </c>
      <c r="C381" s="107">
        <v>-24</v>
      </c>
      <c r="D381" s="107">
        <v>19</v>
      </c>
      <c r="E381" s="107">
        <v>-60</v>
      </c>
      <c r="M381" s="6">
        <v>860</v>
      </c>
      <c r="N381" s="107">
        <v>-124</v>
      </c>
    </row>
    <row r="382" spans="2:14" x14ac:dyDescent="0.3">
      <c r="B382" s="6">
        <v>857</v>
      </c>
      <c r="C382" s="107">
        <v>-76</v>
      </c>
      <c r="D382" s="107">
        <v>-431</v>
      </c>
      <c r="E382" s="107">
        <v>-344</v>
      </c>
      <c r="M382" s="6">
        <v>863</v>
      </c>
      <c r="N382" s="107">
        <v>-4</v>
      </c>
    </row>
    <row r="383" spans="2:14" x14ac:dyDescent="0.3">
      <c r="B383" s="6">
        <v>860</v>
      </c>
      <c r="C383" s="107">
        <v>-124</v>
      </c>
      <c r="D383" s="107">
        <v>46</v>
      </c>
      <c r="E383" s="107">
        <v>-260</v>
      </c>
      <c r="M383" s="6">
        <v>904</v>
      </c>
      <c r="N383" s="107">
        <v>-89</v>
      </c>
    </row>
    <row r="384" spans="2:14" x14ac:dyDescent="0.3">
      <c r="B384" s="6">
        <v>863</v>
      </c>
      <c r="C384" s="107">
        <v>-2</v>
      </c>
      <c r="D384" s="107">
        <v>24</v>
      </c>
      <c r="E384" s="107">
        <v>-3</v>
      </c>
      <c r="M384" s="6">
        <v>914</v>
      </c>
      <c r="N384" s="107">
        <v>-91</v>
      </c>
    </row>
    <row r="385" spans="2:14" x14ac:dyDescent="0.3">
      <c r="B385" s="6">
        <v>904</v>
      </c>
      <c r="C385" s="107">
        <v>-89</v>
      </c>
      <c r="D385" s="107">
        <v>-68</v>
      </c>
      <c r="E385" s="107">
        <v>-193</v>
      </c>
      <c r="M385" s="6">
        <v>915</v>
      </c>
      <c r="N385" s="107">
        <v>-64</v>
      </c>
    </row>
    <row r="386" spans="2:14" x14ac:dyDescent="0.3">
      <c r="B386" s="6">
        <v>909</v>
      </c>
      <c r="C386" s="107">
        <v>75</v>
      </c>
      <c r="D386" s="107">
        <v>47</v>
      </c>
      <c r="E386" s="107">
        <v>58</v>
      </c>
      <c r="M386" s="6">
        <v>916</v>
      </c>
      <c r="N386" s="107">
        <v>-60</v>
      </c>
    </row>
    <row r="387" spans="2:14" x14ac:dyDescent="0.3">
      <c r="B387" s="6">
        <v>914</v>
      </c>
      <c r="C387" s="107">
        <v>-89</v>
      </c>
      <c r="D387" s="107">
        <v>198</v>
      </c>
      <c r="E387" s="107">
        <v>-119</v>
      </c>
      <c r="M387" s="6">
        <v>917</v>
      </c>
      <c r="N387" s="107">
        <v>-11</v>
      </c>
    </row>
    <row r="388" spans="2:14" x14ac:dyDescent="0.3">
      <c r="B388" s="6">
        <v>915</v>
      </c>
      <c r="C388" s="107">
        <v>-64</v>
      </c>
      <c r="D388" s="107">
        <v>-72</v>
      </c>
      <c r="E388" s="107">
        <v>-148</v>
      </c>
      <c r="M388" s="6">
        <v>918</v>
      </c>
      <c r="N388" s="107">
        <v>-171</v>
      </c>
    </row>
    <row r="389" spans="2:14" x14ac:dyDescent="0.3">
      <c r="B389" s="6">
        <v>916</v>
      </c>
      <c r="C389" s="107">
        <v>-43</v>
      </c>
      <c r="D389" s="107">
        <v>-39</v>
      </c>
      <c r="E389" s="107">
        <v>-159</v>
      </c>
      <c r="M389" s="6">
        <v>920</v>
      </c>
      <c r="N389" s="107">
        <v>-60</v>
      </c>
    </row>
    <row r="390" spans="2:14" x14ac:dyDescent="0.3">
      <c r="B390" s="6">
        <v>917</v>
      </c>
      <c r="C390" s="107">
        <v>-11</v>
      </c>
      <c r="D390" s="107">
        <v>-175</v>
      </c>
      <c r="E390" s="107">
        <v>-59</v>
      </c>
      <c r="M390" s="6">
        <v>925</v>
      </c>
      <c r="N390" s="107">
        <v>-28</v>
      </c>
    </row>
    <row r="391" spans="2:14" x14ac:dyDescent="0.3">
      <c r="B391" s="6">
        <v>918</v>
      </c>
      <c r="C391" s="107">
        <v>-64</v>
      </c>
      <c r="D391" s="107">
        <v>-49</v>
      </c>
      <c r="E391" s="107">
        <v>-204</v>
      </c>
      <c r="M391" s="6">
        <v>936</v>
      </c>
      <c r="N391" s="107">
        <v>-15</v>
      </c>
    </row>
    <row r="392" spans="2:14" x14ac:dyDescent="0.3">
      <c r="B392" s="6">
        <v>920</v>
      </c>
      <c r="C392" s="107">
        <v>-45</v>
      </c>
      <c r="D392" s="107">
        <v>19</v>
      </c>
      <c r="E392" s="107">
        <v>-94</v>
      </c>
      <c r="M392" s="6">
        <v>937</v>
      </c>
      <c r="N392" s="107">
        <v>-96</v>
      </c>
    </row>
    <row r="393" spans="2:14" x14ac:dyDescent="0.3">
      <c r="B393" s="6">
        <v>925</v>
      </c>
      <c r="C393" s="107">
        <v>-28</v>
      </c>
      <c r="D393" s="107">
        <v>-51</v>
      </c>
      <c r="E393" s="107">
        <v>-72</v>
      </c>
      <c r="M393" s="6">
        <v>949</v>
      </c>
      <c r="N393" s="107">
        <v>-10</v>
      </c>
    </row>
    <row r="394" spans="2:14" x14ac:dyDescent="0.3">
      <c r="B394" s="6">
        <v>936</v>
      </c>
      <c r="C394" s="107">
        <v>96</v>
      </c>
      <c r="D394" s="107">
        <v>148</v>
      </c>
      <c r="E394" s="107">
        <v>211</v>
      </c>
      <c r="M394" s="6">
        <v>951</v>
      </c>
      <c r="N394" s="107">
        <v>-60</v>
      </c>
    </row>
    <row r="395" spans="2:14" x14ac:dyDescent="0.3">
      <c r="B395" s="6">
        <v>937</v>
      </c>
      <c r="C395" s="107">
        <v>-44</v>
      </c>
      <c r="D395" s="107">
        <v>103</v>
      </c>
      <c r="E395" s="107">
        <v>-41</v>
      </c>
      <c r="M395" s="6">
        <v>954</v>
      </c>
      <c r="N395" s="107">
        <v>-72</v>
      </c>
    </row>
    <row r="396" spans="2:14" x14ac:dyDescent="0.3">
      <c r="B396" s="6">
        <v>949</v>
      </c>
      <c r="C396" s="107">
        <v>-10</v>
      </c>
      <c r="D396" s="107">
        <v>-73</v>
      </c>
      <c r="E396" s="107">
        <v>-54</v>
      </c>
      <c r="M396" s="6">
        <v>959</v>
      </c>
      <c r="N396" s="107">
        <v>-116</v>
      </c>
    </row>
    <row r="397" spans="2:14" x14ac:dyDescent="0.3">
      <c r="B397" s="6">
        <v>951</v>
      </c>
      <c r="C397" s="107">
        <v>106</v>
      </c>
      <c r="D397" s="107">
        <v>4</v>
      </c>
      <c r="E397" s="107">
        <v>25</v>
      </c>
      <c r="M397" s="6">
        <v>970</v>
      </c>
      <c r="N397" s="107">
        <v>-234</v>
      </c>
    </row>
    <row r="398" spans="2:14" x14ac:dyDescent="0.3">
      <c r="B398" s="6">
        <v>954</v>
      </c>
      <c r="C398" s="107">
        <v>-72</v>
      </c>
      <c r="D398" s="107">
        <v>-22</v>
      </c>
      <c r="E398" s="107">
        <v>-147</v>
      </c>
      <c r="M398" s="6">
        <v>971</v>
      </c>
      <c r="N398" s="107">
        <v>-414</v>
      </c>
    </row>
    <row r="399" spans="2:14" x14ac:dyDescent="0.3">
      <c r="B399" s="6">
        <v>956</v>
      </c>
      <c r="C399" s="107">
        <v>42</v>
      </c>
      <c r="D399" s="107">
        <v>51</v>
      </c>
      <c r="E399" s="107">
        <v>94</v>
      </c>
      <c r="M399" s="6">
        <v>972</v>
      </c>
      <c r="N399" s="107">
        <v>-33</v>
      </c>
    </row>
    <row r="400" spans="2:14" x14ac:dyDescent="0.3">
      <c r="B400" s="6">
        <v>959</v>
      </c>
      <c r="C400" s="107">
        <v>-116</v>
      </c>
      <c r="D400" s="107">
        <v>3</v>
      </c>
      <c r="E400" s="107">
        <v>-244</v>
      </c>
      <c r="M400" s="6">
        <v>978</v>
      </c>
      <c r="N400" s="107">
        <v>-34</v>
      </c>
    </row>
    <row r="401" spans="1:14" x14ac:dyDescent="0.3">
      <c r="B401" s="6">
        <v>970</v>
      </c>
      <c r="C401" s="107">
        <v>-142</v>
      </c>
      <c r="D401" s="107">
        <v>50</v>
      </c>
      <c r="E401" s="107">
        <v>-262</v>
      </c>
      <c r="M401" s="6">
        <v>985</v>
      </c>
      <c r="N401" s="107">
        <v>-89</v>
      </c>
    </row>
    <row r="402" spans="1:14" x14ac:dyDescent="0.3">
      <c r="B402" s="6">
        <v>971</v>
      </c>
      <c r="C402" s="107">
        <v>-346</v>
      </c>
      <c r="D402" s="107">
        <v>60</v>
      </c>
      <c r="E402" s="107">
        <v>-714</v>
      </c>
      <c r="M402" s="6" t="s">
        <v>66</v>
      </c>
      <c r="N402" s="107">
        <v>-15314</v>
      </c>
    </row>
    <row r="403" spans="1:14" x14ac:dyDescent="0.3">
      <c r="B403" s="6">
        <v>972</v>
      </c>
      <c r="C403" s="107">
        <v>6</v>
      </c>
      <c r="D403" s="107">
        <v>29</v>
      </c>
      <c r="E403" s="107">
        <v>23</v>
      </c>
    </row>
    <row r="404" spans="1:14" x14ac:dyDescent="0.3">
      <c r="B404" s="6">
        <v>978</v>
      </c>
      <c r="C404" s="107">
        <v>-34</v>
      </c>
      <c r="D404" s="107">
        <v>10</v>
      </c>
      <c r="E404" s="107">
        <v>-82</v>
      </c>
    </row>
    <row r="405" spans="1:14" x14ac:dyDescent="0.3">
      <c r="B405" s="6">
        <v>985</v>
      </c>
      <c r="C405" s="107">
        <v>-66</v>
      </c>
      <c r="D405" s="107">
        <v>-67</v>
      </c>
      <c r="E405" s="107">
        <v>-158</v>
      </c>
    </row>
    <row r="406" spans="1:14" x14ac:dyDescent="0.3">
      <c r="B406" s="6" t="s">
        <v>66</v>
      </c>
      <c r="C406" s="107">
        <v>-11388</v>
      </c>
      <c r="D406" s="107">
        <v>-411</v>
      </c>
      <c r="E406" s="107">
        <v>-23955</v>
      </c>
    </row>
    <row r="408" spans="1:14" x14ac:dyDescent="0.3">
      <c r="A408">
        <v>17</v>
      </c>
      <c r="B408" s="5" t="s">
        <v>146</v>
      </c>
      <c r="C408" t="s">
        <v>121</v>
      </c>
      <c r="D408" t="s">
        <v>147</v>
      </c>
      <c r="F408" t="s">
        <v>115</v>
      </c>
      <c r="K408" t="s">
        <v>116</v>
      </c>
    </row>
    <row r="409" spans="1:14" x14ac:dyDescent="0.3">
      <c r="B409" s="6">
        <v>914</v>
      </c>
      <c r="C409" s="107">
        <v>-498</v>
      </c>
      <c r="D409" s="107">
        <v>140</v>
      </c>
      <c r="F409" s="6">
        <v>815</v>
      </c>
      <c r="G409" s="6"/>
      <c r="H409" s="6"/>
      <c r="I409">
        <v>1961</v>
      </c>
      <c r="K409" s="6">
        <v>914</v>
      </c>
      <c r="L409">
        <v>-498</v>
      </c>
    </row>
    <row r="410" spans="1:14" x14ac:dyDescent="0.3">
      <c r="B410" s="6">
        <v>909</v>
      </c>
      <c r="C410" s="107">
        <v>-237</v>
      </c>
      <c r="D410" s="107">
        <v>139</v>
      </c>
      <c r="F410" s="6">
        <v>970</v>
      </c>
      <c r="G410" s="6"/>
      <c r="H410" s="6"/>
      <c r="I410">
        <v>1740</v>
      </c>
      <c r="K410" s="6">
        <v>909</v>
      </c>
      <c r="L410">
        <v>-237</v>
      </c>
    </row>
    <row r="411" spans="1:14" x14ac:dyDescent="0.3">
      <c r="B411" s="6">
        <v>845</v>
      </c>
      <c r="C411" s="107">
        <v>-134</v>
      </c>
      <c r="D411" s="107">
        <v>138</v>
      </c>
      <c r="F411" s="6">
        <v>641</v>
      </c>
      <c r="G411" s="6"/>
      <c r="H411" s="6"/>
      <c r="I411">
        <v>1714</v>
      </c>
      <c r="K411" s="6">
        <v>845</v>
      </c>
      <c r="L411">
        <v>-134</v>
      </c>
    </row>
    <row r="412" spans="1:14" x14ac:dyDescent="0.3">
      <c r="B412" s="6">
        <v>650</v>
      </c>
      <c r="C412" s="107">
        <v>-68</v>
      </c>
      <c r="D412" s="107">
        <v>137</v>
      </c>
      <c r="F412" s="6">
        <v>435</v>
      </c>
      <c r="G412" s="6"/>
      <c r="H412" s="6"/>
      <c r="I412">
        <v>1686</v>
      </c>
      <c r="K412" s="6">
        <v>650</v>
      </c>
      <c r="L412">
        <v>-68</v>
      </c>
    </row>
    <row r="413" spans="1:14" x14ac:dyDescent="0.3">
      <c r="B413" s="6">
        <v>216</v>
      </c>
      <c r="C413" s="107">
        <v>-5</v>
      </c>
      <c r="D413" s="107">
        <v>136</v>
      </c>
      <c r="F413" s="6">
        <v>857</v>
      </c>
      <c r="G413" s="6"/>
      <c r="H413" s="6"/>
      <c r="I413">
        <v>1521</v>
      </c>
      <c r="K413" s="6">
        <v>216</v>
      </c>
      <c r="L413">
        <v>-5</v>
      </c>
    </row>
    <row r="414" spans="1:14" x14ac:dyDescent="0.3">
      <c r="B414" s="6">
        <v>619</v>
      </c>
      <c r="C414" s="107">
        <v>-3</v>
      </c>
      <c r="D414" s="107">
        <v>135</v>
      </c>
      <c r="F414" s="6">
        <v>775</v>
      </c>
      <c r="G414" s="6"/>
      <c r="H414" s="6"/>
      <c r="I414">
        <v>1388</v>
      </c>
      <c r="K414" s="6">
        <v>619</v>
      </c>
      <c r="L414">
        <v>-3</v>
      </c>
    </row>
    <row r="415" spans="1:14" x14ac:dyDescent="0.3">
      <c r="B415" s="6">
        <v>774</v>
      </c>
      <c r="C415" s="107">
        <v>12</v>
      </c>
      <c r="D415" s="107">
        <v>134</v>
      </c>
      <c r="F415" s="6">
        <v>971</v>
      </c>
      <c r="G415" s="6"/>
      <c r="H415" s="6"/>
      <c r="I415">
        <v>1370</v>
      </c>
      <c r="K415" s="6">
        <v>774</v>
      </c>
      <c r="L415">
        <v>12</v>
      </c>
    </row>
    <row r="416" spans="1:14" x14ac:dyDescent="0.3">
      <c r="B416" s="6">
        <v>413</v>
      </c>
      <c r="C416" s="107">
        <v>15</v>
      </c>
      <c r="D416" s="107">
        <v>133</v>
      </c>
      <c r="F416" s="6">
        <v>515</v>
      </c>
      <c r="G416" s="6"/>
      <c r="H416" s="6"/>
      <c r="I416">
        <v>1340</v>
      </c>
      <c r="K416" s="6">
        <v>413</v>
      </c>
      <c r="L416">
        <v>15</v>
      </c>
    </row>
    <row r="417" spans="2:12" x14ac:dyDescent="0.3">
      <c r="B417" s="6">
        <v>339</v>
      </c>
      <c r="C417" s="107">
        <v>18</v>
      </c>
      <c r="D417" s="107">
        <v>132</v>
      </c>
      <c r="F417" s="6">
        <v>312</v>
      </c>
      <c r="G417" s="6"/>
      <c r="H417" s="6"/>
      <c r="I417">
        <v>1331</v>
      </c>
      <c r="K417" s="6">
        <v>339</v>
      </c>
      <c r="L417">
        <v>18</v>
      </c>
    </row>
    <row r="418" spans="2:12" x14ac:dyDescent="0.3">
      <c r="B418" s="6">
        <v>469</v>
      </c>
      <c r="C418" s="107">
        <v>28</v>
      </c>
      <c r="D418" s="107">
        <v>131</v>
      </c>
      <c r="F418" s="6">
        <v>719</v>
      </c>
      <c r="G418" s="6"/>
      <c r="H418" s="6"/>
      <c r="I418">
        <v>1302</v>
      </c>
      <c r="K418" s="6">
        <v>469</v>
      </c>
      <c r="L418">
        <v>28</v>
      </c>
    </row>
    <row r="419" spans="2:12" x14ac:dyDescent="0.3">
      <c r="B419" s="6">
        <v>347</v>
      </c>
      <c r="C419" s="107">
        <v>34</v>
      </c>
      <c r="D419" s="107">
        <v>130</v>
      </c>
    </row>
    <row r="420" spans="2:12" x14ac:dyDescent="0.3">
      <c r="B420" s="6">
        <v>281</v>
      </c>
      <c r="C420" s="107">
        <v>39</v>
      </c>
      <c r="D420" s="107">
        <v>129</v>
      </c>
    </row>
    <row r="421" spans="2:12" x14ac:dyDescent="0.3">
      <c r="B421" s="6">
        <v>512</v>
      </c>
      <c r="C421" s="107">
        <v>47</v>
      </c>
      <c r="D421" s="107">
        <v>128</v>
      </c>
    </row>
    <row r="422" spans="2:12" x14ac:dyDescent="0.3">
      <c r="B422" s="6">
        <v>850</v>
      </c>
      <c r="C422" s="107">
        <v>51</v>
      </c>
      <c r="D422" s="107">
        <v>127</v>
      </c>
    </row>
    <row r="423" spans="2:12" x14ac:dyDescent="0.3">
      <c r="B423" s="6">
        <v>832</v>
      </c>
      <c r="C423" s="107">
        <v>55</v>
      </c>
      <c r="D423" s="107">
        <v>126</v>
      </c>
    </row>
    <row r="424" spans="2:12" x14ac:dyDescent="0.3">
      <c r="B424" s="6">
        <v>352</v>
      </c>
      <c r="C424" s="107">
        <v>57</v>
      </c>
      <c r="D424" s="107">
        <v>125</v>
      </c>
    </row>
    <row r="425" spans="2:12" x14ac:dyDescent="0.3">
      <c r="B425" s="6">
        <v>713</v>
      </c>
      <c r="C425" s="107">
        <v>58</v>
      </c>
      <c r="D425" s="107">
        <v>124</v>
      </c>
    </row>
    <row r="426" spans="2:12" x14ac:dyDescent="0.3">
      <c r="B426" s="6">
        <v>660</v>
      </c>
      <c r="C426" s="107">
        <v>66</v>
      </c>
      <c r="D426" s="107">
        <v>123</v>
      </c>
    </row>
    <row r="427" spans="2:12" x14ac:dyDescent="0.3">
      <c r="B427" s="6">
        <v>361</v>
      </c>
      <c r="C427" s="107">
        <v>70</v>
      </c>
      <c r="D427" s="107">
        <v>122</v>
      </c>
    </row>
    <row r="428" spans="2:12" x14ac:dyDescent="0.3">
      <c r="B428" s="6">
        <v>863</v>
      </c>
      <c r="C428" s="107">
        <v>76</v>
      </c>
      <c r="D428" s="107">
        <v>121</v>
      </c>
    </row>
    <row r="429" spans="2:12" x14ac:dyDescent="0.3">
      <c r="B429" s="6">
        <v>417</v>
      </c>
      <c r="C429" s="107">
        <v>76</v>
      </c>
      <c r="D429" s="107">
        <v>121</v>
      </c>
    </row>
    <row r="430" spans="2:12" x14ac:dyDescent="0.3">
      <c r="B430" s="6">
        <v>239</v>
      </c>
      <c r="C430" s="107">
        <v>78</v>
      </c>
      <c r="D430" s="107">
        <v>120</v>
      </c>
    </row>
    <row r="431" spans="2:12" x14ac:dyDescent="0.3">
      <c r="B431" s="6">
        <v>217</v>
      </c>
      <c r="C431" s="107">
        <v>78</v>
      </c>
      <c r="D431" s="107">
        <v>120</v>
      </c>
    </row>
    <row r="432" spans="2:12" x14ac:dyDescent="0.3">
      <c r="B432" s="6">
        <v>408</v>
      </c>
      <c r="C432" s="107">
        <v>79</v>
      </c>
      <c r="D432" s="107">
        <v>119</v>
      </c>
    </row>
    <row r="433" spans="2:4" x14ac:dyDescent="0.3">
      <c r="B433" s="6">
        <v>325</v>
      </c>
      <c r="C433" s="107">
        <v>81</v>
      </c>
      <c r="D433" s="107">
        <v>118</v>
      </c>
    </row>
    <row r="434" spans="2:4" x14ac:dyDescent="0.3">
      <c r="B434" s="6">
        <v>816</v>
      </c>
      <c r="C434" s="107">
        <v>87</v>
      </c>
      <c r="D434" s="107">
        <v>117</v>
      </c>
    </row>
    <row r="435" spans="2:4" x14ac:dyDescent="0.3">
      <c r="B435" s="6">
        <v>567</v>
      </c>
      <c r="C435" s="107">
        <v>89</v>
      </c>
      <c r="D435" s="107">
        <v>116</v>
      </c>
    </row>
    <row r="436" spans="2:4" x14ac:dyDescent="0.3">
      <c r="B436" s="6">
        <v>608</v>
      </c>
      <c r="C436" s="107">
        <v>91</v>
      </c>
      <c r="D436" s="107">
        <v>115</v>
      </c>
    </row>
    <row r="437" spans="2:4" x14ac:dyDescent="0.3">
      <c r="B437" s="6">
        <v>386</v>
      </c>
      <c r="C437" s="107">
        <v>96</v>
      </c>
      <c r="D437" s="107">
        <v>114</v>
      </c>
    </row>
    <row r="438" spans="2:4" x14ac:dyDescent="0.3">
      <c r="B438" s="6">
        <v>214</v>
      </c>
      <c r="C438" s="107">
        <v>102</v>
      </c>
      <c r="D438" s="107">
        <v>113</v>
      </c>
    </row>
    <row r="439" spans="2:4" x14ac:dyDescent="0.3">
      <c r="B439" s="6">
        <v>504</v>
      </c>
      <c r="C439" s="107">
        <v>106</v>
      </c>
      <c r="D439" s="107">
        <v>112</v>
      </c>
    </row>
    <row r="440" spans="2:4" x14ac:dyDescent="0.3">
      <c r="B440" s="6">
        <v>682</v>
      </c>
      <c r="C440" s="107">
        <v>112</v>
      </c>
      <c r="D440" s="107">
        <v>111</v>
      </c>
    </row>
    <row r="441" spans="2:4" x14ac:dyDescent="0.3">
      <c r="B441" s="6">
        <v>786</v>
      </c>
      <c r="C441" s="107">
        <v>117</v>
      </c>
      <c r="D441" s="107">
        <v>110</v>
      </c>
    </row>
    <row r="442" spans="2:4" x14ac:dyDescent="0.3">
      <c r="B442" s="6">
        <v>716</v>
      </c>
      <c r="C442" s="107">
        <v>121</v>
      </c>
      <c r="D442" s="107">
        <v>109</v>
      </c>
    </row>
    <row r="443" spans="2:4" x14ac:dyDescent="0.3">
      <c r="B443" s="6">
        <v>781</v>
      </c>
      <c r="C443" s="107">
        <v>127</v>
      </c>
      <c r="D443" s="107">
        <v>108</v>
      </c>
    </row>
    <row r="444" spans="2:4" x14ac:dyDescent="0.3">
      <c r="B444" s="6">
        <v>559</v>
      </c>
      <c r="C444" s="107">
        <v>129</v>
      </c>
      <c r="D444" s="107">
        <v>107</v>
      </c>
    </row>
    <row r="445" spans="2:4" x14ac:dyDescent="0.3">
      <c r="B445" s="6">
        <v>806</v>
      </c>
      <c r="C445" s="107">
        <v>134</v>
      </c>
      <c r="D445" s="107">
        <v>106</v>
      </c>
    </row>
    <row r="446" spans="2:4" x14ac:dyDescent="0.3">
      <c r="B446" s="6">
        <v>305</v>
      </c>
      <c r="C446" s="107">
        <v>134</v>
      </c>
      <c r="D446" s="107">
        <v>106</v>
      </c>
    </row>
    <row r="447" spans="2:4" x14ac:dyDescent="0.3">
      <c r="B447" s="6">
        <v>754</v>
      </c>
      <c r="C447" s="107">
        <v>151</v>
      </c>
      <c r="D447" s="107">
        <v>105</v>
      </c>
    </row>
    <row r="448" spans="2:4" x14ac:dyDescent="0.3">
      <c r="B448" s="6">
        <v>430</v>
      </c>
      <c r="C448" s="107">
        <v>155</v>
      </c>
      <c r="D448" s="107">
        <v>104</v>
      </c>
    </row>
    <row r="449" spans="2:4" x14ac:dyDescent="0.3">
      <c r="B449" s="6">
        <v>330</v>
      </c>
      <c r="C449" s="107">
        <v>160</v>
      </c>
      <c r="D449" s="107">
        <v>103</v>
      </c>
    </row>
    <row r="450" spans="2:4" x14ac:dyDescent="0.3">
      <c r="B450" s="6">
        <v>954</v>
      </c>
      <c r="C450" s="107">
        <v>162</v>
      </c>
      <c r="D450" s="107">
        <v>102</v>
      </c>
    </row>
    <row r="451" spans="2:4" x14ac:dyDescent="0.3">
      <c r="B451" s="6">
        <v>813</v>
      </c>
      <c r="C451" s="107">
        <v>170</v>
      </c>
      <c r="D451" s="107">
        <v>101</v>
      </c>
    </row>
    <row r="452" spans="2:4" x14ac:dyDescent="0.3">
      <c r="B452" s="6">
        <v>636</v>
      </c>
      <c r="C452" s="107">
        <v>170</v>
      </c>
      <c r="D452" s="107">
        <v>101</v>
      </c>
    </row>
    <row r="453" spans="2:4" x14ac:dyDescent="0.3">
      <c r="B453" s="6">
        <v>925</v>
      </c>
      <c r="C453" s="107">
        <v>171</v>
      </c>
      <c r="D453" s="107">
        <v>100</v>
      </c>
    </row>
    <row r="454" spans="2:4" x14ac:dyDescent="0.3">
      <c r="B454" s="6">
        <v>321</v>
      </c>
      <c r="C454" s="107">
        <v>173</v>
      </c>
      <c r="D454" s="107">
        <v>99</v>
      </c>
    </row>
    <row r="455" spans="2:4" x14ac:dyDescent="0.3">
      <c r="B455" s="6">
        <v>210</v>
      </c>
      <c r="C455" s="107">
        <v>181</v>
      </c>
      <c r="D455" s="107">
        <v>98</v>
      </c>
    </row>
    <row r="456" spans="2:4" x14ac:dyDescent="0.3">
      <c r="B456" s="6">
        <v>414</v>
      </c>
      <c r="C456" s="107">
        <v>191</v>
      </c>
      <c r="D456" s="107">
        <v>97</v>
      </c>
    </row>
    <row r="457" spans="2:4" x14ac:dyDescent="0.3">
      <c r="B457" s="6">
        <v>760</v>
      </c>
      <c r="C457" s="107">
        <v>195</v>
      </c>
      <c r="D457" s="107">
        <v>96</v>
      </c>
    </row>
    <row r="458" spans="2:4" x14ac:dyDescent="0.3">
      <c r="B458" s="6">
        <v>224</v>
      </c>
      <c r="C458" s="107">
        <v>196</v>
      </c>
      <c r="D458" s="107">
        <v>95</v>
      </c>
    </row>
    <row r="459" spans="2:4" x14ac:dyDescent="0.3">
      <c r="B459" s="6">
        <v>618</v>
      </c>
      <c r="C459" s="107">
        <v>197</v>
      </c>
      <c r="D459" s="107">
        <v>94</v>
      </c>
    </row>
    <row r="460" spans="2:4" x14ac:dyDescent="0.3">
      <c r="B460" s="6">
        <v>831</v>
      </c>
      <c r="C460" s="107">
        <v>199</v>
      </c>
      <c r="D460" s="107">
        <v>93</v>
      </c>
    </row>
    <row r="461" spans="2:4" x14ac:dyDescent="0.3">
      <c r="B461" s="6">
        <v>617</v>
      </c>
      <c r="C461" s="107">
        <v>204</v>
      </c>
      <c r="D461" s="107">
        <v>92</v>
      </c>
    </row>
    <row r="462" spans="2:4" x14ac:dyDescent="0.3">
      <c r="B462" s="6">
        <v>475</v>
      </c>
      <c r="C462" s="107">
        <v>211</v>
      </c>
      <c r="D462" s="107">
        <v>91</v>
      </c>
    </row>
    <row r="463" spans="2:4" x14ac:dyDescent="0.3">
      <c r="B463" s="6">
        <v>314</v>
      </c>
      <c r="C463" s="107">
        <v>213</v>
      </c>
      <c r="D463" s="107">
        <v>90</v>
      </c>
    </row>
    <row r="464" spans="2:4" x14ac:dyDescent="0.3">
      <c r="B464" s="6">
        <v>505</v>
      </c>
      <c r="C464" s="107">
        <v>216</v>
      </c>
      <c r="D464" s="107">
        <v>89</v>
      </c>
    </row>
    <row r="465" spans="2:4" x14ac:dyDescent="0.3">
      <c r="B465" s="6">
        <v>956</v>
      </c>
      <c r="C465" s="107">
        <v>219</v>
      </c>
      <c r="D465" s="107">
        <v>88</v>
      </c>
    </row>
    <row r="466" spans="2:4" x14ac:dyDescent="0.3">
      <c r="B466" s="6">
        <v>440</v>
      </c>
      <c r="C466" s="107">
        <v>219</v>
      </c>
      <c r="D466" s="107">
        <v>88</v>
      </c>
    </row>
    <row r="467" spans="2:4" x14ac:dyDescent="0.3">
      <c r="B467" s="6">
        <v>727</v>
      </c>
      <c r="C467" s="107">
        <v>224</v>
      </c>
      <c r="D467" s="107">
        <v>87</v>
      </c>
    </row>
    <row r="468" spans="2:4" x14ac:dyDescent="0.3">
      <c r="B468" s="6">
        <v>949</v>
      </c>
      <c r="C468" s="107">
        <v>233</v>
      </c>
      <c r="D468" s="107">
        <v>86</v>
      </c>
    </row>
    <row r="469" spans="2:4" x14ac:dyDescent="0.3">
      <c r="B469" s="6">
        <v>516</v>
      </c>
      <c r="C469" s="107">
        <v>240</v>
      </c>
      <c r="D469" s="107">
        <v>85</v>
      </c>
    </row>
    <row r="470" spans="2:4" x14ac:dyDescent="0.3">
      <c r="B470" s="6">
        <v>817</v>
      </c>
      <c r="C470" s="107">
        <v>256</v>
      </c>
      <c r="D470" s="107">
        <v>84</v>
      </c>
    </row>
    <row r="471" spans="2:4" x14ac:dyDescent="0.3">
      <c r="B471" s="6">
        <v>805</v>
      </c>
      <c r="C471" s="107">
        <v>259</v>
      </c>
      <c r="D471" s="107">
        <v>83</v>
      </c>
    </row>
    <row r="472" spans="2:4" x14ac:dyDescent="0.3">
      <c r="B472" s="6">
        <v>626</v>
      </c>
      <c r="C472" s="107">
        <v>265</v>
      </c>
      <c r="D472" s="107">
        <v>82</v>
      </c>
    </row>
    <row r="473" spans="2:4" x14ac:dyDescent="0.3">
      <c r="B473" s="6">
        <v>254</v>
      </c>
      <c r="C473" s="107">
        <v>268</v>
      </c>
      <c r="D473" s="107">
        <v>81</v>
      </c>
    </row>
    <row r="474" spans="2:4" x14ac:dyDescent="0.3">
      <c r="B474" s="6">
        <v>508</v>
      </c>
      <c r="C474" s="107">
        <v>272</v>
      </c>
      <c r="D474" s="107">
        <v>80</v>
      </c>
    </row>
    <row r="475" spans="2:4" x14ac:dyDescent="0.3">
      <c r="B475" s="6">
        <v>309</v>
      </c>
      <c r="C475" s="107">
        <v>274</v>
      </c>
      <c r="D475" s="107">
        <v>79</v>
      </c>
    </row>
    <row r="476" spans="2:4" x14ac:dyDescent="0.3">
      <c r="B476" s="6">
        <v>951</v>
      </c>
      <c r="C476" s="107">
        <v>276</v>
      </c>
      <c r="D476" s="107">
        <v>78</v>
      </c>
    </row>
    <row r="477" spans="2:4" x14ac:dyDescent="0.3">
      <c r="B477" s="6">
        <v>904</v>
      </c>
      <c r="C477" s="107">
        <v>278</v>
      </c>
      <c r="D477" s="107">
        <v>77</v>
      </c>
    </row>
    <row r="478" spans="2:4" x14ac:dyDescent="0.3">
      <c r="B478" s="6">
        <v>323</v>
      </c>
      <c r="C478" s="107">
        <v>282</v>
      </c>
      <c r="D478" s="107">
        <v>76</v>
      </c>
    </row>
    <row r="479" spans="2:4" x14ac:dyDescent="0.3">
      <c r="B479" s="6">
        <v>915</v>
      </c>
      <c r="C479" s="107">
        <v>292</v>
      </c>
      <c r="D479" s="107">
        <v>75</v>
      </c>
    </row>
    <row r="480" spans="2:4" x14ac:dyDescent="0.3">
      <c r="B480" s="6">
        <v>714</v>
      </c>
      <c r="C480" s="107">
        <v>297</v>
      </c>
      <c r="D480" s="107">
        <v>74</v>
      </c>
    </row>
    <row r="481" spans="2:4" x14ac:dyDescent="0.3">
      <c r="B481" s="6">
        <v>936</v>
      </c>
      <c r="C481" s="107">
        <v>302</v>
      </c>
      <c r="D481" s="107">
        <v>73</v>
      </c>
    </row>
    <row r="482" spans="2:4" x14ac:dyDescent="0.3">
      <c r="B482" s="6">
        <v>407</v>
      </c>
      <c r="C482" s="107">
        <v>317</v>
      </c>
      <c r="D482" s="107">
        <v>72</v>
      </c>
    </row>
    <row r="483" spans="2:4" x14ac:dyDescent="0.3">
      <c r="B483" s="6">
        <v>818</v>
      </c>
      <c r="C483" s="107">
        <v>319</v>
      </c>
      <c r="D483" s="107">
        <v>71</v>
      </c>
    </row>
    <row r="484" spans="2:4" x14ac:dyDescent="0.3">
      <c r="B484" s="6">
        <v>972</v>
      </c>
      <c r="C484" s="107">
        <v>321</v>
      </c>
      <c r="D484" s="107">
        <v>70</v>
      </c>
    </row>
    <row r="485" spans="2:4" x14ac:dyDescent="0.3">
      <c r="B485" s="6">
        <v>614</v>
      </c>
      <c r="C485" s="107">
        <v>338</v>
      </c>
      <c r="D485" s="107">
        <v>69</v>
      </c>
    </row>
    <row r="486" spans="2:4" x14ac:dyDescent="0.3">
      <c r="B486" s="6">
        <v>573</v>
      </c>
      <c r="C486" s="107">
        <v>344</v>
      </c>
      <c r="D486" s="107">
        <v>68</v>
      </c>
    </row>
    <row r="487" spans="2:4" x14ac:dyDescent="0.3">
      <c r="B487" s="6">
        <v>337</v>
      </c>
      <c r="C487" s="107">
        <v>345</v>
      </c>
      <c r="D487" s="107">
        <v>67</v>
      </c>
    </row>
    <row r="488" spans="2:4" x14ac:dyDescent="0.3">
      <c r="B488" s="6">
        <v>740</v>
      </c>
      <c r="C488" s="107">
        <v>346</v>
      </c>
      <c r="D488" s="107">
        <v>66</v>
      </c>
    </row>
    <row r="489" spans="2:4" x14ac:dyDescent="0.3">
      <c r="B489" s="6">
        <v>937</v>
      </c>
      <c r="C489" s="107">
        <v>347</v>
      </c>
      <c r="D489" s="107">
        <v>65</v>
      </c>
    </row>
    <row r="490" spans="2:4" x14ac:dyDescent="0.3">
      <c r="B490" s="6">
        <v>561</v>
      </c>
      <c r="C490" s="107">
        <v>352</v>
      </c>
      <c r="D490" s="107">
        <v>64</v>
      </c>
    </row>
    <row r="491" spans="2:4" x14ac:dyDescent="0.3">
      <c r="B491" s="6">
        <v>234</v>
      </c>
      <c r="C491" s="107">
        <v>356</v>
      </c>
      <c r="D491" s="107">
        <v>63</v>
      </c>
    </row>
    <row r="492" spans="2:4" x14ac:dyDescent="0.3">
      <c r="B492" s="6">
        <v>772</v>
      </c>
      <c r="C492" s="107">
        <v>358</v>
      </c>
      <c r="D492" s="107">
        <v>62</v>
      </c>
    </row>
    <row r="493" spans="2:4" x14ac:dyDescent="0.3">
      <c r="B493" s="6">
        <v>916</v>
      </c>
      <c r="C493" s="107">
        <v>379</v>
      </c>
      <c r="D493" s="107">
        <v>61</v>
      </c>
    </row>
    <row r="494" spans="2:4" x14ac:dyDescent="0.3">
      <c r="B494" s="6">
        <v>419</v>
      </c>
      <c r="C494" s="107">
        <v>380</v>
      </c>
      <c r="D494" s="107">
        <v>60</v>
      </c>
    </row>
    <row r="495" spans="2:4" x14ac:dyDescent="0.3">
      <c r="B495" s="6">
        <v>920</v>
      </c>
      <c r="C495" s="107">
        <v>381</v>
      </c>
      <c r="D495" s="107">
        <v>59</v>
      </c>
    </row>
    <row r="496" spans="2:4" x14ac:dyDescent="0.3">
      <c r="B496" s="6">
        <v>646</v>
      </c>
      <c r="C496" s="107">
        <v>381</v>
      </c>
      <c r="D496" s="107">
        <v>59</v>
      </c>
    </row>
    <row r="497" spans="2:4" x14ac:dyDescent="0.3">
      <c r="B497" s="6">
        <v>661</v>
      </c>
      <c r="C497" s="107">
        <v>394</v>
      </c>
      <c r="D497" s="107">
        <v>58</v>
      </c>
    </row>
    <row r="498" spans="2:4" x14ac:dyDescent="0.3">
      <c r="B498" s="6">
        <v>978</v>
      </c>
      <c r="C498" s="107">
        <v>410</v>
      </c>
      <c r="D498" s="107">
        <v>57</v>
      </c>
    </row>
    <row r="499" spans="2:4" x14ac:dyDescent="0.3">
      <c r="B499" s="6">
        <v>510</v>
      </c>
      <c r="C499" s="107">
        <v>411</v>
      </c>
      <c r="D499" s="107">
        <v>56</v>
      </c>
    </row>
    <row r="500" spans="2:4" x14ac:dyDescent="0.3">
      <c r="B500" s="6">
        <v>631</v>
      </c>
      <c r="C500" s="107">
        <v>411</v>
      </c>
      <c r="D500" s="107">
        <v>56</v>
      </c>
    </row>
    <row r="501" spans="2:4" x14ac:dyDescent="0.3">
      <c r="B501" s="6">
        <v>212</v>
      </c>
      <c r="C501" s="107">
        <v>422</v>
      </c>
      <c r="D501" s="107">
        <v>55</v>
      </c>
    </row>
    <row r="502" spans="2:4" x14ac:dyDescent="0.3">
      <c r="B502" s="6">
        <v>860</v>
      </c>
      <c r="C502" s="107">
        <v>434</v>
      </c>
      <c r="D502" s="107">
        <v>54</v>
      </c>
    </row>
    <row r="503" spans="2:4" x14ac:dyDescent="0.3">
      <c r="B503" s="6">
        <v>409</v>
      </c>
      <c r="C503" s="107">
        <v>434</v>
      </c>
      <c r="D503" s="107">
        <v>54</v>
      </c>
    </row>
    <row r="504" spans="2:4" x14ac:dyDescent="0.3">
      <c r="B504" s="6">
        <v>318</v>
      </c>
      <c r="C504" s="107">
        <v>469</v>
      </c>
      <c r="D504" s="107">
        <v>53</v>
      </c>
    </row>
    <row r="505" spans="2:4" x14ac:dyDescent="0.3">
      <c r="B505" s="6">
        <v>959</v>
      </c>
      <c r="C505" s="107">
        <v>477</v>
      </c>
      <c r="D505" s="107">
        <v>52</v>
      </c>
    </row>
    <row r="506" spans="2:4" x14ac:dyDescent="0.3">
      <c r="B506" s="6">
        <v>425</v>
      </c>
      <c r="C506" s="107">
        <v>482</v>
      </c>
      <c r="D506" s="107">
        <v>51</v>
      </c>
    </row>
    <row r="507" spans="2:4" x14ac:dyDescent="0.3">
      <c r="B507" s="6">
        <v>985</v>
      </c>
      <c r="C507" s="107">
        <v>487</v>
      </c>
      <c r="D507" s="107">
        <v>50</v>
      </c>
    </row>
    <row r="508" spans="2:4" x14ac:dyDescent="0.3">
      <c r="B508" s="6">
        <v>509</v>
      </c>
      <c r="C508" s="107">
        <v>494</v>
      </c>
      <c r="D508" s="107">
        <v>49</v>
      </c>
    </row>
    <row r="509" spans="2:4" x14ac:dyDescent="0.3">
      <c r="B509" s="6">
        <v>707</v>
      </c>
      <c r="C509" s="107">
        <v>495</v>
      </c>
      <c r="D509" s="107">
        <v>48</v>
      </c>
    </row>
    <row r="510" spans="2:4" x14ac:dyDescent="0.3">
      <c r="B510" s="6">
        <v>773</v>
      </c>
      <c r="C510" s="107">
        <v>510</v>
      </c>
      <c r="D510" s="107">
        <v>47</v>
      </c>
    </row>
    <row r="511" spans="2:4" x14ac:dyDescent="0.3">
      <c r="B511" s="6">
        <v>801</v>
      </c>
      <c r="C511" s="107">
        <v>513</v>
      </c>
      <c r="D511" s="107">
        <v>46</v>
      </c>
    </row>
    <row r="512" spans="2:4" x14ac:dyDescent="0.3">
      <c r="B512" s="6">
        <v>360</v>
      </c>
      <c r="C512" s="107">
        <v>515</v>
      </c>
      <c r="D512" s="107">
        <v>45</v>
      </c>
    </row>
    <row r="513" spans="2:4" x14ac:dyDescent="0.3">
      <c r="B513" s="6">
        <v>530</v>
      </c>
      <c r="C513" s="107">
        <v>518</v>
      </c>
      <c r="D513" s="107">
        <v>44</v>
      </c>
    </row>
    <row r="514" spans="2:4" x14ac:dyDescent="0.3">
      <c r="B514" s="6">
        <v>415</v>
      </c>
      <c r="C514" s="107">
        <v>522</v>
      </c>
      <c r="D514" s="107">
        <v>43</v>
      </c>
    </row>
    <row r="515" spans="2:4" x14ac:dyDescent="0.3">
      <c r="B515" s="6">
        <v>580</v>
      </c>
      <c r="C515" s="107">
        <v>526</v>
      </c>
      <c r="D515" s="107">
        <v>42</v>
      </c>
    </row>
    <row r="516" spans="2:4" x14ac:dyDescent="0.3">
      <c r="B516" s="6">
        <v>513</v>
      </c>
      <c r="C516" s="107">
        <v>536</v>
      </c>
      <c r="D516" s="107">
        <v>41</v>
      </c>
    </row>
    <row r="517" spans="2:4" x14ac:dyDescent="0.3">
      <c r="B517" s="6">
        <v>562</v>
      </c>
      <c r="C517" s="107">
        <v>552</v>
      </c>
      <c r="D517" s="107">
        <v>40</v>
      </c>
    </row>
    <row r="518" spans="2:4" x14ac:dyDescent="0.3">
      <c r="B518" s="6">
        <v>917</v>
      </c>
      <c r="C518" s="107">
        <v>565</v>
      </c>
      <c r="D518" s="107">
        <v>39</v>
      </c>
    </row>
    <row r="519" spans="2:4" x14ac:dyDescent="0.3">
      <c r="B519" s="6">
        <v>715</v>
      </c>
      <c r="C519" s="107">
        <v>585</v>
      </c>
      <c r="D519" s="107">
        <v>38</v>
      </c>
    </row>
    <row r="520" spans="2:4" x14ac:dyDescent="0.3">
      <c r="B520" s="6">
        <v>253</v>
      </c>
      <c r="C520" s="107">
        <v>595</v>
      </c>
      <c r="D520" s="107">
        <v>37</v>
      </c>
    </row>
    <row r="521" spans="2:4" x14ac:dyDescent="0.3">
      <c r="B521" s="6">
        <v>209</v>
      </c>
      <c r="C521" s="107">
        <v>599</v>
      </c>
      <c r="D521" s="107">
        <v>36</v>
      </c>
    </row>
    <row r="522" spans="2:4" x14ac:dyDescent="0.3">
      <c r="B522" s="6">
        <v>315</v>
      </c>
      <c r="C522" s="107">
        <v>606</v>
      </c>
      <c r="D522" s="107">
        <v>35</v>
      </c>
    </row>
    <row r="523" spans="2:4" x14ac:dyDescent="0.3">
      <c r="B523" s="6">
        <v>603</v>
      </c>
      <c r="C523" s="107">
        <v>610</v>
      </c>
      <c r="D523" s="107">
        <v>34</v>
      </c>
    </row>
    <row r="524" spans="2:4" x14ac:dyDescent="0.3">
      <c r="B524" s="6">
        <v>225</v>
      </c>
      <c r="C524" s="107">
        <v>619</v>
      </c>
      <c r="D524" s="107">
        <v>33</v>
      </c>
    </row>
    <row r="525" spans="2:4" x14ac:dyDescent="0.3">
      <c r="B525" s="6">
        <v>319</v>
      </c>
      <c r="C525" s="107">
        <v>641</v>
      </c>
      <c r="D525" s="107">
        <v>32</v>
      </c>
    </row>
    <row r="526" spans="2:4" x14ac:dyDescent="0.3">
      <c r="B526" s="6">
        <v>518</v>
      </c>
      <c r="C526" s="107">
        <v>642</v>
      </c>
      <c r="D526" s="107">
        <v>31</v>
      </c>
    </row>
    <row r="527" spans="2:4" x14ac:dyDescent="0.3">
      <c r="B527" s="6">
        <v>432</v>
      </c>
      <c r="C527" s="107">
        <v>649</v>
      </c>
      <c r="D527" s="107">
        <v>30</v>
      </c>
    </row>
    <row r="528" spans="2:4" x14ac:dyDescent="0.3">
      <c r="B528" s="6">
        <v>541</v>
      </c>
      <c r="C528" s="107">
        <v>669</v>
      </c>
      <c r="D528" s="107">
        <v>29</v>
      </c>
    </row>
    <row r="529" spans="2:4" x14ac:dyDescent="0.3">
      <c r="B529" s="6">
        <v>720</v>
      </c>
      <c r="C529" s="107">
        <v>669</v>
      </c>
      <c r="D529" s="107">
        <v>29</v>
      </c>
    </row>
    <row r="530" spans="2:4" x14ac:dyDescent="0.3">
      <c r="B530" s="6">
        <v>262</v>
      </c>
      <c r="C530" s="107">
        <v>689</v>
      </c>
      <c r="D530" s="107">
        <v>28</v>
      </c>
    </row>
    <row r="531" spans="2:4" x14ac:dyDescent="0.3">
      <c r="B531" s="6">
        <v>712</v>
      </c>
      <c r="C531" s="107">
        <v>729</v>
      </c>
      <c r="D531" s="107">
        <v>27</v>
      </c>
    </row>
    <row r="532" spans="2:4" x14ac:dyDescent="0.3">
      <c r="B532" s="6">
        <v>303</v>
      </c>
      <c r="C532" s="107">
        <v>739</v>
      </c>
      <c r="D532" s="107">
        <v>26</v>
      </c>
    </row>
    <row r="533" spans="2:4" x14ac:dyDescent="0.3">
      <c r="B533" s="6">
        <v>585</v>
      </c>
      <c r="C533" s="107">
        <v>742</v>
      </c>
      <c r="D533" s="107">
        <v>25</v>
      </c>
    </row>
    <row r="534" spans="2:4" x14ac:dyDescent="0.3">
      <c r="B534" s="6">
        <v>847</v>
      </c>
      <c r="C534" s="107">
        <v>774</v>
      </c>
      <c r="D534" s="107">
        <v>24</v>
      </c>
    </row>
    <row r="535" spans="2:4" x14ac:dyDescent="0.3">
      <c r="B535" s="6">
        <v>607</v>
      </c>
      <c r="C535" s="107">
        <v>775</v>
      </c>
      <c r="D535" s="107">
        <v>23</v>
      </c>
    </row>
    <row r="536" spans="2:4" x14ac:dyDescent="0.3">
      <c r="B536" s="6">
        <v>405</v>
      </c>
      <c r="C536" s="107">
        <v>776</v>
      </c>
      <c r="D536" s="107">
        <v>22</v>
      </c>
    </row>
    <row r="537" spans="2:4" x14ac:dyDescent="0.3">
      <c r="B537" s="6">
        <v>206</v>
      </c>
      <c r="C537" s="107">
        <v>779</v>
      </c>
      <c r="D537" s="107">
        <v>21</v>
      </c>
    </row>
    <row r="538" spans="2:4" x14ac:dyDescent="0.3">
      <c r="B538" s="6">
        <v>203</v>
      </c>
      <c r="C538" s="107">
        <v>944</v>
      </c>
      <c r="D538" s="107">
        <v>20</v>
      </c>
    </row>
    <row r="539" spans="2:4" x14ac:dyDescent="0.3">
      <c r="B539" s="6">
        <v>630</v>
      </c>
      <c r="C539" s="107">
        <v>954</v>
      </c>
      <c r="D539" s="107">
        <v>19</v>
      </c>
    </row>
    <row r="540" spans="2:4" x14ac:dyDescent="0.3">
      <c r="B540" s="6">
        <v>563</v>
      </c>
      <c r="C540" s="107">
        <v>988</v>
      </c>
      <c r="D540" s="107">
        <v>18</v>
      </c>
    </row>
    <row r="541" spans="2:4" x14ac:dyDescent="0.3">
      <c r="B541" s="6">
        <v>918</v>
      </c>
      <c r="C541" s="107">
        <v>1049</v>
      </c>
      <c r="D541" s="107">
        <v>17</v>
      </c>
    </row>
    <row r="542" spans="2:4" x14ac:dyDescent="0.3">
      <c r="B542" s="6">
        <v>213</v>
      </c>
      <c r="C542" s="107">
        <v>1074</v>
      </c>
      <c r="D542" s="107">
        <v>16</v>
      </c>
    </row>
    <row r="543" spans="2:4" x14ac:dyDescent="0.3">
      <c r="B543" s="6">
        <v>708</v>
      </c>
      <c r="C543" s="107">
        <v>1105</v>
      </c>
      <c r="D543" s="107">
        <v>15</v>
      </c>
    </row>
    <row r="544" spans="2:4" x14ac:dyDescent="0.3">
      <c r="B544" s="6">
        <v>351</v>
      </c>
      <c r="C544" s="107">
        <v>1131</v>
      </c>
      <c r="D544" s="107">
        <v>14</v>
      </c>
    </row>
    <row r="545" spans="1:9" x14ac:dyDescent="0.3">
      <c r="B545" s="6">
        <v>702</v>
      </c>
      <c r="C545" s="107">
        <v>1168</v>
      </c>
      <c r="D545" s="107">
        <v>13</v>
      </c>
    </row>
    <row r="546" spans="1:9" x14ac:dyDescent="0.3">
      <c r="B546" s="6">
        <v>718</v>
      </c>
      <c r="C546" s="107">
        <v>1258</v>
      </c>
      <c r="D546" s="107">
        <v>12</v>
      </c>
    </row>
    <row r="547" spans="1:9" x14ac:dyDescent="0.3">
      <c r="B547" s="6">
        <v>503</v>
      </c>
      <c r="C547" s="107">
        <v>1270</v>
      </c>
      <c r="D547" s="107">
        <v>11</v>
      </c>
    </row>
    <row r="548" spans="1:9" x14ac:dyDescent="0.3">
      <c r="B548" s="6">
        <v>719</v>
      </c>
      <c r="C548" s="107">
        <v>1302</v>
      </c>
      <c r="D548" s="107">
        <v>10</v>
      </c>
    </row>
    <row r="549" spans="1:9" x14ac:dyDescent="0.3">
      <c r="B549" s="6">
        <v>312</v>
      </c>
      <c r="C549" s="107">
        <v>1331</v>
      </c>
      <c r="D549" s="107">
        <v>9</v>
      </c>
    </row>
    <row r="550" spans="1:9" x14ac:dyDescent="0.3">
      <c r="B550" s="6">
        <v>515</v>
      </c>
      <c r="C550" s="107">
        <v>1340</v>
      </c>
      <c r="D550" s="107">
        <v>8</v>
      </c>
    </row>
    <row r="551" spans="1:9" x14ac:dyDescent="0.3">
      <c r="B551" s="6">
        <v>971</v>
      </c>
      <c r="C551" s="107">
        <v>1370</v>
      </c>
      <c r="D551" s="107">
        <v>7</v>
      </c>
    </row>
    <row r="552" spans="1:9" x14ac:dyDescent="0.3">
      <c r="B552" s="6">
        <v>775</v>
      </c>
      <c r="C552" s="107">
        <v>1388</v>
      </c>
      <c r="D552" s="107">
        <v>6</v>
      </c>
    </row>
    <row r="553" spans="1:9" x14ac:dyDescent="0.3">
      <c r="B553" s="6">
        <v>857</v>
      </c>
      <c r="C553" s="107">
        <v>1521</v>
      </c>
      <c r="D553" s="107">
        <v>5</v>
      </c>
    </row>
    <row r="554" spans="1:9" x14ac:dyDescent="0.3">
      <c r="B554" s="6">
        <v>435</v>
      </c>
      <c r="C554" s="107">
        <v>1686</v>
      </c>
      <c r="D554" s="107">
        <v>4</v>
      </c>
    </row>
    <row r="555" spans="1:9" x14ac:dyDescent="0.3">
      <c r="B555" s="6">
        <v>641</v>
      </c>
      <c r="C555" s="107">
        <v>1714</v>
      </c>
      <c r="D555" s="107">
        <v>3</v>
      </c>
    </row>
    <row r="556" spans="1:9" x14ac:dyDescent="0.3">
      <c r="B556" s="6">
        <v>970</v>
      </c>
      <c r="C556" s="107">
        <v>1740</v>
      </c>
      <c r="D556" s="107">
        <v>2</v>
      </c>
    </row>
    <row r="557" spans="1:9" x14ac:dyDescent="0.3">
      <c r="B557" s="6">
        <v>815</v>
      </c>
      <c r="C557" s="107">
        <v>1961</v>
      </c>
      <c r="D557" s="107">
        <v>1</v>
      </c>
    </row>
    <row r="558" spans="1:9" x14ac:dyDescent="0.3">
      <c r="B558" s="6" t="s">
        <v>66</v>
      </c>
      <c r="C558" s="107">
        <v>64311</v>
      </c>
      <c r="D558" s="107"/>
    </row>
    <row r="560" spans="1:9" x14ac:dyDescent="0.3">
      <c r="A560">
        <v>18</v>
      </c>
      <c r="B560" s="5" t="s">
        <v>0</v>
      </c>
      <c r="C560" t="s">
        <v>117</v>
      </c>
      <c r="I560" s="6"/>
    </row>
    <row r="561" spans="1:9" x14ac:dyDescent="0.3">
      <c r="I561" s="6"/>
    </row>
    <row r="562" spans="1:9" x14ac:dyDescent="0.3">
      <c r="B562" s="5" t="s">
        <v>65</v>
      </c>
      <c r="C562" t="s">
        <v>91</v>
      </c>
      <c r="D562" t="s">
        <v>94</v>
      </c>
      <c r="E562" t="s">
        <v>95</v>
      </c>
      <c r="I562" s="6"/>
    </row>
    <row r="563" spans="1:9" x14ac:dyDescent="0.3">
      <c r="B563" s="6" t="s">
        <v>43</v>
      </c>
      <c r="C563" s="107">
        <v>65</v>
      </c>
      <c r="D563" s="107">
        <v>56</v>
      </c>
      <c r="E563" s="107">
        <v>48</v>
      </c>
      <c r="I563" s="6"/>
    </row>
    <row r="564" spans="1:9" x14ac:dyDescent="0.3">
      <c r="B564" s="6" t="s">
        <v>46</v>
      </c>
      <c r="C564" s="107">
        <v>-99</v>
      </c>
      <c r="D564" s="107">
        <v>511</v>
      </c>
      <c r="E564" s="107">
        <v>-145</v>
      </c>
      <c r="I564" s="6"/>
    </row>
    <row r="565" spans="1:9" x14ac:dyDescent="0.3">
      <c r="B565" s="6" t="s">
        <v>50</v>
      </c>
      <c r="C565" s="107">
        <v>-4</v>
      </c>
      <c r="D565" s="107">
        <v>2</v>
      </c>
      <c r="E565" s="107">
        <v>-17</v>
      </c>
      <c r="I565" s="6"/>
    </row>
    <row r="566" spans="1:9" x14ac:dyDescent="0.3">
      <c r="B566" s="6" t="s">
        <v>45</v>
      </c>
      <c r="C566" s="107">
        <v>-29</v>
      </c>
      <c r="D566" s="107">
        <v>-21</v>
      </c>
      <c r="E566" s="107">
        <v>-79</v>
      </c>
      <c r="I566" s="6" t="s">
        <v>118</v>
      </c>
    </row>
    <row r="567" spans="1:9" x14ac:dyDescent="0.3">
      <c r="B567" s="6" t="s">
        <v>27</v>
      </c>
      <c r="C567" s="107">
        <v>-6</v>
      </c>
      <c r="D567" s="107">
        <v>9</v>
      </c>
      <c r="E567" s="107">
        <v>2</v>
      </c>
      <c r="I567" s="6"/>
    </row>
    <row r="568" spans="1:9" x14ac:dyDescent="0.3">
      <c r="B568" s="6" t="s">
        <v>39</v>
      </c>
      <c r="C568" s="107">
        <v>82</v>
      </c>
      <c r="D568" s="107">
        <v>106</v>
      </c>
      <c r="E568" s="107">
        <v>63</v>
      </c>
      <c r="I568" s="6"/>
    </row>
    <row r="569" spans="1:9" x14ac:dyDescent="0.3">
      <c r="B569" s="6" t="s">
        <v>54</v>
      </c>
      <c r="C569" s="107">
        <v>-42</v>
      </c>
      <c r="D569" s="107">
        <v>-68</v>
      </c>
      <c r="E569" s="107">
        <v>-105</v>
      </c>
      <c r="I569" s="6"/>
    </row>
    <row r="570" spans="1:9" x14ac:dyDescent="0.3">
      <c r="B570" s="6" t="s">
        <v>30</v>
      </c>
      <c r="C570" s="107">
        <v>-25</v>
      </c>
      <c r="D570" s="107">
        <v>-31</v>
      </c>
      <c r="E570" s="107">
        <v>-81</v>
      </c>
    </row>
    <row r="571" spans="1:9" x14ac:dyDescent="0.3">
      <c r="B571" s="6" t="s">
        <v>20</v>
      </c>
      <c r="C571" s="107">
        <v>-155</v>
      </c>
      <c r="D571" s="107">
        <v>-58</v>
      </c>
      <c r="E571" s="107">
        <v>-331</v>
      </c>
    </row>
    <row r="572" spans="1:9" x14ac:dyDescent="0.3">
      <c r="B572" s="6" t="s">
        <v>22</v>
      </c>
      <c r="C572" s="107">
        <v>-65</v>
      </c>
      <c r="D572" s="107">
        <v>36</v>
      </c>
      <c r="E572" s="107">
        <v>-50</v>
      </c>
    </row>
    <row r="573" spans="1:9" x14ac:dyDescent="0.3">
      <c r="B573" s="6" t="s">
        <v>66</v>
      </c>
      <c r="C573" s="107">
        <v>-278</v>
      </c>
      <c r="D573" s="107">
        <v>542</v>
      </c>
      <c r="E573" s="107">
        <v>-695</v>
      </c>
    </row>
    <row r="576" spans="1:9" x14ac:dyDescent="0.3">
      <c r="A576">
        <v>19</v>
      </c>
      <c r="B576" s="5" t="s">
        <v>65</v>
      </c>
      <c r="C576" t="s">
        <v>74</v>
      </c>
    </row>
    <row r="577" spans="2:3" x14ac:dyDescent="0.3">
      <c r="B577" s="6" t="s">
        <v>45</v>
      </c>
      <c r="C577" s="107">
        <v>12932</v>
      </c>
    </row>
    <row r="578" spans="2:3" x14ac:dyDescent="0.3">
      <c r="B578" s="6" t="s">
        <v>20</v>
      </c>
      <c r="C578" s="107">
        <v>7614</v>
      </c>
    </row>
    <row r="579" spans="2:3" x14ac:dyDescent="0.3">
      <c r="B579" s="6" t="s">
        <v>35</v>
      </c>
      <c r="C579" s="107">
        <v>7039</v>
      </c>
    </row>
    <row r="580" spans="2:3" x14ac:dyDescent="0.3">
      <c r="B580" s="6" t="s">
        <v>50</v>
      </c>
      <c r="C580" s="107">
        <v>7006</v>
      </c>
    </row>
    <row r="581" spans="2:3" x14ac:dyDescent="0.3">
      <c r="B581" s="6" t="s">
        <v>27</v>
      </c>
      <c r="C581" s="107">
        <v>6976</v>
      </c>
    </row>
    <row r="582" spans="2:3" x14ac:dyDescent="0.3">
      <c r="B582" s="6" t="s">
        <v>54</v>
      </c>
      <c r="C582" s="107">
        <v>5975</v>
      </c>
    </row>
    <row r="583" spans="2:3" x14ac:dyDescent="0.3">
      <c r="B583" s="6" t="s">
        <v>46</v>
      </c>
      <c r="C583" s="107">
        <v>4687</v>
      </c>
    </row>
    <row r="584" spans="2:3" x14ac:dyDescent="0.3">
      <c r="B584" s="6" t="s">
        <v>59</v>
      </c>
      <c r="C584" s="107">
        <v>3438</v>
      </c>
    </row>
    <row r="585" spans="2:3" x14ac:dyDescent="0.3">
      <c r="B585" s="6" t="s">
        <v>39</v>
      </c>
      <c r="C585" s="107">
        <v>3201</v>
      </c>
    </row>
    <row r="586" spans="2:3" x14ac:dyDescent="0.3">
      <c r="B586" s="6" t="s">
        <v>47</v>
      </c>
      <c r="C586" s="107">
        <v>2716</v>
      </c>
    </row>
    <row r="587" spans="2:3" x14ac:dyDescent="0.3">
      <c r="B587" s="6" t="s">
        <v>43</v>
      </c>
      <c r="C587" s="107">
        <v>1352</v>
      </c>
    </row>
    <row r="588" spans="2:3" x14ac:dyDescent="0.3">
      <c r="B588" s="6" t="s">
        <v>22</v>
      </c>
      <c r="C588" s="107">
        <v>1286</v>
      </c>
    </row>
    <row r="589" spans="2:3" x14ac:dyDescent="0.3">
      <c r="B589" s="6" t="s">
        <v>30</v>
      </c>
      <c r="C589" s="107">
        <v>89</v>
      </c>
    </row>
    <row r="590" spans="2:3" x14ac:dyDescent="0.3">
      <c r="B590" s="6" t="s">
        <v>66</v>
      </c>
      <c r="C590" s="107">
        <v>64311</v>
      </c>
    </row>
    <row r="593" spans="1:5" x14ac:dyDescent="0.3">
      <c r="A593">
        <v>20</v>
      </c>
      <c r="B593" s="5" t="s">
        <v>65</v>
      </c>
      <c r="C593" t="s">
        <v>67</v>
      </c>
      <c r="D593" t="s">
        <v>74</v>
      </c>
      <c r="E593" t="s">
        <v>77</v>
      </c>
    </row>
    <row r="594" spans="1:5" x14ac:dyDescent="0.3">
      <c r="B594" s="6" t="s">
        <v>80</v>
      </c>
      <c r="C594">
        <v>98225</v>
      </c>
      <c r="D594">
        <v>25884</v>
      </c>
      <c r="E594">
        <v>88501</v>
      </c>
    </row>
    <row r="595" spans="1:5" x14ac:dyDescent="0.3">
      <c r="B595" s="6" t="s">
        <v>81</v>
      </c>
      <c r="C595">
        <v>104670</v>
      </c>
      <c r="D595">
        <v>38427</v>
      </c>
      <c r="E595">
        <v>88501</v>
      </c>
    </row>
    <row r="596" spans="1:5" x14ac:dyDescent="0.3">
      <c r="B596" s="6" t="s">
        <v>66</v>
      </c>
      <c r="C596">
        <v>202895</v>
      </c>
      <c r="D596">
        <v>64311</v>
      </c>
      <c r="E596">
        <v>177002</v>
      </c>
    </row>
    <row r="598" spans="1:5" x14ac:dyDescent="0.3">
      <c r="A598">
        <v>21</v>
      </c>
      <c r="B598" s="5" t="s">
        <v>65</v>
      </c>
      <c r="C598" t="s">
        <v>94</v>
      </c>
    </row>
    <row r="599" spans="1:5" x14ac:dyDescent="0.3">
      <c r="B599" s="6" t="s">
        <v>43</v>
      </c>
      <c r="C599">
        <v>548</v>
      </c>
    </row>
    <row r="600" spans="1:5" x14ac:dyDescent="0.3">
      <c r="B600" s="6" t="s">
        <v>47</v>
      </c>
      <c r="C600">
        <v>-436</v>
      </c>
    </row>
    <row r="601" spans="1:5" x14ac:dyDescent="0.3">
      <c r="B601" s="6" t="s">
        <v>46</v>
      </c>
      <c r="C601">
        <v>2073</v>
      </c>
    </row>
    <row r="602" spans="1:5" x14ac:dyDescent="0.3">
      <c r="B602" s="6" t="s">
        <v>50</v>
      </c>
      <c r="C602">
        <v>-846</v>
      </c>
    </row>
    <row r="603" spans="1:5" x14ac:dyDescent="0.3">
      <c r="B603" s="6" t="s">
        <v>45</v>
      </c>
      <c r="C603">
        <v>588</v>
      </c>
    </row>
    <row r="604" spans="1:5" x14ac:dyDescent="0.3">
      <c r="B604" s="6" t="s">
        <v>27</v>
      </c>
      <c r="C604">
        <v>-1756</v>
      </c>
    </row>
    <row r="605" spans="1:5" x14ac:dyDescent="0.3">
      <c r="B605" s="6" t="s">
        <v>35</v>
      </c>
      <c r="C605">
        <v>541</v>
      </c>
    </row>
    <row r="606" spans="1:5" x14ac:dyDescent="0.3">
      <c r="B606" s="6" t="s">
        <v>39</v>
      </c>
      <c r="C606">
        <v>1479</v>
      </c>
    </row>
    <row r="607" spans="1:5" x14ac:dyDescent="0.3">
      <c r="B607" s="6" t="s">
        <v>54</v>
      </c>
      <c r="C607">
        <v>-1955</v>
      </c>
    </row>
    <row r="608" spans="1:5" x14ac:dyDescent="0.3">
      <c r="B608" s="6" t="s">
        <v>30</v>
      </c>
      <c r="C608">
        <v>871</v>
      </c>
    </row>
    <row r="609" spans="1:3" x14ac:dyDescent="0.3">
      <c r="B609" s="6" t="s">
        <v>20</v>
      </c>
      <c r="C609">
        <v>-1214</v>
      </c>
    </row>
    <row r="610" spans="1:3" x14ac:dyDescent="0.3">
      <c r="B610" s="6" t="s">
        <v>22</v>
      </c>
      <c r="C610">
        <v>154</v>
      </c>
    </row>
    <row r="611" spans="1:3" x14ac:dyDescent="0.3">
      <c r="B611" s="6" t="s">
        <v>59</v>
      </c>
      <c r="C611">
        <v>-458</v>
      </c>
    </row>
    <row r="612" spans="1:3" x14ac:dyDescent="0.3">
      <c r="B612" s="6" t="s">
        <v>66</v>
      </c>
      <c r="C612">
        <v>-411</v>
      </c>
    </row>
    <row r="614" spans="1:3" x14ac:dyDescent="0.3">
      <c r="A614">
        <v>22</v>
      </c>
      <c r="B614" s="5" t="s">
        <v>65</v>
      </c>
      <c r="C614" t="s">
        <v>95</v>
      </c>
    </row>
    <row r="615" spans="1:3" x14ac:dyDescent="0.3">
      <c r="B615" s="6" t="s">
        <v>43</v>
      </c>
      <c r="C615">
        <v>-21</v>
      </c>
    </row>
    <row r="616" spans="1:3" x14ac:dyDescent="0.3">
      <c r="B616" s="6" t="s">
        <v>47</v>
      </c>
      <c r="C616">
        <v>-1865</v>
      </c>
    </row>
    <row r="617" spans="1:3" x14ac:dyDescent="0.3">
      <c r="B617" s="6" t="s">
        <v>46</v>
      </c>
      <c r="C617">
        <v>164</v>
      </c>
    </row>
    <row r="618" spans="1:3" x14ac:dyDescent="0.3">
      <c r="B618" s="6" t="s">
        <v>50</v>
      </c>
      <c r="C618">
        <v>-3235</v>
      </c>
    </row>
    <row r="619" spans="1:3" x14ac:dyDescent="0.3">
      <c r="B619" s="6" t="s">
        <v>45</v>
      </c>
      <c r="C619">
        <v>599</v>
      </c>
    </row>
    <row r="620" spans="1:3" x14ac:dyDescent="0.3">
      <c r="B620" s="6" t="s">
        <v>27</v>
      </c>
      <c r="C620">
        <v>-4798</v>
      </c>
    </row>
    <row r="621" spans="1:3" x14ac:dyDescent="0.3">
      <c r="B621" s="6" t="s">
        <v>35</v>
      </c>
      <c r="C621">
        <v>-508</v>
      </c>
    </row>
    <row r="622" spans="1:3" x14ac:dyDescent="0.3">
      <c r="B622" s="6" t="s">
        <v>39</v>
      </c>
      <c r="C622">
        <v>669</v>
      </c>
    </row>
    <row r="623" spans="1:3" x14ac:dyDescent="0.3">
      <c r="B623" s="6" t="s">
        <v>54</v>
      </c>
      <c r="C623">
        <v>-4726</v>
      </c>
    </row>
    <row r="624" spans="1:3" x14ac:dyDescent="0.3">
      <c r="B624" s="6" t="s">
        <v>30</v>
      </c>
      <c r="C624">
        <v>-2360</v>
      </c>
    </row>
    <row r="625" spans="1:3" x14ac:dyDescent="0.3">
      <c r="B625" s="6" t="s">
        <v>20</v>
      </c>
      <c r="C625">
        <v>-5268</v>
      </c>
    </row>
    <row r="626" spans="1:3" x14ac:dyDescent="0.3">
      <c r="B626" s="6" t="s">
        <v>22</v>
      </c>
      <c r="C626">
        <v>-2082</v>
      </c>
    </row>
    <row r="627" spans="1:3" x14ac:dyDescent="0.3">
      <c r="B627" s="6" t="s">
        <v>59</v>
      </c>
      <c r="C627">
        <v>-524</v>
      </c>
    </row>
    <row r="628" spans="1:3" x14ac:dyDescent="0.3">
      <c r="B628" s="6" t="s">
        <v>66</v>
      </c>
      <c r="C628">
        <v>-23955</v>
      </c>
    </row>
    <row r="630" spans="1:3" x14ac:dyDescent="0.3">
      <c r="A630">
        <v>23</v>
      </c>
      <c r="B630" s="5" t="s">
        <v>65</v>
      </c>
      <c r="C630" t="s">
        <v>94</v>
      </c>
    </row>
    <row r="631" spans="1:3" x14ac:dyDescent="0.3">
      <c r="B631" s="6" t="s">
        <v>31</v>
      </c>
      <c r="C631">
        <v>-860</v>
      </c>
    </row>
    <row r="632" spans="1:3" x14ac:dyDescent="0.3">
      <c r="B632" s="6" t="s">
        <v>21</v>
      </c>
      <c r="C632">
        <v>150</v>
      </c>
    </row>
    <row r="633" spans="1:3" x14ac:dyDescent="0.3">
      <c r="B633" s="6" t="s">
        <v>37</v>
      </c>
      <c r="C633">
        <v>14</v>
      </c>
    </row>
    <row r="634" spans="1:3" x14ac:dyDescent="0.3">
      <c r="B634" s="6" t="s">
        <v>28</v>
      </c>
      <c r="C634">
        <v>-194</v>
      </c>
    </row>
    <row r="635" spans="1:3" x14ac:dyDescent="0.3">
      <c r="B635" s="6" t="s">
        <v>56</v>
      </c>
      <c r="C635">
        <v>80</v>
      </c>
    </row>
    <row r="636" spans="1:3" x14ac:dyDescent="0.3">
      <c r="B636" s="6" t="s">
        <v>36</v>
      </c>
      <c r="C636">
        <v>-1152</v>
      </c>
    </row>
    <row r="637" spans="1:3" x14ac:dyDescent="0.3">
      <c r="B637" s="6" t="s">
        <v>48</v>
      </c>
      <c r="C637">
        <v>-6</v>
      </c>
    </row>
    <row r="638" spans="1:3" x14ac:dyDescent="0.3">
      <c r="B638" s="6" t="s">
        <v>55</v>
      </c>
      <c r="C638">
        <v>-490</v>
      </c>
    </row>
    <row r="639" spans="1:3" x14ac:dyDescent="0.3">
      <c r="B639" s="6" t="s">
        <v>51</v>
      </c>
      <c r="C639">
        <v>704</v>
      </c>
    </row>
    <row r="640" spans="1:3" x14ac:dyDescent="0.3">
      <c r="B640" s="6" t="s">
        <v>41</v>
      </c>
      <c r="C640">
        <v>-256</v>
      </c>
    </row>
    <row r="641" spans="1:3" x14ac:dyDescent="0.3">
      <c r="B641" s="6" t="s">
        <v>44</v>
      </c>
      <c r="C641">
        <v>430</v>
      </c>
    </row>
    <row r="642" spans="1:3" x14ac:dyDescent="0.3">
      <c r="B642" s="6" t="s">
        <v>57</v>
      </c>
      <c r="C642">
        <v>544</v>
      </c>
    </row>
    <row r="643" spans="1:3" x14ac:dyDescent="0.3">
      <c r="B643" s="6" t="s">
        <v>60</v>
      </c>
      <c r="C643">
        <v>-925</v>
      </c>
    </row>
    <row r="644" spans="1:3" x14ac:dyDescent="0.3">
      <c r="B644" s="6" t="s">
        <v>58</v>
      </c>
      <c r="C644">
        <v>414</v>
      </c>
    </row>
    <row r="645" spans="1:3" x14ac:dyDescent="0.3">
      <c r="B645" s="6" t="s">
        <v>40</v>
      </c>
      <c r="C645">
        <v>-111</v>
      </c>
    </row>
    <row r="646" spans="1:3" x14ac:dyDescent="0.3">
      <c r="B646" s="6" t="s">
        <v>49</v>
      </c>
      <c r="C646">
        <v>111</v>
      </c>
    </row>
    <row r="647" spans="1:3" x14ac:dyDescent="0.3">
      <c r="B647" s="6" t="s">
        <v>24</v>
      </c>
      <c r="C647">
        <v>-183</v>
      </c>
    </row>
    <row r="648" spans="1:3" x14ac:dyDescent="0.3">
      <c r="B648" s="6" t="s">
        <v>42</v>
      </c>
      <c r="C648">
        <v>741</v>
      </c>
    </row>
    <row r="649" spans="1:3" x14ac:dyDescent="0.3">
      <c r="B649" s="6" t="s">
        <v>53</v>
      </c>
      <c r="C649">
        <v>115</v>
      </c>
    </row>
    <row r="650" spans="1:3" x14ac:dyDescent="0.3">
      <c r="B650" s="6" t="s">
        <v>52</v>
      </c>
      <c r="C650">
        <v>463</v>
      </c>
    </row>
    <row r="651" spans="1:3" x14ac:dyDescent="0.3">
      <c r="B651" s="6" t="s">
        <v>66</v>
      </c>
      <c r="C651">
        <v>-411</v>
      </c>
    </row>
    <row r="653" spans="1:3" x14ac:dyDescent="0.3">
      <c r="A653">
        <v>24</v>
      </c>
      <c r="B653" s="5" t="s">
        <v>65</v>
      </c>
      <c r="C653" t="s">
        <v>95</v>
      </c>
    </row>
    <row r="654" spans="1:3" x14ac:dyDescent="0.3">
      <c r="B654" s="6" t="s">
        <v>31</v>
      </c>
      <c r="C654">
        <v>-1832</v>
      </c>
    </row>
    <row r="655" spans="1:3" x14ac:dyDescent="0.3">
      <c r="B655" s="6" t="s">
        <v>21</v>
      </c>
      <c r="C655">
        <v>-992</v>
      </c>
    </row>
    <row r="656" spans="1:3" x14ac:dyDescent="0.3">
      <c r="B656" s="6" t="s">
        <v>37</v>
      </c>
      <c r="C656">
        <v>-1250</v>
      </c>
    </row>
    <row r="657" spans="2:3" x14ac:dyDescent="0.3">
      <c r="B657" s="6" t="s">
        <v>28</v>
      </c>
      <c r="C657">
        <v>-1665</v>
      </c>
    </row>
    <row r="658" spans="2:3" x14ac:dyDescent="0.3">
      <c r="B658" s="6" t="s">
        <v>56</v>
      </c>
      <c r="C658">
        <v>568</v>
      </c>
    </row>
    <row r="659" spans="2:3" x14ac:dyDescent="0.3">
      <c r="B659" s="6" t="s">
        <v>36</v>
      </c>
      <c r="C659">
        <v>-2399</v>
      </c>
    </row>
    <row r="660" spans="2:3" x14ac:dyDescent="0.3">
      <c r="B660" s="6" t="s">
        <v>48</v>
      </c>
      <c r="C660">
        <v>-873</v>
      </c>
    </row>
    <row r="661" spans="2:3" x14ac:dyDescent="0.3">
      <c r="B661" s="6" t="s">
        <v>55</v>
      </c>
      <c r="C661">
        <v>-1039</v>
      </c>
    </row>
    <row r="662" spans="2:3" x14ac:dyDescent="0.3">
      <c r="B662" s="6" t="s">
        <v>51</v>
      </c>
      <c r="C662">
        <v>-612</v>
      </c>
    </row>
    <row r="663" spans="2:3" x14ac:dyDescent="0.3">
      <c r="B663" s="6" t="s">
        <v>41</v>
      </c>
      <c r="C663">
        <v>-3682</v>
      </c>
    </row>
    <row r="664" spans="2:3" x14ac:dyDescent="0.3">
      <c r="B664" s="6" t="s">
        <v>44</v>
      </c>
      <c r="C664">
        <v>-683</v>
      </c>
    </row>
    <row r="665" spans="2:3" x14ac:dyDescent="0.3">
      <c r="B665" s="6" t="s">
        <v>57</v>
      </c>
      <c r="C665">
        <v>-465</v>
      </c>
    </row>
    <row r="666" spans="2:3" x14ac:dyDescent="0.3">
      <c r="B666" s="6" t="s">
        <v>60</v>
      </c>
      <c r="C666">
        <v>-2731</v>
      </c>
    </row>
    <row r="667" spans="2:3" x14ac:dyDescent="0.3">
      <c r="B667" s="6" t="s">
        <v>58</v>
      </c>
      <c r="C667">
        <v>-367</v>
      </c>
    </row>
    <row r="668" spans="2:3" x14ac:dyDescent="0.3">
      <c r="B668" s="6" t="s">
        <v>40</v>
      </c>
      <c r="C668">
        <v>-1018</v>
      </c>
    </row>
    <row r="669" spans="2:3" x14ac:dyDescent="0.3">
      <c r="B669" s="6" t="s">
        <v>49</v>
      </c>
      <c r="C669">
        <v>-1541</v>
      </c>
    </row>
    <row r="670" spans="2:3" x14ac:dyDescent="0.3">
      <c r="B670" s="6" t="s">
        <v>24</v>
      </c>
      <c r="C670">
        <v>-592</v>
      </c>
    </row>
    <row r="671" spans="2:3" x14ac:dyDescent="0.3">
      <c r="B671" s="6" t="s">
        <v>42</v>
      </c>
      <c r="C671">
        <v>-919</v>
      </c>
    </row>
    <row r="672" spans="2:3" x14ac:dyDescent="0.3">
      <c r="B672" s="6" t="s">
        <v>53</v>
      </c>
      <c r="C672">
        <v>-1244</v>
      </c>
    </row>
    <row r="673" spans="1:7" x14ac:dyDescent="0.3">
      <c r="B673" s="6" t="s">
        <v>52</v>
      </c>
      <c r="C673">
        <v>-619</v>
      </c>
    </row>
    <row r="674" spans="1:7" x14ac:dyDescent="0.3">
      <c r="B674" s="6" t="s">
        <v>66</v>
      </c>
      <c r="C674">
        <v>-23955</v>
      </c>
    </row>
    <row r="676" spans="1:7" x14ac:dyDescent="0.3">
      <c r="A676">
        <v>25</v>
      </c>
      <c r="B676" t="s">
        <v>143</v>
      </c>
      <c r="C676" t="s">
        <v>74</v>
      </c>
      <c r="F676">
        <v>25</v>
      </c>
      <c r="G676" s="41">
        <f>(GETPIVOTDATA("Sum of Profit",$B$676)/GETPIVOTDATA("Sum of Target Profit",$B$676))*100</f>
        <v>100.6431924882629</v>
      </c>
    </row>
    <row r="677" spans="1:7" x14ac:dyDescent="0.3">
      <c r="B677">
        <v>63900</v>
      </c>
      <c r="C677">
        <v>64311</v>
      </c>
      <c r="F677">
        <v>50</v>
      </c>
      <c r="G677">
        <v>1</v>
      </c>
    </row>
    <row r="678" spans="1:7" x14ac:dyDescent="0.3">
      <c r="D678" s="40"/>
      <c r="F678">
        <v>25</v>
      </c>
      <c r="G678" s="14">
        <f>200-G676</f>
        <v>99.356807511737102</v>
      </c>
    </row>
    <row r="679" spans="1:7" x14ac:dyDescent="0.3">
      <c r="A679">
        <v>26</v>
      </c>
      <c r="B679" t="s">
        <v>67</v>
      </c>
      <c r="C679" t="s">
        <v>144</v>
      </c>
      <c r="F679">
        <v>100</v>
      </c>
    </row>
    <row r="680" spans="1:7" x14ac:dyDescent="0.3">
      <c r="B680">
        <v>202895</v>
      </c>
      <c r="C680">
        <v>178940</v>
      </c>
    </row>
    <row r="681" spans="1:7" x14ac:dyDescent="0.3">
      <c r="F681">
        <v>25</v>
      </c>
      <c r="G681" s="41">
        <f>(GETPIVOTDATA("Sum of Sales",$B$679)/GETPIVOTDATA("Sum of Target Sales",$B$679))*100</f>
        <v>113.38716888342462</v>
      </c>
    </row>
    <row r="682" spans="1:7" x14ac:dyDescent="0.3">
      <c r="A682">
        <v>27</v>
      </c>
      <c r="B682" t="s">
        <v>83</v>
      </c>
      <c r="C682" t="s">
        <v>89</v>
      </c>
      <c r="F682">
        <v>50</v>
      </c>
      <c r="G682">
        <v>1</v>
      </c>
    </row>
    <row r="683" spans="1:7" x14ac:dyDescent="0.3">
      <c r="B683">
        <v>87508</v>
      </c>
      <c r="C683">
        <v>76120</v>
      </c>
      <c r="F683">
        <v>25</v>
      </c>
      <c r="G683" s="14">
        <f>200-G681</f>
        <v>86.612831116575379</v>
      </c>
    </row>
    <row r="684" spans="1:7" x14ac:dyDescent="0.3">
      <c r="F684">
        <v>100</v>
      </c>
    </row>
    <row r="685" spans="1:7" x14ac:dyDescent="0.3">
      <c r="A685">
        <v>28</v>
      </c>
      <c r="B685" t="s">
        <v>77</v>
      </c>
      <c r="C685" t="s">
        <v>88</v>
      </c>
      <c r="D685" t="s">
        <v>83</v>
      </c>
      <c r="E685" t="s">
        <v>86</v>
      </c>
    </row>
    <row r="686" spans="1:7" x14ac:dyDescent="0.3">
      <c r="B686">
        <v>177002</v>
      </c>
      <c r="C686">
        <v>57174</v>
      </c>
      <c r="D686">
        <v>87508</v>
      </c>
      <c r="E686">
        <v>32320</v>
      </c>
      <c r="F686">
        <v>25</v>
      </c>
      <c r="G686" s="41">
        <f>(GETPIVOTDATA("Sum of Cogs",$B$682)/GETPIVOTDATA("Sum of Target COGS",$B$682))*100</f>
        <v>114.96058854440356</v>
      </c>
    </row>
    <row r="687" spans="1:7" x14ac:dyDescent="0.3">
      <c r="C687" s="39" t="s">
        <v>88</v>
      </c>
      <c r="D687" s="39" t="s">
        <v>83</v>
      </c>
      <c r="E687" s="39" t="s">
        <v>86</v>
      </c>
      <c r="F687">
        <v>50</v>
      </c>
      <c r="G687">
        <v>1</v>
      </c>
    </row>
    <row r="688" spans="1:7" x14ac:dyDescent="0.3">
      <c r="C688" s="40">
        <f>(GETPIVOTDATA("Sum of Other Expenses",$B$685)/GETPIVOTDATA("Sum of total expense",$B$685))</f>
        <v>0.32301329928475386</v>
      </c>
      <c r="D688" s="40">
        <f>(GETPIVOTDATA("Sum of Cogs",$B$685)/GETPIVOTDATA("Sum of total expense",$B$685))</f>
        <v>0.49438989389950394</v>
      </c>
      <c r="E688" s="40">
        <f>(GETPIVOTDATA("Sum of Marketing",$B$685)/GETPIVOTDATA("Sum of total expense",$B$685))</f>
        <v>0.1825968068157422</v>
      </c>
      <c r="F688">
        <v>25</v>
      </c>
      <c r="G688" s="14">
        <f>200-G686</f>
        <v>85.039411455596436</v>
      </c>
    </row>
    <row r="689" spans="6:6" x14ac:dyDescent="0.3">
      <c r="F689">
        <v>100</v>
      </c>
    </row>
    <row r="707" spans="1:12" x14ac:dyDescent="0.3">
      <c r="A707">
        <v>29</v>
      </c>
      <c r="B707" s="5" t="s">
        <v>65</v>
      </c>
      <c r="C707" t="s">
        <v>83</v>
      </c>
      <c r="D707" t="s">
        <v>74</v>
      </c>
      <c r="E707" t="s">
        <v>67</v>
      </c>
    </row>
    <row r="708" spans="1:12" x14ac:dyDescent="0.3">
      <c r="B708" s="6" t="s">
        <v>59</v>
      </c>
      <c r="C708">
        <v>13</v>
      </c>
      <c r="D708">
        <v>6</v>
      </c>
      <c r="E708">
        <v>1</v>
      </c>
      <c r="I708" s="6" t="s">
        <v>45</v>
      </c>
      <c r="J708" s="6" t="s">
        <v>30</v>
      </c>
      <c r="K708" s="6" t="s">
        <v>59</v>
      </c>
      <c r="L708" s="7"/>
    </row>
    <row r="709" spans="1:12" x14ac:dyDescent="0.3">
      <c r="B709" s="6" t="s">
        <v>43</v>
      </c>
      <c r="C709">
        <v>12</v>
      </c>
      <c r="D709">
        <v>3</v>
      </c>
      <c r="E709">
        <v>2</v>
      </c>
      <c r="I709" s="6" t="s">
        <v>20</v>
      </c>
      <c r="J709" s="6" t="s">
        <v>22</v>
      </c>
      <c r="K709" s="6" t="s">
        <v>43</v>
      </c>
      <c r="L709" s="7"/>
    </row>
    <row r="710" spans="1:12" x14ac:dyDescent="0.3">
      <c r="B710" s="6" t="s">
        <v>22</v>
      </c>
      <c r="C710">
        <v>10</v>
      </c>
      <c r="D710">
        <v>2</v>
      </c>
      <c r="E710">
        <v>3</v>
      </c>
      <c r="I710" s="6" t="s">
        <v>46</v>
      </c>
      <c r="J710" s="6" t="s">
        <v>43</v>
      </c>
      <c r="K710" s="6" t="s">
        <v>22</v>
      </c>
      <c r="L710" s="7"/>
    </row>
    <row r="711" spans="1:12" x14ac:dyDescent="0.3">
      <c r="B711" s="6" t="s">
        <v>30</v>
      </c>
      <c r="C711">
        <v>9</v>
      </c>
      <c r="D711">
        <v>1</v>
      </c>
      <c r="E711">
        <v>4</v>
      </c>
      <c r="I711" s="6" t="s">
        <v>35</v>
      </c>
      <c r="J711" s="6" t="s">
        <v>47</v>
      </c>
      <c r="K711" s="6" t="s">
        <v>30</v>
      </c>
      <c r="L711" s="7"/>
    </row>
    <row r="712" spans="1:12" x14ac:dyDescent="0.3">
      <c r="B712" s="6" t="s">
        <v>47</v>
      </c>
      <c r="C712">
        <v>11</v>
      </c>
      <c r="D712">
        <v>4</v>
      </c>
      <c r="E712">
        <v>5</v>
      </c>
      <c r="I712" s="6" t="s">
        <v>50</v>
      </c>
      <c r="J712" s="6" t="s">
        <v>39</v>
      </c>
      <c r="K712" s="6" t="s">
        <v>47</v>
      </c>
      <c r="L712" s="7"/>
    </row>
    <row r="713" spans="1:12" x14ac:dyDescent="0.3">
      <c r="B713" s="6" t="s">
        <v>39</v>
      </c>
      <c r="C713">
        <v>8</v>
      </c>
      <c r="D713">
        <v>5</v>
      </c>
      <c r="E713">
        <v>6</v>
      </c>
      <c r="I713" s="6"/>
      <c r="J713" s="7"/>
      <c r="K713" s="6"/>
      <c r="L713" s="7"/>
    </row>
    <row r="714" spans="1:12" x14ac:dyDescent="0.3">
      <c r="B714" s="6" t="s">
        <v>54</v>
      </c>
      <c r="C714">
        <v>7</v>
      </c>
      <c r="D714">
        <v>8</v>
      </c>
      <c r="E714">
        <v>7</v>
      </c>
      <c r="I714" s="6"/>
      <c r="J714" s="7"/>
      <c r="K714" s="6"/>
      <c r="L714" s="7"/>
    </row>
    <row r="715" spans="1:12" x14ac:dyDescent="0.3">
      <c r="B715" s="6" t="s">
        <v>27</v>
      </c>
      <c r="C715">
        <v>6</v>
      </c>
      <c r="D715">
        <v>9</v>
      </c>
      <c r="E715">
        <v>8</v>
      </c>
      <c r="I715" s="6"/>
      <c r="J715" s="7"/>
      <c r="K715" s="6"/>
      <c r="L715" s="7"/>
    </row>
    <row r="716" spans="1:12" x14ac:dyDescent="0.3">
      <c r="B716" s="6" t="s">
        <v>35</v>
      </c>
      <c r="C716">
        <v>4</v>
      </c>
      <c r="D716">
        <v>11</v>
      </c>
      <c r="E716">
        <v>9</v>
      </c>
      <c r="I716" s="6"/>
      <c r="J716" s="7"/>
      <c r="K716" s="6"/>
      <c r="L716" s="7"/>
    </row>
    <row r="717" spans="1:12" x14ac:dyDescent="0.3">
      <c r="B717" s="6" t="s">
        <v>50</v>
      </c>
      <c r="C717">
        <v>5</v>
      </c>
      <c r="D717">
        <v>10</v>
      </c>
      <c r="E717">
        <v>10</v>
      </c>
      <c r="I717" s="6"/>
      <c r="J717" s="7"/>
      <c r="K717" s="6"/>
      <c r="L717" s="7"/>
    </row>
    <row r="718" spans="1:12" x14ac:dyDescent="0.3">
      <c r="B718" s="6" t="s">
        <v>46</v>
      </c>
      <c r="C718">
        <v>3</v>
      </c>
      <c r="D718">
        <v>7</v>
      </c>
      <c r="E718">
        <v>11</v>
      </c>
      <c r="I718" s="6"/>
      <c r="J718" s="7"/>
      <c r="K718" s="6"/>
      <c r="L718" s="7"/>
    </row>
    <row r="719" spans="1:12" x14ac:dyDescent="0.3">
      <c r="B719" s="6" t="s">
        <v>20</v>
      </c>
      <c r="C719">
        <v>2</v>
      </c>
      <c r="D719">
        <v>12</v>
      </c>
      <c r="E719">
        <v>12</v>
      </c>
      <c r="I719" s="6"/>
      <c r="J719" s="7"/>
      <c r="K719" s="6"/>
      <c r="L719" s="7"/>
    </row>
    <row r="720" spans="1:12" x14ac:dyDescent="0.3">
      <c r="B720" s="6" t="s">
        <v>45</v>
      </c>
      <c r="C720">
        <v>1</v>
      </c>
      <c r="D720">
        <v>13</v>
      </c>
      <c r="E720">
        <v>13</v>
      </c>
      <c r="I720" s="6"/>
      <c r="J720" s="7"/>
      <c r="K720" s="6"/>
      <c r="L720" s="7"/>
    </row>
    <row r="721" spans="1:4" x14ac:dyDescent="0.3">
      <c r="B721" s="6" t="s">
        <v>66</v>
      </c>
    </row>
    <row r="723" spans="1:4" x14ac:dyDescent="0.3">
      <c r="A723">
        <v>30</v>
      </c>
      <c r="B723" s="5" t="s">
        <v>150</v>
      </c>
      <c r="C723" t="s">
        <v>120</v>
      </c>
      <c r="D723" t="s">
        <v>147</v>
      </c>
    </row>
    <row r="724" spans="1:4" x14ac:dyDescent="0.3">
      <c r="B724" s="6">
        <v>413</v>
      </c>
      <c r="C724">
        <v>53</v>
      </c>
      <c r="D724">
        <v>146</v>
      </c>
    </row>
    <row r="725" spans="1:4" x14ac:dyDescent="0.3">
      <c r="B725" s="6">
        <v>281</v>
      </c>
      <c r="C725">
        <v>96</v>
      </c>
      <c r="D725">
        <v>145</v>
      </c>
    </row>
    <row r="726" spans="1:4" x14ac:dyDescent="0.3">
      <c r="B726" s="6">
        <v>216</v>
      </c>
      <c r="C726">
        <v>122</v>
      </c>
      <c r="D726">
        <v>144</v>
      </c>
    </row>
    <row r="727" spans="1:4" x14ac:dyDescent="0.3">
      <c r="B727" s="6">
        <v>469</v>
      </c>
      <c r="C727">
        <v>127</v>
      </c>
      <c r="D727">
        <v>143</v>
      </c>
    </row>
    <row r="728" spans="1:4" x14ac:dyDescent="0.3">
      <c r="B728" s="6">
        <v>408</v>
      </c>
      <c r="C728">
        <v>142</v>
      </c>
      <c r="D728">
        <v>142</v>
      </c>
    </row>
    <row r="729" spans="1:4" x14ac:dyDescent="0.3">
      <c r="B729" s="6">
        <v>352</v>
      </c>
      <c r="C729">
        <v>145</v>
      </c>
      <c r="D729">
        <v>141</v>
      </c>
    </row>
    <row r="730" spans="1:4" x14ac:dyDescent="0.3">
      <c r="B730" s="6">
        <v>512</v>
      </c>
      <c r="C730">
        <v>168</v>
      </c>
      <c r="D730">
        <v>140</v>
      </c>
    </row>
    <row r="731" spans="1:4" x14ac:dyDescent="0.3">
      <c r="B731" s="6">
        <v>361</v>
      </c>
      <c r="C731">
        <v>179</v>
      </c>
      <c r="D731">
        <v>139</v>
      </c>
    </row>
    <row r="732" spans="1:4" x14ac:dyDescent="0.3">
      <c r="B732" s="6">
        <v>832</v>
      </c>
      <c r="C732">
        <v>182</v>
      </c>
      <c r="D732">
        <v>138</v>
      </c>
    </row>
    <row r="733" spans="1:4" x14ac:dyDescent="0.3">
      <c r="B733" s="6">
        <v>217</v>
      </c>
      <c r="C733">
        <v>187</v>
      </c>
      <c r="D733">
        <v>137</v>
      </c>
    </row>
    <row r="734" spans="1:4" x14ac:dyDescent="0.3">
      <c r="B734" s="6">
        <v>863</v>
      </c>
      <c r="C734">
        <v>203</v>
      </c>
      <c r="D734">
        <v>136</v>
      </c>
    </row>
    <row r="735" spans="1:4" x14ac:dyDescent="0.3">
      <c r="B735" s="6">
        <v>850</v>
      </c>
      <c r="C735">
        <v>220</v>
      </c>
      <c r="D735">
        <v>135</v>
      </c>
    </row>
    <row r="736" spans="1:4" x14ac:dyDescent="0.3">
      <c r="B736" s="6">
        <v>619</v>
      </c>
      <c r="C736">
        <v>249</v>
      </c>
      <c r="D736">
        <v>134</v>
      </c>
    </row>
    <row r="737" spans="2:4" x14ac:dyDescent="0.3">
      <c r="B737" s="6">
        <v>386</v>
      </c>
      <c r="C737">
        <v>259</v>
      </c>
      <c r="D737">
        <v>133</v>
      </c>
    </row>
    <row r="738" spans="2:4" x14ac:dyDescent="0.3">
      <c r="B738" s="6">
        <v>713</v>
      </c>
      <c r="C738">
        <v>261</v>
      </c>
      <c r="D738">
        <v>132</v>
      </c>
    </row>
    <row r="739" spans="2:4" x14ac:dyDescent="0.3">
      <c r="B739" s="6">
        <v>909</v>
      </c>
      <c r="C739">
        <v>262</v>
      </c>
      <c r="D739">
        <v>131</v>
      </c>
    </row>
    <row r="740" spans="2:4" x14ac:dyDescent="0.3">
      <c r="B740" s="6">
        <v>325</v>
      </c>
      <c r="C740">
        <v>266</v>
      </c>
      <c r="D740">
        <v>130</v>
      </c>
    </row>
    <row r="741" spans="2:4" x14ac:dyDescent="0.3">
      <c r="B741" s="6">
        <v>925</v>
      </c>
      <c r="C741">
        <v>282</v>
      </c>
      <c r="D741">
        <v>129</v>
      </c>
    </row>
    <row r="742" spans="2:4" x14ac:dyDescent="0.3">
      <c r="B742" s="6">
        <v>682</v>
      </c>
      <c r="C742">
        <v>293</v>
      </c>
      <c r="D742">
        <v>128</v>
      </c>
    </row>
    <row r="743" spans="2:4" x14ac:dyDescent="0.3">
      <c r="B743" s="6">
        <v>660</v>
      </c>
      <c r="C743">
        <v>315</v>
      </c>
      <c r="D743">
        <v>127</v>
      </c>
    </row>
    <row r="744" spans="2:4" x14ac:dyDescent="0.3">
      <c r="B744" s="6">
        <v>806</v>
      </c>
      <c r="C744">
        <v>322</v>
      </c>
      <c r="D744">
        <v>126</v>
      </c>
    </row>
    <row r="745" spans="2:4" x14ac:dyDescent="0.3">
      <c r="B745" s="6">
        <v>831</v>
      </c>
      <c r="C745">
        <v>322</v>
      </c>
      <c r="D745">
        <v>126</v>
      </c>
    </row>
    <row r="746" spans="2:4" x14ac:dyDescent="0.3">
      <c r="B746" s="6">
        <v>618</v>
      </c>
      <c r="C746">
        <v>322</v>
      </c>
      <c r="D746">
        <v>126</v>
      </c>
    </row>
    <row r="747" spans="2:4" x14ac:dyDescent="0.3">
      <c r="B747" s="6">
        <v>214</v>
      </c>
      <c r="C747">
        <v>324</v>
      </c>
      <c r="D747">
        <v>125</v>
      </c>
    </row>
    <row r="748" spans="2:4" x14ac:dyDescent="0.3">
      <c r="B748" s="6">
        <v>760</v>
      </c>
      <c r="C748">
        <v>342</v>
      </c>
      <c r="D748">
        <v>124</v>
      </c>
    </row>
    <row r="749" spans="2:4" x14ac:dyDescent="0.3">
      <c r="B749" s="6">
        <v>786</v>
      </c>
      <c r="C749">
        <v>344</v>
      </c>
      <c r="D749">
        <v>123</v>
      </c>
    </row>
    <row r="750" spans="2:4" x14ac:dyDescent="0.3">
      <c r="B750" s="6">
        <v>430</v>
      </c>
      <c r="C750">
        <v>364</v>
      </c>
      <c r="D750">
        <v>122</v>
      </c>
    </row>
    <row r="751" spans="2:4" x14ac:dyDescent="0.3">
      <c r="B751" s="6">
        <v>321</v>
      </c>
      <c r="C751">
        <v>386</v>
      </c>
      <c r="D751">
        <v>121</v>
      </c>
    </row>
    <row r="752" spans="2:4" x14ac:dyDescent="0.3">
      <c r="B752" s="6">
        <v>559</v>
      </c>
      <c r="C752">
        <v>423</v>
      </c>
      <c r="D752">
        <v>120</v>
      </c>
    </row>
    <row r="753" spans="2:4" x14ac:dyDescent="0.3">
      <c r="B753" s="6">
        <v>210</v>
      </c>
      <c r="C753">
        <v>425</v>
      </c>
      <c r="D753">
        <v>119</v>
      </c>
    </row>
    <row r="754" spans="2:4" x14ac:dyDescent="0.3">
      <c r="B754" s="6">
        <v>239</v>
      </c>
      <c r="C754">
        <v>432</v>
      </c>
      <c r="D754">
        <v>118</v>
      </c>
    </row>
    <row r="755" spans="2:4" x14ac:dyDescent="0.3">
      <c r="B755" s="6">
        <v>339</v>
      </c>
      <c r="C755">
        <v>443</v>
      </c>
      <c r="D755">
        <v>117</v>
      </c>
    </row>
    <row r="756" spans="2:4" x14ac:dyDescent="0.3">
      <c r="B756" s="6">
        <v>816</v>
      </c>
      <c r="C756">
        <v>446</v>
      </c>
      <c r="D756">
        <v>116</v>
      </c>
    </row>
    <row r="757" spans="2:4" x14ac:dyDescent="0.3">
      <c r="B757" s="6">
        <v>567</v>
      </c>
      <c r="C757">
        <v>447</v>
      </c>
      <c r="D757">
        <v>115</v>
      </c>
    </row>
    <row r="758" spans="2:4" x14ac:dyDescent="0.3">
      <c r="B758" s="6">
        <v>650</v>
      </c>
      <c r="C758">
        <v>451</v>
      </c>
      <c r="D758">
        <v>114</v>
      </c>
    </row>
    <row r="759" spans="2:4" x14ac:dyDescent="0.3">
      <c r="B759" s="6">
        <v>254</v>
      </c>
      <c r="C759">
        <v>453</v>
      </c>
      <c r="D759">
        <v>113</v>
      </c>
    </row>
    <row r="760" spans="2:4" x14ac:dyDescent="0.3">
      <c r="B760" s="6">
        <v>608</v>
      </c>
      <c r="C760">
        <v>473</v>
      </c>
      <c r="D760">
        <v>112</v>
      </c>
    </row>
    <row r="761" spans="2:4" x14ac:dyDescent="0.3">
      <c r="B761" s="6">
        <v>516</v>
      </c>
      <c r="C761">
        <v>476</v>
      </c>
      <c r="D761">
        <v>111</v>
      </c>
    </row>
    <row r="762" spans="2:4" x14ac:dyDescent="0.3">
      <c r="B762" s="6">
        <v>781</v>
      </c>
      <c r="C762">
        <v>498</v>
      </c>
      <c r="D762">
        <v>110</v>
      </c>
    </row>
    <row r="763" spans="2:4" x14ac:dyDescent="0.3">
      <c r="B763" s="6">
        <v>817</v>
      </c>
      <c r="C763">
        <v>511</v>
      </c>
      <c r="D763">
        <v>109</v>
      </c>
    </row>
    <row r="764" spans="2:4" x14ac:dyDescent="0.3">
      <c r="B764" s="6">
        <v>330</v>
      </c>
      <c r="C764">
        <v>525</v>
      </c>
      <c r="D764">
        <v>108</v>
      </c>
    </row>
    <row r="765" spans="2:4" x14ac:dyDescent="0.3">
      <c r="B765" s="6">
        <v>323</v>
      </c>
      <c r="C765">
        <v>526</v>
      </c>
      <c r="D765">
        <v>107</v>
      </c>
    </row>
    <row r="766" spans="2:4" x14ac:dyDescent="0.3">
      <c r="B766" s="6">
        <v>954</v>
      </c>
      <c r="C766">
        <v>527</v>
      </c>
      <c r="D766">
        <v>106</v>
      </c>
    </row>
    <row r="767" spans="2:4" x14ac:dyDescent="0.3">
      <c r="B767" s="6">
        <v>224</v>
      </c>
      <c r="C767">
        <v>532</v>
      </c>
      <c r="D767">
        <v>105</v>
      </c>
    </row>
    <row r="768" spans="2:4" x14ac:dyDescent="0.3">
      <c r="B768" s="6">
        <v>949</v>
      </c>
      <c r="C768">
        <v>534</v>
      </c>
      <c r="D768">
        <v>104</v>
      </c>
    </row>
    <row r="769" spans="2:4" x14ac:dyDescent="0.3">
      <c r="B769" s="6">
        <v>774</v>
      </c>
      <c r="C769">
        <v>548</v>
      </c>
      <c r="D769">
        <v>103</v>
      </c>
    </row>
    <row r="770" spans="2:4" x14ac:dyDescent="0.3">
      <c r="B770" s="6">
        <v>915</v>
      </c>
      <c r="C770">
        <v>588</v>
      </c>
      <c r="D770">
        <v>102</v>
      </c>
    </row>
    <row r="771" spans="2:4" x14ac:dyDescent="0.3">
      <c r="B771" s="6">
        <v>617</v>
      </c>
      <c r="C771">
        <v>593</v>
      </c>
      <c r="D771">
        <v>101</v>
      </c>
    </row>
    <row r="772" spans="2:4" x14ac:dyDescent="0.3">
      <c r="B772" s="6">
        <v>956</v>
      </c>
      <c r="C772">
        <v>596</v>
      </c>
      <c r="D772">
        <v>100</v>
      </c>
    </row>
    <row r="773" spans="2:4" x14ac:dyDescent="0.3">
      <c r="B773" s="6">
        <v>813</v>
      </c>
      <c r="C773">
        <v>634</v>
      </c>
      <c r="D773">
        <v>99</v>
      </c>
    </row>
    <row r="774" spans="2:4" x14ac:dyDescent="0.3">
      <c r="B774" s="6">
        <v>309</v>
      </c>
      <c r="C774">
        <v>636</v>
      </c>
      <c r="D774">
        <v>98</v>
      </c>
    </row>
    <row r="775" spans="2:4" x14ac:dyDescent="0.3">
      <c r="B775" s="6">
        <v>504</v>
      </c>
      <c r="C775">
        <v>638</v>
      </c>
      <c r="D775">
        <v>97</v>
      </c>
    </row>
    <row r="776" spans="2:4" x14ac:dyDescent="0.3">
      <c r="B776" s="6">
        <v>727</v>
      </c>
      <c r="C776">
        <v>641</v>
      </c>
      <c r="D776">
        <v>96</v>
      </c>
    </row>
    <row r="777" spans="2:4" x14ac:dyDescent="0.3">
      <c r="B777" s="6">
        <v>754</v>
      </c>
      <c r="C777">
        <v>642</v>
      </c>
      <c r="D777">
        <v>95</v>
      </c>
    </row>
    <row r="778" spans="2:4" x14ac:dyDescent="0.3">
      <c r="B778" s="6">
        <v>904</v>
      </c>
      <c r="C778">
        <v>643</v>
      </c>
      <c r="D778">
        <v>94</v>
      </c>
    </row>
    <row r="779" spans="2:4" x14ac:dyDescent="0.3">
      <c r="B779" s="6">
        <v>440</v>
      </c>
      <c r="C779">
        <v>658</v>
      </c>
      <c r="D779">
        <v>93</v>
      </c>
    </row>
    <row r="780" spans="2:4" x14ac:dyDescent="0.3">
      <c r="B780" s="6">
        <v>646</v>
      </c>
      <c r="C780">
        <v>675</v>
      </c>
      <c r="D780">
        <v>92</v>
      </c>
    </row>
    <row r="781" spans="2:4" x14ac:dyDescent="0.3">
      <c r="B781" s="6">
        <v>347</v>
      </c>
      <c r="C781">
        <v>684</v>
      </c>
      <c r="D781">
        <v>91</v>
      </c>
    </row>
    <row r="782" spans="2:4" x14ac:dyDescent="0.3">
      <c r="B782" s="6">
        <v>917</v>
      </c>
      <c r="C782">
        <v>719</v>
      </c>
      <c r="D782">
        <v>90</v>
      </c>
    </row>
    <row r="783" spans="2:4" x14ac:dyDescent="0.3">
      <c r="B783" s="6">
        <v>805</v>
      </c>
      <c r="C783">
        <v>726</v>
      </c>
      <c r="D783">
        <v>89</v>
      </c>
    </row>
    <row r="784" spans="2:4" x14ac:dyDescent="0.3">
      <c r="B784" s="6">
        <v>636</v>
      </c>
      <c r="C784">
        <v>728</v>
      </c>
      <c r="D784">
        <v>88</v>
      </c>
    </row>
    <row r="785" spans="2:4" x14ac:dyDescent="0.3">
      <c r="B785" s="6">
        <v>914</v>
      </c>
      <c r="C785">
        <v>739</v>
      </c>
      <c r="D785">
        <v>87</v>
      </c>
    </row>
    <row r="786" spans="2:4" x14ac:dyDescent="0.3">
      <c r="B786" s="6">
        <v>414</v>
      </c>
      <c r="C786">
        <v>746</v>
      </c>
      <c r="D786">
        <v>86</v>
      </c>
    </row>
    <row r="787" spans="2:4" x14ac:dyDescent="0.3">
      <c r="B787" s="6">
        <v>417</v>
      </c>
      <c r="C787">
        <v>787</v>
      </c>
      <c r="D787">
        <v>85</v>
      </c>
    </row>
    <row r="788" spans="2:4" x14ac:dyDescent="0.3">
      <c r="B788" s="6">
        <v>978</v>
      </c>
      <c r="C788">
        <v>802</v>
      </c>
      <c r="D788">
        <v>84</v>
      </c>
    </row>
    <row r="789" spans="2:4" x14ac:dyDescent="0.3">
      <c r="B789" s="6">
        <v>661</v>
      </c>
      <c r="C789">
        <v>824</v>
      </c>
      <c r="D789">
        <v>83</v>
      </c>
    </row>
    <row r="790" spans="2:4" x14ac:dyDescent="0.3">
      <c r="B790" s="6">
        <v>972</v>
      </c>
      <c r="C790">
        <v>827</v>
      </c>
      <c r="D790">
        <v>82</v>
      </c>
    </row>
    <row r="791" spans="2:4" x14ac:dyDescent="0.3">
      <c r="B791" s="6">
        <v>305</v>
      </c>
      <c r="C791">
        <v>845</v>
      </c>
      <c r="D791">
        <v>81</v>
      </c>
    </row>
    <row r="792" spans="2:4" x14ac:dyDescent="0.3">
      <c r="B792" s="6">
        <v>772</v>
      </c>
      <c r="C792">
        <v>851</v>
      </c>
      <c r="D792">
        <v>80</v>
      </c>
    </row>
    <row r="793" spans="2:4" x14ac:dyDescent="0.3">
      <c r="B793" s="6">
        <v>508</v>
      </c>
      <c r="C793">
        <v>875</v>
      </c>
      <c r="D793">
        <v>79</v>
      </c>
    </row>
    <row r="794" spans="2:4" x14ac:dyDescent="0.3">
      <c r="B794" s="6">
        <v>936</v>
      </c>
      <c r="C794">
        <v>879</v>
      </c>
      <c r="D794">
        <v>78</v>
      </c>
    </row>
    <row r="795" spans="2:4" x14ac:dyDescent="0.3">
      <c r="B795" s="6">
        <v>212</v>
      </c>
      <c r="C795">
        <v>881</v>
      </c>
      <c r="D795">
        <v>77</v>
      </c>
    </row>
    <row r="796" spans="2:4" x14ac:dyDescent="0.3">
      <c r="B796" s="6">
        <v>510</v>
      </c>
      <c r="C796">
        <v>895</v>
      </c>
      <c r="D796">
        <v>76</v>
      </c>
    </row>
    <row r="797" spans="2:4" x14ac:dyDescent="0.3">
      <c r="B797" s="6">
        <v>407</v>
      </c>
      <c r="C797">
        <v>945</v>
      </c>
      <c r="D797">
        <v>75</v>
      </c>
    </row>
    <row r="798" spans="2:4" x14ac:dyDescent="0.3">
      <c r="B798" s="6">
        <v>409</v>
      </c>
      <c r="C798">
        <v>956</v>
      </c>
      <c r="D798">
        <v>74</v>
      </c>
    </row>
    <row r="799" spans="2:4" x14ac:dyDescent="0.3">
      <c r="B799" s="6">
        <v>337</v>
      </c>
      <c r="C799">
        <v>957</v>
      </c>
      <c r="D799">
        <v>73</v>
      </c>
    </row>
    <row r="800" spans="2:4" x14ac:dyDescent="0.3">
      <c r="B800" s="6">
        <v>740</v>
      </c>
      <c r="C800">
        <v>990</v>
      </c>
      <c r="D800">
        <v>72</v>
      </c>
    </row>
    <row r="801" spans="2:4" x14ac:dyDescent="0.3">
      <c r="B801" s="6">
        <v>937</v>
      </c>
      <c r="C801">
        <v>1011</v>
      </c>
      <c r="D801">
        <v>71</v>
      </c>
    </row>
    <row r="802" spans="2:4" x14ac:dyDescent="0.3">
      <c r="B802" s="6">
        <v>475</v>
      </c>
      <c r="C802">
        <v>1032</v>
      </c>
      <c r="D802">
        <v>70</v>
      </c>
    </row>
    <row r="803" spans="2:4" x14ac:dyDescent="0.3">
      <c r="B803" s="6">
        <v>818</v>
      </c>
      <c r="C803">
        <v>1091</v>
      </c>
      <c r="D803">
        <v>69</v>
      </c>
    </row>
    <row r="804" spans="2:4" x14ac:dyDescent="0.3">
      <c r="B804" s="6">
        <v>561</v>
      </c>
      <c r="C804">
        <v>1108</v>
      </c>
      <c r="D804">
        <v>68</v>
      </c>
    </row>
    <row r="805" spans="2:4" x14ac:dyDescent="0.3">
      <c r="B805" s="6">
        <v>234</v>
      </c>
      <c r="C805">
        <v>1125</v>
      </c>
      <c r="D805">
        <v>67</v>
      </c>
    </row>
    <row r="806" spans="2:4" x14ac:dyDescent="0.3">
      <c r="B806" s="6">
        <v>415</v>
      </c>
      <c r="C806">
        <v>1162</v>
      </c>
      <c r="D806">
        <v>66</v>
      </c>
    </row>
    <row r="807" spans="2:4" x14ac:dyDescent="0.3">
      <c r="B807" s="6">
        <v>614</v>
      </c>
      <c r="C807">
        <v>1193</v>
      </c>
      <c r="D807">
        <v>65</v>
      </c>
    </row>
    <row r="808" spans="2:4" x14ac:dyDescent="0.3">
      <c r="B808" s="6">
        <v>626</v>
      </c>
      <c r="C808">
        <v>1215</v>
      </c>
      <c r="D808">
        <v>64</v>
      </c>
    </row>
    <row r="809" spans="2:4" x14ac:dyDescent="0.3">
      <c r="B809" s="6">
        <v>773</v>
      </c>
      <c r="C809">
        <v>1234</v>
      </c>
      <c r="D809">
        <v>63</v>
      </c>
    </row>
    <row r="810" spans="2:4" x14ac:dyDescent="0.3">
      <c r="B810" s="6">
        <v>419</v>
      </c>
      <c r="C810">
        <v>1263</v>
      </c>
      <c r="D810">
        <v>62</v>
      </c>
    </row>
    <row r="811" spans="2:4" x14ac:dyDescent="0.3">
      <c r="B811" s="6">
        <v>920</v>
      </c>
      <c r="C811">
        <v>1274</v>
      </c>
      <c r="D811">
        <v>61</v>
      </c>
    </row>
    <row r="812" spans="2:4" x14ac:dyDescent="0.3">
      <c r="B812" s="6">
        <v>432</v>
      </c>
      <c r="C812">
        <v>1275</v>
      </c>
      <c r="D812">
        <v>60</v>
      </c>
    </row>
    <row r="813" spans="2:4" x14ac:dyDescent="0.3">
      <c r="B813" s="6">
        <v>985</v>
      </c>
      <c r="C813">
        <v>1278</v>
      </c>
      <c r="D813">
        <v>59</v>
      </c>
    </row>
    <row r="814" spans="2:4" x14ac:dyDescent="0.3">
      <c r="B814" s="6">
        <v>714</v>
      </c>
      <c r="C814">
        <v>1299</v>
      </c>
      <c r="D814">
        <v>58</v>
      </c>
    </row>
    <row r="815" spans="2:4" x14ac:dyDescent="0.3">
      <c r="B815" s="6">
        <v>360</v>
      </c>
      <c r="C815">
        <v>1317</v>
      </c>
      <c r="D815">
        <v>57</v>
      </c>
    </row>
    <row r="816" spans="2:4" x14ac:dyDescent="0.3">
      <c r="B816" s="6">
        <v>707</v>
      </c>
      <c r="C816">
        <v>1323</v>
      </c>
      <c r="D816">
        <v>56</v>
      </c>
    </row>
    <row r="817" spans="2:4" x14ac:dyDescent="0.3">
      <c r="B817" s="6">
        <v>845</v>
      </c>
      <c r="C817">
        <v>1351</v>
      </c>
      <c r="D817">
        <v>55</v>
      </c>
    </row>
    <row r="818" spans="2:4" x14ac:dyDescent="0.3">
      <c r="B818" s="6">
        <v>860</v>
      </c>
      <c r="C818">
        <v>1400</v>
      </c>
      <c r="D818">
        <v>54</v>
      </c>
    </row>
    <row r="819" spans="2:4" x14ac:dyDescent="0.3">
      <c r="B819" s="6">
        <v>959</v>
      </c>
      <c r="C819">
        <v>1404</v>
      </c>
      <c r="D819">
        <v>53</v>
      </c>
    </row>
    <row r="820" spans="2:4" x14ac:dyDescent="0.3">
      <c r="B820" s="6">
        <v>513</v>
      </c>
      <c r="C820">
        <v>1453</v>
      </c>
      <c r="D820">
        <v>52</v>
      </c>
    </row>
    <row r="821" spans="2:4" x14ac:dyDescent="0.3">
      <c r="B821" s="6">
        <v>318</v>
      </c>
      <c r="C821">
        <v>1454</v>
      </c>
      <c r="D821">
        <v>51</v>
      </c>
    </row>
    <row r="822" spans="2:4" x14ac:dyDescent="0.3">
      <c r="B822" s="6">
        <v>916</v>
      </c>
      <c r="C822">
        <v>1459</v>
      </c>
      <c r="D822">
        <v>50</v>
      </c>
    </row>
    <row r="823" spans="2:4" x14ac:dyDescent="0.3">
      <c r="B823" s="6">
        <v>530</v>
      </c>
      <c r="C823">
        <v>1506</v>
      </c>
      <c r="D823">
        <v>49</v>
      </c>
    </row>
    <row r="824" spans="2:4" x14ac:dyDescent="0.3">
      <c r="B824" s="6">
        <v>716</v>
      </c>
      <c r="C824">
        <v>1511</v>
      </c>
      <c r="D824">
        <v>48</v>
      </c>
    </row>
    <row r="825" spans="2:4" x14ac:dyDescent="0.3">
      <c r="B825" s="6">
        <v>351</v>
      </c>
      <c r="C825">
        <v>1533</v>
      </c>
      <c r="D825">
        <v>47</v>
      </c>
    </row>
    <row r="826" spans="2:4" x14ac:dyDescent="0.3">
      <c r="B826" s="6">
        <v>314</v>
      </c>
      <c r="C826">
        <v>1536</v>
      </c>
      <c r="D826">
        <v>46</v>
      </c>
    </row>
    <row r="827" spans="2:4" x14ac:dyDescent="0.3">
      <c r="B827" s="6">
        <v>631</v>
      </c>
      <c r="C827">
        <v>1547</v>
      </c>
      <c r="D827">
        <v>45</v>
      </c>
    </row>
    <row r="828" spans="2:4" x14ac:dyDescent="0.3">
      <c r="B828" s="6">
        <v>425</v>
      </c>
      <c r="C828">
        <v>1548</v>
      </c>
      <c r="D828">
        <v>44</v>
      </c>
    </row>
    <row r="829" spans="2:4" x14ac:dyDescent="0.3">
      <c r="B829" s="6">
        <v>585</v>
      </c>
      <c r="C829">
        <v>1585</v>
      </c>
      <c r="D829">
        <v>43</v>
      </c>
    </row>
    <row r="830" spans="2:4" x14ac:dyDescent="0.3">
      <c r="B830" s="6">
        <v>319</v>
      </c>
      <c r="C830">
        <v>1601</v>
      </c>
      <c r="D830">
        <v>42</v>
      </c>
    </row>
    <row r="831" spans="2:4" x14ac:dyDescent="0.3">
      <c r="B831" s="6">
        <v>607</v>
      </c>
      <c r="C831">
        <v>1610</v>
      </c>
      <c r="D831">
        <v>41</v>
      </c>
    </row>
    <row r="832" spans="2:4" x14ac:dyDescent="0.3">
      <c r="B832" s="6">
        <v>518</v>
      </c>
      <c r="C832">
        <v>1711</v>
      </c>
      <c r="D832">
        <v>40</v>
      </c>
    </row>
    <row r="833" spans="2:4" x14ac:dyDescent="0.3">
      <c r="B833" s="6">
        <v>720</v>
      </c>
      <c r="C833">
        <v>1768</v>
      </c>
      <c r="D833">
        <v>39</v>
      </c>
    </row>
    <row r="834" spans="2:4" x14ac:dyDescent="0.3">
      <c r="B834" s="6">
        <v>209</v>
      </c>
      <c r="C834">
        <v>1777</v>
      </c>
      <c r="D834">
        <v>38</v>
      </c>
    </row>
    <row r="835" spans="2:4" x14ac:dyDescent="0.3">
      <c r="B835" s="6">
        <v>562</v>
      </c>
      <c r="C835">
        <v>1780</v>
      </c>
      <c r="D835">
        <v>37</v>
      </c>
    </row>
    <row r="836" spans="2:4" x14ac:dyDescent="0.3">
      <c r="B836" s="6">
        <v>253</v>
      </c>
      <c r="C836">
        <v>1808</v>
      </c>
      <c r="D836">
        <v>36</v>
      </c>
    </row>
    <row r="837" spans="2:4" x14ac:dyDescent="0.3">
      <c r="B837" s="6">
        <v>315</v>
      </c>
      <c r="C837">
        <v>1849</v>
      </c>
      <c r="D837">
        <v>35</v>
      </c>
    </row>
    <row r="838" spans="2:4" x14ac:dyDescent="0.3">
      <c r="B838" s="6">
        <v>225</v>
      </c>
      <c r="C838">
        <v>1866</v>
      </c>
      <c r="D838">
        <v>34</v>
      </c>
    </row>
    <row r="839" spans="2:4" x14ac:dyDescent="0.3">
      <c r="B839" s="6">
        <v>580</v>
      </c>
      <c r="C839">
        <v>1966</v>
      </c>
      <c r="D839">
        <v>33</v>
      </c>
    </row>
    <row r="840" spans="2:4" x14ac:dyDescent="0.3">
      <c r="B840" s="6">
        <v>712</v>
      </c>
      <c r="C840">
        <v>1985</v>
      </c>
      <c r="D840">
        <v>32</v>
      </c>
    </row>
    <row r="841" spans="2:4" x14ac:dyDescent="0.3">
      <c r="B841" s="6">
        <v>857</v>
      </c>
      <c r="C841">
        <v>1994</v>
      </c>
      <c r="D841">
        <v>31</v>
      </c>
    </row>
    <row r="842" spans="2:4" x14ac:dyDescent="0.3">
      <c r="B842" s="6">
        <v>847</v>
      </c>
      <c r="C842">
        <v>2009</v>
      </c>
      <c r="D842">
        <v>30</v>
      </c>
    </row>
    <row r="843" spans="2:4" x14ac:dyDescent="0.3">
      <c r="B843" s="6">
        <v>801</v>
      </c>
      <c r="C843">
        <v>2051</v>
      </c>
      <c r="D843">
        <v>29</v>
      </c>
    </row>
    <row r="844" spans="2:4" x14ac:dyDescent="0.3">
      <c r="B844" s="6">
        <v>951</v>
      </c>
      <c r="C844">
        <v>2065</v>
      </c>
      <c r="D844">
        <v>28</v>
      </c>
    </row>
    <row r="845" spans="2:4" x14ac:dyDescent="0.3">
      <c r="B845" s="6">
        <v>708</v>
      </c>
      <c r="C845">
        <v>2068</v>
      </c>
      <c r="D845">
        <v>27</v>
      </c>
    </row>
    <row r="846" spans="2:4" x14ac:dyDescent="0.3">
      <c r="B846" s="6">
        <v>509</v>
      </c>
      <c r="C846">
        <v>2100</v>
      </c>
      <c r="D846">
        <v>26</v>
      </c>
    </row>
    <row r="847" spans="2:4" x14ac:dyDescent="0.3">
      <c r="B847" s="6">
        <v>541</v>
      </c>
      <c r="C847">
        <v>2180</v>
      </c>
      <c r="D847">
        <v>25</v>
      </c>
    </row>
    <row r="848" spans="2:4" x14ac:dyDescent="0.3">
      <c r="B848" s="6">
        <v>573</v>
      </c>
      <c r="C848">
        <v>2260</v>
      </c>
      <c r="D848">
        <v>24</v>
      </c>
    </row>
    <row r="849" spans="2:4" x14ac:dyDescent="0.3">
      <c r="B849" s="6">
        <v>213</v>
      </c>
      <c r="C849">
        <v>2377</v>
      </c>
      <c r="D849">
        <v>23</v>
      </c>
    </row>
    <row r="850" spans="2:4" x14ac:dyDescent="0.3">
      <c r="B850" s="6">
        <v>630</v>
      </c>
      <c r="C850">
        <v>2377</v>
      </c>
      <c r="D850">
        <v>23</v>
      </c>
    </row>
    <row r="851" spans="2:4" x14ac:dyDescent="0.3">
      <c r="B851" s="6">
        <v>718</v>
      </c>
      <c r="C851">
        <v>2393</v>
      </c>
      <c r="D851">
        <v>22</v>
      </c>
    </row>
    <row r="852" spans="2:4" x14ac:dyDescent="0.3">
      <c r="B852" s="6">
        <v>303</v>
      </c>
      <c r="C852">
        <v>2477</v>
      </c>
      <c r="D852">
        <v>21</v>
      </c>
    </row>
    <row r="853" spans="2:4" x14ac:dyDescent="0.3">
      <c r="B853" s="6">
        <v>563</v>
      </c>
      <c r="C853">
        <v>2553</v>
      </c>
      <c r="D853">
        <v>20</v>
      </c>
    </row>
    <row r="854" spans="2:4" x14ac:dyDescent="0.3">
      <c r="B854" s="6">
        <v>405</v>
      </c>
      <c r="C854">
        <v>2558</v>
      </c>
      <c r="D854">
        <v>19</v>
      </c>
    </row>
    <row r="855" spans="2:4" x14ac:dyDescent="0.3">
      <c r="B855" s="6">
        <v>715</v>
      </c>
      <c r="C855">
        <v>2606</v>
      </c>
      <c r="D855">
        <v>18</v>
      </c>
    </row>
    <row r="856" spans="2:4" x14ac:dyDescent="0.3">
      <c r="B856" s="6">
        <v>262</v>
      </c>
      <c r="C856">
        <v>2740</v>
      </c>
      <c r="D856">
        <v>17</v>
      </c>
    </row>
    <row r="857" spans="2:4" x14ac:dyDescent="0.3">
      <c r="B857" s="6">
        <v>918</v>
      </c>
      <c r="C857">
        <v>2774</v>
      </c>
      <c r="D857">
        <v>16</v>
      </c>
    </row>
    <row r="858" spans="2:4" x14ac:dyDescent="0.3">
      <c r="B858" s="6">
        <v>312</v>
      </c>
      <c r="C858">
        <v>2830</v>
      </c>
      <c r="D858">
        <v>15</v>
      </c>
    </row>
    <row r="859" spans="2:4" x14ac:dyDescent="0.3">
      <c r="B859" s="6">
        <v>203</v>
      </c>
      <c r="C859">
        <v>2834</v>
      </c>
      <c r="D859">
        <v>14</v>
      </c>
    </row>
    <row r="860" spans="2:4" x14ac:dyDescent="0.3">
      <c r="B860" s="6">
        <v>515</v>
      </c>
      <c r="C860">
        <v>2922</v>
      </c>
      <c r="D860">
        <v>13</v>
      </c>
    </row>
    <row r="861" spans="2:4" x14ac:dyDescent="0.3">
      <c r="B861" s="6">
        <v>206</v>
      </c>
      <c r="C861">
        <v>2971</v>
      </c>
      <c r="D861">
        <v>12</v>
      </c>
    </row>
    <row r="862" spans="2:4" x14ac:dyDescent="0.3">
      <c r="B862" s="6">
        <v>719</v>
      </c>
      <c r="C862">
        <v>3205</v>
      </c>
      <c r="D862">
        <v>11</v>
      </c>
    </row>
    <row r="863" spans="2:4" x14ac:dyDescent="0.3">
      <c r="B863" s="6">
        <v>603</v>
      </c>
      <c r="C863">
        <v>3543</v>
      </c>
      <c r="D863">
        <v>10</v>
      </c>
    </row>
    <row r="864" spans="2:4" x14ac:dyDescent="0.3">
      <c r="B864" s="6">
        <v>505</v>
      </c>
      <c r="C864">
        <v>3805</v>
      </c>
      <c r="D864">
        <v>9</v>
      </c>
    </row>
    <row r="865" spans="1:4" x14ac:dyDescent="0.3">
      <c r="B865" s="6">
        <v>503</v>
      </c>
      <c r="C865">
        <v>4007</v>
      </c>
      <c r="D865">
        <v>8</v>
      </c>
    </row>
    <row r="866" spans="1:4" x14ac:dyDescent="0.3">
      <c r="B866" s="6">
        <v>641</v>
      </c>
      <c r="C866">
        <v>4298</v>
      </c>
      <c r="D866">
        <v>7</v>
      </c>
    </row>
    <row r="867" spans="1:4" x14ac:dyDescent="0.3">
      <c r="B867" s="6">
        <v>971</v>
      </c>
      <c r="C867">
        <v>4474</v>
      </c>
      <c r="D867">
        <v>6</v>
      </c>
    </row>
    <row r="868" spans="1:4" x14ac:dyDescent="0.3">
      <c r="B868" s="6">
        <v>815</v>
      </c>
      <c r="C868">
        <v>4617</v>
      </c>
      <c r="D868">
        <v>5</v>
      </c>
    </row>
    <row r="869" spans="1:4" x14ac:dyDescent="0.3">
      <c r="B869" s="6">
        <v>970</v>
      </c>
      <c r="C869">
        <v>4662</v>
      </c>
      <c r="D869">
        <v>4</v>
      </c>
    </row>
    <row r="870" spans="1:4" x14ac:dyDescent="0.3">
      <c r="B870" s="6">
        <v>435</v>
      </c>
      <c r="C870">
        <v>7108</v>
      </c>
      <c r="D870">
        <v>3</v>
      </c>
    </row>
    <row r="871" spans="1:4" x14ac:dyDescent="0.3">
      <c r="B871" s="6">
        <v>775</v>
      </c>
      <c r="C871">
        <v>7399</v>
      </c>
      <c r="D871">
        <v>2</v>
      </c>
    </row>
    <row r="872" spans="1:4" x14ac:dyDescent="0.3">
      <c r="B872" s="6">
        <v>702</v>
      </c>
      <c r="C872">
        <v>7423</v>
      </c>
      <c r="D872">
        <v>1</v>
      </c>
    </row>
    <row r="873" spans="1:4" x14ac:dyDescent="0.3">
      <c r="B873" s="6" t="s">
        <v>66</v>
      </c>
      <c r="C873">
        <v>202895</v>
      </c>
    </row>
    <row r="875" spans="1:4" x14ac:dyDescent="0.3">
      <c r="A875">
        <v>31</v>
      </c>
      <c r="B875" s="5" t="s">
        <v>65</v>
      </c>
      <c r="C875" t="s">
        <v>74</v>
      </c>
    </row>
    <row r="876" spans="1:4" x14ac:dyDescent="0.3">
      <c r="B876" s="6">
        <v>815</v>
      </c>
      <c r="C876" s="7">
        <v>3.0492450747150564E-2</v>
      </c>
    </row>
    <row r="877" spans="1:4" x14ac:dyDescent="0.3">
      <c r="B877" s="6">
        <v>970</v>
      </c>
      <c r="C877" s="7">
        <v>2.7056024630312078E-2</v>
      </c>
    </row>
    <row r="878" spans="1:4" x14ac:dyDescent="0.3">
      <c r="B878" s="6">
        <v>641</v>
      </c>
      <c r="C878" s="7">
        <v>2.6651739204801666E-2</v>
      </c>
    </row>
    <row r="879" spans="1:4" x14ac:dyDescent="0.3">
      <c r="B879" s="6">
        <v>435</v>
      </c>
      <c r="C879" s="7">
        <v>2.6216354900405841E-2</v>
      </c>
    </row>
    <row r="880" spans="1:4" x14ac:dyDescent="0.3">
      <c r="B880" s="6">
        <v>857</v>
      </c>
      <c r="C880" s="7">
        <v>2.3650697392359005E-2</v>
      </c>
    </row>
    <row r="881" spans="2:3" x14ac:dyDescent="0.3">
      <c r="B881" s="6">
        <v>775</v>
      </c>
      <c r="C881" s="7">
        <v>2.1582621946478829E-2</v>
      </c>
    </row>
    <row r="882" spans="2:3" x14ac:dyDescent="0.3">
      <c r="B882" s="6">
        <v>971</v>
      </c>
      <c r="C882" s="7">
        <v>2.1302732036510084E-2</v>
      </c>
    </row>
    <row r="883" spans="2:3" x14ac:dyDescent="0.3">
      <c r="B883" s="6">
        <v>515</v>
      </c>
      <c r="C883" s="7">
        <v>2.083624885322884E-2</v>
      </c>
    </row>
    <row r="884" spans="2:3" x14ac:dyDescent="0.3">
      <c r="B884" s="6">
        <v>312</v>
      </c>
      <c r="C884" s="7">
        <v>2.0696303898244468E-2</v>
      </c>
    </row>
    <row r="885" spans="2:3" x14ac:dyDescent="0.3">
      <c r="B885" s="6">
        <v>719</v>
      </c>
      <c r="C885" s="7">
        <v>2.0245370154405935E-2</v>
      </c>
    </row>
    <row r="886" spans="2:3" x14ac:dyDescent="0.3">
      <c r="B886" s="6">
        <v>503</v>
      </c>
      <c r="C886" s="7">
        <v>1.9747788092239274E-2</v>
      </c>
    </row>
    <row r="887" spans="2:3" x14ac:dyDescent="0.3">
      <c r="B887" s="6">
        <v>718</v>
      </c>
      <c r="C887" s="7">
        <v>1.9561194818926778E-2</v>
      </c>
    </row>
    <row r="888" spans="2:3" x14ac:dyDescent="0.3">
      <c r="B888" s="6">
        <v>702</v>
      </c>
      <c r="C888" s="7">
        <v>1.8161745269083051E-2</v>
      </c>
    </row>
    <row r="889" spans="2:3" x14ac:dyDescent="0.3">
      <c r="B889" s="6">
        <v>351</v>
      </c>
      <c r="C889" s="7">
        <v>1.758641600970285E-2</v>
      </c>
    </row>
    <row r="890" spans="2:3" x14ac:dyDescent="0.3">
      <c r="B890" s="6">
        <v>708</v>
      </c>
      <c r="C890" s="7">
        <v>1.7182130584192441E-2</v>
      </c>
    </row>
    <row r="891" spans="2:3" x14ac:dyDescent="0.3">
      <c r="B891" s="6">
        <v>213</v>
      </c>
      <c r="C891" s="7">
        <v>1.6700097961468489E-2</v>
      </c>
    </row>
    <row r="892" spans="2:3" x14ac:dyDescent="0.3">
      <c r="B892" s="6">
        <v>918</v>
      </c>
      <c r="C892" s="7">
        <v>1.6311361975400788E-2</v>
      </c>
    </row>
    <row r="893" spans="2:3" x14ac:dyDescent="0.3">
      <c r="B893" s="6">
        <v>563</v>
      </c>
      <c r="C893" s="7">
        <v>1.5362846169395592E-2</v>
      </c>
    </row>
    <row r="894" spans="2:3" x14ac:dyDescent="0.3">
      <c r="B894" s="6">
        <v>630</v>
      </c>
      <c r="C894" s="7">
        <v>1.4834165228343518E-2</v>
      </c>
    </row>
    <row r="895" spans="2:3" x14ac:dyDescent="0.3">
      <c r="B895" s="6">
        <v>203</v>
      </c>
      <c r="C895" s="7">
        <v>1.4678670833916437E-2</v>
      </c>
    </row>
    <row r="896" spans="2:3" x14ac:dyDescent="0.3">
      <c r="B896" s="6">
        <v>206</v>
      </c>
      <c r="C896" s="7">
        <v>1.2113013325869603E-2</v>
      </c>
    </row>
    <row r="897" spans="2:3" x14ac:dyDescent="0.3">
      <c r="B897" s="6">
        <v>405</v>
      </c>
      <c r="C897" s="7">
        <v>1.2066365007541479E-2</v>
      </c>
    </row>
    <row r="898" spans="2:3" x14ac:dyDescent="0.3">
      <c r="B898" s="6">
        <v>607</v>
      </c>
      <c r="C898" s="7">
        <v>1.2050815568098771E-2</v>
      </c>
    </row>
    <row r="899" spans="2:3" x14ac:dyDescent="0.3">
      <c r="B899" s="6">
        <v>847</v>
      </c>
      <c r="C899" s="7">
        <v>1.2035266128656063E-2</v>
      </c>
    </row>
    <row r="900" spans="2:3" x14ac:dyDescent="0.3">
      <c r="B900" s="6">
        <v>585</v>
      </c>
      <c r="C900" s="7">
        <v>1.1537684066489404E-2</v>
      </c>
    </row>
    <row r="901" spans="2:3" x14ac:dyDescent="0.3">
      <c r="B901" s="6">
        <v>303</v>
      </c>
      <c r="C901" s="7">
        <v>1.149103574816128E-2</v>
      </c>
    </row>
    <row r="902" spans="2:3" x14ac:dyDescent="0.3">
      <c r="B902" s="6">
        <v>712</v>
      </c>
      <c r="C902" s="7">
        <v>1.1335541353734198E-2</v>
      </c>
    </row>
    <row r="903" spans="2:3" x14ac:dyDescent="0.3">
      <c r="B903" s="6">
        <v>262</v>
      </c>
      <c r="C903" s="7">
        <v>1.0713563776025874E-2</v>
      </c>
    </row>
    <row r="904" spans="2:3" x14ac:dyDescent="0.3">
      <c r="B904" s="6">
        <v>720</v>
      </c>
      <c r="C904" s="7">
        <v>1.0402574987171712E-2</v>
      </c>
    </row>
    <row r="905" spans="2:3" x14ac:dyDescent="0.3">
      <c r="B905" s="6">
        <v>541</v>
      </c>
      <c r="C905" s="7">
        <v>1.0402574987171712E-2</v>
      </c>
    </row>
    <row r="906" spans="2:3" x14ac:dyDescent="0.3">
      <c r="B906" s="6">
        <v>432</v>
      </c>
      <c r="C906" s="7">
        <v>1.0091586198317551E-2</v>
      </c>
    </row>
    <row r="907" spans="2:3" x14ac:dyDescent="0.3">
      <c r="B907" s="6">
        <v>518</v>
      </c>
      <c r="C907" s="7">
        <v>9.9827401222185932E-3</v>
      </c>
    </row>
    <row r="908" spans="2:3" x14ac:dyDescent="0.3">
      <c r="B908" s="6">
        <v>319</v>
      </c>
      <c r="C908" s="7">
        <v>9.9671906827758852E-3</v>
      </c>
    </row>
    <row r="909" spans="2:3" x14ac:dyDescent="0.3">
      <c r="B909" s="6">
        <v>225</v>
      </c>
      <c r="C909" s="7">
        <v>9.6251030150363084E-3</v>
      </c>
    </row>
    <row r="910" spans="2:3" x14ac:dyDescent="0.3">
      <c r="B910" s="6">
        <v>603</v>
      </c>
      <c r="C910" s="7">
        <v>9.4851580600519344E-3</v>
      </c>
    </row>
    <row r="911" spans="2:3" x14ac:dyDescent="0.3">
      <c r="B911" s="6">
        <v>315</v>
      </c>
      <c r="C911" s="7">
        <v>9.4229603022811022E-3</v>
      </c>
    </row>
    <row r="912" spans="2:3" x14ac:dyDescent="0.3">
      <c r="B912" s="6">
        <v>209</v>
      </c>
      <c r="C912" s="7">
        <v>9.314114226182146E-3</v>
      </c>
    </row>
    <row r="913" spans="2:3" x14ac:dyDescent="0.3">
      <c r="B913" s="6">
        <v>253</v>
      </c>
      <c r="C913" s="7">
        <v>9.2519164684113139E-3</v>
      </c>
    </row>
    <row r="914" spans="2:3" x14ac:dyDescent="0.3">
      <c r="B914" s="6">
        <v>715</v>
      </c>
      <c r="C914" s="7">
        <v>9.0964220739842335E-3</v>
      </c>
    </row>
    <row r="915" spans="2:3" x14ac:dyDescent="0.3">
      <c r="B915" s="6">
        <v>917</v>
      </c>
      <c r="C915" s="7">
        <v>8.7854332851300711E-3</v>
      </c>
    </row>
    <row r="916" spans="2:3" x14ac:dyDescent="0.3">
      <c r="B916" s="6">
        <v>562</v>
      </c>
      <c r="C916" s="7">
        <v>8.5832905723748666E-3</v>
      </c>
    </row>
    <row r="917" spans="2:3" x14ac:dyDescent="0.3">
      <c r="B917" s="6">
        <v>513</v>
      </c>
      <c r="C917" s="7">
        <v>8.3344995412915363E-3</v>
      </c>
    </row>
    <row r="918" spans="2:3" x14ac:dyDescent="0.3">
      <c r="B918" s="6">
        <v>580</v>
      </c>
      <c r="C918" s="7">
        <v>8.179005146864456E-3</v>
      </c>
    </row>
    <row r="919" spans="2:3" x14ac:dyDescent="0.3">
      <c r="B919" s="6">
        <v>415</v>
      </c>
      <c r="C919" s="7">
        <v>8.1168073890936238E-3</v>
      </c>
    </row>
    <row r="920" spans="2:3" x14ac:dyDescent="0.3">
      <c r="B920" s="6">
        <v>530</v>
      </c>
      <c r="C920" s="7">
        <v>8.05460963132279E-3</v>
      </c>
    </row>
    <row r="921" spans="2:3" x14ac:dyDescent="0.3">
      <c r="B921" s="6">
        <v>360</v>
      </c>
      <c r="C921" s="7">
        <v>8.0079613129946658E-3</v>
      </c>
    </row>
    <row r="922" spans="2:3" x14ac:dyDescent="0.3">
      <c r="B922" s="6">
        <v>801</v>
      </c>
      <c r="C922" s="7">
        <v>7.9768624341092498E-3</v>
      </c>
    </row>
    <row r="923" spans="2:3" x14ac:dyDescent="0.3">
      <c r="B923" s="6">
        <v>773</v>
      </c>
      <c r="C923" s="7">
        <v>7.9302141157811257E-3</v>
      </c>
    </row>
    <row r="924" spans="2:3" x14ac:dyDescent="0.3">
      <c r="B924" s="6">
        <v>707</v>
      </c>
      <c r="C924" s="7">
        <v>7.6969725241405051E-3</v>
      </c>
    </row>
    <row r="925" spans="2:3" x14ac:dyDescent="0.3">
      <c r="B925" s="6">
        <v>509</v>
      </c>
      <c r="C925" s="7">
        <v>7.6814230846977962E-3</v>
      </c>
    </row>
    <row r="926" spans="2:3" x14ac:dyDescent="0.3">
      <c r="B926" s="6">
        <v>985</v>
      </c>
      <c r="C926" s="7">
        <v>7.57257700859884E-3</v>
      </c>
    </row>
    <row r="927" spans="2:3" x14ac:dyDescent="0.3">
      <c r="B927" s="6">
        <v>425</v>
      </c>
      <c r="C927" s="7">
        <v>7.4948298113852998E-3</v>
      </c>
    </row>
    <row r="928" spans="2:3" x14ac:dyDescent="0.3">
      <c r="B928" s="6">
        <v>959</v>
      </c>
      <c r="C928" s="7">
        <v>7.4170826141717588E-3</v>
      </c>
    </row>
    <row r="929" spans="2:3" x14ac:dyDescent="0.3">
      <c r="B929" s="6">
        <v>318</v>
      </c>
      <c r="C929" s="7">
        <v>7.2926870986300945E-3</v>
      </c>
    </row>
    <row r="930" spans="2:3" x14ac:dyDescent="0.3">
      <c r="B930" s="6">
        <v>860</v>
      </c>
      <c r="C930" s="7">
        <v>6.7484567181353115E-3</v>
      </c>
    </row>
    <row r="931" spans="2:3" x14ac:dyDescent="0.3">
      <c r="B931" s="6">
        <v>409</v>
      </c>
      <c r="C931" s="7">
        <v>6.7484567181353115E-3</v>
      </c>
    </row>
    <row r="932" spans="2:3" x14ac:dyDescent="0.3">
      <c r="B932" s="6">
        <v>212</v>
      </c>
      <c r="C932" s="7">
        <v>6.5618634448228142E-3</v>
      </c>
    </row>
    <row r="933" spans="2:3" x14ac:dyDescent="0.3">
      <c r="B933" s="6">
        <v>631</v>
      </c>
      <c r="C933" s="7">
        <v>6.390819610953025E-3</v>
      </c>
    </row>
    <row r="934" spans="2:3" x14ac:dyDescent="0.3">
      <c r="B934" s="6">
        <v>510</v>
      </c>
      <c r="C934" s="7">
        <v>6.390819610953025E-3</v>
      </c>
    </row>
    <row r="935" spans="2:3" x14ac:dyDescent="0.3">
      <c r="B935" s="6">
        <v>978</v>
      </c>
      <c r="C935" s="7">
        <v>6.375270171510317E-3</v>
      </c>
    </row>
    <row r="936" spans="2:3" x14ac:dyDescent="0.3">
      <c r="B936" s="6">
        <v>661</v>
      </c>
      <c r="C936" s="7">
        <v>6.1264791404269875E-3</v>
      </c>
    </row>
    <row r="937" spans="2:3" x14ac:dyDescent="0.3">
      <c r="B937" s="6">
        <v>646</v>
      </c>
      <c r="C937" s="7">
        <v>5.9243364276717822E-3</v>
      </c>
    </row>
    <row r="938" spans="2:3" x14ac:dyDescent="0.3">
      <c r="B938" s="6">
        <v>920</v>
      </c>
      <c r="C938" s="7">
        <v>5.9243364276717822E-3</v>
      </c>
    </row>
    <row r="939" spans="2:3" x14ac:dyDescent="0.3">
      <c r="B939" s="6">
        <v>419</v>
      </c>
      <c r="C939" s="7">
        <v>5.9087869882290742E-3</v>
      </c>
    </row>
    <row r="940" spans="2:3" x14ac:dyDescent="0.3">
      <c r="B940" s="6">
        <v>916</v>
      </c>
      <c r="C940" s="7">
        <v>5.8932375487863661E-3</v>
      </c>
    </row>
    <row r="941" spans="2:3" x14ac:dyDescent="0.3">
      <c r="B941" s="6">
        <v>772</v>
      </c>
      <c r="C941" s="7">
        <v>5.5666993204894965E-3</v>
      </c>
    </row>
    <row r="942" spans="2:3" x14ac:dyDescent="0.3">
      <c r="B942" s="6">
        <v>234</v>
      </c>
      <c r="C942" s="7">
        <v>5.5356004416040805E-3</v>
      </c>
    </row>
    <row r="943" spans="2:3" x14ac:dyDescent="0.3">
      <c r="B943" s="6">
        <v>561</v>
      </c>
      <c r="C943" s="7">
        <v>5.4734026838332474E-3</v>
      </c>
    </row>
    <row r="944" spans="2:3" x14ac:dyDescent="0.3">
      <c r="B944" s="6">
        <v>937</v>
      </c>
      <c r="C944" s="7">
        <v>5.3956554866197073E-3</v>
      </c>
    </row>
    <row r="945" spans="2:3" x14ac:dyDescent="0.3">
      <c r="B945" s="6">
        <v>740</v>
      </c>
      <c r="C945" s="7">
        <v>5.3801060471769992E-3</v>
      </c>
    </row>
    <row r="946" spans="2:3" x14ac:dyDescent="0.3">
      <c r="B946" s="6">
        <v>337</v>
      </c>
      <c r="C946" s="7">
        <v>5.3645566077342912E-3</v>
      </c>
    </row>
    <row r="947" spans="2:3" x14ac:dyDescent="0.3">
      <c r="B947" s="6">
        <v>573</v>
      </c>
      <c r="C947" s="7">
        <v>5.3490071682915832E-3</v>
      </c>
    </row>
    <row r="948" spans="2:3" x14ac:dyDescent="0.3">
      <c r="B948" s="6">
        <v>614</v>
      </c>
      <c r="C948" s="7">
        <v>5.255710531635335E-3</v>
      </c>
    </row>
    <row r="949" spans="2:3" x14ac:dyDescent="0.3">
      <c r="B949" s="6">
        <v>972</v>
      </c>
      <c r="C949" s="7">
        <v>4.9913700611092966E-3</v>
      </c>
    </row>
    <row r="950" spans="2:3" x14ac:dyDescent="0.3">
      <c r="B950" s="6">
        <v>818</v>
      </c>
      <c r="C950" s="7">
        <v>4.9602711822238806E-3</v>
      </c>
    </row>
    <row r="951" spans="2:3" x14ac:dyDescent="0.3">
      <c r="B951" s="6">
        <v>407</v>
      </c>
      <c r="C951" s="7">
        <v>4.9291723033384645E-3</v>
      </c>
    </row>
    <row r="952" spans="2:3" x14ac:dyDescent="0.3">
      <c r="B952" s="6">
        <v>936</v>
      </c>
      <c r="C952" s="7">
        <v>4.6959307116978431E-3</v>
      </c>
    </row>
    <row r="953" spans="2:3" x14ac:dyDescent="0.3">
      <c r="B953" s="6">
        <v>714</v>
      </c>
      <c r="C953" s="7">
        <v>4.6181835144843029E-3</v>
      </c>
    </row>
    <row r="954" spans="2:3" x14ac:dyDescent="0.3">
      <c r="B954" s="6">
        <v>915</v>
      </c>
      <c r="C954" s="7">
        <v>4.5404363172707627E-3</v>
      </c>
    </row>
    <row r="955" spans="2:3" x14ac:dyDescent="0.3">
      <c r="B955" s="6">
        <v>323</v>
      </c>
      <c r="C955" s="7">
        <v>4.3849419228436815E-3</v>
      </c>
    </row>
    <row r="956" spans="2:3" x14ac:dyDescent="0.3">
      <c r="B956" s="6">
        <v>904</v>
      </c>
      <c r="C956" s="7">
        <v>4.3227441650728494E-3</v>
      </c>
    </row>
    <row r="957" spans="2:3" x14ac:dyDescent="0.3">
      <c r="B957" s="6">
        <v>951</v>
      </c>
      <c r="C957" s="7">
        <v>4.2916452861874333E-3</v>
      </c>
    </row>
    <row r="958" spans="2:3" x14ac:dyDescent="0.3">
      <c r="B958" s="6">
        <v>309</v>
      </c>
      <c r="C958" s="7">
        <v>4.2605464073020164E-3</v>
      </c>
    </row>
    <row r="959" spans="2:3" x14ac:dyDescent="0.3">
      <c r="B959" s="6">
        <v>508</v>
      </c>
      <c r="C959" s="7">
        <v>4.2294475284166003E-3</v>
      </c>
    </row>
    <row r="960" spans="2:3" x14ac:dyDescent="0.3">
      <c r="B960" s="6">
        <v>254</v>
      </c>
      <c r="C960" s="7">
        <v>4.1672497706457682E-3</v>
      </c>
    </row>
    <row r="961" spans="2:3" x14ac:dyDescent="0.3">
      <c r="B961" s="6">
        <v>626</v>
      </c>
      <c r="C961" s="7">
        <v>4.1206014523176441E-3</v>
      </c>
    </row>
    <row r="962" spans="2:3" x14ac:dyDescent="0.3">
      <c r="B962" s="6">
        <v>805</v>
      </c>
      <c r="C962" s="7">
        <v>4.027304815661395E-3</v>
      </c>
    </row>
    <row r="963" spans="2:3" x14ac:dyDescent="0.3">
      <c r="B963" s="6">
        <v>817</v>
      </c>
      <c r="C963" s="7">
        <v>3.9806564973332709E-3</v>
      </c>
    </row>
    <row r="964" spans="2:3" x14ac:dyDescent="0.3">
      <c r="B964" s="6">
        <v>516</v>
      </c>
      <c r="C964" s="7">
        <v>3.7318654662499419E-3</v>
      </c>
    </row>
    <row r="965" spans="2:3" x14ac:dyDescent="0.3">
      <c r="B965" s="6">
        <v>949</v>
      </c>
      <c r="C965" s="7">
        <v>3.6230193901509852E-3</v>
      </c>
    </row>
    <row r="966" spans="2:3" x14ac:dyDescent="0.3">
      <c r="B966" s="6">
        <v>727</v>
      </c>
      <c r="C966" s="7">
        <v>3.4830744351666124E-3</v>
      </c>
    </row>
    <row r="967" spans="2:3" x14ac:dyDescent="0.3">
      <c r="B967" s="6">
        <v>440</v>
      </c>
      <c r="C967" s="7">
        <v>3.4053272379530718E-3</v>
      </c>
    </row>
    <row r="968" spans="2:3" x14ac:dyDescent="0.3">
      <c r="B968" s="6">
        <v>956</v>
      </c>
      <c r="C968" s="7">
        <v>3.4053272379530718E-3</v>
      </c>
    </row>
    <row r="969" spans="2:3" x14ac:dyDescent="0.3">
      <c r="B969" s="6">
        <v>505</v>
      </c>
      <c r="C969" s="7">
        <v>3.3586789196249477E-3</v>
      </c>
    </row>
    <row r="970" spans="2:3" x14ac:dyDescent="0.3">
      <c r="B970" s="6">
        <v>314</v>
      </c>
      <c r="C970" s="7">
        <v>3.3120306012968232E-3</v>
      </c>
    </row>
    <row r="971" spans="2:3" x14ac:dyDescent="0.3">
      <c r="B971" s="6">
        <v>475</v>
      </c>
      <c r="C971" s="7">
        <v>3.2809317224114071E-3</v>
      </c>
    </row>
    <row r="972" spans="2:3" x14ac:dyDescent="0.3">
      <c r="B972" s="6">
        <v>617</v>
      </c>
      <c r="C972" s="7">
        <v>3.1720856463124504E-3</v>
      </c>
    </row>
    <row r="973" spans="2:3" x14ac:dyDescent="0.3">
      <c r="B973" s="6">
        <v>831</v>
      </c>
      <c r="C973" s="7">
        <v>3.0943384490989098E-3</v>
      </c>
    </row>
    <row r="974" spans="2:3" x14ac:dyDescent="0.3">
      <c r="B974" s="6">
        <v>618</v>
      </c>
      <c r="C974" s="7">
        <v>3.0632395702134938E-3</v>
      </c>
    </row>
    <row r="975" spans="2:3" x14ac:dyDescent="0.3">
      <c r="B975" s="6">
        <v>224</v>
      </c>
      <c r="C975" s="7">
        <v>3.0476901307707857E-3</v>
      </c>
    </row>
    <row r="976" spans="2:3" x14ac:dyDescent="0.3">
      <c r="B976" s="6">
        <v>760</v>
      </c>
      <c r="C976" s="7">
        <v>3.0321406913280777E-3</v>
      </c>
    </row>
    <row r="977" spans="2:3" x14ac:dyDescent="0.3">
      <c r="B977" s="6">
        <v>414</v>
      </c>
      <c r="C977" s="7">
        <v>2.9699429335572451E-3</v>
      </c>
    </row>
    <row r="978" spans="2:3" x14ac:dyDescent="0.3">
      <c r="B978" s="6">
        <v>210</v>
      </c>
      <c r="C978" s="7">
        <v>2.8144485391301643E-3</v>
      </c>
    </row>
    <row r="979" spans="2:3" x14ac:dyDescent="0.3">
      <c r="B979" s="6">
        <v>321</v>
      </c>
      <c r="C979" s="7">
        <v>2.6900530235884996E-3</v>
      </c>
    </row>
    <row r="980" spans="2:3" x14ac:dyDescent="0.3">
      <c r="B980" s="6">
        <v>925</v>
      </c>
      <c r="C980" s="7">
        <v>2.6589541447030835E-3</v>
      </c>
    </row>
    <row r="981" spans="2:3" x14ac:dyDescent="0.3">
      <c r="B981" s="6">
        <v>813</v>
      </c>
      <c r="C981" s="7">
        <v>2.6434047052603755E-3</v>
      </c>
    </row>
    <row r="982" spans="2:3" x14ac:dyDescent="0.3">
      <c r="B982" s="6">
        <v>636</v>
      </c>
      <c r="C982" s="7">
        <v>2.6434047052603755E-3</v>
      </c>
    </row>
    <row r="983" spans="2:3" x14ac:dyDescent="0.3">
      <c r="B983" s="6">
        <v>954</v>
      </c>
      <c r="C983" s="7">
        <v>2.5190091897187108E-3</v>
      </c>
    </row>
    <row r="984" spans="2:3" x14ac:dyDescent="0.3">
      <c r="B984" s="6">
        <v>330</v>
      </c>
      <c r="C984" s="7">
        <v>2.4879103108332943E-3</v>
      </c>
    </row>
    <row r="985" spans="2:3" x14ac:dyDescent="0.3">
      <c r="B985" s="6">
        <v>430</v>
      </c>
      <c r="C985" s="7">
        <v>2.4101631136197541E-3</v>
      </c>
    </row>
    <row r="986" spans="2:3" x14ac:dyDescent="0.3">
      <c r="B986" s="6">
        <v>754</v>
      </c>
      <c r="C986" s="7">
        <v>2.3479653558489215E-3</v>
      </c>
    </row>
    <row r="987" spans="2:3" x14ac:dyDescent="0.3">
      <c r="B987" s="6">
        <v>305</v>
      </c>
      <c r="C987" s="7">
        <v>2.0836248853228841E-3</v>
      </c>
    </row>
    <row r="988" spans="2:3" x14ac:dyDescent="0.3">
      <c r="B988" s="6">
        <v>806</v>
      </c>
      <c r="C988" s="7">
        <v>2.0836248853228841E-3</v>
      </c>
    </row>
    <row r="989" spans="2:3" x14ac:dyDescent="0.3">
      <c r="B989" s="6">
        <v>559</v>
      </c>
      <c r="C989" s="7">
        <v>2.0058776881093435E-3</v>
      </c>
    </row>
    <row r="990" spans="2:3" x14ac:dyDescent="0.3">
      <c r="B990" s="6">
        <v>781</v>
      </c>
      <c r="C990" s="7">
        <v>1.9747788092239274E-3</v>
      </c>
    </row>
    <row r="991" spans="2:3" x14ac:dyDescent="0.3">
      <c r="B991" s="6">
        <v>716</v>
      </c>
      <c r="C991" s="7">
        <v>1.881482172567679E-3</v>
      </c>
    </row>
    <row r="992" spans="2:3" x14ac:dyDescent="0.3">
      <c r="B992" s="6">
        <v>786</v>
      </c>
      <c r="C992" s="7">
        <v>1.8192844147968466E-3</v>
      </c>
    </row>
    <row r="993" spans="2:3" x14ac:dyDescent="0.3">
      <c r="B993" s="6">
        <v>682</v>
      </c>
      <c r="C993" s="7">
        <v>1.7415372175833062E-3</v>
      </c>
    </row>
    <row r="994" spans="2:3" x14ac:dyDescent="0.3">
      <c r="B994" s="6">
        <v>504</v>
      </c>
      <c r="C994" s="7">
        <v>1.6482405809270576E-3</v>
      </c>
    </row>
    <row r="995" spans="2:3" x14ac:dyDescent="0.3">
      <c r="B995" s="6">
        <v>214</v>
      </c>
      <c r="C995" s="7">
        <v>1.5860428231562252E-3</v>
      </c>
    </row>
    <row r="996" spans="2:3" x14ac:dyDescent="0.3">
      <c r="B996" s="6">
        <v>386</v>
      </c>
      <c r="C996" s="7">
        <v>1.4927461864999766E-3</v>
      </c>
    </row>
    <row r="997" spans="2:3" x14ac:dyDescent="0.3">
      <c r="B997" s="6">
        <v>608</v>
      </c>
      <c r="C997" s="7">
        <v>1.4149989892864362E-3</v>
      </c>
    </row>
    <row r="998" spans="2:3" x14ac:dyDescent="0.3">
      <c r="B998" s="6">
        <v>567</v>
      </c>
      <c r="C998" s="7">
        <v>1.3839001104010201E-3</v>
      </c>
    </row>
    <row r="999" spans="2:3" x14ac:dyDescent="0.3">
      <c r="B999" s="6">
        <v>816</v>
      </c>
      <c r="C999" s="7">
        <v>1.3528012315156038E-3</v>
      </c>
    </row>
    <row r="1000" spans="2:3" x14ac:dyDescent="0.3">
      <c r="B1000" s="6">
        <v>325</v>
      </c>
      <c r="C1000" s="7">
        <v>1.2595045948593554E-3</v>
      </c>
    </row>
    <row r="1001" spans="2:3" x14ac:dyDescent="0.3">
      <c r="B1001" s="6">
        <v>408</v>
      </c>
      <c r="C1001" s="7">
        <v>1.2284057159739391E-3</v>
      </c>
    </row>
    <row r="1002" spans="2:3" x14ac:dyDescent="0.3">
      <c r="B1002" s="6">
        <v>217</v>
      </c>
      <c r="C1002" s="7">
        <v>1.2128562765312311E-3</v>
      </c>
    </row>
    <row r="1003" spans="2:3" x14ac:dyDescent="0.3">
      <c r="B1003" s="6">
        <v>239</v>
      </c>
      <c r="C1003" s="7">
        <v>1.2128562765312311E-3</v>
      </c>
    </row>
    <row r="1004" spans="2:3" x14ac:dyDescent="0.3">
      <c r="B1004" s="6">
        <v>863</v>
      </c>
      <c r="C1004" s="7">
        <v>1.1817573976458148E-3</v>
      </c>
    </row>
    <row r="1005" spans="2:3" x14ac:dyDescent="0.3">
      <c r="B1005" s="6">
        <v>417</v>
      </c>
      <c r="C1005" s="7">
        <v>1.1817573976458148E-3</v>
      </c>
    </row>
    <row r="1006" spans="2:3" x14ac:dyDescent="0.3">
      <c r="B1006" s="6">
        <v>361</v>
      </c>
      <c r="C1006" s="7">
        <v>1.0884607609895664E-3</v>
      </c>
    </row>
    <row r="1007" spans="2:3" x14ac:dyDescent="0.3">
      <c r="B1007" s="6">
        <v>660</v>
      </c>
      <c r="C1007" s="7">
        <v>1.026263003218734E-3</v>
      </c>
    </row>
    <row r="1008" spans="2:3" x14ac:dyDescent="0.3">
      <c r="B1008" s="6">
        <v>713</v>
      </c>
      <c r="C1008" s="7">
        <v>9.0186748767706929E-4</v>
      </c>
    </row>
    <row r="1009" spans="2:3" x14ac:dyDescent="0.3">
      <c r="B1009" s="6">
        <v>352</v>
      </c>
      <c r="C1009" s="7">
        <v>8.8631804823436115E-4</v>
      </c>
    </row>
    <row r="1010" spans="2:3" x14ac:dyDescent="0.3">
      <c r="B1010" s="6">
        <v>832</v>
      </c>
      <c r="C1010" s="7">
        <v>8.5521916934894497E-4</v>
      </c>
    </row>
    <row r="1011" spans="2:3" x14ac:dyDescent="0.3">
      <c r="B1011" s="6">
        <v>850</v>
      </c>
      <c r="C1011" s="7">
        <v>7.9302141157811261E-4</v>
      </c>
    </row>
    <row r="1012" spans="2:3" x14ac:dyDescent="0.3">
      <c r="B1012" s="6">
        <v>512</v>
      </c>
      <c r="C1012" s="7">
        <v>7.3082365380728025E-4</v>
      </c>
    </row>
    <row r="1013" spans="2:3" x14ac:dyDescent="0.3">
      <c r="B1013" s="6">
        <v>281</v>
      </c>
      <c r="C1013" s="7">
        <v>6.0642813826561554E-4</v>
      </c>
    </row>
    <row r="1014" spans="2:3" x14ac:dyDescent="0.3">
      <c r="B1014" s="6">
        <v>347</v>
      </c>
      <c r="C1014" s="7">
        <v>5.2868094105207504E-4</v>
      </c>
    </row>
    <row r="1015" spans="2:3" x14ac:dyDescent="0.3">
      <c r="B1015" s="6">
        <v>469</v>
      </c>
      <c r="C1015" s="7">
        <v>4.3538430439582656E-4</v>
      </c>
    </row>
    <row r="1016" spans="2:3" x14ac:dyDescent="0.3">
      <c r="B1016" s="6">
        <v>339</v>
      </c>
      <c r="C1016" s="7">
        <v>2.7988990996874561E-4</v>
      </c>
    </row>
    <row r="1017" spans="2:3" x14ac:dyDescent="0.3">
      <c r="B1017" s="6">
        <v>413</v>
      </c>
      <c r="C1017" s="7">
        <v>2.3324159164062137E-4</v>
      </c>
    </row>
    <row r="1018" spans="2:3" x14ac:dyDescent="0.3">
      <c r="B1018" s="6">
        <v>774</v>
      </c>
      <c r="C1018" s="7">
        <v>1.8659327331249707E-4</v>
      </c>
    </row>
    <row r="1019" spans="2:3" x14ac:dyDescent="0.3">
      <c r="B1019" s="6">
        <v>619</v>
      </c>
      <c r="C1019" s="7">
        <v>-4.6648318328124268E-5</v>
      </c>
    </row>
    <row r="1020" spans="2:3" x14ac:dyDescent="0.3">
      <c r="B1020" s="6">
        <v>216</v>
      </c>
      <c r="C1020" s="7">
        <v>-7.7747197213540447E-5</v>
      </c>
    </row>
    <row r="1021" spans="2:3" x14ac:dyDescent="0.3">
      <c r="B1021" s="6">
        <v>650</v>
      </c>
      <c r="C1021" s="7">
        <v>-1.0573618821041501E-3</v>
      </c>
    </row>
    <row r="1022" spans="2:3" x14ac:dyDescent="0.3">
      <c r="B1022" s="6">
        <v>845</v>
      </c>
      <c r="C1022" s="7">
        <v>-2.0836248853228841E-3</v>
      </c>
    </row>
    <row r="1023" spans="2:3" x14ac:dyDescent="0.3">
      <c r="B1023" s="6">
        <v>909</v>
      </c>
      <c r="C1023" s="7">
        <v>-3.6852171479218173E-3</v>
      </c>
    </row>
    <row r="1024" spans="2:3" x14ac:dyDescent="0.3">
      <c r="B1024" s="6">
        <v>914</v>
      </c>
      <c r="C1024" s="7">
        <v>-7.7436208424686293E-3</v>
      </c>
    </row>
    <row r="1025" spans="1:4" x14ac:dyDescent="0.3">
      <c r="B1025" s="6" t="s">
        <v>66</v>
      </c>
      <c r="C1025" s="7">
        <v>1</v>
      </c>
    </row>
    <row r="1027" spans="1:4" x14ac:dyDescent="0.3">
      <c r="A1027">
        <v>32</v>
      </c>
      <c r="B1027" s="5" t="s">
        <v>150</v>
      </c>
      <c r="C1027" t="s">
        <v>122</v>
      </c>
      <c r="D1027" t="s">
        <v>77</v>
      </c>
    </row>
    <row r="1028" spans="1:4" x14ac:dyDescent="0.3">
      <c r="B1028" s="6">
        <v>702</v>
      </c>
      <c r="C1028">
        <v>7741</v>
      </c>
      <c r="D1028">
        <v>1</v>
      </c>
    </row>
    <row r="1029" spans="1:4" x14ac:dyDescent="0.3">
      <c r="B1029" s="6">
        <v>775</v>
      </c>
      <c r="C1029">
        <v>7487</v>
      </c>
      <c r="D1029">
        <v>2</v>
      </c>
    </row>
    <row r="1030" spans="1:4" x14ac:dyDescent="0.3">
      <c r="B1030" s="6">
        <v>435</v>
      </c>
      <c r="C1030">
        <v>6631</v>
      </c>
      <c r="D1030">
        <v>3</v>
      </c>
    </row>
    <row r="1031" spans="1:4" x14ac:dyDescent="0.3">
      <c r="B1031" s="6">
        <v>505</v>
      </c>
      <c r="C1031">
        <v>4208</v>
      </c>
      <c r="D1031">
        <v>4</v>
      </c>
    </row>
    <row r="1032" spans="1:4" x14ac:dyDescent="0.3">
      <c r="B1032" s="6">
        <v>971</v>
      </c>
      <c r="C1032">
        <v>3846</v>
      </c>
      <c r="D1032">
        <v>5</v>
      </c>
    </row>
    <row r="1033" spans="1:4" x14ac:dyDescent="0.3">
      <c r="B1033" s="6">
        <v>970</v>
      </c>
      <c r="C1033">
        <v>3755</v>
      </c>
      <c r="D1033">
        <v>6</v>
      </c>
    </row>
    <row r="1034" spans="1:4" x14ac:dyDescent="0.3">
      <c r="B1034" s="6">
        <v>603</v>
      </c>
      <c r="C1034">
        <v>3524</v>
      </c>
      <c r="D1034">
        <v>7</v>
      </c>
    </row>
    <row r="1035" spans="1:4" x14ac:dyDescent="0.3">
      <c r="B1035" s="6">
        <v>503</v>
      </c>
      <c r="C1035">
        <v>3447</v>
      </c>
      <c r="D1035">
        <v>8</v>
      </c>
    </row>
    <row r="1036" spans="1:4" x14ac:dyDescent="0.3">
      <c r="B1036" s="6">
        <v>815</v>
      </c>
      <c r="C1036">
        <v>3443</v>
      </c>
      <c r="D1036">
        <v>9</v>
      </c>
    </row>
    <row r="1037" spans="1:4" x14ac:dyDescent="0.3">
      <c r="B1037" s="6">
        <v>641</v>
      </c>
      <c r="C1037">
        <v>3373</v>
      </c>
      <c r="D1037">
        <v>10</v>
      </c>
    </row>
    <row r="1038" spans="1:4" x14ac:dyDescent="0.3">
      <c r="B1038" s="6">
        <v>206</v>
      </c>
      <c r="C1038">
        <v>2821</v>
      </c>
      <c r="D1038">
        <v>11</v>
      </c>
    </row>
    <row r="1039" spans="1:4" x14ac:dyDescent="0.3">
      <c r="B1039" s="6">
        <v>715</v>
      </c>
      <c r="C1039">
        <v>2632</v>
      </c>
      <c r="D1039">
        <v>12</v>
      </c>
    </row>
    <row r="1040" spans="1:4" x14ac:dyDescent="0.3">
      <c r="B1040" s="6">
        <v>262</v>
      </c>
      <c r="C1040">
        <v>2623</v>
      </c>
      <c r="D1040">
        <v>13</v>
      </c>
    </row>
    <row r="1041" spans="2:4" x14ac:dyDescent="0.3">
      <c r="B1041" s="6">
        <v>719</v>
      </c>
      <c r="C1041">
        <v>2479</v>
      </c>
      <c r="D1041">
        <v>14</v>
      </c>
    </row>
    <row r="1042" spans="2:4" x14ac:dyDescent="0.3">
      <c r="B1042" s="6">
        <v>203</v>
      </c>
      <c r="C1042">
        <v>2462</v>
      </c>
      <c r="D1042">
        <v>15</v>
      </c>
    </row>
    <row r="1043" spans="2:4" x14ac:dyDescent="0.3">
      <c r="B1043" s="6">
        <v>573</v>
      </c>
      <c r="C1043">
        <v>2369</v>
      </c>
      <c r="D1043">
        <v>16</v>
      </c>
    </row>
    <row r="1044" spans="2:4" x14ac:dyDescent="0.3">
      <c r="B1044" s="6">
        <v>405</v>
      </c>
      <c r="C1044">
        <v>2298</v>
      </c>
      <c r="D1044">
        <v>17</v>
      </c>
    </row>
    <row r="1045" spans="2:4" x14ac:dyDescent="0.3">
      <c r="B1045" s="6">
        <v>918</v>
      </c>
      <c r="C1045">
        <v>2243</v>
      </c>
      <c r="D1045">
        <v>18</v>
      </c>
    </row>
    <row r="1046" spans="2:4" x14ac:dyDescent="0.3">
      <c r="B1046" s="6">
        <v>515</v>
      </c>
      <c r="C1046">
        <v>2215</v>
      </c>
      <c r="D1046">
        <v>19</v>
      </c>
    </row>
    <row r="1047" spans="2:4" x14ac:dyDescent="0.3">
      <c r="B1047" s="6">
        <v>303</v>
      </c>
      <c r="C1047">
        <v>2181</v>
      </c>
      <c r="D1047">
        <v>20</v>
      </c>
    </row>
    <row r="1048" spans="2:4" x14ac:dyDescent="0.3">
      <c r="B1048" s="6">
        <v>951</v>
      </c>
      <c r="C1048">
        <v>2177</v>
      </c>
      <c r="D1048">
        <v>21</v>
      </c>
    </row>
    <row r="1049" spans="2:4" x14ac:dyDescent="0.3">
      <c r="B1049" s="6">
        <v>312</v>
      </c>
      <c r="C1049">
        <v>2075</v>
      </c>
      <c r="D1049">
        <v>22</v>
      </c>
    </row>
    <row r="1050" spans="2:4" x14ac:dyDescent="0.3">
      <c r="B1050" s="6">
        <v>509</v>
      </c>
      <c r="C1050">
        <v>2068</v>
      </c>
      <c r="D1050">
        <v>23</v>
      </c>
    </row>
    <row r="1051" spans="2:4" x14ac:dyDescent="0.3">
      <c r="B1051" s="6">
        <v>563</v>
      </c>
      <c r="C1051">
        <v>2049</v>
      </c>
      <c r="D1051">
        <v>24</v>
      </c>
    </row>
    <row r="1052" spans="2:4" x14ac:dyDescent="0.3">
      <c r="B1052" s="6">
        <v>580</v>
      </c>
      <c r="C1052">
        <v>1923</v>
      </c>
      <c r="D1052">
        <v>25</v>
      </c>
    </row>
    <row r="1053" spans="2:4" x14ac:dyDescent="0.3">
      <c r="B1053" s="6">
        <v>541</v>
      </c>
      <c r="C1053">
        <v>1923</v>
      </c>
      <c r="D1053">
        <v>25</v>
      </c>
    </row>
    <row r="1054" spans="2:4" x14ac:dyDescent="0.3">
      <c r="B1054" s="6">
        <v>801</v>
      </c>
      <c r="C1054">
        <v>1891</v>
      </c>
      <c r="D1054">
        <v>26</v>
      </c>
    </row>
    <row r="1055" spans="2:4" x14ac:dyDescent="0.3">
      <c r="B1055" s="6">
        <v>630</v>
      </c>
      <c r="C1055">
        <v>1804</v>
      </c>
      <c r="D1055">
        <v>27</v>
      </c>
    </row>
    <row r="1056" spans="2:4" x14ac:dyDescent="0.3">
      <c r="B1056" s="6">
        <v>845</v>
      </c>
      <c r="C1056">
        <v>1801</v>
      </c>
      <c r="D1056">
        <v>28</v>
      </c>
    </row>
    <row r="1057" spans="2:4" x14ac:dyDescent="0.3">
      <c r="B1057" s="6">
        <v>213</v>
      </c>
      <c r="C1057">
        <v>1744</v>
      </c>
      <c r="D1057">
        <v>29</v>
      </c>
    </row>
    <row r="1058" spans="2:4" x14ac:dyDescent="0.3">
      <c r="B1058" s="6">
        <v>716</v>
      </c>
      <c r="C1058">
        <v>1663</v>
      </c>
      <c r="D1058">
        <v>30</v>
      </c>
    </row>
    <row r="1059" spans="2:4" x14ac:dyDescent="0.3">
      <c r="B1059" s="6">
        <v>315</v>
      </c>
      <c r="C1059">
        <v>1623</v>
      </c>
      <c r="D1059">
        <v>31</v>
      </c>
    </row>
    <row r="1060" spans="2:4" x14ac:dyDescent="0.3">
      <c r="B1060" s="6">
        <v>253</v>
      </c>
      <c r="C1060">
        <v>1573</v>
      </c>
      <c r="D1060">
        <v>32</v>
      </c>
    </row>
    <row r="1061" spans="2:4" x14ac:dyDescent="0.3">
      <c r="B1061" s="6">
        <v>847</v>
      </c>
      <c r="C1061">
        <v>1566</v>
      </c>
      <c r="D1061">
        <v>33</v>
      </c>
    </row>
    <row r="1062" spans="2:4" x14ac:dyDescent="0.3">
      <c r="B1062" s="6">
        <v>562</v>
      </c>
      <c r="C1062">
        <v>1538</v>
      </c>
      <c r="D1062">
        <v>34</v>
      </c>
    </row>
    <row r="1063" spans="2:4" x14ac:dyDescent="0.3">
      <c r="B1063" s="6">
        <v>314</v>
      </c>
      <c r="C1063">
        <v>1535</v>
      </c>
      <c r="D1063">
        <v>35</v>
      </c>
    </row>
    <row r="1064" spans="2:4" x14ac:dyDescent="0.3">
      <c r="B1064" s="6">
        <v>225</v>
      </c>
      <c r="C1064">
        <v>1532</v>
      </c>
      <c r="D1064">
        <v>36</v>
      </c>
    </row>
    <row r="1065" spans="2:4" x14ac:dyDescent="0.3">
      <c r="B1065" s="6">
        <v>712</v>
      </c>
      <c r="C1065">
        <v>1516</v>
      </c>
      <c r="D1065">
        <v>37</v>
      </c>
    </row>
    <row r="1066" spans="2:4" x14ac:dyDescent="0.3">
      <c r="B1066" s="6">
        <v>209</v>
      </c>
      <c r="C1066">
        <v>1471</v>
      </c>
      <c r="D1066">
        <v>38</v>
      </c>
    </row>
    <row r="1067" spans="2:4" x14ac:dyDescent="0.3">
      <c r="B1067" s="6">
        <v>718</v>
      </c>
      <c r="C1067">
        <v>1451</v>
      </c>
      <c r="D1067">
        <v>39</v>
      </c>
    </row>
    <row r="1068" spans="2:4" x14ac:dyDescent="0.3">
      <c r="B1068" s="6">
        <v>720</v>
      </c>
      <c r="C1068">
        <v>1431</v>
      </c>
      <c r="D1068">
        <v>40</v>
      </c>
    </row>
    <row r="1069" spans="2:4" x14ac:dyDescent="0.3">
      <c r="B1069" s="6">
        <v>914</v>
      </c>
      <c r="C1069">
        <v>1427</v>
      </c>
      <c r="D1069">
        <v>41</v>
      </c>
    </row>
    <row r="1070" spans="2:4" x14ac:dyDescent="0.3">
      <c r="B1070" s="6">
        <v>530</v>
      </c>
      <c r="C1070">
        <v>1427</v>
      </c>
      <c r="D1070">
        <v>41</v>
      </c>
    </row>
    <row r="1071" spans="2:4" x14ac:dyDescent="0.3">
      <c r="B1071" s="6">
        <v>631</v>
      </c>
      <c r="C1071">
        <v>1422</v>
      </c>
      <c r="D1071">
        <v>42</v>
      </c>
    </row>
    <row r="1072" spans="2:4" x14ac:dyDescent="0.3">
      <c r="B1072" s="6">
        <v>708</v>
      </c>
      <c r="C1072">
        <v>1411</v>
      </c>
      <c r="D1072">
        <v>43</v>
      </c>
    </row>
    <row r="1073" spans="2:4" x14ac:dyDescent="0.3">
      <c r="B1073" s="6">
        <v>518</v>
      </c>
      <c r="C1073">
        <v>1365</v>
      </c>
      <c r="D1073">
        <v>44</v>
      </c>
    </row>
    <row r="1074" spans="2:4" x14ac:dyDescent="0.3">
      <c r="B1074" s="6">
        <v>425</v>
      </c>
      <c r="C1074">
        <v>1362</v>
      </c>
      <c r="D1074">
        <v>45</v>
      </c>
    </row>
    <row r="1075" spans="2:4" x14ac:dyDescent="0.3">
      <c r="B1075" s="6">
        <v>916</v>
      </c>
      <c r="C1075">
        <v>1341</v>
      </c>
      <c r="D1075">
        <v>46</v>
      </c>
    </row>
    <row r="1076" spans="2:4" x14ac:dyDescent="0.3">
      <c r="B1076" s="6">
        <v>318</v>
      </c>
      <c r="C1076">
        <v>1297</v>
      </c>
      <c r="D1076">
        <v>47</v>
      </c>
    </row>
    <row r="1077" spans="2:4" x14ac:dyDescent="0.3">
      <c r="B1077" s="6">
        <v>714</v>
      </c>
      <c r="C1077">
        <v>1266</v>
      </c>
      <c r="D1077">
        <v>48</v>
      </c>
    </row>
    <row r="1078" spans="2:4" x14ac:dyDescent="0.3">
      <c r="B1078" s="6">
        <v>319</v>
      </c>
      <c r="C1078">
        <v>1255</v>
      </c>
      <c r="D1078">
        <v>49</v>
      </c>
    </row>
    <row r="1079" spans="2:4" x14ac:dyDescent="0.3">
      <c r="B1079" s="6">
        <v>585</v>
      </c>
      <c r="C1079">
        <v>1221</v>
      </c>
      <c r="D1079">
        <v>50</v>
      </c>
    </row>
    <row r="1080" spans="2:4" x14ac:dyDescent="0.3">
      <c r="B1080" s="6">
        <v>513</v>
      </c>
      <c r="C1080">
        <v>1199</v>
      </c>
      <c r="D1080">
        <v>51</v>
      </c>
    </row>
    <row r="1081" spans="2:4" x14ac:dyDescent="0.3">
      <c r="B1081" s="6">
        <v>959</v>
      </c>
      <c r="C1081">
        <v>1193</v>
      </c>
      <c r="D1081">
        <v>52</v>
      </c>
    </row>
    <row r="1082" spans="2:4" x14ac:dyDescent="0.3">
      <c r="B1082" s="6">
        <v>860</v>
      </c>
      <c r="C1082">
        <v>1174</v>
      </c>
      <c r="D1082">
        <v>53</v>
      </c>
    </row>
    <row r="1083" spans="2:4" x14ac:dyDescent="0.3">
      <c r="B1083" s="6">
        <v>607</v>
      </c>
      <c r="C1083">
        <v>1153</v>
      </c>
      <c r="D1083">
        <v>54</v>
      </c>
    </row>
    <row r="1084" spans="2:4" x14ac:dyDescent="0.3">
      <c r="B1084" s="6">
        <v>920</v>
      </c>
      <c r="C1084">
        <v>1130</v>
      </c>
      <c r="D1084">
        <v>55</v>
      </c>
    </row>
    <row r="1085" spans="2:4" x14ac:dyDescent="0.3">
      <c r="B1085" s="6">
        <v>419</v>
      </c>
      <c r="C1085">
        <v>1122</v>
      </c>
      <c r="D1085">
        <v>56</v>
      </c>
    </row>
    <row r="1086" spans="2:4" x14ac:dyDescent="0.3">
      <c r="B1086" s="6">
        <v>626</v>
      </c>
      <c r="C1086">
        <v>1098</v>
      </c>
      <c r="D1086">
        <v>57</v>
      </c>
    </row>
    <row r="1087" spans="2:4" x14ac:dyDescent="0.3">
      <c r="B1087" s="6">
        <v>360</v>
      </c>
      <c r="C1087">
        <v>1090</v>
      </c>
      <c r="D1087">
        <v>58</v>
      </c>
    </row>
    <row r="1088" spans="2:4" x14ac:dyDescent="0.3">
      <c r="B1088" s="6">
        <v>818</v>
      </c>
      <c r="C1088">
        <v>1088</v>
      </c>
      <c r="D1088">
        <v>59</v>
      </c>
    </row>
    <row r="1089" spans="2:4" x14ac:dyDescent="0.3">
      <c r="B1089" s="6">
        <v>985</v>
      </c>
      <c r="C1089">
        <v>1062</v>
      </c>
      <c r="D1089">
        <v>60</v>
      </c>
    </row>
    <row r="1090" spans="2:4" x14ac:dyDescent="0.3">
      <c r="B1090" s="6">
        <v>614</v>
      </c>
      <c r="C1090">
        <v>1057</v>
      </c>
      <c r="D1090">
        <v>61</v>
      </c>
    </row>
    <row r="1091" spans="2:4" x14ac:dyDescent="0.3">
      <c r="B1091" s="6">
        <v>475</v>
      </c>
      <c r="C1091">
        <v>1039</v>
      </c>
      <c r="D1091">
        <v>62</v>
      </c>
    </row>
    <row r="1092" spans="2:4" x14ac:dyDescent="0.3">
      <c r="B1092" s="6">
        <v>707</v>
      </c>
      <c r="C1092">
        <v>1013</v>
      </c>
      <c r="D1092">
        <v>63</v>
      </c>
    </row>
    <row r="1093" spans="2:4" x14ac:dyDescent="0.3">
      <c r="B1093" s="6">
        <v>234</v>
      </c>
      <c r="C1093">
        <v>981</v>
      </c>
      <c r="D1093">
        <v>64</v>
      </c>
    </row>
    <row r="1094" spans="2:4" x14ac:dyDescent="0.3">
      <c r="B1094" s="6">
        <v>773</v>
      </c>
      <c r="C1094">
        <v>971</v>
      </c>
      <c r="D1094">
        <v>65</v>
      </c>
    </row>
    <row r="1095" spans="2:4" x14ac:dyDescent="0.3">
      <c r="B1095" s="6">
        <v>305</v>
      </c>
      <c r="C1095">
        <v>944</v>
      </c>
      <c r="D1095">
        <v>66</v>
      </c>
    </row>
    <row r="1096" spans="2:4" x14ac:dyDescent="0.3">
      <c r="B1096" s="6">
        <v>432</v>
      </c>
      <c r="C1096">
        <v>924</v>
      </c>
      <c r="D1096">
        <v>67</v>
      </c>
    </row>
    <row r="1097" spans="2:4" x14ac:dyDescent="0.3">
      <c r="B1097" s="6">
        <v>561</v>
      </c>
      <c r="C1097">
        <v>920</v>
      </c>
      <c r="D1097">
        <v>68</v>
      </c>
    </row>
    <row r="1098" spans="2:4" x14ac:dyDescent="0.3">
      <c r="B1098" s="6">
        <v>857</v>
      </c>
      <c r="C1098">
        <v>898</v>
      </c>
      <c r="D1098">
        <v>69</v>
      </c>
    </row>
    <row r="1099" spans="2:4" x14ac:dyDescent="0.3">
      <c r="B1099" s="6">
        <v>415</v>
      </c>
      <c r="C1099">
        <v>868</v>
      </c>
      <c r="D1099">
        <v>70</v>
      </c>
    </row>
    <row r="1100" spans="2:4" x14ac:dyDescent="0.3">
      <c r="B1100" s="6">
        <v>417</v>
      </c>
      <c r="C1100">
        <v>852</v>
      </c>
      <c r="D1100">
        <v>71</v>
      </c>
    </row>
    <row r="1101" spans="2:4" x14ac:dyDescent="0.3">
      <c r="B1101" s="6">
        <v>347</v>
      </c>
      <c r="C1101">
        <v>846</v>
      </c>
      <c r="D1101">
        <v>72</v>
      </c>
    </row>
    <row r="1102" spans="2:4" x14ac:dyDescent="0.3">
      <c r="B1102" s="6">
        <v>937</v>
      </c>
      <c r="C1102">
        <v>825</v>
      </c>
      <c r="D1102">
        <v>73</v>
      </c>
    </row>
    <row r="1103" spans="2:4" x14ac:dyDescent="0.3">
      <c r="B1103" s="6">
        <v>212</v>
      </c>
      <c r="C1103">
        <v>808</v>
      </c>
      <c r="D1103">
        <v>74</v>
      </c>
    </row>
    <row r="1104" spans="2:4" x14ac:dyDescent="0.3">
      <c r="B1104" s="6">
        <v>740</v>
      </c>
      <c r="C1104">
        <v>802</v>
      </c>
      <c r="D1104">
        <v>75</v>
      </c>
    </row>
    <row r="1105" spans="2:4" x14ac:dyDescent="0.3">
      <c r="B1105" s="6">
        <v>407</v>
      </c>
      <c r="C1105">
        <v>787</v>
      </c>
      <c r="D1105">
        <v>76</v>
      </c>
    </row>
    <row r="1106" spans="2:4" x14ac:dyDescent="0.3">
      <c r="B1106" s="6">
        <v>337</v>
      </c>
      <c r="C1106">
        <v>782</v>
      </c>
      <c r="D1106">
        <v>77</v>
      </c>
    </row>
    <row r="1107" spans="2:4" x14ac:dyDescent="0.3">
      <c r="B1107" s="6">
        <v>508</v>
      </c>
      <c r="C1107">
        <v>746</v>
      </c>
      <c r="D1107">
        <v>78</v>
      </c>
    </row>
    <row r="1108" spans="2:4" x14ac:dyDescent="0.3">
      <c r="B1108" s="6">
        <v>414</v>
      </c>
      <c r="C1108">
        <v>716</v>
      </c>
      <c r="D1108">
        <v>79</v>
      </c>
    </row>
    <row r="1109" spans="2:4" x14ac:dyDescent="0.3">
      <c r="B1109" s="6">
        <v>936</v>
      </c>
      <c r="C1109">
        <v>710</v>
      </c>
      <c r="D1109">
        <v>80</v>
      </c>
    </row>
    <row r="1110" spans="2:4" x14ac:dyDescent="0.3">
      <c r="B1110" s="6">
        <v>409</v>
      </c>
      <c r="C1110">
        <v>699</v>
      </c>
      <c r="D1110">
        <v>81</v>
      </c>
    </row>
    <row r="1111" spans="2:4" x14ac:dyDescent="0.3">
      <c r="B1111" s="6">
        <v>774</v>
      </c>
      <c r="C1111">
        <v>690</v>
      </c>
      <c r="D1111">
        <v>82</v>
      </c>
    </row>
    <row r="1112" spans="2:4" x14ac:dyDescent="0.3">
      <c r="B1112" s="6">
        <v>504</v>
      </c>
      <c r="C1112">
        <v>687</v>
      </c>
      <c r="D1112">
        <v>83</v>
      </c>
    </row>
    <row r="1113" spans="2:4" x14ac:dyDescent="0.3">
      <c r="B1113" s="6">
        <v>636</v>
      </c>
      <c r="C1113">
        <v>678</v>
      </c>
      <c r="D1113">
        <v>84</v>
      </c>
    </row>
    <row r="1114" spans="2:4" x14ac:dyDescent="0.3">
      <c r="B1114" s="6">
        <v>510</v>
      </c>
      <c r="C1114">
        <v>677</v>
      </c>
      <c r="D1114">
        <v>85</v>
      </c>
    </row>
    <row r="1115" spans="2:4" x14ac:dyDescent="0.3">
      <c r="B1115" s="6">
        <v>351</v>
      </c>
      <c r="C1115">
        <v>671</v>
      </c>
      <c r="D1115">
        <v>86</v>
      </c>
    </row>
    <row r="1116" spans="2:4" x14ac:dyDescent="0.3">
      <c r="B1116" s="6">
        <v>805</v>
      </c>
      <c r="C1116">
        <v>663</v>
      </c>
      <c r="D1116">
        <v>87</v>
      </c>
    </row>
    <row r="1117" spans="2:4" x14ac:dyDescent="0.3">
      <c r="B1117" s="6">
        <v>772</v>
      </c>
      <c r="C1117">
        <v>647</v>
      </c>
      <c r="D1117">
        <v>88</v>
      </c>
    </row>
    <row r="1118" spans="2:4" x14ac:dyDescent="0.3">
      <c r="B1118" s="6">
        <v>754</v>
      </c>
      <c r="C1118">
        <v>630</v>
      </c>
      <c r="D1118">
        <v>89</v>
      </c>
    </row>
    <row r="1119" spans="2:4" x14ac:dyDescent="0.3">
      <c r="B1119" s="6">
        <v>972</v>
      </c>
      <c r="C1119">
        <v>614</v>
      </c>
      <c r="D1119">
        <v>90</v>
      </c>
    </row>
    <row r="1120" spans="2:4" x14ac:dyDescent="0.3">
      <c r="B1120" s="6">
        <v>661</v>
      </c>
      <c r="C1120">
        <v>591</v>
      </c>
      <c r="D1120">
        <v>91</v>
      </c>
    </row>
    <row r="1121" spans="2:4" x14ac:dyDescent="0.3">
      <c r="B1121" s="6">
        <v>813</v>
      </c>
      <c r="C1121">
        <v>590</v>
      </c>
      <c r="D1121">
        <v>92</v>
      </c>
    </row>
    <row r="1122" spans="2:4" x14ac:dyDescent="0.3">
      <c r="B1122" s="6">
        <v>727</v>
      </c>
      <c r="C1122">
        <v>586</v>
      </c>
      <c r="D1122">
        <v>93</v>
      </c>
    </row>
    <row r="1123" spans="2:4" x14ac:dyDescent="0.3">
      <c r="B1123" s="6">
        <v>909</v>
      </c>
      <c r="C1123">
        <v>552</v>
      </c>
      <c r="D1123">
        <v>94</v>
      </c>
    </row>
    <row r="1124" spans="2:4" x14ac:dyDescent="0.3">
      <c r="B1124" s="6">
        <v>650</v>
      </c>
      <c r="C1124">
        <v>541</v>
      </c>
      <c r="D1124">
        <v>95</v>
      </c>
    </row>
    <row r="1125" spans="2:4" x14ac:dyDescent="0.3">
      <c r="B1125" s="6">
        <v>440</v>
      </c>
      <c r="C1125">
        <v>541</v>
      </c>
      <c r="D1125">
        <v>95</v>
      </c>
    </row>
    <row r="1126" spans="2:4" x14ac:dyDescent="0.3">
      <c r="B1126" s="6">
        <v>339</v>
      </c>
      <c r="C1126">
        <v>530</v>
      </c>
      <c r="D1126">
        <v>96</v>
      </c>
    </row>
    <row r="1127" spans="2:4" x14ac:dyDescent="0.3">
      <c r="B1127" s="6">
        <v>617</v>
      </c>
      <c r="C1127">
        <v>496</v>
      </c>
      <c r="D1127">
        <v>97</v>
      </c>
    </row>
    <row r="1128" spans="2:4" x14ac:dyDescent="0.3">
      <c r="B1128" s="6">
        <v>904</v>
      </c>
      <c r="C1128">
        <v>494</v>
      </c>
      <c r="D1128">
        <v>98</v>
      </c>
    </row>
    <row r="1129" spans="2:4" x14ac:dyDescent="0.3">
      <c r="B1129" s="6">
        <v>608</v>
      </c>
      <c r="C1129">
        <v>493</v>
      </c>
      <c r="D1129">
        <v>99</v>
      </c>
    </row>
    <row r="1130" spans="2:4" x14ac:dyDescent="0.3">
      <c r="B1130" s="6">
        <v>978</v>
      </c>
      <c r="C1130">
        <v>489</v>
      </c>
      <c r="D1130">
        <v>100</v>
      </c>
    </row>
    <row r="1131" spans="2:4" x14ac:dyDescent="0.3">
      <c r="B1131" s="6">
        <v>239</v>
      </c>
      <c r="C1131">
        <v>469</v>
      </c>
      <c r="D1131">
        <v>101</v>
      </c>
    </row>
    <row r="1132" spans="2:4" x14ac:dyDescent="0.3">
      <c r="B1132" s="6">
        <v>956</v>
      </c>
      <c r="C1132">
        <v>468</v>
      </c>
      <c r="D1132">
        <v>102</v>
      </c>
    </row>
    <row r="1133" spans="2:4" x14ac:dyDescent="0.3">
      <c r="B1133" s="6">
        <v>954</v>
      </c>
      <c r="C1133">
        <v>457</v>
      </c>
      <c r="D1133">
        <v>103</v>
      </c>
    </row>
    <row r="1134" spans="2:4" x14ac:dyDescent="0.3">
      <c r="B1134" s="6">
        <v>309</v>
      </c>
      <c r="C1134">
        <v>452</v>
      </c>
      <c r="D1134">
        <v>104</v>
      </c>
    </row>
    <row r="1135" spans="2:4" x14ac:dyDescent="0.3">
      <c r="B1135" s="6">
        <v>567</v>
      </c>
      <c r="C1135">
        <v>450</v>
      </c>
      <c r="D1135">
        <v>105</v>
      </c>
    </row>
    <row r="1136" spans="2:4" x14ac:dyDescent="0.3">
      <c r="B1136" s="6">
        <v>781</v>
      </c>
      <c r="C1136">
        <v>445</v>
      </c>
      <c r="D1136">
        <v>106</v>
      </c>
    </row>
    <row r="1137" spans="2:4" x14ac:dyDescent="0.3">
      <c r="B1137" s="6">
        <v>330</v>
      </c>
      <c r="C1137">
        <v>436</v>
      </c>
      <c r="D1137">
        <v>107</v>
      </c>
    </row>
    <row r="1138" spans="2:4" x14ac:dyDescent="0.3">
      <c r="B1138" s="6">
        <v>816</v>
      </c>
      <c r="C1138">
        <v>420</v>
      </c>
      <c r="D1138">
        <v>108</v>
      </c>
    </row>
    <row r="1139" spans="2:4" x14ac:dyDescent="0.3">
      <c r="B1139" s="6">
        <v>949</v>
      </c>
      <c r="C1139">
        <v>414</v>
      </c>
      <c r="D1139">
        <v>109</v>
      </c>
    </row>
    <row r="1140" spans="2:4" x14ac:dyDescent="0.3">
      <c r="B1140" s="6">
        <v>224</v>
      </c>
      <c r="C1140">
        <v>411</v>
      </c>
      <c r="D1140">
        <v>110</v>
      </c>
    </row>
    <row r="1141" spans="2:4" x14ac:dyDescent="0.3">
      <c r="B1141" s="6">
        <v>915</v>
      </c>
      <c r="C1141">
        <v>405</v>
      </c>
      <c r="D1141">
        <v>111</v>
      </c>
    </row>
    <row r="1142" spans="2:4" x14ac:dyDescent="0.3">
      <c r="B1142" s="6">
        <v>323</v>
      </c>
      <c r="C1142">
        <v>364</v>
      </c>
      <c r="D1142">
        <v>112</v>
      </c>
    </row>
    <row r="1143" spans="2:4" x14ac:dyDescent="0.3">
      <c r="B1143" s="6">
        <v>817</v>
      </c>
      <c r="C1143">
        <v>357</v>
      </c>
      <c r="D1143">
        <v>113</v>
      </c>
    </row>
    <row r="1144" spans="2:4" x14ac:dyDescent="0.3">
      <c r="B1144" s="6">
        <v>917</v>
      </c>
      <c r="C1144">
        <v>353</v>
      </c>
      <c r="D1144">
        <v>114</v>
      </c>
    </row>
    <row r="1145" spans="2:4" x14ac:dyDescent="0.3">
      <c r="B1145" s="6">
        <v>646</v>
      </c>
      <c r="C1145">
        <v>353</v>
      </c>
      <c r="D1145">
        <v>114</v>
      </c>
    </row>
    <row r="1146" spans="2:4" x14ac:dyDescent="0.3">
      <c r="B1146" s="6">
        <v>559</v>
      </c>
      <c r="C1146">
        <v>353</v>
      </c>
      <c r="D1146">
        <v>114</v>
      </c>
    </row>
    <row r="1147" spans="2:4" x14ac:dyDescent="0.3">
      <c r="B1147" s="6">
        <v>516</v>
      </c>
      <c r="C1147">
        <v>316</v>
      </c>
      <c r="D1147">
        <v>115</v>
      </c>
    </row>
    <row r="1148" spans="2:4" x14ac:dyDescent="0.3">
      <c r="B1148" s="6">
        <v>619</v>
      </c>
      <c r="C1148">
        <v>303</v>
      </c>
      <c r="D1148">
        <v>116</v>
      </c>
    </row>
    <row r="1149" spans="2:4" x14ac:dyDescent="0.3">
      <c r="B1149" s="6">
        <v>254</v>
      </c>
      <c r="C1149">
        <v>292</v>
      </c>
      <c r="D1149">
        <v>117</v>
      </c>
    </row>
    <row r="1150" spans="2:4" x14ac:dyDescent="0.3">
      <c r="B1150" s="6">
        <v>210</v>
      </c>
      <c r="C1150">
        <v>292</v>
      </c>
      <c r="D1150">
        <v>117</v>
      </c>
    </row>
    <row r="1151" spans="2:4" x14ac:dyDescent="0.3">
      <c r="B1151" s="6">
        <v>321</v>
      </c>
      <c r="C1151">
        <v>291</v>
      </c>
      <c r="D1151">
        <v>118</v>
      </c>
    </row>
    <row r="1152" spans="2:4" x14ac:dyDescent="0.3">
      <c r="B1152" s="6">
        <v>786</v>
      </c>
      <c r="C1152">
        <v>290</v>
      </c>
      <c r="D1152">
        <v>119</v>
      </c>
    </row>
    <row r="1153" spans="2:4" x14ac:dyDescent="0.3">
      <c r="B1153" s="6">
        <v>660</v>
      </c>
      <c r="C1153">
        <v>286</v>
      </c>
      <c r="D1153">
        <v>120</v>
      </c>
    </row>
    <row r="1154" spans="2:4" x14ac:dyDescent="0.3">
      <c r="B1154" s="6">
        <v>430</v>
      </c>
      <c r="C1154">
        <v>278</v>
      </c>
      <c r="D1154">
        <v>121</v>
      </c>
    </row>
    <row r="1155" spans="2:4" x14ac:dyDescent="0.3">
      <c r="B1155" s="6">
        <v>214</v>
      </c>
      <c r="C1155">
        <v>262</v>
      </c>
      <c r="D1155">
        <v>122</v>
      </c>
    </row>
    <row r="1156" spans="2:4" x14ac:dyDescent="0.3">
      <c r="B1156" s="6">
        <v>806</v>
      </c>
      <c r="C1156">
        <v>251</v>
      </c>
      <c r="D1156">
        <v>123</v>
      </c>
    </row>
    <row r="1157" spans="2:4" x14ac:dyDescent="0.3">
      <c r="B1157" s="6">
        <v>713</v>
      </c>
      <c r="C1157">
        <v>239</v>
      </c>
      <c r="D1157">
        <v>124</v>
      </c>
    </row>
    <row r="1158" spans="2:4" x14ac:dyDescent="0.3">
      <c r="B1158" s="6">
        <v>682</v>
      </c>
      <c r="C1158">
        <v>233</v>
      </c>
      <c r="D1158">
        <v>125</v>
      </c>
    </row>
    <row r="1159" spans="2:4" x14ac:dyDescent="0.3">
      <c r="B1159" s="6">
        <v>325</v>
      </c>
      <c r="C1159">
        <v>230</v>
      </c>
      <c r="D1159">
        <v>126</v>
      </c>
    </row>
    <row r="1160" spans="2:4" x14ac:dyDescent="0.3">
      <c r="B1160" s="6">
        <v>760</v>
      </c>
      <c r="C1160">
        <v>226</v>
      </c>
      <c r="D1160">
        <v>127</v>
      </c>
    </row>
    <row r="1161" spans="2:4" x14ac:dyDescent="0.3">
      <c r="B1161" s="6">
        <v>386</v>
      </c>
      <c r="C1161">
        <v>212</v>
      </c>
      <c r="D1161">
        <v>128</v>
      </c>
    </row>
    <row r="1162" spans="2:4" x14ac:dyDescent="0.3">
      <c r="B1162" s="6">
        <v>618</v>
      </c>
      <c r="C1162">
        <v>203</v>
      </c>
      <c r="D1162">
        <v>129</v>
      </c>
    </row>
    <row r="1163" spans="2:4" x14ac:dyDescent="0.3">
      <c r="B1163" s="6">
        <v>831</v>
      </c>
      <c r="C1163">
        <v>202</v>
      </c>
      <c r="D1163">
        <v>130</v>
      </c>
    </row>
    <row r="1164" spans="2:4" x14ac:dyDescent="0.3">
      <c r="B1164" s="6">
        <v>850</v>
      </c>
      <c r="C1164">
        <v>200</v>
      </c>
      <c r="D1164">
        <v>131</v>
      </c>
    </row>
    <row r="1165" spans="2:4" x14ac:dyDescent="0.3">
      <c r="B1165" s="6">
        <v>925</v>
      </c>
      <c r="C1165">
        <v>180</v>
      </c>
      <c r="D1165">
        <v>132</v>
      </c>
    </row>
    <row r="1166" spans="2:4" x14ac:dyDescent="0.3">
      <c r="B1166" s="6">
        <v>216</v>
      </c>
      <c r="C1166">
        <v>173</v>
      </c>
      <c r="D1166">
        <v>133</v>
      </c>
    </row>
    <row r="1167" spans="2:4" x14ac:dyDescent="0.3">
      <c r="B1167" s="6">
        <v>832</v>
      </c>
      <c r="C1167">
        <v>150</v>
      </c>
      <c r="D1167">
        <v>134</v>
      </c>
    </row>
    <row r="1168" spans="2:4" x14ac:dyDescent="0.3">
      <c r="B1168" s="6">
        <v>863</v>
      </c>
      <c r="C1168">
        <v>149</v>
      </c>
      <c r="D1168">
        <v>135</v>
      </c>
    </row>
    <row r="1169" spans="2:4" x14ac:dyDescent="0.3">
      <c r="B1169" s="6">
        <v>361</v>
      </c>
      <c r="C1169">
        <v>143</v>
      </c>
      <c r="D1169">
        <v>136</v>
      </c>
    </row>
    <row r="1170" spans="2:4" x14ac:dyDescent="0.3">
      <c r="B1170" s="6">
        <v>512</v>
      </c>
      <c r="C1170">
        <v>143</v>
      </c>
      <c r="D1170">
        <v>136</v>
      </c>
    </row>
    <row r="1171" spans="2:4" x14ac:dyDescent="0.3">
      <c r="B1171" s="6">
        <v>217</v>
      </c>
      <c r="C1171">
        <v>130</v>
      </c>
      <c r="D1171">
        <v>137</v>
      </c>
    </row>
    <row r="1172" spans="2:4" x14ac:dyDescent="0.3">
      <c r="B1172" s="6">
        <v>469</v>
      </c>
      <c r="C1172">
        <v>116</v>
      </c>
      <c r="D1172">
        <v>138</v>
      </c>
    </row>
    <row r="1173" spans="2:4" x14ac:dyDescent="0.3">
      <c r="B1173" s="6">
        <v>352</v>
      </c>
      <c r="C1173">
        <v>108</v>
      </c>
      <c r="D1173">
        <v>139</v>
      </c>
    </row>
    <row r="1174" spans="2:4" x14ac:dyDescent="0.3">
      <c r="B1174" s="6">
        <v>408</v>
      </c>
      <c r="C1174">
        <v>95</v>
      </c>
      <c r="D1174">
        <v>140</v>
      </c>
    </row>
    <row r="1175" spans="2:4" x14ac:dyDescent="0.3">
      <c r="B1175" s="6">
        <v>281</v>
      </c>
      <c r="C1175">
        <v>76</v>
      </c>
      <c r="D1175">
        <v>141</v>
      </c>
    </row>
    <row r="1176" spans="2:4" x14ac:dyDescent="0.3">
      <c r="B1176" s="6">
        <v>413</v>
      </c>
      <c r="C1176">
        <v>43</v>
      </c>
      <c r="D1176">
        <v>142</v>
      </c>
    </row>
    <row r="1177" spans="2:4" x14ac:dyDescent="0.3">
      <c r="B1177" s="6" t="s">
        <v>66</v>
      </c>
      <c r="C1177">
        <v>177002</v>
      </c>
    </row>
  </sheetData>
  <mergeCells count="3">
    <mergeCell ref="I2:I4"/>
    <mergeCell ref="I68:I80"/>
    <mergeCell ref="I84:I103"/>
  </mergeCells>
  <conditionalFormatting pivot="1" sqref="E130:E142">
    <cfRule type="cellIs" dxfId="42" priority="27" operator="greaterThan">
      <formula>2486</formula>
    </cfRule>
  </conditionalFormatting>
  <conditionalFormatting pivot="1" sqref="D130:D142">
    <cfRule type="cellIs" dxfId="41" priority="26" operator="greaterThan">
      <formula>4398</formula>
    </cfRule>
  </conditionalFormatting>
  <conditionalFormatting pivot="1" sqref="C130:C142">
    <cfRule type="cellIs" dxfId="40" priority="25" operator="greaterThan">
      <formula>7024</formula>
    </cfRule>
  </conditionalFormatting>
  <conditionalFormatting pivot="1" sqref="C130:C142">
    <cfRule type="cellIs" dxfId="39" priority="24" operator="greaterThan">
      <formula>85.28</formula>
    </cfRule>
  </conditionalFormatting>
  <conditionalFormatting pivot="1" sqref="D130:D142">
    <cfRule type="cellIs" dxfId="38" priority="23" operator="greaterThan">
      <formula>53.58</formula>
    </cfRule>
  </conditionalFormatting>
  <conditionalFormatting pivot="1" sqref="E130:E142">
    <cfRule type="cellIs" dxfId="37" priority="22" operator="greaterThan">
      <formula>30.23</formula>
    </cfRule>
  </conditionalFormatting>
  <conditionalFormatting pivot="1" sqref="C196:C215">
    <cfRule type="cellIs" dxfId="36" priority="21" operator="greaterThan">
      <formula>80.39</formula>
    </cfRule>
  </conditionalFormatting>
  <conditionalFormatting pivot="1" sqref="D196:D215">
    <cfRule type="cellIs" dxfId="35" priority="20" operator="greaterThan">
      <formula>53.14</formula>
    </cfRule>
  </conditionalFormatting>
  <conditionalFormatting pivot="1" sqref="E196:E215">
    <cfRule type="cellIs" dxfId="34" priority="19" operator="greaterThan">
      <formula>29.81</formula>
    </cfRule>
  </conditionalFormatting>
  <conditionalFormatting pivot="1" sqref="C218:C230">
    <cfRule type="cellIs" dxfId="33" priority="18" operator="lessThan">
      <formula>0</formula>
    </cfRule>
  </conditionalFormatting>
  <conditionalFormatting pivot="1" sqref="C234:C253">
    <cfRule type="cellIs" dxfId="32" priority="13" operator="greaterThan">
      <formula>0</formula>
    </cfRule>
  </conditionalFormatting>
  <conditionalFormatting pivot="1" sqref="C257:C405">
    <cfRule type="cellIs" dxfId="31" priority="9" operator="lessThan">
      <formula>0</formula>
    </cfRule>
  </conditionalFormatting>
  <conditionalFormatting pivot="1" sqref="D257:D405">
    <cfRule type="cellIs" dxfId="30" priority="8" operator="greaterThan">
      <formula>0</formula>
    </cfRule>
  </conditionalFormatting>
  <conditionalFormatting pivot="1" sqref="E257:E405">
    <cfRule type="cellIs" dxfId="29" priority="7" operator="greaterThan">
      <formula>0</formula>
    </cfRule>
  </conditionalFormatting>
  <conditionalFormatting pivot="1" sqref="C563:C572">
    <cfRule type="cellIs" dxfId="28" priority="6" operator="lessThan">
      <formula>0</formula>
    </cfRule>
  </conditionalFormatting>
  <conditionalFormatting pivot="1" sqref="D563:D572">
    <cfRule type="cellIs" dxfId="27" priority="5" operator="greaterThan">
      <formula>0</formula>
    </cfRule>
  </conditionalFormatting>
  <conditionalFormatting pivot="1" sqref="E563:E572">
    <cfRule type="cellIs" dxfId="26" priority="4" operator="greaterThan">
      <formula>0</formula>
    </cfRule>
  </conditionalFormatting>
  <conditionalFormatting pivot="1" sqref="N257:N401">
    <cfRule type="cellIs" dxfId="25" priority="3" operator="lessThan">
      <formula>0</formula>
    </cfRule>
  </conditionalFormatting>
  <pageMargins left="0.7" right="0.7" top="0.75" bottom="0.75" header="0.3" footer="0.3"/>
  <pageSetup orientation="portrait" r:id="rId35"/>
  <drawing r:id="rId36"/>
  <extLst>
    <ext xmlns:x14="http://schemas.microsoft.com/office/spreadsheetml/2009/9/main" uri="{A8765BA9-456A-4dab-B4F3-ACF838C121DE}">
      <x14:slicerList>
        <x14:slicer r:id="rId37"/>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V1063"/>
  <sheetViews>
    <sheetView workbookViewId="0">
      <selection activeCell="Z12" sqref="Z12"/>
    </sheetView>
  </sheetViews>
  <sheetFormatPr defaultColWidth="14.44140625" defaultRowHeight="15" customHeight="1" x14ac:dyDescent="0.3"/>
  <cols>
    <col min="1" max="1" width="9.33203125" customWidth="1"/>
    <col min="2" max="2" width="8.6640625" customWidth="1"/>
    <col min="3" max="3" width="10.33203125" customWidth="1"/>
    <col min="4" max="4" width="12.88671875" customWidth="1"/>
    <col min="5" max="5" width="9" customWidth="1"/>
    <col min="6" max="6" width="11.5546875" customWidth="1"/>
    <col min="7" max="7" width="13.44140625" customWidth="1"/>
    <col min="8" max="8" width="14.109375" customWidth="1"/>
    <col min="9" max="9" width="30.44140625" customWidth="1"/>
    <col min="10" max="10" width="8.6640625" style="4" customWidth="1"/>
    <col min="11" max="11" width="8.6640625" customWidth="1"/>
    <col min="12" max="12" width="16" customWidth="1"/>
    <col min="13" max="13" width="13.33203125" customWidth="1"/>
    <col min="14" max="14" width="26.33203125" customWidth="1"/>
    <col min="15" max="15" width="17.6640625" customWidth="1"/>
    <col min="16" max="16" width="15.77734375" customWidth="1"/>
    <col min="17" max="19" width="8.6640625" customWidth="1"/>
    <col min="20" max="20" width="6.88671875" style="13" customWidth="1"/>
    <col min="21" max="26" width="8.6640625" customWidth="1"/>
  </cols>
  <sheetData>
    <row r="1" spans="1:22" ht="14.25" customHeight="1" x14ac:dyDescent="0.3">
      <c r="A1" s="1" t="s">
        <v>0</v>
      </c>
      <c r="B1" s="1" t="s">
        <v>1</v>
      </c>
      <c r="C1" s="2" t="s">
        <v>2</v>
      </c>
      <c r="D1" s="1" t="s">
        <v>3</v>
      </c>
      <c r="E1" s="1" t="s">
        <v>4</v>
      </c>
      <c r="F1" s="1" t="s">
        <v>5</v>
      </c>
      <c r="G1" s="1" t="s">
        <v>6</v>
      </c>
      <c r="H1" s="1" t="s">
        <v>7</v>
      </c>
      <c r="I1" s="1" t="s">
        <v>8</v>
      </c>
      <c r="J1" s="3" t="s">
        <v>9</v>
      </c>
      <c r="K1" s="1" t="s">
        <v>10</v>
      </c>
      <c r="L1" s="1" t="s">
        <v>11</v>
      </c>
      <c r="M1" s="1" t="s">
        <v>12</v>
      </c>
      <c r="N1" s="1" t="s">
        <v>13</v>
      </c>
      <c r="O1" s="1" t="s">
        <v>14</v>
      </c>
      <c r="P1" s="1" t="s">
        <v>15</v>
      </c>
      <c r="Q1" s="9" t="s">
        <v>75</v>
      </c>
      <c r="R1" s="9" t="s">
        <v>78</v>
      </c>
      <c r="S1" t="s">
        <v>90</v>
      </c>
      <c r="T1" s="13" t="s">
        <v>92</v>
      </c>
      <c r="U1" t="s">
        <v>93</v>
      </c>
      <c r="V1" s="42" t="s">
        <v>145</v>
      </c>
    </row>
    <row r="2" spans="1:22" ht="14.25" customHeight="1" x14ac:dyDescent="0.3">
      <c r="A2" s="1">
        <v>303</v>
      </c>
      <c r="B2" s="1">
        <v>51</v>
      </c>
      <c r="C2" s="2">
        <v>41183</v>
      </c>
      <c r="D2" s="1" t="s">
        <v>16</v>
      </c>
      <c r="E2" s="1" t="s">
        <v>17</v>
      </c>
      <c r="F2" s="1">
        <v>46</v>
      </c>
      <c r="G2" s="1" t="s">
        <v>18</v>
      </c>
      <c r="H2" s="1" t="s">
        <v>19</v>
      </c>
      <c r="I2" s="1" t="s">
        <v>20</v>
      </c>
      <c r="J2" s="1">
        <v>-5</v>
      </c>
      <c r="K2" s="1">
        <v>122</v>
      </c>
      <c r="L2" s="1" t="s">
        <v>21</v>
      </c>
      <c r="M2" s="1">
        <v>30</v>
      </c>
      <c r="N2" s="1">
        <v>30</v>
      </c>
      <c r="O2" s="1">
        <v>90</v>
      </c>
      <c r="P2" s="1">
        <v>76</v>
      </c>
      <c r="Q2" s="9">
        <f>Coffee_chain[[#This Row],[Other Expenses]]+Coffee_chain[[#This Row],[Cogs]]+Coffee_chain[[#This Row],[Marketing]]</f>
        <v>173</v>
      </c>
      <c r="R2" s="10">
        <f>(SUM(Coffee_chain[[#This Row],[Profit]])/SUM(Coffee_chain[[#This Row],[Sales]]))</f>
        <v>-4.0983606557377046E-2</v>
      </c>
      <c r="S2">
        <f>Coffee_chain[[#This Row],[Target COGS]]-Coffee_chain[[#This Row],[Cogs]]</f>
        <v>-21</v>
      </c>
      <c r="T2" s="13">
        <f>Coffee_chain[[#This Row],[Target Profit]]-Coffee_chain[[#This Row],[Profit]]</f>
        <v>35</v>
      </c>
      <c r="U2">
        <f>Coffee_chain[[#This Row],[Target Sales]]-Coffee_chain[[#This Row],[Sales]]</f>
        <v>-32</v>
      </c>
      <c r="V2" s="42"/>
    </row>
    <row r="3" spans="1:22" ht="14.25" customHeight="1" x14ac:dyDescent="0.3">
      <c r="A3" s="1">
        <v>970</v>
      </c>
      <c r="B3" s="1">
        <v>52</v>
      </c>
      <c r="C3" s="2">
        <v>41183</v>
      </c>
      <c r="D3" s="1" t="s">
        <v>16</v>
      </c>
      <c r="E3" s="1" t="s">
        <v>17</v>
      </c>
      <c r="F3" s="1">
        <v>17</v>
      </c>
      <c r="G3" s="1" t="s">
        <v>18</v>
      </c>
      <c r="H3" s="1" t="s">
        <v>19</v>
      </c>
      <c r="I3" s="1" t="s">
        <v>22</v>
      </c>
      <c r="J3" s="1">
        <v>26</v>
      </c>
      <c r="K3" s="1">
        <v>123</v>
      </c>
      <c r="L3" s="1" t="s">
        <v>21</v>
      </c>
      <c r="M3" s="1">
        <v>30</v>
      </c>
      <c r="N3" s="1">
        <v>50</v>
      </c>
      <c r="O3" s="1">
        <v>90</v>
      </c>
      <c r="P3" s="1">
        <v>45</v>
      </c>
      <c r="Q3" s="9">
        <f>Coffee_chain[[#This Row],[Other Expenses]]+Coffee_chain[[#This Row],[Cogs]]+Coffee_chain[[#This Row],[Marketing]]</f>
        <v>114</v>
      </c>
      <c r="R3" s="10">
        <f>(SUM(Coffee_chain[[#This Row],[Profit]])/SUM(Coffee_chain[[#This Row],[Sales]]))</f>
        <v>0.21138211382113822</v>
      </c>
      <c r="S3">
        <f>Coffee_chain[[#This Row],[Target COGS]]-Coffee_chain[[#This Row],[Cogs]]</f>
        <v>-22</v>
      </c>
      <c r="T3" s="13">
        <f>Coffee_chain[[#This Row],[Target Profit]]-Coffee_chain[[#This Row],[Profit]]</f>
        <v>24</v>
      </c>
      <c r="U3">
        <f>Coffee_chain[[#This Row],[Target Sales]]-Coffee_chain[[#This Row],[Sales]]</f>
        <v>-33</v>
      </c>
      <c r="V3" s="42"/>
    </row>
    <row r="4" spans="1:22" ht="14.25" customHeight="1" x14ac:dyDescent="0.3">
      <c r="A4" s="1">
        <v>409</v>
      </c>
      <c r="B4" s="1">
        <v>43</v>
      </c>
      <c r="C4" s="2">
        <v>41183</v>
      </c>
      <c r="D4" s="1" t="s">
        <v>16</v>
      </c>
      <c r="E4" s="1" t="s">
        <v>23</v>
      </c>
      <c r="F4" s="1">
        <v>13</v>
      </c>
      <c r="G4" s="1" t="s">
        <v>18</v>
      </c>
      <c r="H4" s="1" t="s">
        <v>19</v>
      </c>
      <c r="I4" s="1" t="s">
        <v>20</v>
      </c>
      <c r="J4" s="1">
        <v>28</v>
      </c>
      <c r="K4" s="1">
        <v>107</v>
      </c>
      <c r="L4" s="1" t="s">
        <v>24</v>
      </c>
      <c r="M4" s="1">
        <v>30</v>
      </c>
      <c r="N4" s="1">
        <v>50</v>
      </c>
      <c r="O4" s="1">
        <v>90</v>
      </c>
      <c r="P4" s="1">
        <v>36</v>
      </c>
      <c r="Q4" s="9">
        <f>Coffee_chain[[#This Row],[Other Expenses]]+Coffee_chain[[#This Row],[Cogs]]+Coffee_chain[[#This Row],[Marketing]]</f>
        <v>92</v>
      </c>
      <c r="R4" s="10">
        <f>(SUM(Coffee_chain[[#This Row],[Profit]])/SUM(Coffee_chain[[#This Row],[Sales]]))</f>
        <v>0.26168224299065418</v>
      </c>
      <c r="S4">
        <f>Coffee_chain[[#This Row],[Target COGS]]-Coffee_chain[[#This Row],[Cogs]]</f>
        <v>-13</v>
      </c>
      <c r="T4" s="13">
        <f>Coffee_chain[[#This Row],[Target Profit]]-Coffee_chain[[#This Row],[Profit]]</f>
        <v>22</v>
      </c>
      <c r="U4">
        <f>Coffee_chain[[#This Row],[Target Sales]]-Coffee_chain[[#This Row],[Sales]]</f>
        <v>-17</v>
      </c>
      <c r="V4" s="42"/>
    </row>
    <row r="5" spans="1:22" ht="14.25" customHeight="1" x14ac:dyDescent="0.3">
      <c r="A5" s="1">
        <v>850</v>
      </c>
      <c r="B5" s="1">
        <v>38</v>
      </c>
      <c r="C5" s="2">
        <v>41183</v>
      </c>
      <c r="D5" s="1" t="s">
        <v>16</v>
      </c>
      <c r="E5" s="1" t="s">
        <v>25</v>
      </c>
      <c r="F5" s="1">
        <v>10</v>
      </c>
      <c r="G5" s="1" t="s">
        <v>18</v>
      </c>
      <c r="H5" s="1" t="s">
        <v>26</v>
      </c>
      <c r="I5" s="1" t="s">
        <v>27</v>
      </c>
      <c r="J5" s="1">
        <v>35</v>
      </c>
      <c r="K5" s="1">
        <v>94</v>
      </c>
      <c r="L5" s="1" t="s">
        <v>28</v>
      </c>
      <c r="M5" s="1">
        <v>40</v>
      </c>
      <c r="N5" s="1">
        <v>50</v>
      </c>
      <c r="O5" s="1">
        <v>100</v>
      </c>
      <c r="P5" s="1">
        <v>21</v>
      </c>
      <c r="Q5" s="9">
        <f>Coffee_chain[[#This Row],[Other Expenses]]+Coffee_chain[[#This Row],[Cogs]]+Coffee_chain[[#This Row],[Marketing]]</f>
        <v>69</v>
      </c>
      <c r="R5" s="10">
        <f>(SUM(Coffee_chain[[#This Row],[Profit]])/SUM(Coffee_chain[[#This Row],[Sales]]))</f>
        <v>0.37234042553191488</v>
      </c>
      <c r="S5">
        <f>Coffee_chain[[#This Row],[Target COGS]]-Coffee_chain[[#This Row],[Cogs]]</f>
        <v>2</v>
      </c>
      <c r="T5" s="13">
        <f>Coffee_chain[[#This Row],[Target Profit]]-Coffee_chain[[#This Row],[Profit]]</f>
        <v>15</v>
      </c>
      <c r="U5">
        <f>Coffee_chain[[#This Row],[Target Sales]]-Coffee_chain[[#This Row],[Sales]]</f>
        <v>6</v>
      </c>
      <c r="V5" s="42"/>
    </row>
    <row r="6" spans="1:22" ht="14.25" customHeight="1" x14ac:dyDescent="0.3">
      <c r="A6" s="1">
        <v>562</v>
      </c>
      <c r="B6" s="1">
        <v>72</v>
      </c>
      <c r="C6" s="2">
        <v>41183</v>
      </c>
      <c r="D6" s="1" t="s">
        <v>16</v>
      </c>
      <c r="E6" s="1" t="s">
        <v>29</v>
      </c>
      <c r="F6" s="1">
        <v>23</v>
      </c>
      <c r="G6" s="1" t="s">
        <v>18</v>
      </c>
      <c r="H6" s="1" t="s">
        <v>26</v>
      </c>
      <c r="I6" s="1" t="s">
        <v>30</v>
      </c>
      <c r="J6" s="1">
        <v>56</v>
      </c>
      <c r="K6" s="1">
        <v>182</v>
      </c>
      <c r="L6" s="1" t="s">
        <v>31</v>
      </c>
      <c r="M6" s="1">
        <v>20</v>
      </c>
      <c r="N6" s="1">
        <v>50</v>
      </c>
      <c r="O6" s="1">
        <v>80</v>
      </c>
      <c r="P6" s="1">
        <v>54</v>
      </c>
      <c r="Q6" s="9">
        <f>Coffee_chain[[#This Row],[Other Expenses]]+Coffee_chain[[#This Row],[Cogs]]+Coffee_chain[[#This Row],[Marketing]]</f>
        <v>149</v>
      </c>
      <c r="R6" s="10">
        <f>(SUM(Coffee_chain[[#This Row],[Profit]])/SUM(Coffee_chain[[#This Row],[Sales]]))</f>
        <v>0.30769230769230771</v>
      </c>
      <c r="S6">
        <f>Coffee_chain[[#This Row],[Target COGS]]-Coffee_chain[[#This Row],[Cogs]]</f>
        <v>-52</v>
      </c>
      <c r="T6" s="13">
        <f>Coffee_chain[[#This Row],[Target Profit]]-Coffee_chain[[#This Row],[Profit]]</f>
        <v>-6</v>
      </c>
      <c r="U6">
        <f>Coffee_chain[[#This Row],[Target Sales]]-Coffee_chain[[#This Row],[Sales]]</f>
        <v>-102</v>
      </c>
      <c r="V6" s="42"/>
    </row>
    <row r="7" spans="1:22" ht="14.25" customHeight="1" x14ac:dyDescent="0.3">
      <c r="A7" s="1">
        <v>712</v>
      </c>
      <c r="B7" s="1">
        <v>0</v>
      </c>
      <c r="C7" s="2">
        <v>41183</v>
      </c>
      <c r="D7" s="1" t="s">
        <v>32</v>
      </c>
      <c r="E7" s="1" t="s">
        <v>17</v>
      </c>
      <c r="F7" s="1">
        <v>0</v>
      </c>
      <c r="G7" s="1" t="s">
        <v>33</v>
      </c>
      <c r="H7" s="1" t="s">
        <v>34</v>
      </c>
      <c r="I7" s="1" t="s">
        <v>35</v>
      </c>
      <c r="J7" s="1">
        <v>31</v>
      </c>
      <c r="K7" s="1">
        <v>43</v>
      </c>
      <c r="L7" s="1" t="s">
        <v>36</v>
      </c>
      <c r="M7" s="1">
        <v>0</v>
      </c>
      <c r="N7" s="1">
        <v>60</v>
      </c>
      <c r="O7" s="1">
        <v>60</v>
      </c>
      <c r="P7" s="1">
        <v>12</v>
      </c>
      <c r="Q7" s="9">
        <f>Coffee_chain[[#This Row],[Other Expenses]]+Coffee_chain[[#This Row],[Cogs]]+Coffee_chain[[#This Row],[Marketing]]</f>
        <v>12</v>
      </c>
      <c r="R7" s="10">
        <f>(SUM(Coffee_chain[[#This Row],[Profit]])/SUM(Coffee_chain[[#This Row],[Sales]]))</f>
        <v>0.72093023255813948</v>
      </c>
      <c r="S7">
        <f>Coffee_chain[[#This Row],[Target COGS]]-Coffee_chain[[#This Row],[Cogs]]</f>
        <v>0</v>
      </c>
      <c r="T7" s="13">
        <f>Coffee_chain[[#This Row],[Target Profit]]-Coffee_chain[[#This Row],[Profit]]</f>
        <v>29</v>
      </c>
      <c r="U7">
        <f>Coffee_chain[[#This Row],[Target Sales]]-Coffee_chain[[#This Row],[Sales]]</f>
        <v>17</v>
      </c>
      <c r="V7" s="42"/>
    </row>
    <row r="8" spans="1:22" ht="14.25" customHeight="1" x14ac:dyDescent="0.3">
      <c r="A8" s="1">
        <v>860</v>
      </c>
      <c r="B8" s="1">
        <v>47</v>
      </c>
      <c r="C8" s="2">
        <v>41183</v>
      </c>
      <c r="D8" s="1" t="s">
        <v>32</v>
      </c>
      <c r="E8" s="1" t="s">
        <v>25</v>
      </c>
      <c r="F8" s="1">
        <v>15</v>
      </c>
      <c r="G8" s="1" t="s">
        <v>33</v>
      </c>
      <c r="H8" s="1" t="s">
        <v>34</v>
      </c>
      <c r="I8" s="1" t="s">
        <v>35</v>
      </c>
      <c r="J8" s="1">
        <v>21</v>
      </c>
      <c r="K8" s="1">
        <v>111</v>
      </c>
      <c r="L8" s="1" t="s">
        <v>37</v>
      </c>
      <c r="M8" s="1">
        <v>30</v>
      </c>
      <c r="N8" s="1">
        <v>50</v>
      </c>
      <c r="O8" s="1">
        <v>90</v>
      </c>
      <c r="P8" s="1">
        <v>43</v>
      </c>
      <c r="Q8" s="9">
        <f>Coffee_chain[[#This Row],[Other Expenses]]+Coffee_chain[[#This Row],[Cogs]]+Coffee_chain[[#This Row],[Marketing]]</f>
        <v>105</v>
      </c>
      <c r="R8" s="10">
        <f>(SUM(Coffee_chain[[#This Row],[Profit]])/SUM(Coffee_chain[[#This Row],[Sales]]))</f>
        <v>0.1891891891891892</v>
      </c>
      <c r="S8">
        <f>Coffee_chain[[#This Row],[Target COGS]]-Coffee_chain[[#This Row],[Cogs]]</f>
        <v>-17</v>
      </c>
      <c r="T8" s="13">
        <f>Coffee_chain[[#This Row],[Target Profit]]-Coffee_chain[[#This Row],[Profit]]</f>
        <v>29</v>
      </c>
      <c r="U8">
        <f>Coffee_chain[[#This Row],[Target Sales]]-Coffee_chain[[#This Row],[Sales]]</f>
        <v>-21</v>
      </c>
      <c r="V8" s="42"/>
    </row>
    <row r="9" spans="1:22" ht="14.25" customHeight="1" x14ac:dyDescent="0.3">
      <c r="A9" s="1">
        <v>918</v>
      </c>
      <c r="B9" s="1">
        <v>27</v>
      </c>
      <c r="C9" s="2">
        <v>41183</v>
      </c>
      <c r="D9" s="1" t="s">
        <v>32</v>
      </c>
      <c r="E9" s="1" t="s">
        <v>23</v>
      </c>
      <c r="F9" s="1">
        <v>7</v>
      </c>
      <c r="G9" s="1" t="s">
        <v>33</v>
      </c>
      <c r="H9" s="1" t="s">
        <v>38</v>
      </c>
      <c r="I9" s="1" t="s">
        <v>39</v>
      </c>
      <c r="J9" s="1">
        <v>21</v>
      </c>
      <c r="K9" s="1">
        <v>66</v>
      </c>
      <c r="L9" s="1" t="s">
        <v>40</v>
      </c>
      <c r="M9" s="1">
        <v>30</v>
      </c>
      <c r="N9" s="1">
        <v>60</v>
      </c>
      <c r="O9" s="1">
        <v>90</v>
      </c>
      <c r="P9" s="1">
        <v>18</v>
      </c>
      <c r="Q9" s="9">
        <f>Coffee_chain[[#This Row],[Other Expenses]]+Coffee_chain[[#This Row],[Cogs]]+Coffee_chain[[#This Row],[Marketing]]</f>
        <v>52</v>
      </c>
      <c r="R9" s="10">
        <f>(SUM(Coffee_chain[[#This Row],[Profit]])/SUM(Coffee_chain[[#This Row],[Sales]]))</f>
        <v>0.31818181818181818</v>
      </c>
      <c r="S9">
        <f>Coffee_chain[[#This Row],[Target COGS]]-Coffee_chain[[#This Row],[Cogs]]</f>
        <v>3</v>
      </c>
      <c r="T9" s="13">
        <f>Coffee_chain[[#This Row],[Target Profit]]-Coffee_chain[[#This Row],[Profit]]</f>
        <v>39</v>
      </c>
      <c r="U9">
        <f>Coffee_chain[[#This Row],[Target Sales]]-Coffee_chain[[#This Row],[Sales]]</f>
        <v>24</v>
      </c>
      <c r="V9" s="42"/>
    </row>
    <row r="10" spans="1:22" ht="14.25" customHeight="1" x14ac:dyDescent="0.3">
      <c r="A10" s="1">
        <v>775</v>
      </c>
      <c r="B10" s="1">
        <v>31</v>
      </c>
      <c r="C10" s="2">
        <v>41183</v>
      </c>
      <c r="D10" s="1" t="s">
        <v>32</v>
      </c>
      <c r="E10" s="1" t="s">
        <v>29</v>
      </c>
      <c r="F10" s="1">
        <v>9</v>
      </c>
      <c r="G10" s="1" t="s">
        <v>33</v>
      </c>
      <c r="H10" s="1" t="s">
        <v>38</v>
      </c>
      <c r="I10" s="1" t="s">
        <v>39</v>
      </c>
      <c r="J10" s="1">
        <v>7</v>
      </c>
      <c r="K10" s="1">
        <v>68</v>
      </c>
      <c r="L10" s="1" t="s">
        <v>41</v>
      </c>
      <c r="M10" s="1">
        <v>30</v>
      </c>
      <c r="N10" s="1">
        <v>50</v>
      </c>
      <c r="O10" s="1">
        <v>90</v>
      </c>
      <c r="P10" s="1">
        <v>30</v>
      </c>
      <c r="Q10" s="9">
        <f>Coffee_chain[[#This Row],[Other Expenses]]+Coffee_chain[[#This Row],[Cogs]]+Coffee_chain[[#This Row],[Marketing]]</f>
        <v>70</v>
      </c>
      <c r="R10" s="10">
        <f>(SUM(Coffee_chain[[#This Row],[Profit]])/SUM(Coffee_chain[[#This Row],[Sales]]))</f>
        <v>0.10294117647058823</v>
      </c>
      <c r="S10">
        <f>Coffee_chain[[#This Row],[Target COGS]]-Coffee_chain[[#This Row],[Cogs]]</f>
        <v>-1</v>
      </c>
      <c r="T10" s="13">
        <f>Coffee_chain[[#This Row],[Target Profit]]-Coffee_chain[[#This Row],[Profit]]</f>
        <v>43</v>
      </c>
      <c r="U10">
        <f>Coffee_chain[[#This Row],[Target Sales]]-Coffee_chain[[#This Row],[Sales]]</f>
        <v>22</v>
      </c>
      <c r="V10" s="42"/>
    </row>
    <row r="11" spans="1:22" ht="14.25" customHeight="1" x14ac:dyDescent="0.3">
      <c r="A11" s="1">
        <v>435</v>
      </c>
      <c r="B11" s="1">
        <v>40</v>
      </c>
      <c r="C11" s="2">
        <v>41183</v>
      </c>
      <c r="D11" s="1" t="s">
        <v>32</v>
      </c>
      <c r="E11" s="1" t="s">
        <v>29</v>
      </c>
      <c r="F11" s="1">
        <v>11</v>
      </c>
      <c r="G11" s="1" t="s">
        <v>33</v>
      </c>
      <c r="H11" s="1" t="s">
        <v>34</v>
      </c>
      <c r="I11" s="1" t="s">
        <v>35</v>
      </c>
      <c r="J11" s="1">
        <v>37</v>
      </c>
      <c r="K11" s="1">
        <v>99</v>
      </c>
      <c r="L11" s="1" t="s">
        <v>42</v>
      </c>
      <c r="M11" s="1">
        <v>20</v>
      </c>
      <c r="N11" s="1">
        <v>60</v>
      </c>
      <c r="O11" s="1">
        <v>80</v>
      </c>
      <c r="P11" s="1">
        <v>22</v>
      </c>
      <c r="Q11" s="9">
        <f>Coffee_chain[[#This Row],[Other Expenses]]+Coffee_chain[[#This Row],[Cogs]]+Coffee_chain[[#This Row],[Marketing]]</f>
        <v>73</v>
      </c>
      <c r="R11" s="10">
        <f>(SUM(Coffee_chain[[#This Row],[Profit]])/SUM(Coffee_chain[[#This Row],[Sales]]))</f>
        <v>0.37373737373737376</v>
      </c>
      <c r="S11">
        <f>Coffee_chain[[#This Row],[Target COGS]]-Coffee_chain[[#This Row],[Cogs]]</f>
        <v>-20</v>
      </c>
      <c r="T11" s="13">
        <f>Coffee_chain[[#This Row],[Target Profit]]-Coffee_chain[[#This Row],[Profit]]</f>
        <v>23</v>
      </c>
      <c r="U11">
        <f>Coffee_chain[[#This Row],[Target Sales]]-Coffee_chain[[#This Row],[Sales]]</f>
        <v>-19</v>
      </c>
      <c r="V11" s="42"/>
    </row>
    <row r="12" spans="1:22" ht="14.25" customHeight="1" x14ac:dyDescent="0.3">
      <c r="A12" s="1">
        <v>603</v>
      </c>
      <c r="B12" s="1">
        <v>49</v>
      </c>
      <c r="C12" s="2">
        <v>41183</v>
      </c>
      <c r="D12" s="1" t="s">
        <v>32</v>
      </c>
      <c r="E12" s="1" t="s">
        <v>25</v>
      </c>
      <c r="F12" s="1">
        <v>15</v>
      </c>
      <c r="G12" s="1" t="s">
        <v>33</v>
      </c>
      <c r="H12" s="1" t="s">
        <v>38</v>
      </c>
      <c r="I12" s="1" t="s">
        <v>43</v>
      </c>
      <c r="J12" s="1">
        <v>33</v>
      </c>
      <c r="K12" s="1">
        <v>120</v>
      </c>
      <c r="L12" s="1" t="s">
        <v>44</v>
      </c>
      <c r="M12" s="1">
        <v>30</v>
      </c>
      <c r="N12" s="1">
        <v>60</v>
      </c>
      <c r="O12" s="1">
        <v>90</v>
      </c>
      <c r="P12" s="1">
        <v>38</v>
      </c>
      <c r="Q12" s="9">
        <f>Coffee_chain[[#This Row],[Other Expenses]]+Coffee_chain[[#This Row],[Cogs]]+Coffee_chain[[#This Row],[Marketing]]</f>
        <v>102</v>
      </c>
      <c r="R12" s="10">
        <f>(SUM(Coffee_chain[[#This Row],[Profit]])/SUM(Coffee_chain[[#This Row],[Sales]]))</f>
        <v>0.27500000000000002</v>
      </c>
      <c r="S12">
        <f>Coffee_chain[[#This Row],[Target COGS]]-Coffee_chain[[#This Row],[Cogs]]</f>
        <v>-19</v>
      </c>
      <c r="T12" s="13">
        <f>Coffee_chain[[#This Row],[Target Profit]]-Coffee_chain[[#This Row],[Profit]]</f>
        <v>27</v>
      </c>
      <c r="U12">
        <f>Coffee_chain[[#This Row],[Target Sales]]-Coffee_chain[[#This Row],[Sales]]</f>
        <v>-30</v>
      </c>
      <c r="V12" s="42"/>
    </row>
    <row r="13" spans="1:22" ht="14.25" customHeight="1" x14ac:dyDescent="0.3">
      <c r="A13" s="1">
        <v>603</v>
      </c>
      <c r="B13" s="1">
        <v>45</v>
      </c>
      <c r="C13" s="2">
        <v>41183</v>
      </c>
      <c r="D13" s="1" t="s">
        <v>32</v>
      </c>
      <c r="E13" s="1" t="s">
        <v>25</v>
      </c>
      <c r="F13" s="1">
        <v>14</v>
      </c>
      <c r="G13" s="1" t="s">
        <v>33</v>
      </c>
      <c r="H13" s="1" t="s">
        <v>38</v>
      </c>
      <c r="I13" s="1" t="s">
        <v>45</v>
      </c>
      <c r="J13" s="1">
        <v>24</v>
      </c>
      <c r="K13" s="1">
        <v>114</v>
      </c>
      <c r="L13" s="1" t="s">
        <v>44</v>
      </c>
      <c r="M13" s="1">
        <v>30</v>
      </c>
      <c r="N13" s="1">
        <v>50</v>
      </c>
      <c r="O13" s="1">
        <v>90</v>
      </c>
      <c r="P13" s="1">
        <v>45</v>
      </c>
      <c r="Q13" s="9">
        <f>Coffee_chain[[#This Row],[Other Expenses]]+Coffee_chain[[#This Row],[Cogs]]+Coffee_chain[[#This Row],[Marketing]]</f>
        <v>104</v>
      </c>
      <c r="R13" s="10">
        <f>(SUM(Coffee_chain[[#This Row],[Profit]])/SUM(Coffee_chain[[#This Row],[Sales]]))</f>
        <v>0.21052631578947367</v>
      </c>
      <c r="S13">
        <f>Coffee_chain[[#This Row],[Target COGS]]-Coffee_chain[[#This Row],[Cogs]]</f>
        <v>-15</v>
      </c>
      <c r="T13" s="13">
        <f>Coffee_chain[[#This Row],[Target Profit]]-Coffee_chain[[#This Row],[Profit]]</f>
        <v>26</v>
      </c>
      <c r="U13">
        <f>Coffee_chain[[#This Row],[Target Sales]]-Coffee_chain[[#This Row],[Sales]]</f>
        <v>-24</v>
      </c>
      <c r="V13" s="42"/>
    </row>
    <row r="14" spans="1:22" ht="14.25" customHeight="1" x14ac:dyDescent="0.3">
      <c r="A14" s="1">
        <v>603</v>
      </c>
      <c r="B14" s="1">
        <v>45</v>
      </c>
      <c r="C14" s="2">
        <v>41183</v>
      </c>
      <c r="D14" s="1" t="s">
        <v>32</v>
      </c>
      <c r="E14" s="1" t="s">
        <v>25</v>
      </c>
      <c r="F14" s="1">
        <v>41</v>
      </c>
      <c r="G14" s="1" t="s">
        <v>33</v>
      </c>
      <c r="H14" s="1" t="s">
        <v>34</v>
      </c>
      <c r="I14" s="1" t="s">
        <v>46</v>
      </c>
      <c r="J14" s="1">
        <v>-7</v>
      </c>
      <c r="K14" s="1">
        <v>109</v>
      </c>
      <c r="L14" s="1" t="s">
        <v>44</v>
      </c>
      <c r="M14" s="1">
        <v>30</v>
      </c>
      <c r="N14" s="1">
        <v>30</v>
      </c>
      <c r="O14" s="1">
        <v>90</v>
      </c>
      <c r="P14" s="1">
        <v>71</v>
      </c>
      <c r="Q14" s="9">
        <f>Coffee_chain[[#This Row],[Other Expenses]]+Coffee_chain[[#This Row],[Cogs]]+Coffee_chain[[#This Row],[Marketing]]</f>
        <v>157</v>
      </c>
      <c r="R14" s="10">
        <f>(SUM(Coffee_chain[[#This Row],[Profit]])/SUM(Coffee_chain[[#This Row],[Sales]]))</f>
        <v>-6.4220183486238536E-2</v>
      </c>
      <c r="S14">
        <f>Coffee_chain[[#This Row],[Target COGS]]-Coffee_chain[[#This Row],[Cogs]]</f>
        <v>-15</v>
      </c>
      <c r="T14" s="13">
        <f>Coffee_chain[[#This Row],[Target Profit]]-Coffee_chain[[#This Row],[Profit]]</f>
        <v>37</v>
      </c>
      <c r="U14">
        <f>Coffee_chain[[#This Row],[Target Sales]]-Coffee_chain[[#This Row],[Sales]]</f>
        <v>-19</v>
      </c>
      <c r="V14" s="42"/>
    </row>
    <row r="15" spans="1:22" ht="14.25" customHeight="1" x14ac:dyDescent="0.3">
      <c r="A15" s="1">
        <v>318</v>
      </c>
      <c r="B15" s="1">
        <v>60</v>
      </c>
      <c r="C15" s="2">
        <v>41183</v>
      </c>
      <c r="D15" s="1" t="s">
        <v>32</v>
      </c>
      <c r="E15" s="1" t="s">
        <v>23</v>
      </c>
      <c r="F15" s="1">
        <v>54</v>
      </c>
      <c r="G15" s="1" t="s">
        <v>33</v>
      </c>
      <c r="H15" s="1" t="s">
        <v>34</v>
      </c>
      <c r="I15" s="1" t="s">
        <v>47</v>
      </c>
      <c r="J15" s="1">
        <v>1</v>
      </c>
      <c r="K15" s="1">
        <v>144</v>
      </c>
      <c r="L15" s="1" t="s">
        <v>48</v>
      </c>
      <c r="M15" s="1">
        <v>30</v>
      </c>
      <c r="N15" s="1">
        <v>10</v>
      </c>
      <c r="O15" s="1">
        <v>90</v>
      </c>
      <c r="P15" s="1">
        <v>83</v>
      </c>
      <c r="Q15" s="9">
        <f>Coffee_chain[[#This Row],[Other Expenses]]+Coffee_chain[[#This Row],[Cogs]]+Coffee_chain[[#This Row],[Marketing]]</f>
        <v>197</v>
      </c>
      <c r="R15" s="10">
        <f>(SUM(Coffee_chain[[#This Row],[Profit]])/SUM(Coffee_chain[[#This Row],[Sales]]))</f>
        <v>6.9444444444444441E-3</v>
      </c>
      <c r="S15">
        <f>Coffee_chain[[#This Row],[Target COGS]]-Coffee_chain[[#This Row],[Cogs]]</f>
        <v>-30</v>
      </c>
      <c r="T15" s="13">
        <f>Coffee_chain[[#This Row],[Target Profit]]-Coffee_chain[[#This Row],[Profit]]</f>
        <v>9</v>
      </c>
      <c r="U15">
        <f>Coffee_chain[[#This Row],[Target Sales]]-Coffee_chain[[#This Row],[Sales]]</f>
        <v>-54</v>
      </c>
      <c r="V15" s="42"/>
    </row>
    <row r="16" spans="1:22" ht="14.25" customHeight="1" x14ac:dyDescent="0.3">
      <c r="A16" s="1">
        <v>775</v>
      </c>
      <c r="B16" s="1">
        <v>34</v>
      </c>
      <c r="C16" s="2">
        <v>41183</v>
      </c>
      <c r="D16" s="1" t="s">
        <v>32</v>
      </c>
      <c r="E16" s="1" t="s">
        <v>29</v>
      </c>
      <c r="F16" s="1">
        <v>12</v>
      </c>
      <c r="G16" s="1" t="s">
        <v>33</v>
      </c>
      <c r="H16" s="1" t="s">
        <v>38</v>
      </c>
      <c r="I16" s="1" t="s">
        <v>45</v>
      </c>
      <c r="J16" s="1">
        <v>-2</v>
      </c>
      <c r="K16" s="1">
        <v>77</v>
      </c>
      <c r="L16" s="1" t="s">
        <v>41</v>
      </c>
      <c r="M16" s="1">
        <v>40</v>
      </c>
      <c r="N16" s="1">
        <v>30</v>
      </c>
      <c r="O16" s="1">
        <v>100</v>
      </c>
      <c r="P16" s="1">
        <v>45</v>
      </c>
      <c r="Q16" s="9">
        <f>Coffee_chain[[#This Row],[Other Expenses]]+Coffee_chain[[#This Row],[Cogs]]+Coffee_chain[[#This Row],[Marketing]]</f>
        <v>91</v>
      </c>
      <c r="R16" s="10">
        <f>(SUM(Coffee_chain[[#This Row],[Profit]])/SUM(Coffee_chain[[#This Row],[Sales]]))</f>
        <v>-2.5974025974025976E-2</v>
      </c>
      <c r="S16">
        <f>Coffee_chain[[#This Row],[Target COGS]]-Coffee_chain[[#This Row],[Cogs]]</f>
        <v>6</v>
      </c>
      <c r="T16" s="13">
        <f>Coffee_chain[[#This Row],[Target Profit]]-Coffee_chain[[#This Row],[Profit]]</f>
        <v>32</v>
      </c>
      <c r="U16">
        <f>Coffee_chain[[#This Row],[Target Sales]]-Coffee_chain[[#This Row],[Sales]]</f>
        <v>23</v>
      </c>
      <c r="V16" s="42"/>
    </row>
    <row r="17" spans="1:22" ht="14.25" customHeight="1" x14ac:dyDescent="0.3">
      <c r="A17" s="1">
        <v>503</v>
      </c>
      <c r="B17" s="1">
        <v>54</v>
      </c>
      <c r="C17" s="2">
        <v>41183</v>
      </c>
      <c r="D17" s="1" t="s">
        <v>32</v>
      </c>
      <c r="E17" s="1" t="s">
        <v>29</v>
      </c>
      <c r="F17" s="1">
        <v>20</v>
      </c>
      <c r="G17" s="1" t="s">
        <v>33</v>
      </c>
      <c r="H17" s="1" t="s">
        <v>34</v>
      </c>
      <c r="I17" s="1" t="s">
        <v>47</v>
      </c>
      <c r="J17" s="1">
        <v>12</v>
      </c>
      <c r="K17" s="1">
        <v>120</v>
      </c>
      <c r="L17" s="1" t="s">
        <v>49</v>
      </c>
      <c r="M17" s="1">
        <v>40</v>
      </c>
      <c r="N17" s="1">
        <v>40</v>
      </c>
      <c r="O17" s="1">
        <v>100</v>
      </c>
      <c r="P17" s="1">
        <v>54</v>
      </c>
      <c r="Q17" s="9">
        <f>Coffee_chain[[#This Row],[Other Expenses]]+Coffee_chain[[#This Row],[Cogs]]+Coffee_chain[[#This Row],[Marketing]]</f>
        <v>128</v>
      </c>
      <c r="R17" s="10">
        <f>(SUM(Coffee_chain[[#This Row],[Profit]])/SUM(Coffee_chain[[#This Row],[Sales]]))</f>
        <v>0.1</v>
      </c>
      <c r="S17">
        <f>Coffee_chain[[#This Row],[Target COGS]]-Coffee_chain[[#This Row],[Cogs]]</f>
        <v>-14</v>
      </c>
      <c r="T17" s="13">
        <f>Coffee_chain[[#This Row],[Target Profit]]-Coffee_chain[[#This Row],[Profit]]</f>
        <v>28</v>
      </c>
      <c r="U17">
        <f>Coffee_chain[[#This Row],[Target Sales]]-Coffee_chain[[#This Row],[Sales]]</f>
        <v>-20</v>
      </c>
      <c r="V17" s="42"/>
    </row>
    <row r="18" spans="1:22" ht="14.25" customHeight="1" x14ac:dyDescent="0.3">
      <c r="A18" s="1">
        <v>573</v>
      </c>
      <c r="B18" s="1">
        <v>45</v>
      </c>
      <c r="C18" s="2">
        <v>41183</v>
      </c>
      <c r="D18" s="1" t="s">
        <v>32</v>
      </c>
      <c r="E18" s="1" t="s">
        <v>17</v>
      </c>
      <c r="F18" s="1">
        <v>41</v>
      </c>
      <c r="G18" s="1" t="s">
        <v>18</v>
      </c>
      <c r="H18" s="1" t="s">
        <v>19</v>
      </c>
      <c r="I18" s="1" t="s">
        <v>50</v>
      </c>
      <c r="J18" s="1">
        <v>-6</v>
      </c>
      <c r="K18" s="1">
        <v>109</v>
      </c>
      <c r="L18" s="1" t="s">
        <v>51</v>
      </c>
      <c r="M18" s="1">
        <v>20</v>
      </c>
      <c r="N18" s="1">
        <v>30</v>
      </c>
      <c r="O18" s="1">
        <v>80</v>
      </c>
      <c r="P18" s="1">
        <v>70</v>
      </c>
      <c r="Q18" s="9">
        <f>Coffee_chain[[#This Row],[Other Expenses]]+Coffee_chain[[#This Row],[Cogs]]+Coffee_chain[[#This Row],[Marketing]]</f>
        <v>156</v>
      </c>
      <c r="R18" s="10">
        <f>(SUM(Coffee_chain[[#This Row],[Profit]])/SUM(Coffee_chain[[#This Row],[Sales]]))</f>
        <v>-5.5045871559633031E-2</v>
      </c>
      <c r="S18">
        <f>Coffee_chain[[#This Row],[Target COGS]]-Coffee_chain[[#This Row],[Cogs]]</f>
        <v>-25</v>
      </c>
      <c r="T18" s="13">
        <f>Coffee_chain[[#This Row],[Target Profit]]-Coffee_chain[[#This Row],[Profit]]</f>
        <v>36</v>
      </c>
      <c r="U18">
        <f>Coffee_chain[[#This Row],[Target Sales]]-Coffee_chain[[#This Row],[Sales]]</f>
        <v>-29</v>
      </c>
      <c r="V18" s="42"/>
    </row>
    <row r="19" spans="1:22" ht="14.25" customHeight="1" x14ac:dyDescent="0.3">
      <c r="A19" s="1">
        <v>262</v>
      </c>
      <c r="B19" s="1">
        <v>48</v>
      </c>
      <c r="C19" s="2">
        <v>41183</v>
      </c>
      <c r="D19" s="1" t="s">
        <v>32</v>
      </c>
      <c r="E19" s="1" t="s">
        <v>17</v>
      </c>
      <c r="F19" s="1">
        <v>13</v>
      </c>
      <c r="G19" s="1" t="s">
        <v>18</v>
      </c>
      <c r="H19" s="1" t="s">
        <v>19</v>
      </c>
      <c r="I19" s="1" t="s">
        <v>20</v>
      </c>
      <c r="J19" s="1">
        <v>45</v>
      </c>
      <c r="K19" s="1">
        <v>118</v>
      </c>
      <c r="L19" s="1" t="s">
        <v>52</v>
      </c>
      <c r="M19" s="1">
        <v>30</v>
      </c>
      <c r="N19" s="1">
        <v>60</v>
      </c>
      <c r="O19" s="1">
        <v>90</v>
      </c>
      <c r="P19" s="1">
        <v>25</v>
      </c>
      <c r="Q19" s="9">
        <f>Coffee_chain[[#This Row],[Other Expenses]]+Coffee_chain[[#This Row],[Cogs]]+Coffee_chain[[#This Row],[Marketing]]</f>
        <v>86</v>
      </c>
      <c r="R19" s="10">
        <f>(SUM(Coffee_chain[[#This Row],[Profit]])/SUM(Coffee_chain[[#This Row],[Sales]]))</f>
        <v>0.38135593220338981</v>
      </c>
      <c r="S19">
        <f>Coffee_chain[[#This Row],[Target COGS]]-Coffee_chain[[#This Row],[Cogs]]</f>
        <v>-18</v>
      </c>
      <c r="T19" s="13">
        <f>Coffee_chain[[#This Row],[Target Profit]]-Coffee_chain[[#This Row],[Profit]]</f>
        <v>15</v>
      </c>
      <c r="U19">
        <f>Coffee_chain[[#This Row],[Target Sales]]-Coffee_chain[[#This Row],[Sales]]</f>
        <v>-28</v>
      </c>
      <c r="V19" s="42"/>
    </row>
    <row r="20" spans="1:22" ht="14.25" customHeight="1" x14ac:dyDescent="0.3">
      <c r="A20" s="1">
        <v>801</v>
      </c>
      <c r="B20" s="1">
        <v>49</v>
      </c>
      <c r="C20" s="2">
        <v>41183</v>
      </c>
      <c r="D20" s="1" t="s">
        <v>32</v>
      </c>
      <c r="E20" s="1" t="s">
        <v>29</v>
      </c>
      <c r="F20" s="1">
        <v>15</v>
      </c>
      <c r="G20" s="1" t="s">
        <v>18</v>
      </c>
      <c r="H20" s="1" t="s">
        <v>19</v>
      </c>
      <c r="I20" s="1" t="s">
        <v>50</v>
      </c>
      <c r="J20" s="1">
        <v>33</v>
      </c>
      <c r="K20" s="1">
        <v>120</v>
      </c>
      <c r="L20" s="1" t="s">
        <v>42</v>
      </c>
      <c r="M20" s="1">
        <v>30</v>
      </c>
      <c r="N20" s="1">
        <v>60</v>
      </c>
      <c r="O20" s="1">
        <v>90</v>
      </c>
      <c r="P20" s="1">
        <v>38</v>
      </c>
      <c r="Q20" s="9">
        <f>Coffee_chain[[#This Row],[Other Expenses]]+Coffee_chain[[#This Row],[Cogs]]+Coffee_chain[[#This Row],[Marketing]]</f>
        <v>102</v>
      </c>
      <c r="R20" s="10">
        <f>(SUM(Coffee_chain[[#This Row],[Profit]])/SUM(Coffee_chain[[#This Row],[Sales]]))</f>
        <v>0.27500000000000002</v>
      </c>
      <c r="S20">
        <f>Coffee_chain[[#This Row],[Target COGS]]-Coffee_chain[[#This Row],[Cogs]]</f>
        <v>-19</v>
      </c>
      <c r="T20" s="13">
        <f>Coffee_chain[[#This Row],[Target Profit]]-Coffee_chain[[#This Row],[Profit]]</f>
        <v>27</v>
      </c>
      <c r="U20">
        <f>Coffee_chain[[#This Row],[Target Sales]]-Coffee_chain[[#This Row],[Sales]]</f>
        <v>-30</v>
      </c>
      <c r="V20" s="42"/>
    </row>
    <row r="21" spans="1:22" ht="14.25" customHeight="1" x14ac:dyDescent="0.3">
      <c r="A21" s="1">
        <v>425</v>
      </c>
      <c r="B21" s="1">
        <v>48</v>
      </c>
      <c r="C21" s="2">
        <v>41183</v>
      </c>
      <c r="D21" s="1" t="s">
        <v>32</v>
      </c>
      <c r="E21" s="1" t="s">
        <v>29</v>
      </c>
      <c r="F21" s="1">
        <v>13</v>
      </c>
      <c r="G21" s="1" t="s">
        <v>18</v>
      </c>
      <c r="H21" s="1" t="s">
        <v>19</v>
      </c>
      <c r="I21" s="1" t="s">
        <v>20</v>
      </c>
      <c r="J21" s="1">
        <v>47</v>
      </c>
      <c r="K21" s="1">
        <v>119</v>
      </c>
      <c r="L21" s="1" t="s">
        <v>53</v>
      </c>
      <c r="M21" s="1">
        <v>30</v>
      </c>
      <c r="N21" s="1">
        <v>60</v>
      </c>
      <c r="O21" s="1">
        <v>90</v>
      </c>
      <c r="P21" s="1">
        <v>24</v>
      </c>
      <c r="Q21" s="9">
        <f>Coffee_chain[[#This Row],[Other Expenses]]+Coffee_chain[[#This Row],[Cogs]]+Coffee_chain[[#This Row],[Marketing]]</f>
        <v>85</v>
      </c>
      <c r="R21" s="10">
        <f>(SUM(Coffee_chain[[#This Row],[Profit]])/SUM(Coffee_chain[[#This Row],[Sales]]))</f>
        <v>0.3949579831932773</v>
      </c>
      <c r="S21">
        <f>Coffee_chain[[#This Row],[Target COGS]]-Coffee_chain[[#This Row],[Cogs]]</f>
        <v>-18</v>
      </c>
      <c r="T21" s="13">
        <f>Coffee_chain[[#This Row],[Target Profit]]-Coffee_chain[[#This Row],[Profit]]</f>
        <v>13</v>
      </c>
      <c r="U21">
        <f>Coffee_chain[[#This Row],[Target Sales]]-Coffee_chain[[#This Row],[Sales]]</f>
        <v>-29</v>
      </c>
      <c r="V21" s="42"/>
    </row>
    <row r="22" spans="1:22" ht="14.25" customHeight="1" x14ac:dyDescent="0.3">
      <c r="A22" s="1">
        <v>860</v>
      </c>
      <c r="B22" s="1">
        <v>40</v>
      </c>
      <c r="C22" s="2">
        <v>41183</v>
      </c>
      <c r="D22" s="1" t="s">
        <v>32</v>
      </c>
      <c r="E22" s="1" t="s">
        <v>25</v>
      </c>
      <c r="F22" s="1">
        <v>11</v>
      </c>
      <c r="G22" s="1" t="s">
        <v>18</v>
      </c>
      <c r="H22" s="1" t="s">
        <v>26</v>
      </c>
      <c r="I22" s="1" t="s">
        <v>27</v>
      </c>
      <c r="J22" s="1">
        <v>36</v>
      </c>
      <c r="K22" s="1">
        <v>99</v>
      </c>
      <c r="L22" s="1" t="s">
        <v>37</v>
      </c>
      <c r="M22" s="1">
        <v>40</v>
      </c>
      <c r="N22" s="1">
        <v>50</v>
      </c>
      <c r="O22" s="1">
        <v>100</v>
      </c>
      <c r="P22" s="1">
        <v>23</v>
      </c>
      <c r="Q22" s="9">
        <f>Coffee_chain[[#This Row],[Other Expenses]]+Coffee_chain[[#This Row],[Cogs]]+Coffee_chain[[#This Row],[Marketing]]</f>
        <v>74</v>
      </c>
      <c r="R22" s="10">
        <f>(SUM(Coffee_chain[[#This Row],[Profit]])/SUM(Coffee_chain[[#This Row],[Sales]]))</f>
        <v>0.36363636363636365</v>
      </c>
      <c r="S22">
        <f>Coffee_chain[[#This Row],[Target COGS]]-Coffee_chain[[#This Row],[Cogs]]</f>
        <v>0</v>
      </c>
      <c r="T22" s="13">
        <f>Coffee_chain[[#This Row],[Target Profit]]-Coffee_chain[[#This Row],[Profit]]</f>
        <v>14</v>
      </c>
      <c r="U22">
        <f>Coffee_chain[[#This Row],[Target Sales]]-Coffee_chain[[#This Row],[Sales]]</f>
        <v>1</v>
      </c>
      <c r="V22" s="42"/>
    </row>
    <row r="23" spans="1:22" ht="14.25" customHeight="1" x14ac:dyDescent="0.3">
      <c r="A23" s="1">
        <v>971</v>
      </c>
      <c r="B23" s="1">
        <v>82</v>
      </c>
      <c r="C23" s="2">
        <v>41183</v>
      </c>
      <c r="D23" s="1" t="s">
        <v>32</v>
      </c>
      <c r="E23" s="1" t="s">
        <v>29</v>
      </c>
      <c r="F23" s="1">
        <v>27</v>
      </c>
      <c r="G23" s="1" t="s">
        <v>18</v>
      </c>
      <c r="H23" s="1" t="s">
        <v>26</v>
      </c>
      <c r="I23" s="1" t="s">
        <v>54</v>
      </c>
      <c r="J23" s="1">
        <v>64</v>
      </c>
      <c r="K23" s="1">
        <v>205</v>
      </c>
      <c r="L23" s="1" t="s">
        <v>49</v>
      </c>
      <c r="M23" s="1">
        <v>30</v>
      </c>
      <c r="N23" s="1">
        <v>50</v>
      </c>
      <c r="O23" s="1">
        <v>90</v>
      </c>
      <c r="P23" s="1">
        <v>59</v>
      </c>
      <c r="Q23" s="9">
        <f>Coffee_chain[[#This Row],[Other Expenses]]+Coffee_chain[[#This Row],[Cogs]]+Coffee_chain[[#This Row],[Marketing]]</f>
        <v>168</v>
      </c>
      <c r="R23" s="10">
        <f>(SUM(Coffee_chain[[#This Row],[Profit]])/SUM(Coffee_chain[[#This Row],[Sales]]))</f>
        <v>0.31219512195121951</v>
      </c>
      <c r="S23">
        <f>Coffee_chain[[#This Row],[Target COGS]]-Coffee_chain[[#This Row],[Cogs]]</f>
        <v>-52</v>
      </c>
      <c r="T23" s="13">
        <f>Coffee_chain[[#This Row],[Target Profit]]-Coffee_chain[[#This Row],[Profit]]</f>
        <v>-14</v>
      </c>
      <c r="U23">
        <f>Coffee_chain[[#This Row],[Target Sales]]-Coffee_chain[[#This Row],[Sales]]</f>
        <v>-115</v>
      </c>
      <c r="V23" s="42"/>
    </row>
    <row r="24" spans="1:22" ht="14.25" customHeight="1" x14ac:dyDescent="0.3">
      <c r="A24" s="1">
        <v>971</v>
      </c>
      <c r="B24" s="1">
        <v>91</v>
      </c>
      <c r="C24" s="2">
        <v>41183</v>
      </c>
      <c r="D24" s="1" t="s">
        <v>32</v>
      </c>
      <c r="E24" s="1" t="s">
        <v>29</v>
      </c>
      <c r="F24" s="1">
        <v>28</v>
      </c>
      <c r="G24" s="1" t="s">
        <v>18</v>
      </c>
      <c r="H24" s="1" t="s">
        <v>26</v>
      </c>
      <c r="I24" s="1" t="s">
        <v>30</v>
      </c>
      <c r="J24" s="1">
        <v>76</v>
      </c>
      <c r="K24" s="1">
        <v>218</v>
      </c>
      <c r="L24" s="1" t="s">
        <v>49</v>
      </c>
      <c r="M24" s="1">
        <v>40</v>
      </c>
      <c r="N24" s="1">
        <v>50</v>
      </c>
      <c r="O24" s="1">
        <v>100</v>
      </c>
      <c r="P24" s="1">
        <v>51</v>
      </c>
      <c r="Q24" s="9">
        <f>Coffee_chain[[#This Row],[Other Expenses]]+Coffee_chain[[#This Row],[Cogs]]+Coffee_chain[[#This Row],[Marketing]]</f>
        <v>170</v>
      </c>
      <c r="R24" s="10">
        <f>(SUM(Coffee_chain[[#This Row],[Profit]])/SUM(Coffee_chain[[#This Row],[Sales]]))</f>
        <v>0.34862385321100919</v>
      </c>
      <c r="S24">
        <f>Coffee_chain[[#This Row],[Target COGS]]-Coffee_chain[[#This Row],[Cogs]]</f>
        <v>-51</v>
      </c>
      <c r="T24" s="13">
        <f>Coffee_chain[[#This Row],[Target Profit]]-Coffee_chain[[#This Row],[Profit]]</f>
        <v>-26</v>
      </c>
      <c r="U24">
        <f>Coffee_chain[[#This Row],[Target Sales]]-Coffee_chain[[#This Row],[Sales]]</f>
        <v>-118</v>
      </c>
      <c r="V24" s="42"/>
    </row>
    <row r="25" spans="1:22" ht="14.25" customHeight="1" x14ac:dyDescent="0.3">
      <c r="A25" s="1">
        <v>915</v>
      </c>
      <c r="B25" s="1">
        <v>40</v>
      </c>
      <c r="C25" s="2">
        <v>41214</v>
      </c>
      <c r="D25" s="1" t="s">
        <v>16</v>
      </c>
      <c r="E25" s="1" t="s">
        <v>23</v>
      </c>
      <c r="F25" s="1">
        <v>13</v>
      </c>
      <c r="G25" s="1" t="s">
        <v>33</v>
      </c>
      <c r="H25" s="1" t="s">
        <v>38</v>
      </c>
      <c r="I25" s="1" t="s">
        <v>39</v>
      </c>
      <c r="J25" s="1">
        <v>26</v>
      </c>
      <c r="K25" s="1">
        <v>92</v>
      </c>
      <c r="L25" s="1" t="s">
        <v>24</v>
      </c>
      <c r="M25" s="1">
        <v>40</v>
      </c>
      <c r="N25" s="1">
        <v>40</v>
      </c>
      <c r="O25" s="1">
        <v>100</v>
      </c>
      <c r="P25" s="1">
        <v>26</v>
      </c>
      <c r="Q25" s="9">
        <f>Coffee_chain[[#This Row],[Other Expenses]]+Coffee_chain[[#This Row],[Cogs]]+Coffee_chain[[#This Row],[Marketing]]</f>
        <v>79</v>
      </c>
      <c r="R25" s="10">
        <f>(SUM(Coffee_chain[[#This Row],[Profit]])/SUM(Coffee_chain[[#This Row],[Sales]]))</f>
        <v>0.28260869565217389</v>
      </c>
      <c r="S25">
        <f>Coffee_chain[[#This Row],[Target COGS]]-Coffee_chain[[#This Row],[Cogs]]</f>
        <v>0</v>
      </c>
      <c r="T25" s="13">
        <f>Coffee_chain[[#This Row],[Target Profit]]-Coffee_chain[[#This Row],[Profit]]</f>
        <v>14</v>
      </c>
      <c r="U25">
        <f>Coffee_chain[[#This Row],[Target Sales]]-Coffee_chain[[#This Row],[Sales]]</f>
        <v>8</v>
      </c>
      <c r="V25" s="42"/>
    </row>
    <row r="26" spans="1:22" ht="14.25" customHeight="1" x14ac:dyDescent="0.3">
      <c r="A26" s="1">
        <v>210</v>
      </c>
      <c r="B26" s="1">
        <v>50</v>
      </c>
      <c r="C26" s="2">
        <v>41214</v>
      </c>
      <c r="D26" s="1" t="s">
        <v>16</v>
      </c>
      <c r="E26" s="1" t="s">
        <v>23</v>
      </c>
      <c r="F26" s="1">
        <v>14</v>
      </c>
      <c r="G26" s="1" t="s">
        <v>33</v>
      </c>
      <c r="H26" s="1" t="s">
        <v>34</v>
      </c>
      <c r="I26" s="1" t="s">
        <v>35</v>
      </c>
      <c r="J26" s="1">
        <v>48</v>
      </c>
      <c r="K26" s="1">
        <v>123</v>
      </c>
      <c r="L26" s="1" t="s">
        <v>24</v>
      </c>
      <c r="M26" s="1">
        <v>30</v>
      </c>
      <c r="N26" s="1">
        <v>40</v>
      </c>
      <c r="O26" s="1">
        <v>90</v>
      </c>
      <c r="P26" s="1">
        <v>25</v>
      </c>
      <c r="Q26" s="9">
        <f>Coffee_chain[[#This Row],[Other Expenses]]+Coffee_chain[[#This Row],[Cogs]]+Coffee_chain[[#This Row],[Marketing]]</f>
        <v>89</v>
      </c>
      <c r="R26" s="10">
        <f>(SUM(Coffee_chain[[#This Row],[Profit]])/SUM(Coffee_chain[[#This Row],[Sales]]))</f>
        <v>0.3902439024390244</v>
      </c>
      <c r="S26">
        <f>Coffee_chain[[#This Row],[Target COGS]]-Coffee_chain[[#This Row],[Cogs]]</f>
        <v>-20</v>
      </c>
      <c r="T26" s="13">
        <f>Coffee_chain[[#This Row],[Target Profit]]-Coffee_chain[[#This Row],[Profit]]</f>
        <v>-8</v>
      </c>
      <c r="U26">
        <f>Coffee_chain[[#This Row],[Target Sales]]-Coffee_chain[[#This Row],[Sales]]</f>
        <v>-33</v>
      </c>
      <c r="V26" s="42"/>
    </row>
    <row r="27" spans="1:22" ht="14.25" customHeight="1" x14ac:dyDescent="0.3">
      <c r="A27" s="1">
        <v>970</v>
      </c>
      <c r="B27" s="1">
        <v>40</v>
      </c>
      <c r="C27" s="2">
        <v>41214</v>
      </c>
      <c r="D27" s="1" t="s">
        <v>16</v>
      </c>
      <c r="E27" s="1" t="s">
        <v>17</v>
      </c>
      <c r="F27" s="1">
        <v>13</v>
      </c>
      <c r="G27" s="1" t="s">
        <v>33</v>
      </c>
      <c r="H27" s="1" t="s">
        <v>38</v>
      </c>
      <c r="I27" s="1" t="s">
        <v>45</v>
      </c>
      <c r="J27" s="1">
        <v>27</v>
      </c>
      <c r="K27" s="1">
        <v>92</v>
      </c>
      <c r="L27" s="1" t="s">
        <v>21</v>
      </c>
      <c r="M27" s="1">
        <v>30</v>
      </c>
      <c r="N27" s="1">
        <v>40</v>
      </c>
      <c r="O27" s="1">
        <v>90</v>
      </c>
      <c r="P27" s="1">
        <v>25</v>
      </c>
      <c r="Q27" s="9">
        <f>Coffee_chain[[#This Row],[Other Expenses]]+Coffee_chain[[#This Row],[Cogs]]+Coffee_chain[[#This Row],[Marketing]]</f>
        <v>78</v>
      </c>
      <c r="R27" s="10">
        <f>(SUM(Coffee_chain[[#This Row],[Profit]])/SUM(Coffee_chain[[#This Row],[Sales]]))</f>
        <v>0.29347826086956524</v>
      </c>
      <c r="S27">
        <f>Coffee_chain[[#This Row],[Target COGS]]-Coffee_chain[[#This Row],[Cogs]]</f>
        <v>-10</v>
      </c>
      <c r="T27" s="13">
        <f>Coffee_chain[[#This Row],[Target Profit]]-Coffee_chain[[#This Row],[Profit]]</f>
        <v>13</v>
      </c>
      <c r="U27">
        <f>Coffee_chain[[#This Row],[Target Sales]]-Coffee_chain[[#This Row],[Sales]]</f>
        <v>-2</v>
      </c>
      <c r="V27" s="42"/>
    </row>
    <row r="28" spans="1:22" ht="14.25" customHeight="1" x14ac:dyDescent="0.3">
      <c r="A28" s="1">
        <v>774</v>
      </c>
      <c r="B28" s="1">
        <v>52</v>
      </c>
      <c r="C28" s="2">
        <v>41214</v>
      </c>
      <c r="D28" s="1" t="s">
        <v>16</v>
      </c>
      <c r="E28" s="1" t="s">
        <v>25</v>
      </c>
      <c r="F28" s="1">
        <v>47</v>
      </c>
      <c r="G28" s="1" t="s">
        <v>33</v>
      </c>
      <c r="H28" s="1" t="s">
        <v>34</v>
      </c>
      <c r="I28" s="1" t="s">
        <v>46</v>
      </c>
      <c r="J28" s="1">
        <v>-8</v>
      </c>
      <c r="K28" s="1">
        <v>120</v>
      </c>
      <c r="L28" s="1" t="s">
        <v>55</v>
      </c>
      <c r="M28" s="1">
        <v>50</v>
      </c>
      <c r="N28" s="1">
        <v>0</v>
      </c>
      <c r="O28" s="1">
        <v>110</v>
      </c>
      <c r="P28" s="1">
        <v>76</v>
      </c>
      <c r="Q28" s="9">
        <f>Coffee_chain[[#This Row],[Other Expenses]]+Coffee_chain[[#This Row],[Cogs]]+Coffee_chain[[#This Row],[Marketing]]</f>
        <v>175</v>
      </c>
      <c r="R28" s="10">
        <f>(SUM(Coffee_chain[[#This Row],[Profit]])/SUM(Coffee_chain[[#This Row],[Sales]]))</f>
        <v>-6.6666666666666666E-2</v>
      </c>
      <c r="S28">
        <f>Coffee_chain[[#This Row],[Target COGS]]-Coffee_chain[[#This Row],[Cogs]]</f>
        <v>-2</v>
      </c>
      <c r="T28" s="13">
        <f>Coffee_chain[[#This Row],[Target Profit]]-Coffee_chain[[#This Row],[Profit]]</f>
        <v>8</v>
      </c>
      <c r="U28">
        <f>Coffee_chain[[#This Row],[Target Sales]]-Coffee_chain[[#This Row],[Sales]]</f>
        <v>-10</v>
      </c>
      <c r="V28" s="42"/>
    </row>
    <row r="29" spans="1:22" ht="14.25" customHeight="1" x14ac:dyDescent="0.3">
      <c r="A29" s="1">
        <v>954</v>
      </c>
      <c r="B29" s="1">
        <v>75</v>
      </c>
      <c r="C29" s="2">
        <v>41214</v>
      </c>
      <c r="D29" s="1" t="s">
        <v>16</v>
      </c>
      <c r="E29" s="1" t="s">
        <v>25</v>
      </c>
      <c r="F29" s="1">
        <v>23</v>
      </c>
      <c r="G29" s="1" t="s">
        <v>18</v>
      </c>
      <c r="H29" s="1" t="s">
        <v>19</v>
      </c>
      <c r="I29" s="1" t="s">
        <v>22</v>
      </c>
      <c r="J29" s="1">
        <v>44</v>
      </c>
      <c r="K29" s="1">
        <v>164</v>
      </c>
      <c r="L29" s="1" t="s">
        <v>28</v>
      </c>
      <c r="M29" s="1">
        <v>50</v>
      </c>
      <c r="N29" s="1">
        <v>30</v>
      </c>
      <c r="O29" s="1">
        <v>110</v>
      </c>
      <c r="P29" s="1">
        <v>45</v>
      </c>
      <c r="Q29" s="9">
        <f>Coffee_chain[[#This Row],[Other Expenses]]+Coffee_chain[[#This Row],[Cogs]]+Coffee_chain[[#This Row],[Marketing]]</f>
        <v>143</v>
      </c>
      <c r="R29" s="10">
        <f>(SUM(Coffee_chain[[#This Row],[Profit]])/SUM(Coffee_chain[[#This Row],[Sales]]))</f>
        <v>0.26829268292682928</v>
      </c>
      <c r="S29">
        <f>Coffee_chain[[#This Row],[Target COGS]]-Coffee_chain[[#This Row],[Cogs]]</f>
        <v>-25</v>
      </c>
      <c r="T29" s="13">
        <f>Coffee_chain[[#This Row],[Target Profit]]-Coffee_chain[[#This Row],[Profit]]</f>
        <v>-14</v>
      </c>
      <c r="U29">
        <f>Coffee_chain[[#This Row],[Target Sales]]-Coffee_chain[[#This Row],[Sales]]</f>
        <v>-54</v>
      </c>
      <c r="V29" s="42"/>
    </row>
    <row r="30" spans="1:22" ht="14.25" customHeight="1" x14ac:dyDescent="0.3">
      <c r="A30" s="1">
        <v>936</v>
      </c>
      <c r="B30" s="1">
        <v>46</v>
      </c>
      <c r="C30" s="2">
        <v>41214</v>
      </c>
      <c r="D30" s="1" t="s">
        <v>16</v>
      </c>
      <c r="E30" s="1" t="s">
        <v>23</v>
      </c>
      <c r="F30" s="1">
        <v>14</v>
      </c>
      <c r="G30" s="1" t="s">
        <v>18</v>
      </c>
      <c r="H30" s="1" t="s">
        <v>19</v>
      </c>
      <c r="I30" s="1" t="s">
        <v>20</v>
      </c>
      <c r="J30" s="1">
        <v>31</v>
      </c>
      <c r="K30" s="1">
        <v>114</v>
      </c>
      <c r="L30" s="1" t="s">
        <v>24</v>
      </c>
      <c r="M30" s="1">
        <v>40</v>
      </c>
      <c r="N30" s="1">
        <v>30</v>
      </c>
      <c r="O30" s="1">
        <v>100</v>
      </c>
      <c r="P30" s="1">
        <v>37</v>
      </c>
      <c r="Q30" s="9">
        <f>Coffee_chain[[#This Row],[Other Expenses]]+Coffee_chain[[#This Row],[Cogs]]+Coffee_chain[[#This Row],[Marketing]]</f>
        <v>97</v>
      </c>
      <c r="R30" s="10">
        <f>(SUM(Coffee_chain[[#This Row],[Profit]])/SUM(Coffee_chain[[#This Row],[Sales]]))</f>
        <v>0.27192982456140352</v>
      </c>
      <c r="S30">
        <f>Coffee_chain[[#This Row],[Target COGS]]-Coffee_chain[[#This Row],[Cogs]]</f>
        <v>-6</v>
      </c>
      <c r="T30" s="13">
        <f>Coffee_chain[[#This Row],[Target Profit]]-Coffee_chain[[#This Row],[Profit]]</f>
        <v>-1</v>
      </c>
      <c r="U30">
        <f>Coffee_chain[[#This Row],[Target Sales]]-Coffee_chain[[#This Row],[Sales]]</f>
        <v>-14</v>
      </c>
      <c r="V30" s="42"/>
    </row>
    <row r="31" spans="1:22" ht="14.25" customHeight="1" x14ac:dyDescent="0.3">
      <c r="A31" s="1">
        <v>719</v>
      </c>
      <c r="B31" s="1">
        <v>55</v>
      </c>
      <c r="C31" s="2">
        <v>41214</v>
      </c>
      <c r="D31" s="1" t="s">
        <v>16</v>
      </c>
      <c r="E31" s="1" t="s">
        <v>17</v>
      </c>
      <c r="F31" s="1">
        <v>20</v>
      </c>
      <c r="G31" s="1" t="s">
        <v>18</v>
      </c>
      <c r="H31" s="1" t="s">
        <v>26</v>
      </c>
      <c r="I31" s="1" t="s">
        <v>27</v>
      </c>
      <c r="J31" s="1">
        <v>15</v>
      </c>
      <c r="K31" s="1">
        <v>124</v>
      </c>
      <c r="L31" s="1" t="s">
        <v>21</v>
      </c>
      <c r="M31" s="1">
        <v>40</v>
      </c>
      <c r="N31" s="1">
        <v>20</v>
      </c>
      <c r="O31" s="1">
        <v>100</v>
      </c>
      <c r="P31" s="1">
        <v>54</v>
      </c>
      <c r="Q31" s="9">
        <f>Coffee_chain[[#This Row],[Other Expenses]]+Coffee_chain[[#This Row],[Cogs]]+Coffee_chain[[#This Row],[Marketing]]</f>
        <v>129</v>
      </c>
      <c r="R31" s="10">
        <f>(SUM(Coffee_chain[[#This Row],[Profit]])/SUM(Coffee_chain[[#This Row],[Sales]]))</f>
        <v>0.12096774193548387</v>
      </c>
      <c r="S31">
        <f>Coffee_chain[[#This Row],[Target COGS]]-Coffee_chain[[#This Row],[Cogs]]</f>
        <v>-15</v>
      </c>
      <c r="T31" s="13">
        <f>Coffee_chain[[#This Row],[Target Profit]]-Coffee_chain[[#This Row],[Profit]]</f>
        <v>5</v>
      </c>
      <c r="U31">
        <f>Coffee_chain[[#This Row],[Target Sales]]-Coffee_chain[[#This Row],[Sales]]</f>
        <v>-24</v>
      </c>
      <c r="V31" s="42"/>
    </row>
    <row r="32" spans="1:22" ht="14.25" customHeight="1" x14ac:dyDescent="0.3">
      <c r="A32" s="1">
        <v>847</v>
      </c>
      <c r="B32" s="1">
        <v>50</v>
      </c>
      <c r="C32" s="2">
        <v>41214</v>
      </c>
      <c r="D32" s="1" t="s">
        <v>16</v>
      </c>
      <c r="E32" s="1" t="s">
        <v>17</v>
      </c>
      <c r="F32" s="1">
        <v>14</v>
      </c>
      <c r="G32" s="1" t="s">
        <v>18</v>
      </c>
      <c r="H32" s="1" t="s">
        <v>26</v>
      </c>
      <c r="I32" s="1" t="s">
        <v>27</v>
      </c>
      <c r="J32" s="1">
        <v>48</v>
      </c>
      <c r="K32" s="1">
        <v>123</v>
      </c>
      <c r="L32" s="1" t="s">
        <v>56</v>
      </c>
      <c r="M32" s="1">
        <v>40</v>
      </c>
      <c r="N32" s="1">
        <v>40</v>
      </c>
      <c r="O32" s="1">
        <v>100</v>
      </c>
      <c r="P32" s="1">
        <v>25</v>
      </c>
      <c r="Q32" s="9">
        <f>Coffee_chain[[#This Row],[Other Expenses]]+Coffee_chain[[#This Row],[Cogs]]+Coffee_chain[[#This Row],[Marketing]]</f>
        <v>89</v>
      </c>
      <c r="R32" s="10">
        <f>(SUM(Coffee_chain[[#This Row],[Profit]])/SUM(Coffee_chain[[#This Row],[Sales]]))</f>
        <v>0.3902439024390244</v>
      </c>
      <c r="S32">
        <f>Coffee_chain[[#This Row],[Target COGS]]-Coffee_chain[[#This Row],[Cogs]]</f>
        <v>-10</v>
      </c>
      <c r="T32" s="13">
        <f>Coffee_chain[[#This Row],[Target Profit]]-Coffee_chain[[#This Row],[Profit]]</f>
        <v>-8</v>
      </c>
      <c r="U32">
        <f>Coffee_chain[[#This Row],[Target Sales]]-Coffee_chain[[#This Row],[Sales]]</f>
        <v>-23</v>
      </c>
      <c r="V32" s="42"/>
    </row>
    <row r="33" spans="1:22" ht="14.25" customHeight="1" x14ac:dyDescent="0.3">
      <c r="A33" s="1">
        <v>719</v>
      </c>
      <c r="B33" s="1">
        <v>57</v>
      </c>
      <c r="C33" s="2">
        <v>41214</v>
      </c>
      <c r="D33" s="1" t="s">
        <v>16</v>
      </c>
      <c r="E33" s="1" t="s">
        <v>17</v>
      </c>
      <c r="F33" s="1">
        <v>17</v>
      </c>
      <c r="G33" s="1" t="s">
        <v>18</v>
      </c>
      <c r="H33" s="1" t="s">
        <v>26</v>
      </c>
      <c r="I33" s="1" t="s">
        <v>54</v>
      </c>
      <c r="J33" s="1">
        <v>29</v>
      </c>
      <c r="K33" s="1">
        <v>125</v>
      </c>
      <c r="L33" s="1" t="s">
        <v>21</v>
      </c>
      <c r="M33" s="1">
        <v>40</v>
      </c>
      <c r="N33" s="1">
        <v>30</v>
      </c>
      <c r="O33" s="1">
        <v>100</v>
      </c>
      <c r="P33" s="1">
        <v>39</v>
      </c>
      <c r="Q33" s="9">
        <f>Coffee_chain[[#This Row],[Other Expenses]]+Coffee_chain[[#This Row],[Cogs]]+Coffee_chain[[#This Row],[Marketing]]</f>
        <v>113</v>
      </c>
      <c r="R33" s="10">
        <f>(SUM(Coffee_chain[[#This Row],[Profit]])/SUM(Coffee_chain[[#This Row],[Sales]]))</f>
        <v>0.23200000000000001</v>
      </c>
      <c r="S33">
        <f>Coffee_chain[[#This Row],[Target COGS]]-Coffee_chain[[#This Row],[Cogs]]</f>
        <v>-17</v>
      </c>
      <c r="T33" s="13">
        <f>Coffee_chain[[#This Row],[Target Profit]]-Coffee_chain[[#This Row],[Profit]]</f>
        <v>1</v>
      </c>
      <c r="U33">
        <f>Coffee_chain[[#This Row],[Target Sales]]-Coffee_chain[[#This Row],[Sales]]</f>
        <v>-25</v>
      </c>
      <c r="V33" s="42"/>
    </row>
    <row r="34" spans="1:22" ht="14.25" customHeight="1" x14ac:dyDescent="0.3">
      <c r="A34" s="1">
        <v>339</v>
      </c>
      <c r="B34" s="1">
        <v>36</v>
      </c>
      <c r="C34" s="2">
        <v>41214</v>
      </c>
      <c r="D34" s="1" t="s">
        <v>16</v>
      </c>
      <c r="E34" s="1" t="s">
        <v>25</v>
      </c>
      <c r="F34" s="1">
        <v>10</v>
      </c>
      <c r="G34" s="1" t="s">
        <v>18</v>
      </c>
      <c r="H34" s="1" t="s">
        <v>26</v>
      </c>
      <c r="I34" s="1" t="s">
        <v>27</v>
      </c>
      <c r="J34" s="1">
        <v>31</v>
      </c>
      <c r="K34" s="1">
        <v>88</v>
      </c>
      <c r="L34" s="1" t="s">
        <v>55</v>
      </c>
      <c r="M34" s="1">
        <v>30</v>
      </c>
      <c r="N34" s="1">
        <v>40</v>
      </c>
      <c r="O34" s="1">
        <v>90</v>
      </c>
      <c r="P34" s="1">
        <v>21</v>
      </c>
      <c r="Q34" s="9">
        <f>Coffee_chain[[#This Row],[Other Expenses]]+Coffee_chain[[#This Row],[Cogs]]+Coffee_chain[[#This Row],[Marketing]]</f>
        <v>67</v>
      </c>
      <c r="R34" s="10">
        <f>(SUM(Coffee_chain[[#This Row],[Profit]])/SUM(Coffee_chain[[#This Row],[Sales]]))</f>
        <v>0.35227272727272729</v>
      </c>
      <c r="S34">
        <f>Coffee_chain[[#This Row],[Target COGS]]-Coffee_chain[[#This Row],[Cogs]]</f>
        <v>-6</v>
      </c>
      <c r="T34" s="13">
        <f>Coffee_chain[[#This Row],[Target Profit]]-Coffee_chain[[#This Row],[Profit]]</f>
        <v>9</v>
      </c>
      <c r="U34">
        <f>Coffee_chain[[#This Row],[Target Sales]]-Coffee_chain[[#This Row],[Sales]]</f>
        <v>2</v>
      </c>
      <c r="V34" s="42"/>
    </row>
    <row r="35" spans="1:22" ht="14.25" customHeight="1" x14ac:dyDescent="0.3">
      <c r="A35" s="1">
        <v>314</v>
      </c>
      <c r="B35" s="1">
        <v>33</v>
      </c>
      <c r="C35" s="2">
        <v>41214</v>
      </c>
      <c r="D35" s="1" t="s">
        <v>32</v>
      </c>
      <c r="E35" s="1" t="s">
        <v>17</v>
      </c>
      <c r="F35" s="1">
        <v>9</v>
      </c>
      <c r="G35" s="1" t="s">
        <v>33</v>
      </c>
      <c r="H35" s="1" t="s">
        <v>34</v>
      </c>
      <c r="I35" s="1" t="s">
        <v>35</v>
      </c>
      <c r="J35" s="1">
        <v>27</v>
      </c>
      <c r="K35" s="1">
        <v>81</v>
      </c>
      <c r="L35" s="1" t="s">
        <v>51</v>
      </c>
      <c r="M35" s="1">
        <v>40</v>
      </c>
      <c r="N35" s="1">
        <v>50</v>
      </c>
      <c r="O35" s="1">
        <v>100</v>
      </c>
      <c r="P35" s="1">
        <v>21</v>
      </c>
      <c r="Q35" s="9">
        <f>Coffee_chain[[#This Row],[Other Expenses]]+Coffee_chain[[#This Row],[Cogs]]+Coffee_chain[[#This Row],[Marketing]]</f>
        <v>63</v>
      </c>
      <c r="R35" s="10">
        <f>(SUM(Coffee_chain[[#This Row],[Profit]])/SUM(Coffee_chain[[#This Row],[Sales]]))</f>
        <v>0.33333333333333331</v>
      </c>
      <c r="S35">
        <f>Coffee_chain[[#This Row],[Target COGS]]-Coffee_chain[[#This Row],[Cogs]]</f>
        <v>7</v>
      </c>
      <c r="T35" s="13">
        <f>Coffee_chain[[#This Row],[Target Profit]]-Coffee_chain[[#This Row],[Profit]]</f>
        <v>23</v>
      </c>
      <c r="U35">
        <f>Coffee_chain[[#This Row],[Target Sales]]-Coffee_chain[[#This Row],[Sales]]</f>
        <v>19</v>
      </c>
      <c r="V35" s="42"/>
    </row>
    <row r="36" spans="1:22" ht="14.25" customHeight="1" x14ac:dyDescent="0.3">
      <c r="A36" s="1">
        <v>504</v>
      </c>
      <c r="B36" s="1">
        <v>31</v>
      </c>
      <c r="C36" s="2">
        <v>41214</v>
      </c>
      <c r="D36" s="1" t="s">
        <v>32</v>
      </c>
      <c r="E36" s="1" t="s">
        <v>23</v>
      </c>
      <c r="F36" s="1">
        <v>8</v>
      </c>
      <c r="G36" s="1" t="s">
        <v>33</v>
      </c>
      <c r="H36" s="1" t="s">
        <v>38</v>
      </c>
      <c r="I36" s="1" t="s">
        <v>39</v>
      </c>
      <c r="J36" s="1">
        <v>28</v>
      </c>
      <c r="K36" s="1">
        <v>78</v>
      </c>
      <c r="L36" s="1" t="s">
        <v>48</v>
      </c>
      <c r="M36" s="1">
        <v>30</v>
      </c>
      <c r="N36" s="1">
        <v>50</v>
      </c>
      <c r="O36" s="1">
        <v>90</v>
      </c>
      <c r="P36" s="1">
        <v>19</v>
      </c>
      <c r="Q36" s="9">
        <f>Coffee_chain[[#This Row],[Other Expenses]]+Coffee_chain[[#This Row],[Cogs]]+Coffee_chain[[#This Row],[Marketing]]</f>
        <v>58</v>
      </c>
      <c r="R36" s="10">
        <f>(SUM(Coffee_chain[[#This Row],[Profit]])/SUM(Coffee_chain[[#This Row],[Sales]]))</f>
        <v>0.35897435897435898</v>
      </c>
      <c r="S36">
        <f>Coffee_chain[[#This Row],[Target COGS]]-Coffee_chain[[#This Row],[Cogs]]</f>
        <v>-1</v>
      </c>
      <c r="T36" s="13">
        <f>Coffee_chain[[#This Row],[Target Profit]]-Coffee_chain[[#This Row],[Profit]]</f>
        <v>22</v>
      </c>
      <c r="U36">
        <f>Coffee_chain[[#This Row],[Target Sales]]-Coffee_chain[[#This Row],[Sales]]</f>
        <v>12</v>
      </c>
      <c r="V36" s="42"/>
    </row>
    <row r="37" spans="1:22" ht="14.25" customHeight="1" x14ac:dyDescent="0.3">
      <c r="A37" s="1">
        <v>580</v>
      </c>
      <c r="B37" s="1">
        <v>36</v>
      </c>
      <c r="C37" s="2">
        <v>41214</v>
      </c>
      <c r="D37" s="1" t="s">
        <v>32</v>
      </c>
      <c r="E37" s="1" t="s">
        <v>23</v>
      </c>
      <c r="F37" s="1">
        <v>10</v>
      </c>
      <c r="G37" s="1" t="s">
        <v>33</v>
      </c>
      <c r="H37" s="1" t="s">
        <v>38</v>
      </c>
      <c r="I37" s="1" t="s">
        <v>39</v>
      </c>
      <c r="J37" s="1">
        <v>30</v>
      </c>
      <c r="K37" s="1">
        <v>88</v>
      </c>
      <c r="L37" s="1" t="s">
        <v>40</v>
      </c>
      <c r="M37" s="1">
        <v>40</v>
      </c>
      <c r="N37" s="1">
        <v>40</v>
      </c>
      <c r="O37" s="1">
        <v>100</v>
      </c>
      <c r="P37" s="1">
        <v>22</v>
      </c>
      <c r="Q37" s="9">
        <f>Coffee_chain[[#This Row],[Other Expenses]]+Coffee_chain[[#This Row],[Cogs]]+Coffee_chain[[#This Row],[Marketing]]</f>
        <v>68</v>
      </c>
      <c r="R37" s="10">
        <f>(SUM(Coffee_chain[[#This Row],[Profit]])/SUM(Coffee_chain[[#This Row],[Sales]]))</f>
        <v>0.34090909090909088</v>
      </c>
      <c r="S37">
        <f>Coffee_chain[[#This Row],[Target COGS]]-Coffee_chain[[#This Row],[Cogs]]</f>
        <v>4</v>
      </c>
      <c r="T37" s="13">
        <f>Coffee_chain[[#This Row],[Target Profit]]-Coffee_chain[[#This Row],[Profit]]</f>
        <v>10</v>
      </c>
      <c r="U37">
        <f>Coffee_chain[[#This Row],[Target Sales]]-Coffee_chain[[#This Row],[Sales]]</f>
        <v>12</v>
      </c>
      <c r="V37" s="42"/>
    </row>
    <row r="38" spans="1:22" ht="14.25" customHeight="1" x14ac:dyDescent="0.3">
      <c r="A38" s="1">
        <v>225</v>
      </c>
      <c r="B38" s="1">
        <v>49</v>
      </c>
      <c r="C38" s="2">
        <v>41214</v>
      </c>
      <c r="D38" s="1" t="s">
        <v>32</v>
      </c>
      <c r="E38" s="1" t="s">
        <v>23</v>
      </c>
      <c r="F38" s="1">
        <v>15</v>
      </c>
      <c r="G38" s="1" t="s">
        <v>33</v>
      </c>
      <c r="H38" s="1" t="s">
        <v>34</v>
      </c>
      <c r="I38" s="1" t="s">
        <v>35</v>
      </c>
      <c r="J38" s="1">
        <v>34</v>
      </c>
      <c r="K38" s="1">
        <v>120</v>
      </c>
      <c r="L38" s="1" t="s">
        <v>48</v>
      </c>
      <c r="M38" s="1">
        <v>30</v>
      </c>
      <c r="N38" s="1">
        <v>30</v>
      </c>
      <c r="O38" s="1">
        <v>90</v>
      </c>
      <c r="P38" s="1">
        <v>37</v>
      </c>
      <c r="Q38" s="9">
        <f>Coffee_chain[[#This Row],[Other Expenses]]+Coffee_chain[[#This Row],[Cogs]]+Coffee_chain[[#This Row],[Marketing]]</f>
        <v>101</v>
      </c>
      <c r="R38" s="10">
        <f>(SUM(Coffee_chain[[#This Row],[Profit]])/SUM(Coffee_chain[[#This Row],[Sales]]))</f>
        <v>0.28333333333333333</v>
      </c>
      <c r="S38">
        <f>Coffee_chain[[#This Row],[Target COGS]]-Coffee_chain[[#This Row],[Cogs]]</f>
        <v>-19</v>
      </c>
      <c r="T38" s="13">
        <f>Coffee_chain[[#This Row],[Target Profit]]-Coffee_chain[[#This Row],[Profit]]</f>
        <v>-4</v>
      </c>
      <c r="U38">
        <f>Coffee_chain[[#This Row],[Target Sales]]-Coffee_chain[[#This Row],[Sales]]</f>
        <v>-30</v>
      </c>
      <c r="V38" s="42"/>
    </row>
    <row r="39" spans="1:22" ht="14.25" customHeight="1" x14ac:dyDescent="0.3">
      <c r="A39" s="1">
        <v>262</v>
      </c>
      <c r="B39" s="1">
        <v>54</v>
      </c>
      <c r="C39" s="2">
        <v>41214</v>
      </c>
      <c r="D39" s="1" t="s">
        <v>32</v>
      </c>
      <c r="E39" s="1" t="s">
        <v>17</v>
      </c>
      <c r="F39" s="1">
        <v>20</v>
      </c>
      <c r="G39" s="1" t="s">
        <v>33</v>
      </c>
      <c r="H39" s="1" t="s">
        <v>38</v>
      </c>
      <c r="I39" s="1" t="s">
        <v>43</v>
      </c>
      <c r="J39" s="1">
        <v>14</v>
      </c>
      <c r="K39" s="1">
        <v>121</v>
      </c>
      <c r="L39" s="1" t="s">
        <v>52</v>
      </c>
      <c r="M39" s="1">
        <v>50</v>
      </c>
      <c r="N39" s="1">
        <v>20</v>
      </c>
      <c r="O39" s="1">
        <v>110</v>
      </c>
      <c r="P39" s="1">
        <v>53</v>
      </c>
      <c r="Q39" s="9">
        <f>Coffee_chain[[#This Row],[Other Expenses]]+Coffee_chain[[#This Row],[Cogs]]+Coffee_chain[[#This Row],[Marketing]]</f>
        <v>127</v>
      </c>
      <c r="R39" s="10">
        <f>(SUM(Coffee_chain[[#This Row],[Profit]])/SUM(Coffee_chain[[#This Row],[Sales]]))</f>
        <v>0.11570247933884298</v>
      </c>
      <c r="S39">
        <f>Coffee_chain[[#This Row],[Target COGS]]-Coffee_chain[[#This Row],[Cogs]]</f>
        <v>-4</v>
      </c>
      <c r="T39" s="13">
        <f>Coffee_chain[[#This Row],[Target Profit]]-Coffee_chain[[#This Row],[Profit]]</f>
        <v>6</v>
      </c>
      <c r="U39">
        <f>Coffee_chain[[#This Row],[Target Sales]]-Coffee_chain[[#This Row],[Sales]]</f>
        <v>-11</v>
      </c>
      <c r="V39" s="42"/>
    </row>
    <row r="40" spans="1:22" ht="14.25" customHeight="1" x14ac:dyDescent="0.3">
      <c r="A40" s="1">
        <v>603</v>
      </c>
      <c r="B40" s="1">
        <v>46</v>
      </c>
      <c r="C40" s="2">
        <v>41214</v>
      </c>
      <c r="D40" s="1" t="s">
        <v>32</v>
      </c>
      <c r="E40" s="1" t="s">
        <v>25</v>
      </c>
      <c r="F40" s="1">
        <v>14</v>
      </c>
      <c r="G40" s="1" t="s">
        <v>33</v>
      </c>
      <c r="H40" s="1" t="s">
        <v>38</v>
      </c>
      <c r="I40" s="1" t="s">
        <v>43</v>
      </c>
      <c r="J40" s="1">
        <v>30</v>
      </c>
      <c r="K40" s="1">
        <v>113</v>
      </c>
      <c r="L40" s="1" t="s">
        <v>44</v>
      </c>
      <c r="M40" s="1">
        <v>40</v>
      </c>
      <c r="N40" s="1">
        <v>40</v>
      </c>
      <c r="O40" s="1">
        <v>100</v>
      </c>
      <c r="P40" s="1">
        <v>37</v>
      </c>
      <c r="Q40" s="9">
        <f>Coffee_chain[[#This Row],[Other Expenses]]+Coffee_chain[[#This Row],[Cogs]]+Coffee_chain[[#This Row],[Marketing]]</f>
        <v>97</v>
      </c>
      <c r="R40" s="10">
        <f>(SUM(Coffee_chain[[#This Row],[Profit]])/SUM(Coffee_chain[[#This Row],[Sales]]))</f>
        <v>0.26548672566371684</v>
      </c>
      <c r="S40">
        <f>Coffee_chain[[#This Row],[Target COGS]]-Coffee_chain[[#This Row],[Cogs]]</f>
        <v>-6</v>
      </c>
      <c r="T40" s="13">
        <f>Coffee_chain[[#This Row],[Target Profit]]-Coffee_chain[[#This Row],[Profit]]</f>
        <v>10</v>
      </c>
      <c r="U40">
        <f>Coffee_chain[[#This Row],[Target Sales]]-Coffee_chain[[#This Row],[Sales]]</f>
        <v>-13</v>
      </c>
      <c r="V40" s="42"/>
    </row>
    <row r="41" spans="1:22" ht="14.25" customHeight="1" x14ac:dyDescent="0.3">
      <c r="A41" s="1">
        <v>603</v>
      </c>
      <c r="B41" s="1">
        <v>43</v>
      </c>
      <c r="C41" s="2">
        <v>41214</v>
      </c>
      <c r="D41" s="1" t="s">
        <v>32</v>
      </c>
      <c r="E41" s="1" t="s">
        <v>25</v>
      </c>
      <c r="F41" s="1">
        <v>14</v>
      </c>
      <c r="G41" s="1" t="s">
        <v>33</v>
      </c>
      <c r="H41" s="1" t="s">
        <v>38</v>
      </c>
      <c r="I41" s="1" t="s">
        <v>45</v>
      </c>
      <c r="J41" s="1">
        <v>20</v>
      </c>
      <c r="K41" s="1">
        <v>109</v>
      </c>
      <c r="L41" s="1" t="s">
        <v>44</v>
      </c>
      <c r="M41" s="1">
        <v>30</v>
      </c>
      <c r="N41" s="1">
        <v>30</v>
      </c>
      <c r="O41" s="1">
        <v>90</v>
      </c>
      <c r="P41" s="1">
        <v>46</v>
      </c>
      <c r="Q41" s="9">
        <f>Coffee_chain[[#This Row],[Other Expenses]]+Coffee_chain[[#This Row],[Cogs]]+Coffee_chain[[#This Row],[Marketing]]</f>
        <v>103</v>
      </c>
      <c r="R41" s="10">
        <f>(SUM(Coffee_chain[[#This Row],[Profit]])/SUM(Coffee_chain[[#This Row],[Sales]]))</f>
        <v>0.1834862385321101</v>
      </c>
      <c r="S41">
        <f>Coffee_chain[[#This Row],[Target COGS]]-Coffee_chain[[#This Row],[Cogs]]</f>
        <v>-13</v>
      </c>
      <c r="T41" s="13">
        <f>Coffee_chain[[#This Row],[Target Profit]]-Coffee_chain[[#This Row],[Profit]]</f>
        <v>10</v>
      </c>
      <c r="U41">
        <f>Coffee_chain[[#This Row],[Target Sales]]-Coffee_chain[[#This Row],[Sales]]</f>
        <v>-19</v>
      </c>
      <c r="V41" s="42"/>
    </row>
    <row r="42" spans="1:22" ht="14.25" customHeight="1" x14ac:dyDescent="0.3">
      <c r="A42" s="1">
        <v>603</v>
      </c>
      <c r="B42" s="1">
        <v>44</v>
      </c>
      <c r="C42" s="2">
        <v>41214</v>
      </c>
      <c r="D42" s="1" t="s">
        <v>32</v>
      </c>
      <c r="E42" s="1" t="s">
        <v>25</v>
      </c>
      <c r="F42" s="1">
        <v>40</v>
      </c>
      <c r="G42" s="1" t="s">
        <v>33</v>
      </c>
      <c r="H42" s="1" t="s">
        <v>34</v>
      </c>
      <c r="I42" s="1" t="s">
        <v>46</v>
      </c>
      <c r="J42" s="1">
        <v>-8</v>
      </c>
      <c r="K42" s="1">
        <v>106</v>
      </c>
      <c r="L42" s="1" t="s">
        <v>44</v>
      </c>
      <c r="M42" s="1">
        <v>40</v>
      </c>
      <c r="N42" s="1">
        <v>10</v>
      </c>
      <c r="O42" s="1">
        <v>100</v>
      </c>
      <c r="P42" s="1">
        <v>70</v>
      </c>
      <c r="Q42" s="9">
        <f>Coffee_chain[[#This Row],[Other Expenses]]+Coffee_chain[[#This Row],[Cogs]]+Coffee_chain[[#This Row],[Marketing]]</f>
        <v>154</v>
      </c>
      <c r="R42" s="10">
        <f>(SUM(Coffee_chain[[#This Row],[Profit]])/SUM(Coffee_chain[[#This Row],[Sales]]))</f>
        <v>-7.5471698113207544E-2</v>
      </c>
      <c r="S42">
        <f>Coffee_chain[[#This Row],[Target COGS]]-Coffee_chain[[#This Row],[Cogs]]</f>
        <v>-4</v>
      </c>
      <c r="T42" s="13">
        <f>Coffee_chain[[#This Row],[Target Profit]]-Coffee_chain[[#This Row],[Profit]]</f>
        <v>18</v>
      </c>
      <c r="U42">
        <f>Coffee_chain[[#This Row],[Target Sales]]-Coffee_chain[[#This Row],[Sales]]</f>
        <v>-6</v>
      </c>
      <c r="V42" s="42"/>
    </row>
    <row r="43" spans="1:22" ht="14.25" customHeight="1" x14ac:dyDescent="0.3">
      <c r="A43" s="1">
        <v>225</v>
      </c>
      <c r="B43" s="1">
        <v>53</v>
      </c>
      <c r="C43" s="2">
        <v>41214</v>
      </c>
      <c r="D43" s="1" t="s">
        <v>32</v>
      </c>
      <c r="E43" s="1" t="s">
        <v>23</v>
      </c>
      <c r="F43" s="1">
        <v>16</v>
      </c>
      <c r="G43" s="1" t="s">
        <v>33</v>
      </c>
      <c r="H43" s="1" t="s">
        <v>34</v>
      </c>
      <c r="I43" s="1" t="s">
        <v>46</v>
      </c>
      <c r="J43" s="1">
        <v>49</v>
      </c>
      <c r="K43" s="1">
        <v>141</v>
      </c>
      <c r="L43" s="1" t="s">
        <v>48</v>
      </c>
      <c r="M43" s="1">
        <v>40</v>
      </c>
      <c r="N43" s="1">
        <v>30</v>
      </c>
      <c r="O43" s="1">
        <v>100</v>
      </c>
      <c r="P43" s="1">
        <v>39</v>
      </c>
      <c r="Q43" s="9">
        <f>Coffee_chain[[#This Row],[Other Expenses]]+Coffee_chain[[#This Row],[Cogs]]+Coffee_chain[[#This Row],[Marketing]]</f>
        <v>108</v>
      </c>
      <c r="R43" s="10">
        <f>(SUM(Coffee_chain[[#This Row],[Profit]])/SUM(Coffee_chain[[#This Row],[Sales]]))</f>
        <v>0.3475177304964539</v>
      </c>
      <c r="S43">
        <f>Coffee_chain[[#This Row],[Target COGS]]-Coffee_chain[[#This Row],[Cogs]]</f>
        <v>-13</v>
      </c>
      <c r="T43" s="13">
        <f>Coffee_chain[[#This Row],[Target Profit]]-Coffee_chain[[#This Row],[Profit]]</f>
        <v>-19</v>
      </c>
      <c r="U43">
        <f>Coffee_chain[[#This Row],[Target Sales]]-Coffee_chain[[#This Row],[Sales]]</f>
        <v>-41</v>
      </c>
      <c r="V43" s="42"/>
    </row>
    <row r="44" spans="1:22" ht="14.25" customHeight="1" x14ac:dyDescent="0.3">
      <c r="A44" s="1">
        <v>425</v>
      </c>
      <c r="B44" s="1">
        <v>54</v>
      </c>
      <c r="C44" s="2">
        <v>41214</v>
      </c>
      <c r="D44" s="1" t="s">
        <v>32</v>
      </c>
      <c r="E44" s="1" t="s">
        <v>29</v>
      </c>
      <c r="F44" s="1">
        <v>20</v>
      </c>
      <c r="G44" s="1" t="s">
        <v>33</v>
      </c>
      <c r="H44" s="1" t="s">
        <v>34</v>
      </c>
      <c r="I44" s="1" t="s">
        <v>46</v>
      </c>
      <c r="J44" s="1">
        <v>13</v>
      </c>
      <c r="K44" s="1">
        <v>121</v>
      </c>
      <c r="L44" s="1" t="s">
        <v>53</v>
      </c>
      <c r="M44" s="1">
        <v>50</v>
      </c>
      <c r="N44" s="1">
        <v>20</v>
      </c>
      <c r="O44" s="1">
        <v>110</v>
      </c>
      <c r="P44" s="1">
        <v>54</v>
      </c>
      <c r="Q44" s="9">
        <f>Coffee_chain[[#This Row],[Other Expenses]]+Coffee_chain[[#This Row],[Cogs]]+Coffee_chain[[#This Row],[Marketing]]</f>
        <v>128</v>
      </c>
      <c r="R44" s="10">
        <f>(SUM(Coffee_chain[[#This Row],[Profit]])/SUM(Coffee_chain[[#This Row],[Sales]]))</f>
        <v>0.10743801652892562</v>
      </c>
      <c r="S44">
        <f>Coffee_chain[[#This Row],[Target COGS]]-Coffee_chain[[#This Row],[Cogs]]</f>
        <v>-4</v>
      </c>
      <c r="T44" s="13">
        <f>Coffee_chain[[#This Row],[Target Profit]]-Coffee_chain[[#This Row],[Profit]]</f>
        <v>7</v>
      </c>
      <c r="U44">
        <f>Coffee_chain[[#This Row],[Target Sales]]-Coffee_chain[[#This Row],[Sales]]</f>
        <v>-11</v>
      </c>
      <c r="V44" s="42"/>
    </row>
    <row r="45" spans="1:22" ht="14.25" customHeight="1" x14ac:dyDescent="0.3">
      <c r="A45" s="1">
        <v>918</v>
      </c>
      <c r="B45" s="1">
        <v>54</v>
      </c>
      <c r="C45" s="2">
        <v>41214</v>
      </c>
      <c r="D45" s="1" t="s">
        <v>32</v>
      </c>
      <c r="E45" s="1" t="s">
        <v>23</v>
      </c>
      <c r="F45" s="1">
        <v>20</v>
      </c>
      <c r="G45" s="1" t="s">
        <v>18</v>
      </c>
      <c r="H45" s="1" t="s">
        <v>19</v>
      </c>
      <c r="I45" s="1" t="s">
        <v>50</v>
      </c>
      <c r="J45" s="1">
        <v>13</v>
      </c>
      <c r="K45" s="1">
        <v>121</v>
      </c>
      <c r="L45" s="1" t="s">
        <v>40</v>
      </c>
      <c r="M45" s="1">
        <v>50</v>
      </c>
      <c r="N45" s="1">
        <v>20</v>
      </c>
      <c r="O45" s="1">
        <v>110</v>
      </c>
      <c r="P45" s="1">
        <v>54</v>
      </c>
      <c r="Q45" s="9">
        <f>Coffee_chain[[#This Row],[Other Expenses]]+Coffee_chain[[#This Row],[Cogs]]+Coffee_chain[[#This Row],[Marketing]]</f>
        <v>128</v>
      </c>
      <c r="R45" s="10">
        <f>(SUM(Coffee_chain[[#This Row],[Profit]])/SUM(Coffee_chain[[#This Row],[Sales]]))</f>
        <v>0.10743801652892562</v>
      </c>
      <c r="S45">
        <f>Coffee_chain[[#This Row],[Target COGS]]-Coffee_chain[[#This Row],[Cogs]]</f>
        <v>-4</v>
      </c>
      <c r="T45" s="13">
        <f>Coffee_chain[[#This Row],[Target Profit]]-Coffee_chain[[#This Row],[Profit]]</f>
        <v>7</v>
      </c>
      <c r="U45">
        <f>Coffee_chain[[#This Row],[Target Sales]]-Coffee_chain[[#This Row],[Sales]]</f>
        <v>-11</v>
      </c>
      <c r="V45" s="42"/>
    </row>
    <row r="46" spans="1:22" ht="14.25" customHeight="1" x14ac:dyDescent="0.3">
      <c r="A46" s="1">
        <v>801</v>
      </c>
      <c r="B46" s="1">
        <v>46</v>
      </c>
      <c r="C46" s="2">
        <v>41214</v>
      </c>
      <c r="D46" s="1" t="s">
        <v>32</v>
      </c>
      <c r="E46" s="1" t="s">
        <v>29</v>
      </c>
      <c r="F46" s="1">
        <v>14</v>
      </c>
      <c r="G46" s="1" t="s">
        <v>18</v>
      </c>
      <c r="H46" s="1" t="s">
        <v>19</v>
      </c>
      <c r="I46" s="1" t="s">
        <v>50</v>
      </c>
      <c r="J46" s="1">
        <v>30</v>
      </c>
      <c r="K46" s="1">
        <v>113</v>
      </c>
      <c r="L46" s="1" t="s">
        <v>42</v>
      </c>
      <c r="M46" s="1">
        <v>40</v>
      </c>
      <c r="N46" s="1">
        <v>30</v>
      </c>
      <c r="O46" s="1">
        <v>100</v>
      </c>
      <c r="P46" s="1">
        <v>37</v>
      </c>
      <c r="Q46" s="9">
        <f>Coffee_chain[[#This Row],[Other Expenses]]+Coffee_chain[[#This Row],[Cogs]]+Coffee_chain[[#This Row],[Marketing]]</f>
        <v>97</v>
      </c>
      <c r="R46" s="10">
        <f>(SUM(Coffee_chain[[#This Row],[Profit]])/SUM(Coffee_chain[[#This Row],[Sales]]))</f>
        <v>0.26548672566371684</v>
      </c>
      <c r="S46">
        <f>Coffee_chain[[#This Row],[Target COGS]]-Coffee_chain[[#This Row],[Cogs]]</f>
        <v>-6</v>
      </c>
      <c r="T46" s="13">
        <f>Coffee_chain[[#This Row],[Target Profit]]-Coffee_chain[[#This Row],[Profit]]</f>
        <v>0</v>
      </c>
      <c r="U46">
        <f>Coffee_chain[[#This Row],[Target Sales]]-Coffee_chain[[#This Row],[Sales]]</f>
        <v>-13</v>
      </c>
      <c r="V46" s="42"/>
    </row>
    <row r="47" spans="1:22" ht="14.25" customHeight="1" x14ac:dyDescent="0.3">
      <c r="A47" s="1">
        <v>435</v>
      </c>
      <c r="B47" s="1">
        <v>43</v>
      </c>
      <c r="C47" s="2">
        <v>41214</v>
      </c>
      <c r="D47" s="1" t="s">
        <v>32</v>
      </c>
      <c r="E47" s="1" t="s">
        <v>29</v>
      </c>
      <c r="F47" s="1">
        <v>14</v>
      </c>
      <c r="G47" s="1" t="s">
        <v>18</v>
      </c>
      <c r="H47" s="1" t="s">
        <v>19</v>
      </c>
      <c r="I47" s="1" t="s">
        <v>20</v>
      </c>
      <c r="J47" s="1">
        <v>20</v>
      </c>
      <c r="K47" s="1">
        <v>109</v>
      </c>
      <c r="L47" s="1" t="s">
        <v>42</v>
      </c>
      <c r="M47" s="1">
        <v>40</v>
      </c>
      <c r="N47" s="1">
        <v>30</v>
      </c>
      <c r="O47" s="1">
        <v>100</v>
      </c>
      <c r="P47" s="1">
        <v>46</v>
      </c>
      <c r="Q47" s="9">
        <f>Coffee_chain[[#This Row],[Other Expenses]]+Coffee_chain[[#This Row],[Cogs]]+Coffee_chain[[#This Row],[Marketing]]</f>
        <v>103</v>
      </c>
      <c r="R47" s="10">
        <f>(SUM(Coffee_chain[[#This Row],[Profit]])/SUM(Coffee_chain[[#This Row],[Sales]]))</f>
        <v>0.1834862385321101</v>
      </c>
      <c r="S47">
        <f>Coffee_chain[[#This Row],[Target COGS]]-Coffee_chain[[#This Row],[Cogs]]</f>
        <v>-3</v>
      </c>
      <c r="T47" s="13">
        <f>Coffee_chain[[#This Row],[Target Profit]]-Coffee_chain[[#This Row],[Profit]]</f>
        <v>10</v>
      </c>
      <c r="U47">
        <f>Coffee_chain[[#This Row],[Target Sales]]-Coffee_chain[[#This Row],[Sales]]</f>
        <v>-9</v>
      </c>
      <c r="V47" s="42"/>
    </row>
    <row r="48" spans="1:22" ht="14.25" customHeight="1" x14ac:dyDescent="0.3">
      <c r="A48" s="1">
        <v>509</v>
      </c>
      <c r="B48" s="1">
        <v>47</v>
      </c>
      <c r="C48" s="2">
        <v>41214</v>
      </c>
      <c r="D48" s="1" t="s">
        <v>32</v>
      </c>
      <c r="E48" s="1" t="s">
        <v>29</v>
      </c>
      <c r="F48" s="1">
        <v>13</v>
      </c>
      <c r="G48" s="1" t="s">
        <v>18</v>
      </c>
      <c r="H48" s="1" t="s">
        <v>19</v>
      </c>
      <c r="I48" s="1" t="s">
        <v>20</v>
      </c>
      <c r="J48" s="1">
        <v>44</v>
      </c>
      <c r="K48" s="1">
        <v>115</v>
      </c>
      <c r="L48" s="1" t="s">
        <v>53</v>
      </c>
      <c r="M48" s="1">
        <v>40</v>
      </c>
      <c r="N48" s="1">
        <v>40</v>
      </c>
      <c r="O48" s="1">
        <v>100</v>
      </c>
      <c r="P48" s="1">
        <v>24</v>
      </c>
      <c r="Q48" s="9">
        <f>Coffee_chain[[#This Row],[Other Expenses]]+Coffee_chain[[#This Row],[Cogs]]+Coffee_chain[[#This Row],[Marketing]]</f>
        <v>84</v>
      </c>
      <c r="R48" s="10">
        <f>(SUM(Coffee_chain[[#This Row],[Profit]])/SUM(Coffee_chain[[#This Row],[Sales]]))</f>
        <v>0.38260869565217392</v>
      </c>
      <c r="S48">
        <f>Coffee_chain[[#This Row],[Target COGS]]-Coffee_chain[[#This Row],[Cogs]]</f>
        <v>-7</v>
      </c>
      <c r="T48" s="13">
        <f>Coffee_chain[[#This Row],[Target Profit]]-Coffee_chain[[#This Row],[Profit]]</f>
        <v>-4</v>
      </c>
      <c r="U48">
        <f>Coffee_chain[[#This Row],[Target Sales]]-Coffee_chain[[#This Row],[Sales]]</f>
        <v>-15</v>
      </c>
      <c r="V48" s="42"/>
    </row>
    <row r="49" spans="1:22" ht="14.25" customHeight="1" x14ac:dyDescent="0.3">
      <c r="A49" s="1">
        <v>203</v>
      </c>
      <c r="B49" s="1">
        <v>36</v>
      </c>
      <c r="C49" s="2">
        <v>41214</v>
      </c>
      <c r="D49" s="1" t="s">
        <v>32</v>
      </c>
      <c r="E49" s="1" t="s">
        <v>25</v>
      </c>
      <c r="F49" s="1">
        <v>10</v>
      </c>
      <c r="G49" s="1" t="s">
        <v>18</v>
      </c>
      <c r="H49" s="1" t="s">
        <v>26</v>
      </c>
      <c r="I49" s="1" t="s">
        <v>30</v>
      </c>
      <c r="J49" s="1">
        <v>33</v>
      </c>
      <c r="K49" s="1">
        <v>90</v>
      </c>
      <c r="L49" s="1" t="s">
        <v>37</v>
      </c>
      <c r="M49" s="1">
        <v>30</v>
      </c>
      <c r="N49" s="1">
        <v>40</v>
      </c>
      <c r="O49" s="1">
        <v>90</v>
      </c>
      <c r="P49" s="1">
        <v>21</v>
      </c>
      <c r="Q49" s="9">
        <f>Coffee_chain[[#This Row],[Other Expenses]]+Coffee_chain[[#This Row],[Cogs]]+Coffee_chain[[#This Row],[Marketing]]</f>
        <v>67</v>
      </c>
      <c r="R49" s="10">
        <f>(SUM(Coffee_chain[[#This Row],[Profit]])/SUM(Coffee_chain[[#This Row],[Sales]]))</f>
        <v>0.36666666666666664</v>
      </c>
      <c r="S49">
        <f>Coffee_chain[[#This Row],[Target COGS]]-Coffee_chain[[#This Row],[Cogs]]</f>
        <v>-6</v>
      </c>
      <c r="T49" s="13">
        <f>Coffee_chain[[#This Row],[Target Profit]]-Coffee_chain[[#This Row],[Profit]]</f>
        <v>7</v>
      </c>
      <c r="U49">
        <f>Coffee_chain[[#This Row],[Target Sales]]-Coffee_chain[[#This Row],[Sales]]</f>
        <v>0</v>
      </c>
      <c r="V49" s="42"/>
    </row>
    <row r="50" spans="1:22" ht="14.25" customHeight="1" x14ac:dyDescent="0.3">
      <c r="A50" s="1">
        <v>206</v>
      </c>
      <c r="B50" s="1">
        <v>61</v>
      </c>
      <c r="C50" s="2">
        <v>41214</v>
      </c>
      <c r="D50" s="1" t="s">
        <v>32</v>
      </c>
      <c r="E50" s="1" t="s">
        <v>29</v>
      </c>
      <c r="F50" s="1">
        <v>55</v>
      </c>
      <c r="G50" s="1" t="s">
        <v>18</v>
      </c>
      <c r="H50" s="1" t="s">
        <v>26</v>
      </c>
      <c r="I50" s="1" t="s">
        <v>30</v>
      </c>
      <c r="J50" s="1">
        <v>1</v>
      </c>
      <c r="K50" s="1">
        <v>147</v>
      </c>
      <c r="L50" s="1" t="s">
        <v>53</v>
      </c>
      <c r="M50" s="1">
        <v>40</v>
      </c>
      <c r="N50" s="1">
        <v>0</v>
      </c>
      <c r="O50" s="1">
        <v>100</v>
      </c>
      <c r="P50" s="1">
        <v>85</v>
      </c>
      <c r="Q50" s="9">
        <f>Coffee_chain[[#This Row],[Other Expenses]]+Coffee_chain[[#This Row],[Cogs]]+Coffee_chain[[#This Row],[Marketing]]</f>
        <v>201</v>
      </c>
      <c r="R50" s="10">
        <f>(SUM(Coffee_chain[[#This Row],[Profit]])/SUM(Coffee_chain[[#This Row],[Sales]]))</f>
        <v>6.8027210884353739E-3</v>
      </c>
      <c r="S50">
        <f>Coffee_chain[[#This Row],[Target COGS]]-Coffee_chain[[#This Row],[Cogs]]</f>
        <v>-21</v>
      </c>
      <c r="T50" s="13">
        <f>Coffee_chain[[#This Row],[Target Profit]]-Coffee_chain[[#This Row],[Profit]]</f>
        <v>-1</v>
      </c>
      <c r="U50">
        <f>Coffee_chain[[#This Row],[Target Sales]]-Coffee_chain[[#This Row],[Sales]]</f>
        <v>-47</v>
      </c>
      <c r="V50" s="42"/>
    </row>
    <row r="51" spans="1:22" ht="14.25" customHeight="1" x14ac:dyDescent="0.3">
      <c r="A51" s="1">
        <v>682</v>
      </c>
      <c r="B51" s="1">
        <v>43</v>
      </c>
      <c r="C51" s="2">
        <v>41244</v>
      </c>
      <c r="D51" s="1" t="s">
        <v>16</v>
      </c>
      <c r="E51" s="1" t="s">
        <v>23</v>
      </c>
      <c r="F51" s="1">
        <v>14</v>
      </c>
      <c r="G51" s="1" t="s">
        <v>33</v>
      </c>
      <c r="H51" s="1" t="s">
        <v>38</v>
      </c>
      <c r="I51" s="1" t="s">
        <v>39</v>
      </c>
      <c r="J51" s="1">
        <v>30</v>
      </c>
      <c r="K51" s="1">
        <v>99</v>
      </c>
      <c r="L51" s="1" t="s">
        <v>24</v>
      </c>
      <c r="M51" s="1">
        <v>50</v>
      </c>
      <c r="N51" s="1">
        <v>40</v>
      </c>
      <c r="O51" s="1">
        <v>110</v>
      </c>
      <c r="P51" s="1">
        <v>26</v>
      </c>
      <c r="Q51" s="9">
        <f>Coffee_chain[[#This Row],[Other Expenses]]+Coffee_chain[[#This Row],[Cogs]]+Coffee_chain[[#This Row],[Marketing]]</f>
        <v>83</v>
      </c>
      <c r="R51" s="10">
        <f>(SUM(Coffee_chain[[#This Row],[Profit]])/SUM(Coffee_chain[[#This Row],[Sales]]))</f>
        <v>0.30303030303030304</v>
      </c>
      <c r="S51">
        <f>Coffee_chain[[#This Row],[Target COGS]]-Coffee_chain[[#This Row],[Cogs]]</f>
        <v>7</v>
      </c>
      <c r="T51" s="13">
        <f>Coffee_chain[[#This Row],[Target Profit]]-Coffee_chain[[#This Row],[Profit]]</f>
        <v>10</v>
      </c>
      <c r="U51">
        <f>Coffee_chain[[#This Row],[Target Sales]]-Coffee_chain[[#This Row],[Sales]]</f>
        <v>11</v>
      </c>
      <c r="V51" s="42"/>
    </row>
    <row r="52" spans="1:22" ht="14.25" customHeight="1" x14ac:dyDescent="0.3">
      <c r="A52" s="1">
        <v>214</v>
      </c>
      <c r="B52" s="1">
        <v>54</v>
      </c>
      <c r="C52" s="2">
        <v>41244</v>
      </c>
      <c r="D52" s="1" t="s">
        <v>16</v>
      </c>
      <c r="E52" s="1" t="s">
        <v>23</v>
      </c>
      <c r="F52" s="1">
        <v>15</v>
      </c>
      <c r="G52" s="1" t="s">
        <v>33</v>
      </c>
      <c r="H52" s="1" t="s">
        <v>34</v>
      </c>
      <c r="I52" s="1" t="s">
        <v>35</v>
      </c>
      <c r="J52" s="1">
        <v>52</v>
      </c>
      <c r="K52" s="1">
        <v>133</v>
      </c>
      <c r="L52" s="1" t="s">
        <v>24</v>
      </c>
      <c r="M52" s="1">
        <v>40</v>
      </c>
      <c r="N52" s="1">
        <v>40</v>
      </c>
      <c r="O52" s="1">
        <v>100</v>
      </c>
      <c r="P52" s="1">
        <v>27</v>
      </c>
      <c r="Q52" s="9">
        <f>Coffee_chain[[#This Row],[Other Expenses]]+Coffee_chain[[#This Row],[Cogs]]+Coffee_chain[[#This Row],[Marketing]]</f>
        <v>96</v>
      </c>
      <c r="R52" s="10">
        <f>(SUM(Coffee_chain[[#This Row],[Profit]])/SUM(Coffee_chain[[#This Row],[Sales]]))</f>
        <v>0.39097744360902253</v>
      </c>
      <c r="S52">
        <f>Coffee_chain[[#This Row],[Target COGS]]-Coffee_chain[[#This Row],[Cogs]]</f>
        <v>-14</v>
      </c>
      <c r="T52" s="13">
        <f>Coffee_chain[[#This Row],[Target Profit]]-Coffee_chain[[#This Row],[Profit]]</f>
        <v>-12</v>
      </c>
      <c r="U52">
        <f>Coffee_chain[[#This Row],[Target Sales]]-Coffee_chain[[#This Row],[Sales]]</f>
        <v>-33</v>
      </c>
      <c r="V52" s="42"/>
    </row>
    <row r="53" spans="1:22" ht="14.25" customHeight="1" x14ac:dyDescent="0.3">
      <c r="A53" s="1">
        <v>970</v>
      </c>
      <c r="B53" s="1">
        <v>47</v>
      </c>
      <c r="C53" s="2">
        <v>41244</v>
      </c>
      <c r="D53" s="1" t="s">
        <v>16</v>
      </c>
      <c r="E53" s="1" t="s">
        <v>17</v>
      </c>
      <c r="F53" s="1">
        <v>42</v>
      </c>
      <c r="G53" s="1" t="s">
        <v>18</v>
      </c>
      <c r="H53" s="1" t="s">
        <v>19</v>
      </c>
      <c r="I53" s="1" t="s">
        <v>20</v>
      </c>
      <c r="J53" s="1">
        <v>-6</v>
      </c>
      <c r="K53" s="1">
        <v>112</v>
      </c>
      <c r="L53" s="1" t="s">
        <v>21</v>
      </c>
      <c r="M53" s="1">
        <v>40</v>
      </c>
      <c r="N53" s="1">
        <v>0</v>
      </c>
      <c r="O53" s="1">
        <v>100</v>
      </c>
      <c r="P53" s="1">
        <v>71</v>
      </c>
      <c r="Q53" s="9">
        <f>Coffee_chain[[#This Row],[Other Expenses]]+Coffee_chain[[#This Row],[Cogs]]+Coffee_chain[[#This Row],[Marketing]]</f>
        <v>160</v>
      </c>
      <c r="R53" s="10">
        <f>(SUM(Coffee_chain[[#This Row],[Profit]])/SUM(Coffee_chain[[#This Row],[Sales]]))</f>
        <v>-5.3571428571428568E-2</v>
      </c>
      <c r="S53">
        <f>Coffee_chain[[#This Row],[Target COGS]]-Coffee_chain[[#This Row],[Cogs]]</f>
        <v>-7</v>
      </c>
      <c r="T53" s="13">
        <f>Coffee_chain[[#This Row],[Target Profit]]-Coffee_chain[[#This Row],[Profit]]</f>
        <v>6</v>
      </c>
      <c r="U53">
        <f>Coffee_chain[[#This Row],[Target Sales]]-Coffee_chain[[#This Row],[Sales]]</f>
        <v>-12</v>
      </c>
      <c r="V53" s="42"/>
    </row>
    <row r="54" spans="1:22" ht="14.25" customHeight="1" x14ac:dyDescent="0.3">
      <c r="A54" s="1">
        <v>303</v>
      </c>
      <c r="B54" s="1">
        <v>54</v>
      </c>
      <c r="C54" s="2">
        <v>41244</v>
      </c>
      <c r="D54" s="1" t="s">
        <v>16</v>
      </c>
      <c r="E54" s="1" t="s">
        <v>17</v>
      </c>
      <c r="F54" s="1">
        <v>17</v>
      </c>
      <c r="G54" s="1" t="s">
        <v>18</v>
      </c>
      <c r="H54" s="1" t="s">
        <v>19</v>
      </c>
      <c r="I54" s="1" t="s">
        <v>22</v>
      </c>
      <c r="J54" s="1">
        <v>29</v>
      </c>
      <c r="K54" s="1">
        <v>127</v>
      </c>
      <c r="L54" s="1" t="s">
        <v>21</v>
      </c>
      <c r="M54" s="1">
        <v>50</v>
      </c>
      <c r="N54" s="1">
        <v>30</v>
      </c>
      <c r="O54" s="1">
        <v>110</v>
      </c>
      <c r="P54" s="1">
        <v>44</v>
      </c>
      <c r="Q54" s="9">
        <f>Coffee_chain[[#This Row],[Other Expenses]]+Coffee_chain[[#This Row],[Cogs]]+Coffee_chain[[#This Row],[Marketing]]</f>
        <v>115</v>
      </c>
      <c r="R54" s="10">
        <f>(SUM(Coffee_chain[[#This Row],[Profit]])/SUM(Coffee_chain[[#This Row],[Sales]]))</f>
        <v>0.2283464566929134</v>
      </c>
      <c r="S54">
        <f>Coffee_chain[[#This Row],[Target COGS]]-Coffee_chain[[#This Row],[Cogs]]</f>
        <v>-4</v>
      </c>
      <c r="T54" s="13">
        <f>Coffee_chain[[#This Row],[Target Profit]]-Coffee_chain[[#This Row],[Profit]]</f>
        <v>1</v>
      </c>
      <c r="U54">
        <f>Coffee_chain[[#This Row],[Target Sales]]-Coffee_chain[[#This Row],[Sales]]</f>
        <v>-17</v>
      </c>
      <c r="V54" s="42"/>
    </row>
    <row r="55" spans="1:22" ht="14.25" customHeight="1" x14ac:dyDescent="0.3">
      <c r="A55" s="1">
        <v>954</v>
      </c>
      <c r="B55" s="1">
        <v>65</v>
      </c>
      <c r="C55" s="2">
        <v>41244</v>
      </c>
      <c r="D55" s="1" t="s">
        <v>16</v>
      </c>
      <c r="E55" s="1" t="s">
        <v>25</v>
      </c>
      <c r="F55" s="1">
        <v>24</v>
      </c>
      <c r="G55" s="1" t="s">
        <v>18</v>
      </c>
      <c r="H55" s="1" t="s">
        <v>19</v>
      </c>
      <c r="I55" s="1" t="s">
        <v>20</v>
      </c>
      <c r="J55" s="1">
        <v>23</v>
      </c>
      <c r="K55" s="1">
        <v>145</v>
      </c>
      <c r="L55" s="1" t="s">
        <v>28</v>
      </c>
      <c r="M55" s="1">
        <v>40</v>
      </c>
      <c r="N55" s="1">
        <v>20</v>
      </c>
      <c r="O55" s="1">
        <v>100</v>
      </c>
      <c r="P55" s="1">
        <v>57</v>
      </c>
      <c r="Q55" s="9">
        <f>Coffee_chain[[#This Row],[Other Expenses]]+Coffee_chain[[#This Row],[Cogs]]+Coffee_chain[[#This Row],[Marketing]]</f>
        <v>146</v>
      </c>
      <c r="R55" s="10">
        <f>(SUM(Coffee_chain[[#This Row],[Profit]])/SUM(Coffee_chain[[#This Row],[Sales]]))</f>
        <v>0.15862068965517243</v>
      </c>
      <c r="S55">
        <f>Coffee_chain[[#This Row],[Target COGS]]-Coffee_chain[[#This Row],[Cogs]]</f>
        <v>-25</v>
      </c>
      <c r="T55" s="13">
        <f>Coffee_chain[[#This Row],[Target Profit]]-Coffee_chain[[#This Row],[Profit]]</f>
        <v>-3</v>
      </c>
      <c r="U55">
        <f>Coffee_chain[[#This Row],[Target Sales]]-Coffee_chain[[#This Row],[Sales]]</f>
        <v>-45</v>
      </c>
      <c r="V55" s="42"/>
    </row>
    <row r="56" spans="1:22" ht="14.25" customHeight="1" x14ac:dyDescent="0.3">
      <c r="A56" s="1">
        <v>561</v>
      </c>
      <c r="B56" s="1">
        <v>80</v>
      </c>
      <c r="C56" s="2">
        <v>41244</v>
      </c>
      <c r="D56" s="1" t="s">
        <v>16</v>
      </c>
      <c r="E56" s="1" t="s">
        <v>25</v>
      </c>
      <c r="F56" s="1">
        <v>24</v>
      </c>
      <c r="G56" s="1" t="s">
        <v>18</v>
      </c>
      <c r="H56" s="1" t="s">
        <v>19</v>
      </c>
      <c r="I56" s="1" t="s">
        <v>22</v>
      </c>
      <c r="J56" s="1">
        <v>50</v>
      </c>
      <c r="K56" s="1">
        <v>176</v>
      </c>
      <c r="L56" s="1" t="s">
        <v>28</v>
      </c>
      <c r="M56" s="1">
        <v>60</v>
      </c>
      <c r="N56" s="1">
        <v>30</v>
      </c>
      <c r="O56" s="1">
        <v>120</v>
      </c>
      <c r="P56" s="1">
        <v>46</v>
      </c>
      <c r="Q56" s="9">
        <f>Coffee_chain[[#This Row],[Other Expenses]]+Coffee_chain[[#This Row],[Cogs]]+Coffee_chain[[#This Row],[Marketing]]</f>
        <v>150</v>
      </c>
      <c r="R56" s="10">
        <f>(SUM(Coffee_chain[[#This Row],[Profit]])/SUM(Coffee_chain[[#This Row],[Sales]]))</f>
        <v>0.28409090909090912</v>
      </c>
      <c r="S56">
        <f>Coffee_chain[[#This Row],[Target COGS]]-Coffee_chain[[#This Row],[Cogs]]</f>
        <v>-20</v>
      </c>
      <c r="T56" s="13">
        <f>Coffee_chain[[#This Row],[Target Profit]]-Coffee_chain[[#This Row],[Profit]]</f>
        <v>-20</v>
      </c>
      <c r="U56">
        <f>Coffee_chain[[#This Row],[Target Sales]]-Coffee_chain[[#This Row],[Sales]]</f>
        <v>-56</v>
      </c>
      <c r="V56" s="42"/>
    </row>
    <row r="57" spans="1:22" ht="14.25" customHeight="1" x14ac:dyDescent="0.3">
      <c r="A57" s="1">
        <v>469</v>
      </c>
      <c r="B57" s="1">
        <v>54</v>
      </c>
      <c r="C57" s="2">
        <v>41244</v>
      </c>
      <c r="D57" s="1" t="s">
        <v>16</v>
      </c>
      <c r="E57" s="1" t="s">
        <v>23</v>
      </c>
      <c r="F57" s="1">
        <v>17</v>
      </c>
      <c r="G57" s="1" t="s">
        <v>18</v>
      </c>
      <c r="H57" s="1" t="s">
        <v>19</v>
      </c>
      <c r="I57" s="1" t="s">
        <v>50</v>
      </c>
      <c r="J57" s="1">
        <v>28</v>
      </c>
      <c r="K57" s="1">
        <v>127</v>
      </c>
      <c r="L57" s="1" t="s">
        <v>24</v>
      </c>
      <c r="M57" s="1">
        <v>50</v>
      </c>
      <c r="N57" s="1">
        <v>30</v>
      </c>
      <c r="O57" s="1">
        <v>110</v>
      </c>
      <c r="P57" s="1">
        <v>45</v>
      </c>
      <c r="Q57" s="9">
        <f>Coffee_chain[[#This Row],[Other Expenses]]+Coffee_chain[[#This Row],[Cogs]]+Coffee_chain[[#This Row],[Marketing]]</f>
        <v>116</v>
      </c>
      <c r="R57" s="10">
        <f>(SUM(Coffee_chain[[#This Row],[Profit]])/SUM(Coffee_chain[[#This Row],[Sales]]))</f>
        <v>0.22047244094488189</v>
      </c>
      <c r="S57">
        <f>Coffee_chain[[#This Row],[Target COGS]]-Coffee_chain[[#This Row],[Cogs]]</f>
        <v>-4</v>
      </c>
      <c r="T57" s="13">
        <f>Coffee_chain[[#This Row],[Target Profit]]-Coffee_chain[[#This Row],[Profit]]</f>
        <v>2</v>
      </c>
      <c r="U57">
        <f>Coffee_chain[[#This Row],[Target Sales]]-Coffee_chain[[#This Row],[Sales]]</f>
        <v>-17</v>
      </c>
      <c r="V57" s="42"/>
    </row>
    <row r="58" spans="1:22" ht="14.25" customHeight="1" x14ac:dyDescent="0.3">
      <c r="A58" s="1">
        <v>214</v>
      </c>
      <c r="B58" s="1">
        <v>41</v>
      </c>
      <c r="C58" s="2">
        <v>41244</v>
      </c>
      <c r="D58" s="1" t="s">
        <v>16</v>
      </c>
      <c r="E58" s="1" t="s">
        <v>23</v>
      </c>
      <c r="F58" s="1">
        <v>13</v>
      </c>
      <c r="G58" s="1" t="s">
        <v>18</v>
      </c>
      <c r="H58" s="1" t="s">
        <v>19</v>
      </c>
      <c r="I58" s="1" t="s">
        <v>20</v>
      </c>
      <c r="J58" s="1">
        <v>24</v>
      </c>
      <c r="K58" s="1">
        <v>101</v>
      </c>
      <c r="L58" s="1" t="s">
        <v>24</v>
      </c>
      <c r="M58" s="1">
        <v>30</v>
      </c>
      <c r="N58" s="1">
        <v>30</v>
      </c>
      <c r="O58" s="1">
        <v>90</v>
      </c>
      <c r="P58" s="1">
        <v>36</v>
      </c>
      <c r="Q58" s="9">
        <f>Coffee_chain[[#This Row],[Other Expenses]]+Coffee_chain[[#This Row],[Cogs]]+Coffee_chain[[#This Row],[Marketing]]</f>
        <v>90</v>
      </c>
      <c r="R58" s="10">
        <f>(SUM(Coffee_chain[[#This Row],[Profit]])/SUM(Coffee_chain[[#This Row],[Sales]]))</f>
        <v>0.23762376237623761</v>
      </c>
      <c r="S58">
        <f>Coffee_chain[[#This Row],[Target COGS]]-Coffee_chain[[#This Row],[Cogs]]</f>
        <v>-11</v>
      </c>
      <c r="T58" s="13">
        <f>Coffee_chain[[#This Row],[Target Profit]]-Coffee_chain[[#This Row],[Profit]]</f>
        <v>6</v>
      </c>
      <c r="U58">
        <f>Coffee_chain[[#This Row],[Target Sales]]-Coffee_chain[[#This Row],[Sales]]</f>
        <v>-11</v>
      </c>
      <c r="V58" s="42"/>
    </row>
    <row r="59" spans="1:22" ht="14.25" customHeight="1" x14ac:dyDescent="0.3">
      <c r="A59" s="1">
        <v>619</v>
      </c>
      <c r="B59" s="1">
        <v>54</v>
      </c>
      <c r="C59" s="2">
        <v>41244</v>
      </c>
      <c r="D59" s="1" t="s">
        <v>16</v>
      </c>
      <c r="E59" s="1" t="s">
        <v>29</v>
      </c>
      <c r="F59" s="1">
        <v>15</v>
      </c>
      <c r="G59" s="1" t="s">
        <v>18</v>
      </c>
      <c r="H59" s="1" t="s">
        <v>26</v>
      </c>
      <c r="I59" s="1" t="s">
        <v>54</v>
      </c>
      <c r="J59" s="1">
        <v>53</v>
      </c>
      <c r="K59" s="1">
        <v>133</v>
      </c>
      <c r="L59" s="1" t="s">
        <v>31</v>
      </c>
      <c r="M59" s="1">
        <v>30</v>
      </c>
      <c r="N59" s="1">
        <v>50</v>
      </c>
      <c r="O59" s="1">
        <v>90</v>
      </c>
      <c r="P59" s="1">
        <v>26</v>
      </c>
      <c r="Q59" s="9">
        <f>Coffee_chain[[#This Row],[Other Expenses]]+Coffee_chain[[#This Row],[Cogs]]+Coffee_chain[[#This Row],[Marketing]]</f>
        <v>95</v>
      </c>
      <c r="R59" s="10">
        <f>(SUM(Coffee_chain[[#This Row],[Profit]])/SUM(Coffee_chain[[#This Row],[Sales]]))</f>
        <v>0.39849624060150374</v>
      </c>
      <c r="S59">
        <f>Coffee_chain[[#This Row],[Target COGS]]-Coffee_chain[[#This Row],[Cogs]]</f>
        <v>-24</v>
      </c>
      <c r="T59" s="13">
        <f>Coffee_chain[[#This Row],[Target Profit]]-Coffee_chain[[#This Row],[Profit]]</f>
        <v>-3</v>
      </c>
      <c r="U59">
        <f>Coffee_chain[[#This Row],[Target Sales]]-Coffee_chain[[#This Row],[Sales]]</f>
        <v>-43</v>
      </c>
      <c r="V59" s="42"/>
    </row>
    <row r="60" spans="1:22" ht="14.25" customHeight="1" x14ac:dyDescent="0.3">
      <c r="A60" s="1">
        <v>314</v>
      </c>
      <c r="B60" s="1">
        <v>31</v>
      </c>
      <c r="C60" s="2">
        <v>41244</v>
      </c>
      <c r="D60" s="1" t="s">
        <v>32</v>
      </c>
      <c r="E60" s="1" t="s">
        <v>17</v>
      </c>
      <c r="F60" s="1">
        <v>8</v>
      </c>
      <c r="G60" s="1" t="s">
        <v>33</v>
      </c>
      <c r="H60" s="1" t="s">
        <v>34</v>
      </c>
      <c r="I60" s="1" t="s">
        <v>35</v>
      </c>
      <c r="J60" s="1">
        <v>27</v>
      </c>
      <c r="K60" s="1">
        <v>77</v>
      </c>
      <c r="L60" s="1" t="s">
        <v>51</v>
      </c>
      <c r="M60" s="1">
        <v>30</v>
      </c>
      <c r="N60" s="1">
        <v>50</v>
      </c>
      <c r="O60" s="1">
        <v>90</v>
      </c>
      <c r="P60" s="1">
        <v>19</v>
      </c>
      <c r="Q60" s="9">
        <f>Coffee_chain[[#This Row],[Other Expenses]]+Coffee_chain[[#This Row],[Cogs]]+Coffee_chain[[#This Row],[Marketing]]</f>
        <v>58</v>
      </c>
      <c r="R60" s="10">
        <f>(SUM(Coffee_chain[[#This Row],[Profit]])/SUM(Coffee_chain[[#This Row],[Sales]]))</f>
        <v>0.35064935064935066</v>
      </c>
      <c r="S60">
        <f>Coffee_chain[[#This Row],[Target COGS]]-Coffee_chain[[#This Row],[Cogs]]</f>
        <v>-1</v>
      </c>
      <c r="T60" s="13">
        <f>Coffee_chain[[#This Row],[Target Profit]]-Coffee_chain[[#This Row],[Profit]]</f>
        <v>23</v>
      </c>
      <c r="U60">
        <f>Coffee_chain[[#This Row],[Target Sales]]-Coffee_chain[[#This Row],[Sales]]</f>
        <v>13</v>
      </c>
      <c r="V60" s="42"/>
    </row>
    <row r="61" spans="1:22" ht="14.25" customHeight="1" x14ac:dyDescent="0.3">
      <c r="A61" s="1">
        <v>225</v>
      </c>
      <c r="B61" s="1">
        <v>34</v>
      </c>
      <c r="C61" s="2">
        <v>41244</v>
      </c>
      <c r="D61" s="1" t="s">
        <v>32</v>
      </c>
      <c r="E61" s="1" t="s">
        <v>23</v>
      </c>
      <c r="F61" s="1">
        <v>9</v>
      </c>
      <c r="G61" s="1" t="s">
        <v>33</v>
      </c>
      <c r="H61" s="1" t="s">
        <v>38</v>
      </c>
      <c r="I61" s="1" t="s">
        <v>39</v>
      </c>
      <c r="J61" s="1">
        <v>31</v>
      </c>
      <c r="K61" s="1">
        <v>85</v>
      </c>
      <c r="L61" s="1" t="s">
        <v>48</v>
      </c>
      <c r="M61" s="1">
        <v>40</v>
      </c>
      <c r="N61" s="1">
        <v>50</v>
      </c>
      <c r="O61" s="1">
        <v>100</v>
      </c>
      <c r="P61" s="1">
        <v>20</v>
      </c>
      <c r="Q61" s="9">
        <f>Coffee_chain[[#This Row],[Other Expenses]]+Coffee_chain[[#This Row],[Cogs]]+Coffee_chain[[#This Row],[Marketing]]</f>
        <v>63</v>
      </c>
      <c r="R61" s="10">
        <f>(SUM(Coffee_chain[[#This Row],[Profit]])/SUM(Coffee_chain[[#This Row],[Sales]]))</f>
        <v>0.36470588235294116</v>
      </c>
      <c r="S61">
        <f>Coffee_chain[[#This Row],[Target COGS]]-Coffee_chain[[#This Row],[Cogs]]</f>
        <v>6</v>
      </c>
      <c r="T61" s="13">
        <f>Coffee_chain[[#This Row],[Target Profit]]-Coffee_chain[[#This Row],[Profit]]</f>
        <v>19</v>
      </c>
      <c r="U61">
        <f>Coffee_chain[[#This Row],[Target Sales]]-Coffee_chain[[#This Row],[Sales]]</f>
        <v>15</v>
      </c>
      <c r="V61" s="42"/>
    </row>
    <row r="62" spans="1:22" ht="14.25" customHeight="1" x14ac:dyDescent="0.3">
      <c r="A62" s="1">
        <v>580</v>
      </c>
      <c r="B62" s="1">
        <v>33</v>
      </c>
      <c r="C62" s="2">
        <v>41244</v>
      </c>
      <c r="D62" s="1" t="s">
        <v>32</v>
      </c>
      <c r="E62" s="1" t="s">
        <v>23</v>
      </c>
      <c r="F62" s="1">
        <v>9</v>
      </c>
      <c r="G62" s="1" t="s">
        <v>33</v>
      </c>
      <c r="H62" s="1" t="s">
        <v>38</v>
      </c>
      <c r="I62" s="1" t="s">
        <v>39</v>
      </c>
      <c r="J62" s="1">
        <v>28</v>
      </c>
      <c r="K62" s="1">
        <v>82</v>
      </c>
      <c r="L62" s="1" t="s">
        <v>40</v>
      </c>
      <c r="M62" s="1">
        <v>30</v>
      </c>
      <c r="N62" s="1">
        <v>50</v>
      </c>
      <c r="O62" s="1">
        <v>90</v>
      </c>
      <c r="P62" s="1">
        <v>21</v>
      </c>
      <c r="Q62" s="9">
        <f>Coffee_chain[[#This Row],[Other Expenses]]+Coffee_chain[[#This Row],[Cogs]]+Coffee_chain[[#This Row],[Marketing]]</f>
        <v>63</v>
      </c>
      <c r="R62" s="10">
        <f>(SUM(Coffee_chain[[#This Row],[Profit]])/SUM(Coffee_chain[[#This Row],[Sales]]))</f>
        <v>0.34146341463414637</v>
      </c>
      <c r="S62">
        <f>Coffee_chain[[#This Row],[Target COGS]]-Coffee_chain[[#This Row],[Cogs]]</f>
        <v>-3</v>
      </c>
      <c r="T62" s="13">
        <f>Coffee_chain[[#This Row],[Target Profit]]-Coffee_chain[[#This Row],[Profit]]</f>
        <v>22</v>
      </c>
      <c r="U62">
        <f>Coffee_chain[[#This Row],[Target Sales]]-Coffee_chain[[#This Row],[Sales]]</f>
        <v>8</v>
      </c>
      <c r="V62" s="42"/>
    </row>
    <row r="63" spans="1:22" ht="14.25" customHeight="1" x14ac:dyDescent="0.3">
      <c r="A63" s="1">
        <v>603</v>
      </c>
      <c r="B63" s="1">
        <v>48</v>
      </c>
      <c r="C63" s="2">
        <v>41244</v>
      </c>
      <c r="D63" s="1" t="s">
        <v>32</v>
      </c>
      <c r="E63" s="1" t="s">
        <v>25</v>
      </c>
      <c r="F63" s="1">
        <v>15</v>
      </c>
      <c r="G63" s="1" t="s">
        <v>33</v>
      </c>
      <c r="H63" s="1" t="s">
        <v>38</v>
      </c>
      <c r="I63" s="1" t="s">
        <v>45</v>
      </c>
      <c r="J63" s="1">
        <v>28</v>
      </c>
      <c r="K63" s="1">
        <v>122</v>
      </c>
      <c r="L63" s="1" t="s">
        <v>44</v>
      </c>
      <c r="M63" s="1">
        <v>40</v>
      </c>
      <c r="N63" s="1">
        <v>30</v>
      </c>
      <c r="O63" s="1">
        <v>100</v>
      </c>
      <c r="P63" s="1">
        <v>46</v>
      </c>
      <c r="Q63" s="9">
        <f>Coffee_chain[[#This Row],[Other Expenses]]+Coffee_chain[[#This Row],[Cogs]]+Coffee_chain[[#This Row],[Marketing]]</f>
        <v>109</v>
      </c>
      <c r="R63" s="10">
        <f>(SUM(Coffee_chain[[#This Row],[Profit]])/SUM(Coffee_chain[[#This Row],[Sales]]))</f>
        <v>0.22950819672131148</v>
      </c>
      <c r="S63">
        <f>Coffee_chain[[#This Row],[Target COGS]]-Coffee_chain[[#This Row],[Cogs]]</f>
        <v>-8</v>
      </c>
      <c r="T63" s="13">
        <f>Coffee_chain[[#This Row],[Target Profit]]-Coffee_chain[[#This Row],[Profit]]</f>
        <v>2</v>
      </c>
      <c r="U63">
        <f>Coffee_chain[[#This Row],[Target Sales]]-Coffee_chain[[#This Row],[Sales]]</f>
        <v>-22</v>
      </c>
      <c r="V63" s="42"/>
    </row>
    <row r="64" spans="1:22" ht="14.25" customHeight="1" x14ac:dyDescent="0.3">
      <c r="A64" s="1">
        <v>985</v>
      </c>
      <c r="B64" s="1">
        <v>55</v>
      </c>
      <c r="C64" s="2">
        <v>41244</v>
      </c>
      <c r="D64" s="1" t="s">
        <v>32</v>
      </c>
      <c r="E64" s="1" t="s">
        <v>23</v>
      </c>
      <c r="F64" s="1">
        <v>49</v>
      </c>
      <c r="G64" s="1" t="s">
        <v>33</v>
      </c>
      <c r="H64" s="1" t="s">
        <v>34</v>
      </c>
      <c r="I64" s="1" t="s">
        <v>47</v>
      </c>
      <c r="J64" s="1">
        <v>-3</v>
      </c>
      <c r="K64" s="1">
        <v>131</v>
      </c>
      <c r="L64" s="1" t="s">
        <v>48</v>
      </c>
      <c r="M64" s="1">
        <v>40</v>
      </c>
      <c r="N64" s="1">
        <v>0</v>
      </c>
      <c r="O64" s="1">
        <v>100</v>
      </c>
      <c r="P64" s="1">
        <v>79</v>
      </c>
      <c r="Q64" s="9">
        <f>Coffee_chain[[#This Row],[Other Expenses]]+Coffee_chain[[#This Row],[Cogs]]+Coffee_chain[[#This Row],[Marketing]]</f>
        <v>183</v>
      </c>
      <c r="R64" s="10">
        <f>(SUM(Coffee_chain[[#This Row],[Profit]])/SUM(Coffee_chain[[#This Row],[Sales]]))</f>
        <v>-2.2900763358778626E-2</v>
      </c>
      <c r="S64">
        <f>Coffee_chain[[#This Row],[Target COGS]]-Coffee_chain[[#This Row],[Cogs]]</f>
        <v>-15</v>
      </c>
      <c r="T64" s="13">
        <f>Coffee_chain[[#This Row],[Target Profit]]-Coffee_chain[[#This Row],[Profit]]</f>
        <v>3</v>
      </c>
      <c r="U64">
        <f>Coffee_chain[[#This Row],[Target Sales]]-Coffee_chain[[#This Row],[Sales]]</f>
        <v>-31</v>
      </c>
      <c r="V64" s="42"/>
    </row>
    <row r="65" spans="1:22" ht="14.25" customHeight="1" x14ac:dyDescent="0.3">
      <c r="A65" s="1">
        <v>505</v>
      </c>
      <c r="B65" s="1">
        <v>49</v>
      </c>
      <c r="C65" s="2">
        <v>41244</v>
      </c>
      <c r="D65" s="1" t="s">
        <v>32</v>
      </c>
      <c r="E65" s="1" t="s">
        <v>23</v>
      </c>
      <c r="F65" s="1">
        <v>44</v>
      </c>
      <c r="G65" s="1" t="s">
        <v>33</v>
      </c>
      <c r="H65" s="1" t="s">
        <v>34</v>
      </c>
      <c r="I65" s="1" t="s">
        <v>46</v>
      </c>
      <c r="J65" s="1">
        <v>-5</v>
      </c>
      <c r="K65" s="1">
        <v>118</v>
      </c>
      <c r="L65" s="1" t="s">
        <v>57</v>
      </c>
      <c r="M65" s="1">
        <v>30</v>
      </c>
      <c r="N65" s="1">
        <v>10</v>
      </c>
      <c r="O65" s="1">
        <v>90</v>
      </c>
      <c r="P65" s="1">
        <v>74</v>
      </c>
      <c r="Q65" s="9">
        <f>Coffee_chain[[#This Row],[Other Expenses]]+Coffee_chain[[#This Row],[Cogs]]+Coffee_chain[[#This Row],[Marketing]]</f>
        <v>167</v>
      </c>
      <c r="R65" s="10">
        <f>(SUM(Coffee_chain[[#This Row],[Profit]])/SUM(Coffee_chain[[#This Row],[Sales]]))</f>
        <v>-4.2372881355932202E-2</v>
      </c>
      <c r="S65">
        <f>Coffee_chain[[#This Row],[Target COGS]]-Coffee_chain[[#This Row],[Cogs]]</f>
        <v>-19</v>
      </c>
      <c r="T65" s="13">
        <f>Coffee_chain[[#This Row],[Target Profit]]-Coffee_chain[[#This Row],[Profit]]</f>
        <v>15</v>
      </c>
      <c r="U65">
        <f>Coffee_chain[[#This Row],[Target Sales]]-Coffee_chain[[#This Row],[Sales]]</f>
        <v>-28</v>
      </c>
      <c r="V65" s="42"/>
    </row>
    <row r="66" spans="1:22" ht="14.25" customHeight="1" x14ac:dyDescent="0.3">
      <c r="A66" s="1">
        <v>775</v>
      </c>
      <c r="B66" s="1">
        <v>39</v>
      </c>
      <c r="C66" s="2">
        <v>41244</v>
      </c>
      <c r="D66" s="1" t="s">
        <v>32</v>
      </c>
      <c r="E66" s="1" t="s">
        <v>29</v>
      </c>
      <c r="F66" s="1">
        <v>14</v>
      </c>
      <c r="G66" s="1" t="s">
        <v>33</v>
      </c>
      <c r="H66" s="1" t="s">
        <v>38</v>
      </c>
      <c r="I66" s="1" t="s">
        <v>45</v>
      </c>
      <c r="J66" s="1">
        <v>1</v>
      </c>
      <c r="K66" s="1">
        <v>88</v>
      </c>
      <c r="L66" s="1" t="s">
        <v>41</v>
      </c>
      <c r="M66" s="1">
        <v>40</v>
      </c>
      <c r="N66" s="1">
        <v>20</v>
      </c>
      <c r="O66" s="1">
        <v>100</v>
      </c>
      <c r="P66" s="1">
        <v>48</v>
      </c>
      <c r="Q66" s="9">
        <f>Coffee_chain[[#This Row],[Other Expenses]]+Coffee_chain[[#This Row],[Cogs]]+Coffee_chain[[#This Row],[Marketing]]</f>
        <v>101</v>
      </c>
      <c r="R66" s="10">
        <f>(SUM(Coffee_chain[[#This Row],[Profit]])/SUM(Coffee_chain[[#This Row],[Sales]]))</f>
        <v>1.1363636363636364E-2</v>
      </c>
      <c r="S66">
        <f>Coffee_chain[[#This Row],[Target COGS]]-Coffee_chain[[#This Row],[Cogs]]</f>
        <v>1</v>
      </c>
      <c r="T66" s="13">
        <f>Coffee_chain[[#This Row],[Target Profit]]-Coffee_chain[[#This Row],[Profit]]</f>
        <v>19</v>
      </c>
      <c r="U66">
        <f>Coffee_chain[[#This Row],[Target Sales]]-Coffee_chain[[#This Row],[Sales]]</f>
        <v>12</v>
      </c>
      <c r="V66" s="42"/>
    </row>
    <row r="67" spans="1:22" ht="14.25" customHeight="1" x14ac:dyDescent="0.3">
      <c r="A67" s="1">
        <v>417</v>
      </c>
      <c r="B67" s="1">
        <v>49</v>
      </c>
      <c r="C67" s="2">
        <v>41244</v>
      </c>
      <c r="D67" s="1" t="s">
        <v>32</v>
      </c>
      <c r="E67" s="1" t="s">
        <v>17</v>
      </c>
      <c r="F67" s="1">
        <v>44</v>
      </c>
      <c r="G67" s="1" t="s">
        <v>18</v>
      </c>
      <c r="H67" s="1" t="s">
        <v>19</v>
      </c>
      <c r="I67" s="1" t="s">
        <v>50</v>
      </c>
      <c r="J67" s="1">
        <v>-5</v>
      </c>
      <c r="K67" s="1">
        <v>118</v>
      </c>
      <c r="L67" s="1" t="s">
        <v>51</v>
      </c>
      <c r="M67" s="1">
        <v>40</v>
      </c>
      <c r="N67" s="1">
        <v>0</v>
      </c>
      <c r="O67" s="1">
        <v>100</v>
      </c>
      <c r="P67" s="1">
        <v>74</v>
      </c>
      <c r="Q67" s="9">
        <f>Coffee_chain[[#This Row],[Other Expenses]]+Coffee_chain[[#This Row],[Cogs]]+Coffee_chain[[#This Row],[Marketing]]</f>
        <v>167</v>
      </c>
      <c r="R67" s="10">
        <f>(SUM(Coffee_chain[[#This Row],[Profit]])/SUM(Coffee_chain[[#This Row],[Sales]]))</f>
        <v>-4.2372881355932202E-2</v>
      </c>
      <c r="S67">
        <f>Coffee_chain[[#This Row],[Target COGS]]-Coffee_chain[[#This Row],[Cogs]]</f>
        <v>-9</v>
      </c>
      <c r="T67" s="13">
        <f>Coffee_chain[[#This Row],[Target Profit]]-Coffee_chain[[#This Row],[Profit]]</f>
        <v>5</v>
      </c>
      <c r="U67">
        <f>Coffee_chain[[#This Row],[Target Sales]]-Coffee_chain[[#This Row],[Sales]]</f>
        <v>-18</v>
      </c>
      <c r="V67" s="42"/>
    </row>
    <row r="68" spans="1:22" ht="14.25" customHeight="1" x14ac:dyDescent="0.3">
      <c r="A68" s="1">
        <v>920</v>
      </c>
      <c r="B68" s="1">
        <v>41</v>
      </c>
      <c r="C68" s="2">
        <v>41244</v>
      </c>
      <c r="D68" s="1" t="s">
        <v>32</v>
      </c>
      <c r="E68" s="1" t="s">
        <v>17</v>
      </c>
      <c r="F68" s="1">
        <v>12</v>
      </c>
      <c r="G68" s="1" t="s">
        <v>18</v>
      </c>
      <c r="H68" s="1" t="s">
        <v>19</v>
      </c>
      <c r="I68" s="1" t="s">
        <v>50</v>
      </c>
      <c r="J68" s="1">
        <v>30</v>
      </c>
      <c r="K68" s="1">
        <v>107</v>
      </c>
      <c r="L68" s="1" t="s">
        <v>52</v>
      </c>
      <c r="M68" s="1">
        <v>30</v>
      </c>
      <c r="N68" s="1">
        <v>30</v>
      </c>
      <c r="O68" s="1">
        <v>90</v>
      </c>
      <c r="P68" s="1">
        <v>36</v>
      </c>
      <c r="Q68" s="9">
        <f>Coffee_chain[[#This Row],[Other Expenses]]+Coffee_chain[[#This Row],[Cogs]]+Coffee_chain[[#This Row],[Marketing]]</f>
        <v>89</v>
      </c>
      <c r="R68" s="10">
        <f>(SUM(Coffee_chain[[#This Row],[Profit]])/SUM(Coffee_chain[[#This Row],[Sales]]))</f>
        <v>0.28037383177570091</v>
      </c>
      <c r="S68">
        <f>Coffee_chain[[#This Row],[Target COGS]]-Coffee_chain[[#This Row],[Cogs]]</f>
        <v>-11</v>
      </c>
      <c r="T68" s="13">
        <f>Coffee_chain[[#This Row],[Target Profit]]-Coffee_chain[[#This Row],[Profit]]</f>
        <v>0</v>
      </c>
      <c r="U68">
        <f>Coffee_chain[[#This Row],[Target Sales]]-Coffee_chain[[#This Row],[Sales]]</f>
        <v>-17</v>
      </c>
      <c r="V68" s="42"/>
    </row>
    <row r="69" spans="1:22" ht="14.25" customHeight="1" x14ac:dyDescent="0.3">
      <c r="A69" s="1">
        <v>573</v>
      </c>
      <c r="B69" s="1">
        <v>92</v>
      </c>
      <c r="C69" s="2">
        <v>41244</v>
      </c>
      <c r="D69" s="1" t="s">
        <v>32</v>
      </c>
      <c r="E69" s="1" t="s">
        <v>17</v>
      </c>
      <c r="F69" s="1">
        <v>28</v>
      </c>
      <c r="G69" s="1" t="s">
        <v>18</v>
      </c>
      <c r="H69" s="1" t="s">
        <v>19</v>
      </c>
      <c r="I69" s="1" t="s">
        <v>20</v>
      </c>
      <c r="J69" s="1">
        <v>16</v>
      </c>
      <c r="K69" s="1">
        <v>160</v>
      </c>
      <c r="L69" s="1" t="s">
        <v>51</v>
      </c>
      <c r="M69" s="1">
        <v>80</v>
      </c>
      <c r="N69" s="1">
        <v>20</v>
      </c>
      <c r="O69" s="1">
        <v>140</v>
      </c>
      <c r="P69" s="1">
        <v>52</v>
      </c>
      <c r="Q69" s="9">
        <f>Coffee_chain[[#This Row],[Other Expenses]]+Coffee_chain[[#This Row],[Cogs]]+Coffee_chain[[#This Row],[Marketing]]</f>
        <v>172</v>
      </c>
      <c r="R69" s="10">
        <f>(SUM(Coffee_chain[[#This Row],[Profit]])/SUM(Coffee_chain[[#This Row],[Sales]]))</f>
        <v>0.1</v>
      </c>
      <c r="S69">
        <f>Coffee_chain[[#This Row],[Target COGS]]-Coffee_chain[[#This Row],[Cogs]]</f>
        <v>-12</v>
      </c>
      <c r="T69" s="13">
        <f>Coffee_chain[[#This Row],[Target Profit]]-Coffee_chain[[#This Row],[Profit]]</f>
        <v>4</v>
      </c>
      <c r="U69">
        <f>Coffee_chain[[#This Row],[Target Sales]]-Coffee_chain[[#This Row],[Sales]]</f>
        <v>-20</v>
      </c>
      <c r="V69" s="42"/>
    </row>
    <row r="70" spans="1:22" ht="14.25" customHeight="1" x14ac:dyDescent="0.3">
      <c r="A70" s="1">
        <v>475</v>
      </c>
      <c r="B70" s="1">
        <v>68</v>
      </c>
      <c r="C70" s="2">
        <v>41244</v>
      </c>
      <c r="D70" s="1" t="s">
        <v>32</v>
      </c>
      <c r="E70" s="1" t="s">
        <v>25</v>
      </c>
      <c r="F70" s="1">
        <v>25</v>
      </c>
      <c r="G70" s="1" t="s">
        <v>18</v>
      </c>
      <c r="H70" s="1" t="s">
        <v>19</v>
      </c>
      <c r="I70" s="1" t="s">
        <v>20</v>
      </c>
      <c r="J70" s="1">
        <v>27</v>
      </c>
      <c r="K70" s="1">
        <v>153</v>
      </c>
      <c r="L70" s="1" t="s">
        <v>37</v>
      </c>
      <c r="M70" s="1">
        <v>50</v>
      </c>
      <c r="N70" s="1">
        <v>20</v>
      </c>
      <c r="O70" s="1">
        <v>110</v>
      </c>
      <c r="P70" s="1">
        <v>58</v>
      </c>
      <c r="Q70" s="9">
        <f>Coffee_chain[[#This Row],[Other Expenses]]+Coffee_chain[[#This Row],[Cogs]]+Coffee_chain[[#This Row],[Marketing]]</f>
        <v>151</v>
      </c>
      <c r="R70" s="10">
        <f>(SUM(Coffee_chain[[#This Row],[Profit]])/SUM(Coffee_chain[[#This Row],[Sales]]))</f>
        <v>0.17647058823529413</v>
      </c>
      <c r="S70">
        <f>Coffee_chain[[#This Row],[Target COGS]]-Coffee_chain[[#This Row],[Cogs]]</f>
        <v>-18</v>
      </c>
      <c r="T70" s="13">
        <f>Coffee_chain[[#This Row],[Target Profit]]-Coffee_chain[[#This Row],[Profit]]</f>
        <v>-7</v>
      </c>
      <c r="U70">
        <f>Coffee_chain[[#This Row],[Target Sales]]-Coffee_chain[[#This Row],[Sales]]</f>
        <v>-43</v>
      </c>
      <c r="V70" s="42"/>
    </row>
    <row r="71" spans="1:22" ht="14.25" customHeight="1" x14ac:dyDescent="0.3">
      <c r="A71" s="1">
        <v>475</v>
      </c>
      <c r="B71" s="1">
        <v>63</v>
      </c>
      <c r="C71" s="2">
        <v>41244</v>
      </c>
      <c r="D71" s="1" t="s">
        <v>32</v>
      </c>
      <c r="E71" s="1" t="s">
        <v>25</v>
      </c>
      <c r="F71" s="1">
        <v>19</v>
      </c>
      <c r="G71" s="1" t="s">
        <v>18</v>
      </c>
      <c r="H71" s="1" t="s">
        <v>19</v>
      </c>
      <c r="I71" s="1" t="s">
        <v>22</v>
      </c>
      <c r="J71" s="1">
        <v>36</v>
      </c>
      <c r="K71" s="1">
        <v>139</v>
      </c>
      <c r="L71" s="1" t="s">
        <v>37</v>
      </c>
      <c r="M71" s="1">
        <v>40</v>
      </c>
      <c r="N71" s="1">
        <v>40</v>
      </c>
      <c r="O71" s="1">
        <v>100</v>
      </c>
      <c r="P71" s="1">
        <v>40</v>
      </c>
      <c r="Q71" s="9">
        <f>Coffee_chain[[#This Row],[Other Expenses]]+Coffee_chain[[#This Row],[Cogs]]+Coffee_chain[[#This Row],[Marketing]]</f>
        <v>122</v>
      </c>
      <c r="R71" s="10">
        <f>(SUM(Coffee_chain[[#This Row],[Profit]])/SUM(Coffee_chain[[#This Row],[Sales]]))</f>
        <v>0.25899280575539568</v>
      </c>
      <c r="S71">
        <f>Coffee_chain[[#This Row],[Target COGS]]-Coffee_chain[[#This Row],[Cogs]]</f>
        <v>-23</v>
      </c>
      <c r="T71" s="13">
        <f>Coffee_chain[[#This Row],[Target Profit]]-Coffee_chain[[#This Row],[Profit]]</f>
        <v>4</v>
      </c>
      <c r="U71">
        <f>Coffee_chain[[#This Row],[Target Sales]]-Coffee_chain[[#This Row],[Sales]]</f>
        <v>-39</v>
      </c>
      <c r="V71" s="42"/>
    </row>
    <row r="72" spans="1:22" ht="14.25" customHeight="1" x14ac:dyDescent="0.3">
      <c r="A72" s="1">
        <v>435</v>
      </c>
      <c r="B72" s="1">
        <v>92</v>
      </c>
      <c r="C72" s="2">
        <v>41244</v>
      </c>
      <c r="D72" s="1" t="s">
        <v>32</v>
      </c>
      <c r="E72" s="1" t="s">
        <v>29</v>
      </c>
      <c r="F72" s="1">
        <v>28</v>
      </c>
      <c r="G72" s="1" t="s">
        <v>18</v>
      </c>
      <c r="H72" s="1" t="s">
        <v>19</v>
      </c>
      <c r="I72" s="1" t="s">
        <v>22</v>
      </c>
      <c r="J72" s="1">
        <v>17</v>
      </c>
      <c r="K72" s="1">
        <v>160</v>
      </c>
      <c r="L72" s="1" t="s">
        <v>42</v>
      </c>
      <c r="M72" s="1">
        <v>80</v>
      </c>
      <c r="N72" s="1">
        <v>20</v>
      </c>
      <c r="O72" s="1">
        <v>140</v>
      </c>
      <c r="P72" s="1">
        <v>51</v>
      </c>
      <c r="Q72" s="9">
        <f>Coffee_chain[[#This Row],[Other Expenses]]+Coffee_chain[[#This Row],[Cogs]]+Coffee_chain[[#This Row],[Marketing]]</f>
        <v>171</v>
      </c>
      <c r="R72" s="10">
        <f>(SUM(Coffee_chain[[#This Row],[Profit]])/SUM(Coffee_chain[[#This Row],[Sales]]))</f>
        <v>0.10625</v>
      </c>
      <c r="S72">
        <f>Coffee_chain[[#This Row],[Target COGS]]-Coffee_chain[[#This Row],[Cogs]]</f>
        <v>-12</v>
      </c>
      <c r="T72" s="13">
        <f>Coffee_chain[[#This Row],[Target Profit]]-Coffee_chain[[#This Row],[Profit]]</f>
        <v>3</v>
      </c>
      <c r="U72">
        <f>Coffee_chain[[#This Row],[Target Sales]]-Coffee_chain[[#This Row],[Sales]]</f>
        <v>-20</v>
      </c>
      <c r="V72" s="42"/>
    </row>
    <row r="73" spans="1:22" ht="14.25" customHeight="1" x14ac:dyDescent="0.3">
      <c r="A73" s="1">
        <v>920</v>
      </c>
      <c r="B73" s="1">
        <v>55</v>
      </c>
      <c r="C73" s="2">
        <v>41244</v>
      </c>
      <c r="D73" s="1" t="s">
        <v>32</v>
      </c>
      <c r="E73" s="1" t="s">
        <v>17</v>
      </c>
      <c r="F73" s="1">
        <v>49</v>
      </c>
      <c r="G73" s="1" t="s">
        <v>18</v>
      </c>
      <c r="H73" s="1" t="s">
        <v>26</v>
      </c>
      <c r="I73" s="1" t="s">
        <v>54</v>
      </c>
      <c r="J73" s="1">
        <v>-3</v>
      </c>
      <c r="K73" s="1">
        <v>131</v>
      </c>
      <c r="L73" s="1" t="s">
        <v>52</v>
      </c>
      <c r="M73" s="1">
        <v>40</v>
      </c>
      <c r="N73" s="1">
        <v>0</v>
      </c>
      <c r="O73" s="1">
        <v>100</v>
      </c>
      <c r="P73" s="1">
        <v>79</v>
      </c>
      <c r="Q73" s="9">
        <f>Coffee_chain[[#This Row],[Other Expenses]]+Coffee_chain[[#This Row],[Cogs]]+Coffee_chain[[#This Row],[Marketing]]</f>
        <v>183</v>
      </c>
      <c r="R73" s="10">
        <f>(SUM(Coffee_chain[[#This Row],[Profit]])/SUM(Coffee_chain[[#This Row],[Sales]]))</f>
        <v>-2.2900763358778626E-2</v>
      </c>
      <c r="S73">
        <f>Coffee_chain[[#This Row],[Target COGS]]-Coffee_chain[[#This Row],[Cogs]]</f>
        <v>-15</v>
      </c>
      <c r="T73" s="13">
        <f>Coffee_chain[[#This Row],[Target Profit]]-Coffee_chain[[#This Row],[Profit]]</f>
        <v>3</v>
      </c>
      <c r="U73">
        <f>Coffee_chain[[#This Row],[Target Sales]]-Coffee_chain[[#This Row],[Sales]]</f>
        <v>-31</v>
      </c>
      <c r="V73" s="42"/>
    </row>
    <row r="74" spans="1:22" ht="14.25" customHeight="1" x14ac:dyDescent="0.3">
      <c r="A74" s="1">
        <v>720</v>
      </c>
      <c r="B74" s="1">
        <v>51</v>
      </c>
      <c r="C74" s="2">
        <v>41548</v>
      </c>
      <c r="D74" s="1" t="s">
        <v>16</v>
      </c>
      <c r="E74" s="1" t="s">
        <v>17</v>
      </c>
      <c r="F74" s="1">
        <v>46</v>
      </c>
      <c r="G74" s="1" t="s">
        <v>18</v>
      </c>
      <c r="H74" s="1" t="s">
        <v>19</v>
      </c>
      <c r="I74" s="1" t="s">
        <v>20</v>
      </c>
      <c r="J74" s="3">
        <v>-7</v>
      </c>
      <c r="K74" s="1">
        <v>130</v>
      </c>
      <c r="L74" s="1" t="s">
        <v>21</v>
      </c>
      <c r="M74" s="1">
        <v>30</v>
      </c>
      <c r="N74" s="1">
        <v>30</v>
      </c>
      <c r="O74" s="1">
        <v>90</v>
      </c>
      <c r="P74" s="1">
        <v>76</v>
      </c>
      <c r="Q74" s="9">
        <f>Coffee_chain[[#This Row],[Other Expenses]]+Coffee_chain[[#This Row],[Cogs]]+Coffee_chain[[#This Row],[Marketing]]</f>
        <v>173</v>
      </c>
      <c r="R74" s="10">
        <f>(SUM(Coffee_chain[[#This Row],[Profit]])/SUM(Coffee_chain[[#This Row],[Sales]]))</f>
        <v>-5.3846153846153849E-2</v>
      </c>
      <c r="S74">
        <f>Coffee_chain[[#This Row],[Target COGS]]-Coffee_chain[[#This Row],[Cogs]]</f>
        <v>-21</v>
      </c>
      <c r="T74" s="13">
        <f>Coffee_chain[[#This Row],[Target Profit]]-Coffee_chain[[#This Row],[Profit]]</f>
        <v>37</v>
      </c>
      <c r="U74">
        <f>Coffee_chain[[#This Row],[Target Sales]]-Coffee_chain[[#This Row],[Sales]]</f>
        <v>-40</v>
      </c>
      <c r="V74" s="42"/>
    </row>
    <row r="75" spans="1:22" ht="14.25" customHeight="1" x14ac:dyDescent="0.3">
      <c r="A75" s="1">
        <v>970</v>
      </c>
      <c r="B75" s="1">
        <v>52</v>
      </c>
      <c r="C75" s="2">
        <v>41548</v>
      </c>
      <c r="D75" s="1" t="s">
        <v>16</v>
      </c>
      <c r="E75" s="1" t="s">
        <v>17</v>
      </c>
      <c r="F75" s="1">
        <v>17</v>
      </c>
      <c r="G75" s="1" t="s">
        <v>18</v>
      </c>
      <c r="H75" s="1" t="s">
        <v>19</v>
      </c>
      <c r="I75" s="1" t="s">
        <v>22</v>
      </c>
      <c r="J75" s="3">
        <v>39</v>
      </c>
      <c r="K75" s="1">
        <v>131</v>
      </c>
      <c r="L75" s="1" t="s">
        <v>21</v>
      </c>
      <c r="M75" s="1">
        <v>30</v>
      </c>
      <c r="N75" s="1">
        <v>50</v>
      </c>
      <c r="O75" s="1">
        <v>90</v>
      </c>
      <c r="P75" s="1">
        <v>45</v>
      </c>
      <c r="Q75" s="9">
        <f>Coffee_chain[[#This Row],[Other Expenses]]+Coffee_chain[[#This Row],[Cogs]]+Coffee_chain[[#This Row],[Marketing]]</f>
        <v>114</v>
      </c>
      <c r="R75" s="10">
        <f>(SUM(Coffee_chain[[#This Row],[Profit]])/SUM(Coffee_chain[[#This Row],[Sales]]))</f>
        <v>0.29770992366412213</v>
      </c>
      <c r="S75">
        <f>Coffee_chain[[#This Row],[Target COGS]]-Coffee_chain[[#This Row],[Cogs]]</f>
        <v>-22</v>
      </c>
      <c r="T75" s="13">
        <f>Coffee_chain[[#This Row],[Target Profit]]-Coffee_chain[[#This Row],[Profit]]</f>
        <v>11</v>
      </c>
      <c r="U75">
        <f>Coffee_chain[[#This Row],[Target Sales]]-Coffee_chain[[#This Row],[Sales]]</f>
        <v>-41</v>
      </c>
      <c r="V75" s="42"/>
    </row>
    <row r="76" spans="1:22" ht="14.25" customHeight="1" x14ac:dyDescent="0.3">
      <c r="A76" s="1">
        <v>430</v>
      </c>
      <c r="B76" s="1">
        <v>43</v>
      </c>
      <c r="C76" s="2">
        <v>41548</v>
      </c>
      <c r="D76" s="1" t="s">
        <v>16</v>
      </c>
      <c r="E76" s="1" t="s">
        <v>23</v>
      </c>
      <c r="F76" s="1">
        <v>13</v>
      </c>
      <c r="G76" s="1" t="s">
        <v>18</v>
      </c>
      <c r="H76" s="1" t="s">
        <v>19</v>
      </c>
      <c r="I76" s="1" t="s">
        <v>20</v>
      </c>
      <c r="J76" s="3">
        <v>42</v>
      </c>
      <c r="K76" s="1">
        <v>114</v>
      </c>
      <c r="L76" s="1" t="s">
        <v>24</v>
      </c>
      <c r="M76" s="1">
        <v>30</v>
      </c>
      <c r="N76" s="1">
        <v>50</v>
      </c>
      <c r="O76" s="1">
        <v>90</v>
      </c>
      <c r="P76" s="1">
        <v>36</v>
      </c>
      <c r="Q76" s="9">
        <f>Coffee_chain[[#This Row],[Other Expenses]]+Coffee_chain[[#This Row],[Cogs]]+Coffee_chain[[#This Row],[Marketing]]</f>
        <v>92</v>
      </c>
      <c r="R76" s="10">
        <f>(SUM(Coffee_chain[[#This Row],[Profit]])/SUM(Coffee_chain[[#This Row],[Sales]]))</f>
        <v>0.36842105263157893</v>
      </c>
      <c r="S76">
        <f>Coffee_chain[[#This Row],[Target COGS]]-Coffee_chain[[#This Row],[Cogs]]</f>
        <v>-13</v>
      </c>
      <c r="T76" s="13">
        <f>Coffee_chain[[#This Row],[Target Profit]]-Coffee_chain[[#This Row],[Profit]]</f>
        <v>8</v>
      </c>
      <c r="U76">
        <f>Coffee_chain[[#This Row],[Target Sales]]-Coffee_chain[[#This Row],[Sales]]</f>
        <v>-24</v>
      </c>
      <c r="V76" s="42"/>
    </row>
    <row r="77" spans="1:22" ht="14.25" customHeight="1" x14ac:dyDescent="0.3">
      <c r="A77" s="1">
        <v>561</v>
      </c>
      <c r="B77" s="1">
        <v>38</v>
      </c>
      <c r="C77" s="2">
        <v>41548</v>
      </c>
      <c r="D77" s="1" t="s">
        <v>16</v>
      </c>
      <c r="E77" s="1" t="s">
        <v>25</v>
      </c>
      <c r="F77" s="1">
        <v>10</v>
      </c>
      <c r="G77" s="1" t="s">
        <v>18</v>
      </c>
      <c r="H77" s="1" t="s">
        <v>26</v>
      </c>
      <c r="I77" s="1" t="s">
        <v>27</v>
      </c>
      <c r="J77" s="3">
        <v>52</v>
      </c>
      <c r="K77" s="1">
        <v>100</v>
      </c>
      <c r="L77" s="1" t="s">
        <v>28</v>
      </c>
      <c r="M77" s="1">
        <v>40</v>
      </c>
      <c r="N77" s="1">
        <v>50</v>
      </c>
      <c r="O77" s="1">
        <v>100</v>
      </c>
      <c r="P77" s="1">
        <v>21</v>
      </c>
      <c r="Q77" s="9">
        <f>Coffee_chain[[#This Row],[Other Expenses]]+Coffee_chain[[#This Row],[Cogs]]+Coffee_chain[[#This Row],[Marketing]]</f>
        <v>69</v>
      </c>
      <c r="R77" s="10">
        <f>(SUM(Coffee_chain[[#This Row],[Profit]])/SUM(Coffee_chain[[#This Row],[Sales]]))</f>
        <v>0.52</v>
      </c>
      <c r="S77">
        <f>Coffee_chain[[#This Row],[Target COGS]]-Coffee_chain[[#This Row],[Cogs]]</f>
        <v>2</v>
      </c>
      <c r="T77" s="13">
        <f>Coffee_chain[[#This Row],[Target Profit]]-Coffee_chain[[#This Row],[Profit]]</f>
        <v>-2</v>
      </c>
      <c r="U77">
        <f>Coffee_chain[[#This Row],[Target Sales]]-Coffee_chain[[#This Row],[Sales]]</f>
        <v>0</v>
      </c>
      <c r="V77" s="42"/>
    </row>
    <row r="78" spans="1:22" ht="14.25" customHeight="1" x14ac:dyDescent="0.3">
      <c r="A78" s="1">
        <v>510</v>
      </c>
      <c r="B78" s="1">
        <v>72</v>
      </c>
      <c r="C78" s="2">
        <v>41548</v>
      </c>
      <c r="D78" s="1" t="s">
        <v>16</v>
      </c>
      <c r="E78" s="1" t="s">
        <v>29</v>
      </c>
      <c r="F78" s="1">
        <v>23</v>
      </c>
      <c r="G78" s="1" t="s">
        <v>18</v>
      </c>
      <c r="H78" s="1" t="s">
        <v>26</v>
      </c>
      <c r="I78" s="1" t="s">
        <v>30</v>
      </c>
      <c r="J78" s="3">
        <v>83</v>
      </c>
      <c r="K78" s="1">
        <v>194</v>
      </c>
      <c r="L78" s="1" t="s">
        <v>31</v>
      </c>
      <c r="M78" s="1">
        <v>20</v>
      </c>
      <c r="N78" s="1">
        <v>50</v>
      </c>
      <c r="O78" s="1">
        <v>80</v>
      </c>
      <c r="P78" s="1">
        <v>54</v>
      </c>
      <c r="Q78" s="9">
        <f>Coffee_chain[[#This Row],[Other Expenses]]+Coffee_chain[[#This Row],[Cogs]]+Coffee_chain[[#This Row],[Marketing]]</f>
        <v>149</v>
      </c>
      <c r="R78" s="10">
        <f>(SUM(Coffee_chain[[#This Row],[Profit]])/SUM(Coffee_chain[[#This Row],[Sales]]))</f>
        <v>0.42783505154639173</v>
      </c>
      <c r="S78">
        <f>Coffee_chain[[#This Row],[Target COGS]]-Coffee_chain[[#This Row],[Cogs]]</f>
        <v>-52</v>
      </c>
      <c r="T78" s="13">
        <f>Coffee_chain[[#This Row],[Target Profit]]-Coffee_chain[[#This Row],[Profit]]</f>
        <v>-33</v>
      </c>
      <c r="U78">
        <f>Coffee_chain[[#This Row],[Target Sales]]-Coffee_chain[[#This Row],[Sales]]</f>
        <v>-114</v>
      </c>
      <c r="V78" s="42"/>
    </row>
    <row r="79" spans="1:22" ht="14.25" customHeight="1" x14ac:dyDescent="0.3">
      <c r="A79" s="1">
        <v>563</v>
      </c>
      <c r="B79" s="1">
        <v>0</v>
      </c>
      <c r="C79" s="2">
        <v>41548</v>
      </c>
      <c r="D79" s="1" t="s">
        <v>32</v>
      </c>
      <c r="E79" s="1" t="s">
        <v>17</v>
      </c>
      <c r="F79" s="1">
        <v>0</v>
      </c>
      <c r="G79" s="1" t="s">
        <v>33</v>
      </c>
      <c r="H79" s="1" t="s">
        <v>34</v>
      </c>
      <c r="I79" s="1" t="s">
        <v>35</v>
      </c>
      <c r="J79" s="3">
        <v>46</v>
      </c>
      <c r="K79" s="1">
        <v>46</v>
      </c>
      <c r="L79" s="1" t="s">
        <v>36</v>
      </c>
      <c r="M79" s="1">
        <v>0</v>
      </c>
      <c r="N79" s="1">
        <v>60</v>
      </c>
      <c r="O79" s="1">
        <v>60</v>
      </c>
      <c r="P79" s="1">
        <v>12</v>
      </c>
      <c r="Q79" s="9">
        <f>Coffee_chain[[#This Row],[Other Expenses]]+Coffee_chain[[#This Row],[Cogs]]+Coffee_chain[[#This Row],[Marketing]]</f>
        <v>12</v>
      </c>
      <c r="R79" s="10">
        <f>(SUM(Coffee_chain[[#This Row],[Profit]])/SUM(Coffee_chain[[#This Row],[Sales]]))</f>
        <v>1</v>
      </c>
      <c r="S79">
        <f>Coffee_chain[[#This Row],[Target COGS]]-Coffee_chain[[#This Row],[Cogs]]</f>
        <v>0</v>
      </c>
      <c r="T79" s="13">
        <f>Coffee_chain[[#This Row],[Target Profit]]-Coffee_chain[[#This Row],[Profit]]</f>
        <v>14</v>
      </c>
      <c r="U79">
        <f>Coffee_chain[[#This Row],[Target Sales]]-Coffee_chain[[#This Row],[Sales]]</f>
        <v>14</v>
      </c>
      <c r="V79" s="42"/>
    </row>
    <row r="80" spans="1:22" ht="14.25" customHeight="1" x14ac:dyDescent="0.3">
      <c r="A80" s="1">
        <v>203</v>
      </c>
      <c r="B80" s="1">
        <v>47</v>
      </c>
      <c r="C80" s="2">
        <v>41548</v>
      </c>
      <c r="D80" s="1" t="s">
        <v>32</v>
      </c>
      <c r="E80" s="1" t="s">
        <v>25</v>
      </c>
      <c r="F80" s="1">
        <v>15</v>
      </c>
      <c r="G80" s="1" t="s">
        <v>33</v>
      </c>
      <c r="H80" s="1" t="s">
        <v>34</v>
      </c>
      <c r="I80" s="1" t="s">
        <v>35</v>
      </c>
      <c r="J80" s="3">
        <v>31</v>
      </c>
      <c r="K80" s="1">
        <v>118</v>
      </c>
      <c r="L80" s="1" t="s">
        <v>37</v>
      </c>
      <c r="M80" s="1">
        <v>30</v>
      </c>
      <c r="N80" s="1">
        <v>50</v>
      </c>
      <c r="O80" s="1">
        <v>90</v>
      </c>
      <c r="P80" s="1">
        <v>43</v>
      </c>
      <c r="Q80" s="9">
        <f>Coffee_chain[[#This Row],[Other Expenses]]+Coffee_chain[[#This Row],[Cogs]]+Coffee_chain[[#This Row],[Marketing]]</f>
        <v>105</v>
      </c>
      <c r="R80" s="10">
        <f>(SUM(Coffee_chain[[#This Row],[Profit]])/SUM(Coffee_chain[[#This Row],[Sales]]))</f>
        <v>0.26271186440677968</v>
      </c>
      <c r="S80">
        <f>Coffee_chain[[#This Row],[Target COGS]]-Coffee_chain[[#This Row],[Cogs]]</f>
        <v>-17</v>
      </c>
      <c r="T80" s="13">
        <f>Coffee_chain[[#This Row],[Target Profit]]-Coffee_chain[[#This Row],[Profit]]</f>
        <v>19</v>
      </c>
      <c r="U80">
        <f>Coffee_chain[[#This Row],[Target Sales]]-Coffee_chain[[#This Row],[Sales]]</f>
        <v>-28</v>
      </c>
      <c r="V80" s="42"/>
    </row>
    <row r="81" spans="1:22" ht="14.25" customHeight="1" x14ac:dyDescent="0.3">
      <c r="A81" s="1">
        <v>405</v>
      </c>
      <c r="B81" s="1">
        <v>27</v>
      </c>
      <c r="C81" s="2">
        <v>41548</v>
      </c>
      <c r="D81" s="1" t="s">
        <v>32</v>
      </c>
      <c r="E81" s="1" t="s">
        <v>23</v>
      </c>
      <c r="F81" s="1">
        <v>7</v>
      </c>
      <c r="G81" s="1" t="s">
        <v>33</v>
      </c>
      <c r="H81" s="1" t="s">
        <v>38</v>
      </c>
      <c r="I81" s="1" t="s">
        <v>39</v>
      </c>
      <c r="J81" s="3">
        <v>31</v>
      </c>
      <c r="K81" s="1">
        <v>70</v>
      </c>
      <c r="L81" s="1" t="s">
        <v>40</v>
      </c>
      <c r="M81" s="1">
        <v>30</v>
      </c>
      <c r="N81" s="1">
        <v>60</v>
      </c>
      <c r="O81" s="1">
        <v>90</v>
      </c>
      <c r="P81" s="1">
        <v>18</v>
      </c>
      <c r="Q81" s="9">
        <f>Coffee_chain[[#This Row],[Other Expenses]]+Coffee_chain[[#This Row],[Cogs]]+Coffee_chain[[#This Row],[Marketing]]</f>
        <v>52</v>
      </c>
      <c r="R81" s="10">
        <f>(SUM(Coffee_chain[[#This Row],[Profit]])/SUM(Coffee_chain[[#This Row],[Sales]]))</f>
        <v>0.44285714285714284</v>
      </c>
      <c r="S81">
        <f>Coffee_chain[[#This Row],[Target COGS]]-Coffee_chain[[#This Row],[Cogs]]</f>
        <v>3</v>
      </c>
      <c r="T81" s="13">
        <f>Coffee_chain[[#This Row],[Target Profit]]-Coffee_chain[[#This Row],[Profit]]</f>
        <v>29</v>
      </c>
      <c r="U81">
        <f>Coffee_chain[[#This Row],[Target Sales]]-Coffee_chain[[#This Row],[Sales]]</f>
        <v>20</v>
      </c>
      <c r="V81" s="42"/>
    </row>
    <row r="82" spans="1:22" ht="14.25" customHeight="1" x14ac:dyDescent="0.3">
      <c r="A82" s="1">
        <v>775</v>
      </c>
      <c r="B82" s="1">
        <v>31</v>
      </c>
      <c r="C82" s="2">
        <v>41548</v>
      </c>
      <c r="D82" s="1" t="s">
        <v>32</v>
      </c>
      <c r="E82" s="1" t="s">
        <v>29</v>
      </c>
      <c r="F82" s="1">
        <v>9</v>
      </c>
      <c r="G82" s="1" t="s">
        <v>33</v>
      </c>
      <c r="H82" s="1" t="s">
        <v>38</v>
      </c>
      <c r="I82" s="1" t="s">
        <v>39</v>
      </c>
      <c r="J82" s="3">
        <v>10</v>
      </c>
      <c r="K82" s="1">
        <v>72</v>
      </c>
      <c r="L82" s="1" t="s">
        <v>41</v>
      </c>
      <c r="M82" s="1">
        <v>30</v>
      </c>
      <c r="N82" s="1">
        <v>50</v>
      </c>
      <c r="O82" s="1">
        <v>90</v>
      </c>
      <c r="P82" s="1">
        <v>30</v>
      </c>
      <c r="Q82" s="9">
        <f>Coffee_chain[[#This Row],[Other Expenses]]+Coffee_chain[[#This Row],[Cogs]]+Coffee_chain[[#This Row],[Marketing]]</f>
        <v>70</v>
      </c>
      <c r="R82" s="10">
        <f>(SUM(Coffee_chain[[#This Row],[Profit]])/SUM(Coffee_chain[[#This Row],[Sales]]))</f>
        <v>0.1388888888888889</v>
      </c>
      <c r="S82">
        <f>Coffee_chain[[#This Row],[Target COGS]]-Coffee_chain[[#This Row],[Cogs]]</f>
        <v>-1</v>
      </c>
      <c r="T82" s="13">
        <f>Coffee_chain[[#This Row],[Target Profit]]-Coffee_chain[[#This Row],[Profit]]</f>
        <v>40</v>
      </c>
      <c r="U82">
        <f>Coffee_chain[[#This Row],[Target Sales]]-Coffee_chain[[#This Row],[Sales]]</f>
        <v>18</v>
      </c>
      <c r="V82" s="42"/>
    </row>
    <row r="83" spans="1:22" ht="14.25" customHeight="1" x14ac:dyDescent="0.3">
      <c r="A83" s="1">
        <v>435</v>
      </c>
      <c r="B83" s="1">
        <v>40</v>
      </c>
      <c r="C83" s="2">
        <v>41548</v>
      </c>
      <c r="D83" s="1" t="s">
        <v>32</v>
      </c>
      <c r="E83" s="1" t="s">
        <v>29</v>
      </c>
      <c r="F83" s="1">
        <v>11</v>
      </c>
      <c r="G83" s="1" t="s">
        <v>33</v>
      </c>
      <c r="H83" s="1" t="s">
        <v>34</v>
      </c>
      <c r="I83" s="1" t="s">
        <v>35</v>
      </c>
      <c r="J83" s="3">
        <v>55</v>
      </c>
      <c r="K83" s="1">
        <v>106</v>
      </c>
      <c r="L83" s="1" t="s">
        <v>42</v>
      </c>
      <c r="M83" s="1">
        <v>20</v>
      </c>
      <c r="N83" s="1">
        <v>60</v>
      </c>
      <c r="O83" s="1">
        <v>80</v>
      </c>
      <c r="P83" s="1">
        <v>22</v>
      </c>
      <c r="Q83" s="9">
        <f>Coffee_chain[[#This Row],[Other Expenses]]+Coffee_chain[[#This Row],[Cogs]]+Coffee_chain[[#This Row],[Marketing]]</f>
        <v>73</v>
      </c>
      <c r="R83" s="10">
        <f>(SUM(Coffee_chain[[#This Row],[Profit]])/SUM(Coffee_chain[[#This Row],[Sales]]))</f>
        <v>0.51886792452830188</v>
      </c>
      <c r="S83">
        <f>Coffee_chain[[#This Row],[Target COGS]]-Coffee_chain[[#This Row],[Cogs]]</f>
        <v>-20</v>
      </c>
      <c r="T83" s="13">
        <f>Coffee_chain[[#This Row],[Target Profit]]-Coffee_chain[[#This Row],[Profit]]</f>
        <v>5</v>
      </c>
      <c r="U83">
        <f>Coffee_chain[[#This Row],[Target Sales]]-Coffee_chain[[#This Row],[Sales]]</f>
        <v>-26</v>
      </c>
      <c r="V83" s="42"/>
    </row>
    <row r="84" spans="1:22" ht="14.25" customHeight="1" x14ac:dyDescent="0.3">
      <c r="A84" s="1">
        <v>603</v>
      </c>
      <c r="B84" s="1">
        <v>49</v>
      </c>
      <c r="C84" s="2">
        <v>41548</v>
      </c>
      <c r="D84" s="1" t="s">
        <v>32</v>
      </c>
      <c r="E84" s="1" t="s">
        <v>25</v>
      </c>
      <c r="F84" s="1">
        <v>15</v>
      </c>
      <c r="G84" s="1" t="s">
        <v>33</v>
      </c>
      <c r="H84" s="1" t="s">
        <v>38</v>
      </c>
      <c r="I84" s="1" t="s">
        <v>43</v>
      </c>
      <c r="J84" s="3">
        <v>49</v>
      </c>
      <c r="K84" s="1">
        <v>128</v>
      </c>
      <c r="L84" s="1" t="s">
        <v>44</v>
      </c>
      <c r="M84" s="1">
        <v>30</v>
      </c>
      <c r="N84" s="1">
        <v>60</v>
      </c>
      <c r="O84" s="1">
        <v>90</v>
      </c>
      <c r="P84" s="1">
        <v>38</v>
      </c>
      <c r="Q84" s="9">
        <f>Coffee_chain[[#This Row],[Other Expenses]]+Coffee_chain[[#This Row],[Cogs]]+Coffee_chain[[#This Row],[Marketing]]</f>
        <v>102</v>
      </c>
      <c r="R84" s="10">
        <f>(SUM(Coffee_chain[[#This Row],[Profit]])/SUM(Coffee_chain[[#This Row],[Sales]]))</f>
        <v>0.3828125</v>
      </c>
      <c r="S84">
        <f>Coffee_chain[[#This Row],[Target COGS]]-Coffee_chain[[#This Row],[Cogs]]</f>
        <v>-19</v>
      </c>
      <c r="T84" s="13">
        <f>Coffee_chain[[#This Row],[Target Profit]]-Coffee_chain[[#This Row],[Profit]]</f>
        <v>11</v>
      </c>
      <c r="U84">
        <f>Coffee_chain[[#This Row],[Target Sales]]-Coffee_chain[[#This Row],[Sales]]</f>
        <v>-38</v>
      </c>
      <c r="V84" s="42"/>
    </row>
    <row r="85" spans="1:22" ht="14.25" customHeight="1" x14ac:dyDescent="0.3">
      <c r="A85" s="1">
        <v>603</v>
      </c>
      <c r="B85" s="1">
        <v>45</v>
      </c>
      <c r="C85" s="2">
        <v>41548</v>
      </c>
      <c r="D85" s="1" t="s">
        <v>32</v>
      </c>
      <c r="E85" s="1" t="s">
        <v>25</v>
      </c>
      <c r="F85" s="1">
        <v>14</v>
      </c>
      <c r="G85" s="1" t="s">
        <v>33</v>
      </c>
      <c r="H85" s="1" t="s">
        <v>38</v>
      </c>
      <c r="I85" s="1" t="s">
        <v>45</v>
      </c>
      <c r="J85" s="3">
        <v>36</v>
      </c>
      <c r="K85" s="1">
        <v>121</v>
      </c>
      <c r="L85" s="1" t="s">
        <v>44</v>
      </c>
      <c r="M85" s="1">
        <v>30</v>
      </c>
      <c r="N85" s="1">
        <v>50</v>
      </c>
      <c r="O85" s="1">
        <v>90</v>
      </c>
      <c r="P85" s="1">
        <v>45</v>
      </c>
      <c r="Q85" s="9">
        <f>Coffee_chain[[#This Row],[Other Expenses]]+Coffee_chain[[#This Row],[Cogs]]+Coffee_chain[[#This Row],[Marketing]]</f>
        <v>104</v>
      </c>
      <c r="R85" s="10">
        <f>(SUM(Coffee_chain[[#This Row],[Profit]])/SUM(Coffee_chain[[#This Row],[Sales]]))</f>
        <v>0.2975206611570248</v>
      </c>
      <c r="S85">
        <f>Coffee_chain[[#This Row],[Target COGS]]-Coffee_chain[[#This Row],[Cogs]]</f>
        <v>-15</v>
      </c>
      <c r="T85" s="13">
        <f>Coffee_chain[[#This Row],[Target Profit]]-Coffee_chain[[#This Row],[Profit]]</f>
        <v>14</v>
      </c>
      <c r="U85">
        <f>Coffee_chain[[#This Row],[Target Sales]]-Coffee_chain[[#This Row],[Sales]]</f>
        <v>-31</v>
      </c>
      <c r="V85" s="42"/>
    </row>
    <row r="86" spans="1:22" ht="14.25" customHeight="1" x14ac:dyDescent="0.3">
      <c r="A86" s="1">
        <v>603</v>
      </c>
      <c r="B86" s="1">
        <v>45</v>
      </c>
      <c r="C86" s="2">
        <v>41548</v>
      </c>
      <c r="D86" s="1" t="s">
        <v>32</v>
      </c>
      <c r="E86" s="1" t="s">
        <v>25</v>
      </c>
      <c r="F86" s="1">
        <v>41</v>
      </c>
      <c r="G86" s="1" t="s">
        <v>33</v>
      </c>
      <c r="H86" s="1" t="s">
        <v>34</v>
      </c>
      <c r="I86" s="1" t="s">
        <v>46</v>
      </c>
      <c r="J86" s="3">
        <v>-10</v>
      </c>
      <c r="K86" s="1">
        <v>116</v>
      </c>
      <c r="L86" s="1" t="s">
        <v>44</v>
      </c>
      <c r="M86" s="1">
        <v>30</v>
      </c>
      <c r="N86" s="1">
        <v>30</v>
      </c>
      <c r="O86" s="1">
        <v>90</v>
      </c>
      <c r="P86" s="1">
        <v>71</v>
      </c>
      <c r="Q86" s="9">
        <f>Coffee_chain[[#This Row],[Other Expenses]]+Coffee_chain[[#This Row],[Cogs]]+Coffee_chain[[#This Row],[Marketing]]</f>
        <v>157</v>
      </c>
      <c r="R86" s="10">
        <f>(SUM(Coffee_chain[[#This Row],[Profit]])/SUM(Coffee_chain[[#This Row],[Sales]]))</f>
        <v>-8.6206896551724144E-2</v>
      </c>
      <c r="S86">
        <f>Coffee_chain[[#This Row],[Target COGS]]-Coffee_chain[[#This Row],[Cogs]]</f>
        <v>-15</v>
      </c>
      <c r="T86" s="13">
        <f>Coffee_chain[[#This Row],[Target Profit]]-Coffee_chain[[#This Row],[Profit]]</f>
        <v>40</v>
      </c>
      <c r="U86">
        <f>Coffee_chain[[#This Row],[Target Sales]]-Coffee_chain[[#This Row],[Sales]]</f>
        <v>-26</v>
      </c>
      <c r="V86" s="42"/>
    </row>
    <row r="87" spans="1:22" ht="14.25" customHeight="1" x14ac:dyDescent="0.3">
      <c r="A87" s="1">
        <v>504</v>
      </c>
      <c r="B87" s="1">
        <v>60</v>
      </c>
      <c r="C87" s="2">
        <v>41548</v>
      </c>
      <c r="D87" s="1" t="s">
        <v>32</v>
      </c>
      <c r="E87" s="1" t="s">
        <v>23</v>
      </c>
      <c r="F87" s="1">
        <v>54</v>
      </c>
      <c r="G87" s="1" t="s">
        <v>33</v>
      </c>
      <c r="H87" s="1" t="s">
        <v>34</v>
      </c>
      <c r="I87" s="1" t="s">
        <v>47</v>
      </c>
      <c r="J87" s="3">
        <v>1</v>
      </c>
      <c r="K87" s="1">
        <v>153</v>
      </c>
      <c r="L87" s="1" t="s">
        <v>48</v>
      </c>
      <c r="M87" s="1">
        <v>30</v>
      </c>
      <c r="N87" s="1">
        <v>10</v>
      </c>
      <c r="O87" s="1">
        <v>90</v>
      </c>
      <c r="P87" s="1">
        <v>83</v>
      </c>
      <c r="Q87" s="9">
        <f>Coffee_chain[[#This Row],[Other Expenses]]+Coffee_chain[[#This Row],[Cogs]]+Coffee_chain[[#This Row],[Marketing]]</f>
        <v>197</v>
      </c>
      <c r="R87" s="10">
        <f>(SUM(Coffee_chain[[#This Row],[Profit]])/SUM(Coffee_chain[[#This Row],[Sales]]))</f>
        <v>6.5359477124183009E-3</v>
      </c>
      <c r="S87">
        <f>Coffee_chain[[#This Row],[Target COGS]]-Coffee_chain[[#This Row],[Cogs]]</f>
        <v>-30</v>
      </c>
      <c r="T87" s="13">
        <f>Coffee_chain[[#This Row],[Target Profit]]-Coffee_chain[[#This Row],[Profit]]</f>
        <v>9</v>
      </c>
      <c r="U87">
        <f>Coffee_chain[[#This Row],[Target Sales]]-Coffee_chain[[#This Row],[Sales]]</f>
        <v>-63</v>
      </c>
      <c r="V87" s="42"/>
    </row>
    <row r="88" spans="1:22" ht="14.25" customHeight="1" x14ac:dyDescent="0.3">
      <c r="A88" s="1">
        <v>702</v>
      </c>
      <c r="B88" s="1">
        <v>34</v>
      </c>
      <c r="C88" s="2">
        <v>41548</v>
      </c>
      <c r="D88" s="1" t="s">
        <v>32</v>
      </c>
      <c r="E88" s="1" t="s">
        <v>29</v>
      </c>
      <c r="F88" s="1">
        <v>12</v>
      </c>
      <c r="G88" s="1" t="s">
        <v>33</v>
      </c>
      <c r="H88" s="1" t="s">
        <v>38</v>
      </c>
      <c r="I88" s="1" t="s">
        <v>45</v>
      </c>
      <c r="J88" s="3">
        <v>-3</v>
      </c>
      <c r="K88" s="1">
        <v>82</v>
      </c>
      <c r="L88" s="1" t="s">
        <v>41</v>
      </c>
      <c r="M88" s="1">
        <v>40</v>
      </c>
      <c r="N88" s="1">
        <v>30</v>
      </c>
      <c r="O88" s="1">
        <v>100</v>
      </c>
      <c r="P88" s="1">
        <v>45</v>
      </c>
      <c r="Q88" s="9">
        <f>Coffee_chain[[#This Row],[Other Expenses]]+Coffee_chain[[#This Row],[Cogs]]+Coffee_chain[[#This Row],[Marketing]]</f>
        <v>91</v>
      </c>
      <c r="R88" s="10">
        <f>(SUM(Coffee_chain[[#This Row],[Profit]])/SUM(Coffee_chain[[#This Row],[Sales]]))</f>
        <v>-3.6585365853658534E-2</v>
      </c>
      <c r="S88">
        <f>Coffee_chain[[#This Row],[Target COGS]]-Coffee_chain[[#This Row],[Cogs]]</f>
        <v>6</v>
      </c>
      <c r="T88" s="13">
        <f>Coffee_chain[[#This Row],[Target Profit]]-Coffee_chain[[#This Row],[Profit]]</f>
        <v>33</v>
      </c>
      <c r="U88">
        <f>Coffee_chain[[#This Row],[Target Sales]]-Coffee_chain[[#This Row],[Sales]]</f>
        <v>18</v>
      </c>
      <c r="V88" s="42"/>
    </row>
    <row r="89" spans="1:22" ht="14.25" customHeight="1" x14ac:dyDescent="0.3">
      <c r="A89" s="1">
        <v>971</v>
      </c>
      <c r="B89" s="1">
        <v>54</v>
      </c>
      <c r="C89" s="2">
        <v>41548</v>
      </c>
      <c r="D89" s="1" t="s">
        <v>32</v>
      </c>
      <c r="E89" s="1" t="s">
        <v>29</v>
      </c>
      <c r="F89" s="1">
        <v>20</v>
      </c>
      <c r="G89" s="1" t="s">
        <v>33</v>
      </c>
      <c r="H89" s="1" t="s">
        <v>34</v>
      </c>
      <c r="I89" s="1" t="s">
        <v>47</v>
      </c>
      <c r="J89" s="3">
        <v>18</v>
      </c>
      <c r="K89" s="1">
        <v>128</v>
      </c>
      <c r="L89" s="1" t="s">
        <v>49</v>
      </c>
      <c r="M89" s="1">
        <v>40</v>
      </c>
      <c r="N89" s="1">
        <v>40</v>
      </c>
      <c r="O89" s="1">
        <v>100</v>
      </c>
      <c r="P89" s="1">
        <v>54</v>
      </c>
      <c r="Q89" s="9">
        <f>Coffee_chain[[#This Row],[Other Expenses]]+Coffee_chain[[#This Row],[Cogs]]+Coffee_chain[[#This Row],[Marketing]]</f>
        <v>128</v>
      </c>
      <c r="R89" s="10">
        <f>(SUM(Coffee_chain[[#This Row],[Profit]])/SUM(Coffee_chain[[#This Row],[Sales]]))</f>
        <v>0.140625</v>
      </c>
      <c r="S89">
        <f>Coffee_chain[[#This Row],[Target COGS]]-Coffee_chain[[#This Row],[Cogs]]</f>
        <v>-14</v>
      </c>
      <c r="T89" s="13">
        <f>Coffee_chain[[#This Row],[Target Profit]]-Coffee_chain[[#This Row],[Profit]]</f>
        <v>22</v>
      </c>
      <c r="U89">
        <f>Coffee_chain[[#This Row],[Target Sales]]-Coffee_chain[[#This Row],[Sales]]</f>
        <v>-28</v>
      </c>
      <c r="V89" s="42"/>
    </row>
    <row r="90" spans="1:22" ht="14.25" customHeight="1" x14ac:dyDescent="0.3">
      <c r="A90" s="1">
        <v>573</v>
      </c>
      <c r="B90" s="1">
        <v>45</v>
      </c>
      <c r="C90" s="2">
        <v>41548</v>
      </c>
      <c r="D90" s="1" t="s">
        <v>32</v>
      </c>
      <c r="E90" s="1" t="s">
        <v>17</v>
      </c>
      <c r="F90" s="1">
        <v>41</v>
      </c>
      <c r="G90" s="1" t="s">
        <v>18</v>
      </c>
      <c r="H90" s="1" t="s">
        <v>19</v>
      </c>
      <c r="I90" s="1" t="s">
        <v>50</v>
      </c>
      <c r="J90" s="3">
        <v>-9</v>
      </c>
      <c r="K90" s="1">
        <v>116</v>
      </c>
      <c r="L90" s="1" t="s">
        <v>51</v>
      </c>
      <c r="M90" s="1">
        <v>20</v>
      </c>
      <c r="N90" s="1">
        <v>30</v>
      </c>
      <c r="O90" s="1">
        <v>80</v>
      </c>
      <c r="P90" s="1">
        <v>70</v>
      </c>
      <c r="Q90" s="9">
        <f>Coffee_chain[[#This Row],[Other Expenses]]+Coffee_chain[[#This Row],[Cogs]]+Coffee_chain[[#This Row],[Marketing]]</f>
        <v>156</v>
      </c>
      <c r="R90" s="10">
        <f>(SUM(Coffee_chain[[#This Row],[Profit]])/SUM(Coffee_chain[[#This Row],[Sales]]))</f>
        <v>-7.7586206896551727E-2</v>
      </c>
      <c r="S90">
        <f>Coffee_chain[[#This Row],[Target COGS]]-Coffee_chain[[#This Row],[Cogs]]</f>
        <v>-25</v>
      </c>
      <c r="T90" s="13">
        <f>Coffee_chain[[#This Row],[Target Profit]]-Coffee_chain[[#This Row],[Profit]]</f>
        <v>39</v>
      </c>
      <c r="U90">
        <f>Coffee_chain[[#This Row],[Target Sales]]-Coffee_chain[[#This Row],[Sales]]</f>
        <v>-36</v>
      </c>
      <c r="V90" s="42"/>
    </row>
    <row r="91" spans="1:22" ht="14.25" customHeight="1" x14ac:dyDescent="0.3">
      <c r="A91" s="1">
        <v>262</v>
      </c>
      <c r="B91" s="1">
        <v>48</v>
      </c>
      <c r="C91" s="2">
        <v>41548</v>
      </c>
      <c r="D91" s="1" t="s">
        <v>32</v>
      </c>
      <c r="E91" s="1" t="s">
        <v>17</v>
      </c>
      <c r="F91" s="1">
        <v>13</v>
      </c>
      <c r="G91" s="1" t="s">
        <v>18</v>
      </c>
      <c r="H91" s="1" t="s">
        <v>19</v>
      </c>
      <c r="I91" s="1" t="s">
        <v>20</v>
      </c>
      <c r="J91" s="3">
        <v>67</v>
      </c>
      <c r="K91" s="1">
        <v>126</v>
      </c>
      <c r="L91" s="1" t="s">
        <v>52</v>
      </c>
      <c r="M91" s="1">
        <v>30</v>
      </c>
      <c r="N91" s="1">
        <v>60</v>
      </c>
      <c r="O91" s="1">
        <v>90</v>
      </c>
      <c r="P91" s="1">
        <v>25</v>
      </c>
      <c r="Q91" s="9">
        <f>Coffee_chain[[#This Row],[Other Expenses]]+Coffee_chain[[#This Row],[Cogs]]+Coffee_chain[[#This Row],[Marketing]]</f>
        <v>86</v>
      </c>
      <c r="R91" s="10">
        <f>(SUM(Coffee_chain[[#This Row],[Profit]])/SUM(Coffee_chain[[#This Row],[Sales]]))</f>
        <v>0.53174603174603174</v>
      </c>
      <c r="S91">
        <f>Coffee_chain[[#This Row],[Target COGS]]-Coffee_chain[[#This Row],[Cogs]]</f>
        <v>-18</v>
      </c>
      <c r="T91" s="13">
        <f>Coffee_chain[[#This Row],[Target Profit]]-Coffee_chain[[#This Row],[Profit]]</f>
        <v>-7</v>
      </c>
      <c r="U91">
        <f>Coffee_chain[[#This Row],[Target Sales]]-Coffee_chain[[#This Row],[Sales]]</f>
        <v>-36</v>
      </c>
      <c r="V91" s="42"/>
    </row>
    <row r="92" spans="1:22" ht="14.25" customHeight="1" x14ac:dyDescent="0.3">
      <c r="A92" s="1">
        <v>801</v>
      </c>
      <c r="B92" s="1">
        <v>49</v>
      </c>
      <c r="C92" s="2">
        <v>41548</v>
      </c>
      <c r="D92" s="1" t="s">
        <v>32</v>
      </c>
      <c r="E92" s="1" t="s">
        <v>29</v>
      </c>
      <c r="F92" s="1">
        <v>15</v>
      </c>
      <c r="G92" s="1" t="s">
        <v>18</v>
      </c>
      <c r="H92" s="1" t="s">
        <v>19</v>
      </c>
      <c r="I92" s="1" t="s">
        <v>50</v>
      </c>
      <c r="J92" s="3">
        <v>49</v>
      </c>
      <c r="K92" s="1">
        <v>128</v>
      </c>
      <c r="L92" s="1" t="s">
        <v>42</v>
      </c>
      <c r="M92" s="1">
        <v>30</v>
      </c>
      <c r="N92" s="1">
        <v>60</v>
      </c>
      <c r="O92" s="1">
        <v>90</v>
      </c>
      <c r="P92" s="1">
        <v>38</v>
      </c>
      <c r="Q92" s="9">
        <f>Coffee_chain[[#This Row],[Other Expenses]]+Coffee_chain[[#This Row],[Cogs]]+Coffee_chain[[#This Row],[Marketing]]</f>
        <v>102</v>
      </c>
      <c r="R92" s="10">
        <f>(SUM(Coffee_chain[[#This Row],[Profit]])/SUM(Coffee_chain[[#This Row],[Sales]]))</f>
        <v>0.3828125</v>
      </c>
      <c r="S92">
        <f>Coffee_chain[[#This Row],[Target COGS]]-Coffee_chain[[#This Row],[Cogs]]</f>
        <v>-19</v>
      </c>
      <c r="T92" s="13">
        <f>Coffee_chain[[#This Row],[Target Profit]]-Coffee_chain[[#This Row],[Profit]]</f>
        <v>11</v>
      </c>
      <c r="U92">
        <f>Coffee_chain[[#This Row],[Target Sales]]-Coffee_chain[[#This Row],[Sales]]</f>
        <v>-38</v>
      </c>
      <c r="V92" s="42"/>
    </row>
    <row r="93" spans="1:22" ht="14.25" customHeight="1" x14ac:dyDescent="0.3">
      <c r="A93" s="1">
        <v>509</v>
      </c>
      <c r="B93" s="1">
        <v>48</v>
      </c>
      <c r="C93" s="2">
        <v>41548</v>
      </c>
      <c r="D93" s="1" t="s">
        <v>32</v>
      </c>
      <c r="E93" s="1" t="s">
        <v>29</v>
      </c>
      <c r="F93" s="1">
        <v>13</v>
      </c>
      <c r="G93" s="1" t="s">
        <v>18</v>
      </c>
      <c r="H93" s="1" t="s">
        <v>19</v>
      </c>
      <c r="I93" s="1" t="s">
        <v>20</v>
      </c>
      <c r="J93" s="3">
        <v>70</v>
      </c>
      <c r="K93" s="1">
        <v>127</v>
      </c>
      <c r="L93" s="1" t="s">
        <v>53</v>
      </c>
      <c r="M93" s="1">
        <v>30</v>
      </c>
      <c r="N93" s="1">
        <v>60</v>
      </c>
      <c r="O93" s="1">
        <v>90</v>
      </c>
      <c r="P93" s="1">
        <v>24</v>
      </c>
      <c r="Q93" s="9">
        <f>Coffee_chain[[#This Row],[Other Expenses]]+Coffee_chain[[#This Row],[Cogs]]+Coffee_chain[[#This Row],[Marketing]]</f>
        <v>85</v>
      </c>
      <c r="R93" s="10">
        <f>(SUM(Coffee_chain[[#This Row],[Profit]])/SUM(Coffee_chain[[#This Row],[Sales]]))</f>
        <v>0.55118110236220474</v>
      </c>
      <c r="S93">
        <f>Coffee_chain[[#This Row],[Target COGS]]-Coffee_chain[[#This Row],[Cogs]]</f>
        <v>-18</v>
      </c>
      <c r="T93" s="13">
        <f>Coffee_chain[[#This Row],[Target Profit]]-Coffee_chain[[#This Row],[Profit]]</f>
        <v>-10</v>
      </c>
      <c r="U93">
        <f>Coffee_chain[[#This Row],[Target Sales]]-Coffee_chain[[#This Row],[Sales]]</f>
        <v>-37</v>
      </c>
      <c r="V93" s="42"/>
    </row>
    <row r="94" spans="1:22" ht="14.25" customHeight="1" x14ac:dyDescent="0.3">
      <c r="A94" s="1">
        <v>475</v>
      </c>
      <c r="B94" s="1">
        <v>40</v>
      </c>
      <c r="C94" s="2">
        <v>41548</v>
      </c>
      <c r="D94" s="1" t="s">
        <v>32</v>
      </c>
      <c r="E94" s="1" t="s">
        <v>25</v>
      </c>
      <c r="F94" s="1">
        <v>11</v>
      </c>
      <c r="G94" s="1" t="s">
        <v>18</v>
      </c>
      <c r="H94" s="1" t="s">
        <v>26</v>
      </c>
      <c r="I94" s="1" t="s">
        <v>27</v>
      </c>
      <c r="J94" s="3">
        <v>53</v>
      </c>
      <c r="K94" s="1">
        <v>106</v>
      </c>
      <c r="L94" s="1" t="s">
        <v>37</v>
      </c>
      <c r="M94" s="1">
        <v>40</v>
      </c>
      <c r="N94" s="1">
        <v>50</v>
      </c>
      <c r="O94" s="1">
        <v>100</v>
      </c>
      <c r="P94" s="1">
        <v>23</v>
      </c>
      <c r="Q94" s="9">
        <f>Coffee_chain[[#This Row],[Other Expenses]]+Coffee_chain[[#This Row],[Cogs]]+Coffee_chain[[#This Row],[Marketing]]</f>
        <v>74</v>
      </c>
      <c r="R94" s="10">
        <f>(SUM(Coffee_chain[[#This Row],[Profit]])/SUM(Coffee_chain[[#This Row],[Sales]]))</f>
        <v>0.5</v>
      </c>
      <c r="S94">
        <f>Coffee_chain[[#This Row],[Target COGS]]-Coffee_chain[[#This Row],[Cogs]]</f>
        <v>0</v>
      </c>
      <c r="T94" s="13">
        <f>Coffee_chain[[#This Row],[Target Profit]]-Coffee_chain[[#This Row],[Profit]]</f>
        <v>-3</v>
      </c>
      <c r="U94">
        <f>Coffee_chain[[#This Row],[Target Sales]]-Coffee_chain[[#This Row],[Sales]]</f>
        <v>-6</v>
      </c>
      <c r="V94" s="42"/>
    </row>
    <row r="95" spans="1:22" ht="14.25" customHeight="1" x14ac:dyDescent="0.3">
      <c r="A95" s="1">
        <v>503</v>
      </c>
      <c r="B95" s="1">
        <v>82</v>
      </c>
      <c r="C95" s="2">
        <v>41548</v>
      </c>
      <c r="D95" s="1" t="s">
        <v>32</v>
      </c>
      <c r="E95" s="1" t="s">
        <v>29</v>
      </c>
      <c r="F95" s="1">
        <v>27</v>
      </c>
      <c r="G95" s="1" t="s">
        <v>18</v>
      </c>
      <c r="H95" s="1" t="s">
        <v>26</v>
      </c>
      <c r="I95" s="1" t="s">
        <v>54</v>
      </c>
      <c r="J95" s="3">
        <v>95</v>
      </c>
      <c r="K95" s="1">
        <v>218</v>
      </c>
      <c r="L95" s="1" t="s">
        <v>49</v>
      </c>
      <c r="M95" s="1">
        <v>30</v>
      </c>
      <c r="N95" s="1">
        <v>50</v>
      </c>
      <c r="O95" s="1">
        <v>90</v>
      </c>
      <c r="P95" s="1">
        <v>59</v>
      </c>
      <c r="Q95" s="9">
        <f>Coffee_chain[[#This Row],[Other Expenses]]+Coffee_chain[[#This Row],[Cogs]]+Coffee_chain[[#This Row],[Marketing]]</f>
        <v>168</v>
      </c>
      <c r="R95" s="10">
        <f>(SUM(Coffee_chain[[#This Row],[Profit]])/SUM(Coffee_chain[[#This Row],[Sales]]))</f>
        <v>0.43577981651376146</v>
      </c>
      <c r="S95">
        <f>Coffee_chain[[#This Row],[Target COGS]]-Coffee_chain[[#This Row],[Cogs]]</f>
        <v>-52</v>
      </c>
      <c r="T95" s="13">
        <f>Coffee_chain[[#This Row],[Target Profit]]-Coffee_chain[[#This Row],[Profit]]</f>
        <v>-45</v>
      </c>
      <c r="U95">
        <f>Coffee_chain[[#This Row],[Target Sales]]-Coffee_chain[[#This Row],[Sales]]</f>
        <v>-128</v>
      </c>
      <c r="V95" s="42"/>
    </row>
    <row r="96" spans="1:22" ht="14.25" customHeight="1" x14ac:dyDescent="0.3">
      <c r="A96" s="1">
        <v>541</v>
      </c>
      <c r="B96" s="1">
        <v>91</v>
      </c>
      <c r="C96" s="2">
        <v>41548</v>
      </c>
      <c r="D96" s="1" t="s">
        <v>32</v>
      </c>
      <c r="E96" s="1" t="s">
        <v>29</v>
      </c>
      <c r="F96" s="1">
        <v>28</v>
      </c>
      <c r="G96" s="1" t="s">
        <v>18</v>
      </c>
      <c r="H96" s="1" t="s">
        <v>26</v>
      </c>
      <c r="I96" s="1" t="s">
        <v>30</v>
      </c>
      <c r="J96" s="3">
        <v>113</v>
      </c>
      <c r="K96" s="1">
        <v>232</v>
      </c>
      <c r="L96" s="1" t="s">
        <v>49</v>
      </c>
      <c r="M96" s="1">
        <v>40</v>
      </c>
      <c r="N96" s="1">
        <v>50</v>
      </c>
      <c r="O96" s="1">
        <v>100</v>
      </c>
      <c r="P96" s="1">
        <v>51</v>
      </c>
      <c r="Q96" s="9">
        <f>Coffee_chain[[#This Row],[Other Expenses]]+Coffee_chain[[#This Row],[Cogs]]+Coffee_chain[[#This Row],[Marketing]]</f>
        <v>170</v>
      </c>
      <c r="R96" s="10">
        <f>(SUM(Coffee_chain[[#This Row],[Profit]])/SUM(Coffee_chain[[#This Row],[Sales]]))</f>
        <v>0.48706896551724138</v>
      </c>
      <c r="S96">
        <f>Coffee_chain[[#This Row],[Target COGS]]-Coffee_chain[[#This Row],[Cogs]]</f>
        <v>-51</v>
      </c>
      <c r="T96" s="13">
        <f>Coffee_chain[[#This Row],[Target Profit]]-Coffee_chain[[#This Row],[Profit]]</f>
        <v>-63</v>
      </c>
      <c r="U96">
        <f>Coffee_chain[[#This Row],[Target Sales]]-Coffee_chain[[#This Row],[Sales]]</f>
        <v>-132</v>
      </c>
      <c r="V96" s="42"/>
    </row>
    <row r="97" spans="1:22" ht="14.25" customHeight="1" x14ac:dyDescent="0.3">
      <c r="A97" s="1">
        <v>936</v>
      </c>
      <c r="B97" s="1">
        <v>40</v>
      </c>
      <c r="C97" s="2">
        <v>41579</v>
      </c>
      <c r="D97" s="1" t="s">
        <v>16</v>
      </c>
      <c r="E97" s="1" t="s">
        <v>23</v>
      </c>
      <c r="F97" s="1">
        <v>13</v>
      </c>
      <c r="G97" s="1" t="s">
        <v>33</v>
      </c>
      <c r="H97" s="1" t="s">
        <v>38</v>
      </c>
      <c r="I97" s="1" t="s">
        <v>39</v>
      </c>
      <c r="J97" s="3">
        <v>39</v>
      </c>
      <c r="K97" s="1">
        <v>98</v>
      </c>
      <c r="L97" s="1" t="s">
        <v>24</v>
      </c>
      <c r="M97" s="1">
        <v>40</v>
      </c>
      <c r="N97" s="1">
        <v>40</v>
      </c>
      <c r="O97" s="1">
        <v>100</v>
      </c>
      <c r="P97" s="1">
        <v>26</v>
      </c>
      <c r="Q97" s="9">
        <f>Coffee_chain[[#This Row],[Other Expenses]]+Coffee_chain[[#This Row],[Cogs]]+Coffee_chain[[#This Row],[Marketing]]</f>
        <v>79</v>
      </c>
      <c r="R97" s="10">
        <f>(SUM(Coffee_chain[[#This Row],[Profit]])/SUM(Coffee_chain[[#This Row],[Sales]]))</f>
        <v>0.39795918367346939</v>
      </c>
      <c r="S97">
        <f>Coffee_chain[[#This Row],[Target COGS]]-Coffee_chain[[#This Row],[Cogs]]</f>
        <v>0</v>
      </c>
      <c r="T97" s="13">
        <f>Coffee_chain[[#This Row],[Target Profit]]-Coffee_chain[[#This Row],[Profit]]</f>
        <v>1</v>
      </c>
      <c r="U97">
        <f>Coffee_chain[[#This Row],[Target Sales]]-Coffee_chain[[#This Row],[Sales]]</f>
        <v>2</v>
      </c>
      <c r="V97" s="42"/>
    </row>
    <row r="98" spans="1:22" ht="14.25" customHeight="1" x14ac:dyDescent="0.3">
      <c r="A98" s="1">
        <v>254</v>
      </c>
      <c r="B98" s="1">
        <v>50</v>
      </c>
      <c r="C98" s="2">
        <v>41579</v>
      </c>
      <c r="D98" s="1" t="s">
        <v>16</v>
      </c>
      <c r="E98" s="1" t="s">
        <v>23</v>
      </c>
      <c r="F98" s="1">
        <v>14</v>
      </c>
      <c r="G98" s="1" t="s">
        <v>33</v>
      </c>
      <c r="H98" s="1" t="s">
        <v>34</v>
      </c>
      <c r="I98" s="1" t="s">
        <v>35</v>
      </c>
      <c r="J98" s="3">
        <v>71</v>
      </c>
      <c r="K98" s="1">
        <v>131</v>
      </c>
      <c r="L98" s="1" t="s">
        <v>24</v>
      </c>
      <c r="M98" s="1">
        <v>30</v>
      </c>
      <c r="N98" s="1">
        <v>40</v>
      </c>
      <c r="O98" s="1">
        <v>90</v>
      </c>
      <c r="P98" s="1">
        <v>25</v>
      </c>
      <c r="Q98" s="9">
        <f>Coffee_chain[[#This Row],[Other Expenses]]+Coffee_chain[[#This Row],[Cogs]]+Coffee_chain[[#This Row],[Marketing]]</f>
        <v>89</v>
      </c>
      <c r="R98" s="10">
        <f>(SUM(Coffee_chain[[#This Row],[Profit]])/SUM(Coffee_chain[[#This Row],[Sales]]))</f>
        <v>0.5419847328244275</v>
      </c>
      <c r="S98">
        <f>Coffee_chain[[#This Row],[Target COGS]]-Coffee_chain[[#This Row],[Cogs]]</f>
        <v>-20</v>
      </c>
      <c r="T98" s="13">
        <f>Coffee_chain[[#This Row],[Target Profit]]-Coffee_chain[[#This Row],[Profit]]</f>
        <v>-31</v>
      </c>
      <c r="U98">
        <f>Coffee_chain[[#This Row],[Target Sales]]-Coffee_chain[[#This Row],[Sales]]</f>
        <v>-41</v>
      </c>
      <c r="V98" s="42"/>
    </row>
    <row r="99" spans="1:22" ht="14.25" customHeight="1" x14ac:dyDescent="0.3">
      <c r="A99" s="1">
        <v>719</v>
      </c>
      <c r="B99" s="1">
        <v>40</v>
      </c>
      <c r="C99" s="2">
        <v>41579</v>
      </c>
      <c r="D99" s="1" t="s">
        <v>16</v>
      </c>
      <c r="E99" s="1" t="s">
        <v>17</v>
      </c>
      <c r="F99" s="1">
        <v>13</v>
      </c>
      <c r="G99" s="1" t="s">
        <v>33</v>
      </c>
      <c r="H99" s="1" t="s">
        <v>38</v>
      </c>
      <c r="I99" s="1" t="s">
        <v>45</v>
      </c>
      <c r="J99" s="3">
        <v>40</v>
      </c>
      <c r="K99" s="1">
        <v>98</v>
      </c>
      <c r="L99" s="1" t="s">
        <v>21</v>
      </c>
      <c r="M99" s="1">
        <v>30</v>
      </c>
      <c r="N99" s="1">
        <v>40</v>
      </c>
      <c r="O99" s="1">
        <v>90</v>
      </c>
      <c r="P99" s="1">
        <v>25</v>
      </c>
      <c r="Q99" s="9">
        <f>Coffee_chain[[#This Row],[Other Expenses]]+Coffee_chain[[#This Row],[Cogs]]+Coffee_chain[[#This Row],[Marketing]]</f>
        <v>78</v>
      </c>
      <c r="R99" s="10">
        <f>(SUM(Coffee_chain[[#This Row],[Profit]])/SUM(Coffee_chain[[#This Row],[Sales]]))</f>
        <v>0.40816326530612246</v>
      </c>
      <c r="S99">
        <f>Coffee_chain[[#This Row],[Target COGS]]-Coffee_chain[[#This Row],[Cogs]]</f>
        <v>-10</v>
      </c>
      <c r="T99" s="13">
        <f>Coffee_chain[[#This Row],[Target Profit]]-Coffee_chain[[#This Row],[Profit]]</f>
        <v>0</v>
      </c>
      <c r="U99">
        <f>Coffee_chain[[#This Row],[Target Sales]]-Coffee_chain[[#This Row],[Sales]]</f>
        <v>-8</v>
      </c>
      <c r="V99" s="42"/>
    </row>
    <row r="100" spans="1:22" ht="14.25" customHeight="1" x14ac:dyDescent="0.3">
      <c r="A100" s="1">
        <v>339</v>
      </c>
      <c r="B100" s="1">
        <v>52</v>
      </c>
      <c r="C100" s="2">
        <v>41579</v>
      </c>
      <c r="D100" s="1" t="s">
        <v>16</v>
      </c>
      <c r="E100" s="1" t="s">
        <v>25</v>
      </c>
      <c r="F100" s="1">
        <v>47</v>
      </c>
      <c r="G100" s="1" t="s">
        <v>33</v>
      </c>
      <c r="H100" s="1" t="s">
        <v>34</v>
      </c>
      <c r="I100" s="1" t="s">
        <v>46</v>
      </c>
      <c r="J100" s="3">
        <v>-12</v>
      </c>
      <c r="K100" s="1">
        <v>128</v>
      </c>
      <c r="L100" s="1" t="s">
        <v>55</v>
      </c>
      <c r="M100" s="1">
        <v>50</v>
      </c>
      <c r="N100" s="1">
        <v>0</v>
      </c>
      <c r="O100" s="1">
        <v>110</v>
      </c>
      <c r="P100" s="1">
        <v>76</v>
      </c>
      <c r="Q100" s="9">
        <f>Coffee_chain[[#This Row],[Other Expenses]]+Coffee_chain[[#This Row],[Cogs]]+Coffee_chain[[#This Row],[Marketing]]</f>
        <v>175</v>
      </c>
      <c r="R100" s="10">
        <f>(SUM(Coffee_chain[[#This Row],[Profit]])/SUM(Coffee_chain[[#This Row],[Sales]]))</f>
        <v>-9.375E-2</v>
      </c>
      <c r="S100">
        <f>Coffee_chain[[#This Row],[Target COGS]]-Coffee_chain[[#This Row],[Cogs]]</f>
        <v>-2</v>
      </c>
      <c r="T100" s="13">
        <f>Coffee_chain[[#This Row],[Target Profit]]-Coffee_chain[[#This Row],[Profit]]</f>
        <v>12</v>
      </c>
      <c r="U100">
        <f>Coffee_chain[[#This Row],[Target Sales]]-Coffee_chain[[#This Row],[Sales]]</f>
        <v>-18</v>
      </c>
      <c r="V100" s="42"/>
    </row>
    <row r="101" spans="1:22" ht="14.25" customHeight="1" x14ac:dyDescent="0.3">
      <c r="A101" s="1">
        <v>561</v>
      </c>
      <c r="B101" s="1">
        <v>75</v>
      </c>
      <c r="C101" s="2">
        <v>41579</v>
      </c>
      <c r="D101" s="1" t="s">
        <v>16</v>
      </c>
      <c r="E101" s="1" t="s">
        <v>25</v>
      </c>
      <c r="F101" s="1">
        <v>23</v>
      </c>
      <c r="G101" s="1" t="s">
        <v>18</v>
      </c>
      <c r="H101" s="1" t="s">
        <v>19</v>
      </c>
      <c r="I101" s="1" t="s">
        <v>22</v>
      </c>
      <c r="J101" s="3">
        <v>65</v>
      </c>
      <c r="K101" s="1">
        <v>175</v>
      </c>
      <c r="L101" s="1" t="s">
        <v>28</v>
      </c>
      <c r="M101" s="1">
        <v>50</v>
      </c>
      <c r="N101" s="1">
        <v>30</v>
      </c>
      <c r="O101" s="1">
        <v>110</v>
      </c>
      <c r="P101" s="1">
        <v>45</v>
      </c>
      <c r="Q101" s="9">
        <f>Coffee_chain[[#This Row],[Other Expenses]]+Coffee_chain[[#This Row],[Cogs]]+Coffee_chain[[#This Row],[Marketing]]</f>
        <v>143</v>
      </c>
      <c r="R101" s="10">
        <f>(SUM(Coffee_chain[[#This Row],[Profit]])/SUM(Coffee_chain[[#This Row],[Sales]]))</f>
        <v>0.37142857142857144</v>
      </c>
      <c r="S101">
        <f>Coffee_chain[[#This Row],[Target COGS]]-Coffee_chain[[#This Row],[Cogs]]</f>
        <v>-25</v>
      </c>
      <c r="T101" s="13">
        <f>Coffee_chain[[#This Row],[Target Profit]]-Coffee_chain[[#This Row],[Profit]]</f>
        <v>-35</v>
      </c>
      <c r="U101">
        <f>Coffee_chain[[#This Row],[Target Sales]]-Coffee_chain[[#This Row],[Sales]]</f>
        <v>-65</v>
      </c>
      <c r="V101" s="42"/>
    </row>
    <row r="102" spans="1:22" ht="14.25" customHeight="1" x14ac:dyDescent="0.3">
      <c r="A102" s="1">
        <v>806</v>
      </c>
      <c r="B102" s="1">
        <v>46</v>
      </c>
      <c r="C102" s="2">
        <v>41579</v>
      </c>
      <c r="D102" s="1" t="s">
        <v>16</v>
      </c>
      <c r="E102" s="1" t="s">
        <v>23</v>
      </c>
      <c r="F102" s="1">
        <v>14</v>
      </c>
      <c r="G102" s="1" t="s">
        <v>18</v>
      </c>
      <c r="H102" s="1" t="s">
        <v>19</v>
      </c>
      <c r="I102" s="1" t="s">
        <v>20</v>
      </c>
      <c r="J102" s="3">
        <v>46</v>
      </c>
      <c r="K102" s="1">
        <v>121</v>
      </c>
      <c r="L102" s="1" t="s">
        <v>24</v>
      </c>
      <c r="M102" s="1">
        <v>40</v>
      </c>
      <c r="N102" s="1">
        <v>30</v>
      </c>
      <c r="O102" s="1">
        <v>100</v>
      </c>
      <c r="P102" s="1">
        <v>37</v>
      </c>
      <c r="Q102" s="9">
        <f>Coffee_chain[[#This Row],[Other Expenses]]+Coffee_chain[[#This Row],[Cogs]]+Coffee_chain[[#This Row],[Marketing]]</f>
        <v>97</v>
      </c>
      <c r="R102" s="10">
        <f>(SUM(Coffee_chain[[#This Row],[Profit]])/SUM(Coffee_chain[[#This Row],[Sales]]))</f>
        <v>0.38016528925619836</v>
      </c>
      <c r="S102">
        <f>Coffee_chain[[#This Row],[Target COGS]]-Coffee_chain[[#This Row],[Cogs]]</f>
        <v>-6</v>
      </c>
      <c r="T102" s="13">
        <f>Coffee_chain[[#This Row],[Target Profit]]-Coffee_chain[[#This Row],[Profit]]</f>
        <v>-16</v>
      </c>
      <c r="U102">
        <f>Coffee_chain[[#This Row],[Target Sales]]-Coffee_chain[[#This Row],[Sales]]</f>
        <v>-21</v>
      </c>
      <c r="V102" s="42"/>
    </row>
    <row r="103" spans="1:22" ht="14.25" customHeight="1" x14ac:dyDescent="0.3">
      <c r="A103" s="1">
        <v>719</v>
      </c>
      <c r="B103" s="1">
        <v>55</v>
      </c>
      <c r="C103" s="2">
        <v>41579</v>
      </c>
      <c r="D103" s="1" t="s">
        <v>16</v>
      </c>
      <c r="E103" s="1" t="s">
        <v>17</v>
      </c>
      <c r="F103" s="1">
        <v>20</v>
      </c>
      <c r="G103" s="1" t="s">
        <v>18</v>
      </c>
      <c r="H103" s="1" t="s">
        <v>26</v>
      </c>
      <c r="I103" s="1" t="s">
        <v>27</v>
      </c>
      <c r="J103" s="3">
        <v>22</v>
      </c>
      <c r="K103" s="1">
        <v>132</v>
      </c>
      <c r="L103" s="1" t="s">
        <v>21</v>
      </c>
      <c r="M103" s="1">
        <v>40</v>
      </c>
      <c r="N103" s="1">
        <v>20</v>
      </c>
      <c r="O103" s="1">
        <v>100</v>
      </c>
      <c r="P103" s="1">
        <v>54</v>
      </c>
      <c r="Q103" s="9">
        <f>Coffee_chain[[#This Row],[Other Expenses]]+Coffee_chain[[#This Row],[Cogs]]+Coffee_chain[[#This Row],[Marketing]]</f>
        <v>129</v>
      </c>
      <c r="R103" s="10">
        <f>(SUM(Coffee_chain[[#This Row],[Profit]])/SUM(Coffee_chain[[#This Row],[Sales]]))</f>
        <v>0.16666666666666666</v>
      </c>
      <c r="S103">
        <f>Coffee_chain[[#This Row],[Target COGS]]-Coffee_chain[[#This Row],[Cogs]]</f>
        <v>-15</v>
      </c>
      <c r="T103" s="13">
        <f>Coffee_chain[[#This Row],[Target Profit]]-Coffee_chain[[#This Row],[Profit]]</f>
        <v>-2</v>
      </c>
      <c r="U103">
        <f>Coffee_chain[[#This Row],[Target Sales]]-Coffee_chain[[#This Row],[Sales]]</f>
        <v>-32</v>
      </c>
      <c r="V103" s="42"/>
    </row>
    <row r="104" spans="1:22" ht="14.25" customHeight="1" x14ac:dyDescent="0.3">
      <c r="A104" s="1">
        <v>708</v>
      </c>
      <c r="B104" s="1">
        <v>50</v>
      </c>
      <c r="C104" s="2">
        <v>41579</v>
      </c>
      <c r="D104" s="1" t="s">
        <v>16</v>
      </c>
      <c r="E104" s="1" t="s">
        <v>17</v>
      </c>
      <c r="F104" s="1">
        <v>14</v>
      </c>
      <c r="G104" s="1" t="s">
        <v>18</v>
      </c>
      <c r="H104" s="1" t="s">
        <v>26</v>
      </c>
      <c r="I104" s="1" t="s">
        <v>27</v>
      </c>
      <c r="J104" s="3">
        <v>71</v>
      </c>
      <c r="K104" s="1">
        <v>131</v>
      </c>
      <c r="L104" s="1" t="s">
        <v>56</v>
      </c>
      <c r="M104" s="1">
        <v>40</v>
      </c>
      <c r="N104" s="1">
        <v>40</v>
      </c>
      <c r="O104" s="1">
        <v>100</v>
      </c>
      <c r="P104" s="1">
        <v>25</v>
      </c>
      <c r="Q104" s="9">
        <f>Coffee_chain[[#This Row],[Other Expenses]]+Coffee_chain[[#This Row],[Cogs]]+Coffee_chain[[#This Row],[Marketing]]</f>
        <v>89</v>
      </c>
      <c r="R104" s="10">
        <f>(SUM(Coffee_chain[[#This Row],[Profit]])/SUM(Coffee_chain[[#This Row],[Sales]]))</f>
        <v>0.5419847328244275</v>
      </c>
      <c r="S104">
        <f>Coffee_chain[[#This Row],[Target COGS]]-Coffee_chain[[#This Row],[Cogs]]</f>
        <v>-10</v>
      </c>
      <c r="T104" s="13">
        <f>Coffee_chain[[#This Row],[Target Profit]]-Coffee_chain[[#This Row],[Profit]]</f>
        <v>-31</v>
      </c>
      <c r="U104">
        <f>Coffee_chain[[#This Row],[Target Sales]]-Coffee_chain[[#This Row],[Sales]]</f>
        <v>-31</v>
      </c>
      <c r="V104" s="42"/>
    </row>
    <row r="105" spans="1:22" ht="14.25" customHeight="1" x14ac:dyDescent="0.3">
      <c r="A105" s="1">
        <v>719</v>
      </c>
      <c r="B105" s="1">
        <v>57</v>
      </c>
      <c r="C105" s="2">
        <v>41579</v>
      </c>
      <c r="D105" s="1" t="s">
        <v>16</v>
      </c>
      <c r="E105" s="1" t="s">
        <v>17</v>
      </c>
      <c r="F105" s="1">
        <v>17</v>
      </c>
      <c r="G105" s="1" t="s">
        <v>18</v>
      </c>
      <c r="H105" s="1" t="s">
        <v>26</v>
      </c>
      <c r="I105" s="1" t="s">
        <v>54</v>
      </c>
      <c r="J105" s="3">
        <v>43</v>
      </c>
      <c r="K105" s="1">
        <v>133</v>
      </c>
      <c r="L105" s="1" t="s">
        <v>21</v>
      </c>
      <c r="M105" s="1">
        <v>40</v>
      </c>
      <c r="N105" s="1">
        <v>30</v>
      </c>
      <c r="O105" s="1">
        <v>100</v>
      </c>
      <c r="P105" s="1">
        <v>39</v>
      </c>
      <c r="Q105" s="9">
        <f>Coffee_chain[[#This Row],[Other Expenses]]+Coffee_chain[[#This Row],[Cogs]]+Coffee_chain[[#This Row],[Marketing]]</f>
        <v>113</v>
      </c>
      <c r="R105" s="10">
        <f>(SUM(Coffee_chain[[#This Row],[Profit]])/SUM(Coffee_chain[[#This Row],[Sales]]))</f>
        <v>0.32330827067669171</v>
      </c>
      <c r="S105">
        <f>Coffee_chain[[#This Row],[Target COGS]]-Coffee_chain[[#This Row],[Cogs]]</f>
        <v>-17</v>
      </c>
      <c r="T105" s="13">
        <f>Coffee_chain[[#This Row],[Target Profit]]-Coffee_chain[[#This Row],[Profit]]</f>
        <v>-13</v>
      </c>
      <c r="U105">
        <f>Coffee_chain[[#This Row],[Target Sales]]-Coffee_chain[[#This Row],[Sales]]</f>
        <v>-33</v>
      </c>
      <c r="V105" s="42"/>
    </row>
    <row r="106" spans="1:22" ht="14.25" customHeight="1" x14ac:dyDescent="0.3">
      <c r="A106" s="1">
        <v>351</v>
      </c>
      <c r="B106" s="1">
        <v>36</v>
      </c>
      <c r="C106" s="2">
        <v>41579</v>
      </c>
      <c r="D106" s="1" t="s">
        <v>16</v>
      </c>
      <c r="E106" s="1" t="s">
        <v>25</v>
      </c>
      <c r="F106" s="1">
        <v>10</v>
      </c>
      <c r="G106" s="1" t="s">
        <v>18</v>
      </c>
      <c r="H106" s="1" t="s">
        <v>26</v>
      </c>
      <c r="I106" s="1" t="s">
        <v>27</v>
      </c>
      <c r="J106" s="3">
        <v>46</v>
      </c>
      <c r="K106" s="1">
        <v>94</v>
      </c>
      <c r="L106" s="1" t="s">
        <v>55</v>
      </c>
      <c r="M106" s="1">
        <v>30</v>
      </c>
      <c r="N106" s="1">
        <v>40</v>
      </c>
      <c r="O106" s="1">
        <v>90</v>
      </c>
      <c r="P106" s="1">
        <v>21</v>
      </c>
      <c r="Q106" s="9">
        <f>Coffee_chain[[#This Row],[Other Expenses]]+Coffee_chain[[#This Row],[Cogs]]+Coffee_chain[[#This Row],[Marketing]]</f>
        <v>67</v>
      </c>
      <c r="R106" s="10">
        <f>(SUM(Coffee_chain[[#This Row],[Profit]])/SUM(Coffee_chain[[#This Row],[Sales]]))</f>
        <v>0.48936170212765956</v>
      </c>
      <c r="S106">
        <f>Coffee_chain[[#This Row],[Target COGS]]-Coffee_chain[[#This Row],[Cogs]]</f>
        <v>-6</v>
      </c>
      <c r="T106" s="13">
        <f>Coffee_chain[[#This Row],[Target Profit]]-Coffee_chain[[#This Row],[Profit]]</f>
        <v>-6</v>
      </c>
      <c r="U106">
        <f>Coffee_chain[[#This Row],[Target Sales]]-Coffee_chain[[#This Row],[Sales]]</f>
        <v>-4</v>
      </c>
      <c r="V106" s="42"/>
    </row>
    <row r="107" spans="1:22" ht="14.25" customHeight="1" x14ac:dyDescent="0.3">
      <c r="A107" s="1">
        <v>636</v>
      </c>
      <c r="B107" s="1">
        <v>33</v>
      </c>
      <c r="C107" s="2">
        <v>41579</v>
      </c>
      <c r="D107" s="1" t="s">
        <v>32</v>
      </c>
      <c r="E107" s="1" t="s">
        <v>17</v>
      </c>
      <c r="F107" s="1">
        <v>9</v>
      </c>
      <c r="G107" s="1" t="s">
        <v>33</v>
      </c>
      <c r="H107" s="1" t="s">
        <v>34</v>
      </c>
      <c r="I107" s="1" t="s">
        <v>35</v>
      </c>
      <c r="J107" s="3">
        <v>40</v>
      </c>
      <c r="K107" s="1">
        <v>86</v>
      </c>
      <c r="L107" s="1" t="s">
        <v>51</v>
      </c>
      <c r="M107" s="1">
        <v>40</v>
      </c>
      <c r="N107" s="1">
        <v>50</v>
      </c>
      <c r="O107" s="1">
        <v>100</v>
      </c>
      <c r="P107" s="1">
        <v>21</v>
      </c>
      <c r="Q107" s="9">
        <f>Coffee_chain[[#This Row],[Other Expenses]]+Coffee_chain[[#This Row],[Cogs]]+Coffee_chain[[#This Row],[Marketing]]</f>
        <v>63</v>
      </c>
      <c r="R107" s="10">
        <f>(SUM(Coffee_chain[[#This Row],[Profit]])/SUM(Coffee_chain[[#This Row],[Sales]]))</f>
        <v>0.46511627906976744</v>
      </c>
      <c r="S107">
        <f>Coffee_chain[[#This Row],[Target COGS]]-Coffee_chain[[#This Row],[Cogs]]</f>
        <v>7</v>
      </c>
      <c r="T107" s="13">
        <f>Coffee_chain[[#This Row],[Target Profit]]-Coffee_chain[[#This Row],[Profit]]</f>
        <v>10</v>
      </c>
      <c r="U107">
        <f>Coffee_chain[[#This Row],[Target Sales]]-Coffee_chain[[#This Row],[Sales]]</f>
        <v>14</v>
      </c>
      <c r="V107" s="42"/>
    </row>
    <row r="108" spans="1:22" ht="14.25" customHeight="1" x14ac:dyDescent="0.3">
      <c r="A108" s="1">
        <v>504</v>
      </c>
      <c r="B108" s="1">
        <v>31</v>
      </c>
      <c r="C108" s="2">
        <v>41579</v>
      </c>
      <c r="D108" s="1" t="s">
        <v>32</v>
      </c>
      <c r="E108" s="1" t="s">
        <v>23</v>
      </c>
      <c r="F108" s="1">
        <v>8</v>
      </c>
      <c r="G108" s="1" t="s">
        <v>33</v>
      </c>
      <c r="H108" s="1" t="s">
        <v>38</v>
      </c>
      <c r="I108" s="1" t="s">
        <v>39</v>
      </c>
      <c r="J108" s="3">
        <v>42</v>
      </c>
      <c r="K108" s="1">
        <v>83</v>
      </c>
      <c r="L108" s="1" t="s">
        <v>48</v>
      </c>
      <c r="M108" s="1">
        <v>30</v>
      </c>
      <c r="N108" s="1">
        <v>50</v>
      </c>
      <c r="O108" s="1">
        <v>90</v>
      </c>
      <c r="P108" s="1">
        <v>19</v>
      </c>
      <c r="Q108" s="9">
        <f>Coffee_chain[[#This Row],[Other Expenses]]+Coffee_chain[[#This Row],[Cogs]]+Coffee_chain[[#This Row],[Marketing]]</f>
        <v>58</v>
      </c>
      <c r="R108" s="10">
        <f>(SUM(Coffee_chain[[#This Row],[Profit]])/SUM(Coffee_chain[[#This Row],[Sales]]))</f>
        <v>0.50602409638554213</v>
      </c>
      <c r="S108">
        <f>Coffee_chain[[#This Row],[Target COGS]]-Coffee_chain[[#This Row],[Cogs]]</f>
        <v>-1</v>
      </c>
      <c r="T108" s="13">
        <f>Coffee_chain[[#This Row],[Target Profit]]-Coffee_chain[[#This Row],[Profit]]</f>
        <v>8</v>
      </c>
      <c r="U108">
        <f>Coffee_chain[[#This Row],[Target Sales]]-Coffee_chain[[#This Row],[Sales]]</f>
        <v>7</v>
      </c>
      <c r="V108" s="42"/>
    </row>
    <row r="109" spans="1:22" ht="14.25" customHeight="1" x14ac:dyDescent="0.3">
      <c r="A109" s="1">
        <v>580</v>
      </c>
      <c r="B109" s="1">
        <v>36</v>
      </c>
      <c r="C109" s="2">
        <v>41579</v>
      </c>
      <c r="D109" s="1" t="s">
        <v>32</v>
      </c>
      <c r="E109" s="1" t="s">
        <v>23</v>
      </c>
      <c r="F109" s="1">
        <v>10</v>
      </c>
      <c r="G109" s="1" t="s">
        <v>33</v>
      </c>
      <c r="H109" s="1" t="s">
        <v>38</v>
      </c>
      <c r="I109" s="1" t="s">
        <v>39</v>
      </c>
      <c r="J109" s="3">
        <v>45</v>
      </c>
      <c r="K109" s="1">
        <v>94</v>
      </c>
      <c r="L109" s="1" t="s">
        <v>40</v>
      </c>
      <c r="M109" s="1">
        <v>40</v>
      </c>
      <c r="N109" s="1">
        <v>40</v>
      </c>
      <c r="O109" s="1">
        <v>100</v>
      </c>
      <c r="P109" s="1">
        <v>22</v>
      </c>
      <c r="Q109" s="9">
        <f>Coffee_chain[[#This Row],[Other Expenses]]+Coffee_chain[[#This Row],[Cogs]]+Coffee_chain[[#This Row],[Marketing]]</f>
        <v>68</v>
      </c>
      <c r="R109" s="10">
        <f>(SUM(Coffee_chain[[#This Row],[Profit]])/SUM(Coffee_chain[[#This Row],[Sales]]))</f>
        <v>0.47872340425531917</v>
      </c>
      <c r="S109">
        <f>Coffee_chain[[#This Row],[Target COGS]]-Coffee_chain[[#This Row],[Cogs]]</f>
        <v>4</v>
      </c>
      <c r="T109" s="13">
        <f>Coffee_chain[[#This Row],[Target Profit]]-Coffee_chain[[#This Row],[Profit]]</f>
        <v>-5</v>
      </c>
      <c r="U109">
        <f>Coffee_chain[[#This Row],[Target Sales]]-Coffee_chain[[#This Row],[Sales]]</f>
        <v>6</v>
      </c>
      <c r="V109" s="42"/>
    </row>
    <row r="110" spans="1:22" ht="14.25" customHeight="1" x14ac:dyDescent="0.3">
      <c r="A110" s="1">
        <v>337</v>
      </c>
      <c r="B110" s="1">
        <v>49</v>
      </c>
      <c r="C110" s="2">
        <v>41579</v>
      </c>
      <c r="D110" s="1" t="s">
        <v>32</v>
      </c>
      <c r="E110" s="1" t="s">
        <v>23</v>
      </c>
      <c r="F110" s="1">
        <v>15</v>
      </c>
      <c r="G110" s="1" t="s">
        <v>33</v>
      </c>
      <c r="H110" s="1" t="s">
        <v>34</v>
      </c>
      <c r="I110" s="1" t="s">
        <v>35</v>
      </c>
      <c r="J110" s="3">
        <v>50</v>
      </c>
      <c r="K110" s="1">
        <v>128</v>
      </c>
      <c r="L110" s="1" t="s">
        <v>48</v>
      </c>
      <c r="M110" s="1">
        <v>30</v>
      </c>
      <c r="N110" s="1">
        <v>30</v>
      </c>
      <c r="O110" s="1">
        <v>90</v>
      </c>
      <c r="P110" s="1">
        <v>37</v>
      </c>
      <c r="Q110" s="9">
        <f>Coffee_chain[[#This Row],[Other Expenses]]+Coffee_chain[[#This Row],[Cogs]]+Coffee_chain[[#This Row],[Marketing]]</f>
        <v>101</v>
      </c>
      <c r="R110" s="10">
        <f>(SUM(Coffee_chain[[#This Row],[Profit]])/SUM(Coffee_chain[[#This Row],[Sales]]))</f>
        <v>0.390625</v>
      </c>
      <c r="S110">
        <f>Coffee_chain[[#This Row],[Target COGS]]-Coffee_chain[[#This Row],[Cogs]]</f>
        <v>-19</v>
      </c>
      <c r="T110" s="13">
        <f>Coffee_chain[[#This Row],[Target Profit]]-Coffee_chain[[#This Row],[Profit]]</f>
        <v>-20</v>
      </c>
      <c r="U110">
        <f>Coffee_chain[[#This Row],[Target Sales]]-Coffee_chain[[#This Row],[Sales]]</f>
        <v>-38</v>
      </c>
      <c r="V110" s="42"/>
    </row>
    <row r="111" spans="1:22" ht="14.25" customHeight="1" x14ac:dyDescent="0.3">
      <c r="A111" s="1">
        <v>262</v>
      </c>
      <c r="B111" s="1">
        <v>54</v>
      </c>
      <c r="C111" s="2">
        <v>41579</v>
      </c>
      <c r="D111" s="1" t="s">
        <v>32</v>
      </c>
      <c r="E111" s="1" t="s">
        <v>17</v>
      </c>
      <c r="F111" s="1">
        <v>20</v>
      </c>
      <c r="G111" s="1" t="s">
        <v>33</v>
      </c>
      <c r="H111" s="1" t="s">
        <v>38</v>
      </c>
      <c r="I111" s="1" t="s">
        <v>43</v>
      </c>
      <c r="J111" s="3">
        <v>21</v>
      </c>
      <c r="K111" s="1">
        <v>129</v>
      </c>
      <c r="L111" s="1" t="s">
        <v>52</v>
      </c>
      <c r="M111" s="1">
        <v>50</v>
      </c>
      <c r="N111" s="1">
        <v>20</v>
      </c>
      <c r="O111" s="1">
        <v>110</v>
      </c>
      <c r="P111" s="1">
        <v>53</v>
      </c>
      <c r="Q111" s="9">
        <f>Coffee_chain[[#This Row],[Other Expenses]]+Coffee_chain[[#This Row],[Cogs]]+Coffee_chain[[#This Row],[Marketing]]</f>
        <v>127</v>
      </c>
      <c r="R111" s="10">
        <f>(SUM(Coffee_chain[[#This Row],[Profit]])/SUM(Coffee_chain[[#This Row],[Sales]]))</f>
        <v>0.16279069767441862</v>
      </c>
      <c r="S111">
        <f>Coffee_chain[[#This Row],[Target COGS]]-Coffee_chain[[#This Row],[Cogs]]</f>
        <v>-4</v>
      </c>
      <c r="T111" s="13">
        <f>Coffee_chain[[#This Row],[Target Profit]]-Coffee_chain[[#This Row],[Profit]]</f>
        <v>-1</v>
      </c>
      <c r="U111">
        <f>Coffee_chain[[#This Row],[Target Sales]]-Coffee_chain[[#This Row],[Sales]]</f>
        <v>-19</v>
      </c>
      <c r="V111" s="42"/>
    </row>
    <row r="112" spans="1:22" ht="14.25" customHeight="1" x14ac:dyDescent="0.3">
      <c r="A112" s="1">
        <v>603</v>
      </c>
      <c r="B112" s="1">
        <v>46</v>
      </c>
      <c r="C112" s="2">
        <v>41579</v>
      </c>
      <c r="D112" s="1" t="s">
        <v>32</v>
      </c>
      <c r="E112" s="1" t="s">
        <v>25</v>
      </c>
      <c r="F112" s="1">
        <v>14</v>
      </c>
      <c r="G112" s="1" t="s">
        <v>33</v>
      </c>
      <c r="H112" s="1" t="s">
        <v>38</v>
      </c>
      <c r="I112" s="1" t="s">
        <v>43</v>
      </c>
      <c r="J112" s="3">
        <v>45</v>
      </c>
      <c r="K112" s="1">
        <v>120</v>
      </c>
      <c r="L112" s="1" t="s">
        <v>44</v>
      </c>
      <c r="M112" s="1">
        <v>40</v>
      </c>
      <c r="N112" s="1">
        <v>40</v>
      </c>
      <c r="O112" s="1">
        <v>100</v>
      </c>
      <c r="P112" s="1">
        <v>37</v>
      </c>
      <c r="Q112" s="9">
        <f>Coffee_chain[[#This Row],[Other Expenses]]+Coffee_chain[[#This Row],[Cogs]]+Coffee_chain[[#This Row],[Marketing]]</f>
        <v>97</v>
      </c>
      <c r="R112" s="10">
        <f>(SUM(Coffee_chain[[#This Row],[Profit]])/SUM(Coffee_chain[[#This Row],[Sales]]))</f>
        <v>0.375</v>
      </c>
      <c r="S112">
        <f>Coffee_chain[[#This Row],[Target COGS]]-Coffee_chain[[#This Row],[Cogs]]</f>
        <v>-6</v>
      </c>
      <c r="T112" s="13">
        <f>Coffee_chain[[#This Row],[Target Profit]]-Coffee_chain[[#This Row],[Profit]]</f>
        <v>-5</v>
      </c>
      <c r="U112">
        <f>Coffee_chain[[#This Row],[Target Sales]]-Coffee_chain[[#This Row],[Sales]]</f>
        <v>-20</v>
      </c>
      <c r="V112" s="42"/>
    </row>
    <row r="113" spans="1:22" ht="14.25" customHeight="1" x14ac:dyDescent="0.3">
      <c r="A113" s="1">
        <v>603</v>
      </c>
      <c r="B113" s="1">
        <v>43</v>
      </c>
      <c r="C113" s="2">
        <v>41579</v>
      </c>
      <c r="D113" s="1" t="s">
        <v>32</v>
      </c>
      <c r="E113" s="1" t="s">
        <v>25</v>
      </c>
      <c r="F113" s="1">
        <v>14</v>
      </c>
      <c r="G113" s="1" t="s">
        <v>33</v>
      </c>
      <c r="H113" s="1" t="s">
        <v>38</v>
      </c>
      <c r="I113" s="1" t="s">
        <v>45</v>
      </c>
      <c r="J113" s="3">
        <v>30</v>
      </c>
      <c r="K113" s="1">
        <v>116</v>
      </c>
      <c r="L113" s="1" t="s">
        <v>44</v>
      </c>
      <c r="M113" s="1">
        <v>30</v>
      </c>
      <c r="N113" s="1">
        <v>30</v>
      </c>
      <c r="O113" s="1">
        <v>90</v>
      </c>
      <c r="P113" s="1">
        <v>46</v>
      </c>
      <c r="Q113" s="9">
        <f>Coffee_chain[[#This Row],[Other Expenses]]+Coffee_chain[[#This Row],[Cogs]]+Coffee_chain[[#This Row],[Marketing]]</f>
        <v>103</v>
      </c>
      <c r="R113" s="10">
        <f>(SUM(Coffee_chain[[#This Row],[Profit]])/SUM(Coffee_chain[[#This Row],[Sales]]))</f>
        <v>0.25862068965517243</v>
      </c>
      <c r="S113">
        <f>Coffee_chain[[#This Row],[Target COGS]]-Coffee_chain[[#This Row],[Cogs]]</f>
        <v>-13</v>
      </c>
      <c r="T113" s="13">
        <f>Coffee_chain[[#This Row],[Target Profit]]-Coffee_chain[[#This Row],[Profit]]</f>
        <v>0</v>
      </c>
      <c r="U113">
        <f>Coffee_chain[[#This Row],[Target Sales]]-Coffee_chain[[#This Row],[Sales]]</f>
        <v>-26</v>
      </c>
      <c r="V113" s="42"/>
    </row>
    <row r="114" spans="1:22" ht="14.25" customHeight="1" x14ac:dyDescent="0.3">
      <c r="A114" s="1">
        <v>603</v>
      </c>
      <c r="B114" s="1">
        <v>44</v>
      </c>
      <c r="C114" s="2">
        <v>41579</v>
      </c>
      <c r="D114" s="1" t="s">
        <v>32</v>
      </c>
      <c r="E114" s="1" t="s">
        <v>25</v>
      </c>
      <c r="F114" s="1">
        <v>40</v>
      </c>
      <c r="G114" s="1" t="s">
        <v>33</v>
      </c>
      <c r="H114" s="1" t="s">
        <v>34</v>
      </c>
      <c r="I114" s="1" t="s">
        <v>46</v>
      </c>
      <c r="J114" s="3">
        <v>-12</v>
      </c>
      <c r="K114" s="1">
        <v>113</v>
      </c>
      <c r="L114" s="1" t="s">
        <v>44</v>
      </c>
      <c r="M114" s="1">
        <v>40</v>
      </c>
      <c r="N114" s="1">
        <v>10</v>
      </c>
      <c r="O114" s="1">
        <v>100</v>
      </c>
      <c r="P114" s="1">
        <v>70</v>
      </c>
      <c r="Q114" s="9">
        <f>Coffee_chain[[#This Row],[Other Expenses]]+Coffee_chain[[#This Row],[Cogs]]+Coffee_chain[[#This Row],[Marketing]]</f>
        <v>154</v>
      </c>
      <c r="R114" s="10">
        <f>(SUM(Coffee_chain[[#This Row],[Profit]])/SUM(Coffee_chain[[#This Row],[Sales]]))</f>
        <v>-0.10619469026548672</v>
      </c>
      <c r="S114">
        <f>Coffee_chain[[#This Row],[Target COGS]]-Coffee_chain[[#This Row],[Cogs]]</f>
        <v>-4</v>
      </c>
      <c r="T114" s="13">
        <f>Coffee_chain[[#This Row],[Target Profit]]-Coffee_chain[[#This Row],[Profit]]</f>
        <v>22</v>
      </c>
      <c r="U114">
        <f>Coffee_chain[[#This Row],[Target Sales]]-Coffee_chain[[#This Row],[Sales]]</f>
        <v>-13</v>
      </c>
      <c r="V114" s="42"/>
    </row>
    <row r="115" spans="1:22" ht="14.25" customHeight="1" x14ac:dyDescent="0.3">
      <c r="A115" s="1">
        <v>318</v>
      </c>
      <c r="B115" s="1">
        <v>53</v>
      </c>
      <c r="C115" s="2">
        <v>41579</v>
      </c>
      <c r="D115" s="1" t="s">
        <v>32</v>
      </c>
      <c r="E115" s="1" t="s">
        <v>23</v>
      </c>
      <c r="F115" s="1">
        <v>16</v>
      </c>
      <c r="G115" s="1" t="s">
        <v>33</v>
      </c>
      <c r="H115" s="1" t="s">
        <v>34</v>
      </c>
      <c r="I115" s="1" t="s">
        <v>46</v>
      </c>
      <c r="J115" s="3">
        <v>73</v>
      </c>
      <c r="K115" s="1">
        <v>150</v>
      </c>
      <c r="L115" s="1" t="s">
        <v>48</v>
      </c>
      <c r="M115" s="1">
        <v>40</v>
      </c>
      <c r="N115" s="1">
        <v>30</v>
      </c>
      <c r="O115" s="1">
        <v>100</v>
      </c>
      <c r="P115" s="1">
        <v>39</v>
      </c>
      <c r="Q115" s="9">
        <f>Coffee_chain[[#This Row],[Other Expenses]]+Coffee_chain[[#This Row],[Cogs]]+Coffee_chain[[#This Row],[Marketing]]</f>
        <v>108</v>
      </c>
      <c r="R115" s="10">
        <f>(SUM(Coffee_chain[[#This Row],[Profit]])/SUM(Coffee_chain[[#This Row],[Sales]]))</f>
        <v>0.48666666666666669</v>
      </c>
      <c r="S115">
        <f>Coffee_chain[[#This Row],[Target COGS]]-Coffee_chain[[#This Row],[Cogs]]</f>
        <v>-13</v>
      </c>
      <c r="T115" s="13">
        <f>Coffee_chain[[#This Row],[Target Profit]]-Coffee_chain[[#This Row],[Profit]]</f>
        <v>-43</v>
      </c>
      <c r="U115">
        <f>Coffee_chain[[#This Row],[Target Sales]]-Coffee_chain[[#This Row],[Sales]]</f>
        <v>-50</v>
      </c>
      <c r="V115" s="42"/>
    </row>
    <row r="116" spans="1:22" ht="14.25" customHeight="1" x14ac:dyDescent="0.3">
      <c r="A116" s="1">
        <v>206</v>
      </c>
      <c r="B116" s="1">
        <v>54</v>
      </c>
      <c r="C116" s="2">
        <v>41579</v>
      </c>
      <c r="D116" s="1" t="s">
        <v>32</v>
      </c>
      <c r="E116" s="1" t="s">
        <v>29</v>
      </c>
      <c r="F116" s="1">
        <v>20</v>
      </c>
      <c r="G116" s="1" t="s">
        <v>33</v>
      </c>
      <c r="H116" s="1" t="s">
        <v>34</v>
      </c>
      <c r="I116" s="1" t="s">
        <v>46</v>
      </c>
      <c r="J116" s="3">
        <v>19</v>
      </c>
      <c r="K116" s="1">
        <v>129</v>
      </c>
      <c r="L116" s="1" t="s">
        <v>53</v>
      </c>
      <c r="M116" s="1">
        <v>50</v>
      </c>
      <c r="N116" s="1">
        <v>20</v>
      </c>
      <c r="O116" s="1">
        <v>110</v>
      </c>
      <c r="P116" s="1">
        <v>54</v>
      </c>
      <c r="Q116" s="9">
        <f>Coffee_chain[[#This Row],[Other Expenses]]+Coffee_chain[[#This Row],[Cogs]]+Coffee_chain[[#This Row],[Marketing]]</f>
        <v>128</v>
      </c>
      <c r="R116" s="10">
        <f>(SUM(Coffee_chain[[#This Row],[Profit]])/SUM(Coffee_chain[[#This Row],[Sales]]))</f>
        <v>0.14728682170542637</v>
      </c>
      <c r="S116">
        <f>Coffee_chain[[#This Row],[Target COGS]]-Coffee_chain[[#This Row],[Cogs]]</f>
        <v>-4</v>
      </c>
      <c r="T116" s="13">
        <f>Coffee_chain[[#This Row],[Target Profit]]-Coffee_chain[[#This Row],[Profit]]</f>
        <v>1</v>
      </c>
      <c r="U116">
        <f>Coffee_chain[[#This Row],[Target Sales]]-Coffee_chain[[#This Row],[Sales]]</f>
        <v>-19</v>
      </c>
      <c r="V116" s="42"/>
    </row>
    <row r="117" spans="1:22" ht="14.25" customHeight="1" x14ac:dyDescent="0.3">
      <c r="A117" s="1">
        <v>580</v>
      </c>
      <c r="B117" s="1">
        <v>54</v>
      </c>
      <c r="C117" s="2">
        <v>41579</v>
      </c>
      <c r="D117" s="1" t="s">
        <v>32</v>
      </c>
      <c r="E117" s="1" t="s">
        <v>23</v>
      </c>
      <c r="F117" s="1">
        <v>20</v>
      </c>
      <c r="G117" s="1" t="s">
        <v>18</v>
      </c>
      <c r="H117" s="1" t="s">
        <v>19</v>
      </c>
      <c r="I117" s="1" t="s">
        <v>50</v>
      </c>
      <c r="J117" s="3">
        <v>19</v>
      </c>
      <c r="K117" s="1">
        <v>129</v>
      </c>
      <c r="L117" s="1" t="s">
        <v>40</v>
      </c>
      <c r="M117" s="1">
        <v>50</v>
      </c>
      <c r="N117" s="1">
        <v>20</v>
      </c>
      <c r="O117" s="1">
        <v>110</v>
      </c>
      <c r="P117" s="1">
        <v>54</v>
      </c>
      <c r="Q117" s="9">
        <f>Coffee_chain[[#This Row],[Other Expenses]]+Coffee_chain[[#This Row],[Cogs]]+Coffee_chain[[#This Row],[Marketing]]</f>
        <v>128</v>
      </c>
      <c r="R117" s="10">
        <f>(SUM(Coffee_chain[[#This Row],[Profit]])/SUM(Coffee_chain[[#This Row],[Sales]]))</f>
        <v>0.14728682170542637</v>
      </c>
      <c r="S117">
        <f>Coffee_chain[[#This Row],[Target COGS]]-Coffee_chain[[#This Row],[Cogs]]</f>
        <v>-4</v>
      </c>
      <c r="T117" s="13">
        <f>Coffee_chain[[#This Row],[Target Profit]]-Coffee_chain[[#This Row],[Profit]]</f>
        <v>1</v>
      </c>
      <c r="U117">
        <f>Coffee_chain[[#This Row],[Target Sales]]-Coffee_chain[[#This Row],[Sales]]</f>
        <v>-19</v>
      </c>
      <c r="V117" s="42"/>
    </row>
    <row r="118" spans="1:22" ht="14.25" customHeight="1" x14ac:dyDescent="0.3">
      <c r="A118" s="1">
        <v>435</v>
      </c>
      <c r="B118" s="1">
        <v>46</v>
      </c>
      <c r="C118" s="2">
        <v>41579</v>
      </c>
      <c r="D118" s="1" t="s">
        <v>32</v>
      </c>
      <c r="E118" s="1" t="s">
        <v>29</v>
      </c>
      <c r="F118" s="1">
        <v>14</v>
      </c>
      <c r="G118" s="1" t="s">
        <v>18</v>
      </c>
      <c r="H118" s="1" t="s">
        <v>19</v>
      </c>
      <c r="I118" s="1" t="s">
        <v>50</v>
      </c>
      <c r="J118" s="3">
        <v>45</v>
      </c>
      <c r="K118" s="1">
        <v>120</v>
      </c>
      <c r="L118" s="1" t="s">
        <v>42</v>
      </c>
      <c r="M118" s="1">
        <v>40</v>
      </c>
      <c r="N118" s="1">
        <v>30</v>
      </c>
      <c r="O118" s="1">
        <v>100</v>
      </c>
      <c r="P118" s="1">
        <v>37</v>
      </c>
      <c r="Q118" s="9">
        <f>Coffee_chain[[#This Row],[Other Expenses]]+Coffee_chain[[#This Row],[Cogs]]+Coffee_chain[[#This Row],[Marketing]]</f>
        <v>97</v>
      </c>
      <c r="R118" s="10">
        <f>(SUM(Coffee_chain[[#This Row],[Profit]])/SUM(Coffee_chain[[#This Row],[Sales]]))</f>
        <v>0.375</v>
      </c>
      <c r="S118">
        <f>Coffee_chain[[#This Row],[Target COGS]]-Coffee_chain[[#This Row],[Cogs]]</f>
        <v>-6</v>
      </c>
      <c r="T118" s="13">
        <f>Coffee_chain[[#This Row],[Target Profit]]-Coffee_chain[[#This Row],[Profit]]</f>
        <v>-15</v>
      </c>
      <c r="U118">
        <f>Coffee_chain[[#This Row],[Target Sales]]-Coffee_chain[[#This Row],[Sales]]</f>
        <v>-20</v>
      </c>
      <c r="V118" s="42"/>
    </row>
    <row r="119" spans="1:22" ht="14.25" customHeight="1" x14ac:dyDescent="0.3">
      <c r="A119" s="1">
        <v>435</v>
      </c>
      <c r="B119" s="1">
        <v>43</v>
      </c>
      <c r="C119" s="2">
        <v>41579</v>
      </c>
      <c r="D119" s="1" t="s">
        <v>32</v>
      </c>
      <c r="E119" s="1" t="s">
        <v>29</v>
      </c>
      <c r="F119" s="1">
        <v>14</v>
      </c>
      <c r="G119" s="1" t="s">
        <v>18</v>
      </c>
      <c r="H119" s="1" t="s">
        <v>19</v>
      </c>
      <c r="I119" s="1" t="s">
        <v>20</v>
      </c>
      <c r="J119" s="3">
        <v>30</v>
      </c>
      <c r="K119" s="1">
        <v>116</v>
      </c>
      <c r="L119" s="1" t="s">
        <v>42</v>
      </c>
      <c r="M119" s="1">
        <v>40</v>
      </c>
      <c r="N119" s="1">
        <v>30</v>
      </c>
      <c r="O119" s="1">
        <v>100</v>
      </c>
      <c r="P119" s="1">
        <v>46</v>
      </c>
      <c r="Q119" s="9">
        <f>Coffee_chain[[#This Row],[Other Expenses]]+Coffee_chain[[#This Row],[Cogs]]+Coffee_chain[[#This Row],[Marketing]]</f>
        <v>103</v>
      </c>
      <c r="R119" s="10">
        <f>(SUM(Coffee_chain[[#This Row],[Profit]])/SUM(Coffee_chain[[#This Row],[Sales]]))</f>
        <v>0.25862068965517243</v>
      </c>
      <c r="S119">
        <f>Coffee_chain[[#This Row],[Target COGS]]-Coffee_chain[[#This Row],[Cogs]]</f>
        <v>-3</v>
      </c>
      <c r="T119" s="13">
        <f>Coffee_chain[[#This Row],[Target Profit]]-Coffee_chain[[#This Row],[Profit]]</f>
        <v>0</v>
      </c>
      <c r="U119">
        <f>Coffee_chain[[#This Row],[Target Sales]]-Coffee_chain[[#This Row],[Sales]]</f>
        <v>-16</v>
      </c>
      <c r="V119" s="42"/>
    </row>
    <row r="120" spans="1:22" ht="14.25" customHeight="1" x14ac:dyDescent="0.3">
      <c r="A120" s="1">
        <v>253</v>
      </c>
      <c r="B120" s="1">
        <v>47</v>
      </c>
      <c r="C120" s="2">
        <v>41579</v>
      </c>
      <c r="D120" s="1" t="s">
        <v>32</v>
      </c>
      <c r="E120" s="1" t="s">
        <v>29</v>
      </c>
      <c r="F120" s="1">
        <v>13</v>
      </c>
      <c r="G120" s="1" t="s">
        <v>18</v>
      </c>
      <c r="H120" s="1" t="s">
        <v>19</v>
      </c>
      <c r="I120" s="1" t="s">
        <v>20</v>
      </c>
      <c r="J120" s="3">
        <v>65</v>
      </c>
      <c r="K120" s="1">
        <v>123</v>
      </c>
      <c r="L120" s="1" t="s">
        <v>53</v>
      </c>
      <c r="M120" s="1">
        <v>40</v>
      </c>
      <c r="N120" s="1">
        <v>40</v>
      </c>
      <c r="O120" s="1">
        <v>100</v>
      </c>
      <c r="P120" s="1">
        <v>24</v>
      </c>
      <c r="Q120" s="9">
        <f>Coffee_chain[[#This Row],[Other Expenses]]+Coffee_chain[[#This Row],[Cogs]]+Coffee_chain[[#This Row],[Marketing]]</f>
        <v>84</v>
      </c>
      <c r="R120" s="10">
        <f>(SUM(Coffee_chain[[#This Row],[Profit]])/SUM(Coffee_chain[[#This Row],[Sales]]))</f>
        <v>0.52845528455284552</v>
      </c>
      <c r="S120">
        <f>Coffee_chain[[#This Row],[Target COGS]]-Coffee_chain[[#This Row],[Cogs]]</f>
        <v>-7</v>
      </c>
      <c r="T120" s="13">
        <f>Coffee_chain[[#This Row],[Target Profit]]-Coffee_chain[[#This Row],[Profit]]</f>
        <v>-25</v>
      </c>
      <c r="U120">
        <f>Coffee_chain[[#This Row],[Target Sales]]-Coffee_chain[[#This Row],[Sales]]</f>
        <v>-23</v>
      </c>
      <c r="V120" s="42"/>
    </row>
    <row r="121" spans="1:22" ht="14.25" customHeight="1" x14ac:dyDescent="0.3">
      <c r="A121" s="1">
        <v>203</v>
      </c>
      <c r="B121" s="1">
        <v>36</v>
      </c>
      <c r="C121" s="2">
        <v>41579</v>
      </c>
      <c r="D121" s="1" t="s">
        <v>32</v>
      </c>
      <c r="E121" s="1" t="s">
        <v>25</v>
      </c>
      <c r="F121" s="1">
        <v>10</v>
      </c>
      <c r="G121" s="1" t="s">
        <v>18</v>
      </c>
      <c r="H121" s="1" t="s">
        <v>26</v>
      </c>
      <c r="I121" s="1" t="s">
        <v>30</v>
      </c>
      <c r="J121" s="3">
        <v>49</v>
      </c>
      <c r="K121" s="1">
        <v>96</v>
      </c>
      <c r="L121" s="1" t="s">
        <v>37</v>
      </c>
      <c r="M121" s="1">
        <v>30</v>
      </c>
      <c r="N121" s="1">
        <v>40</v>
      </c>
      <c r="O121" s="1">
        <v>90</v>
      </c>
      <c r="P121" s="1">
        <v>21</v>
      </c>
      <c r="Q121" s="9">
        <f>Coffee_chain[[#This Row],[Other Expenses]]+Coffee_chain[[#This Row],[Cogs]]+Coffee_chain[[#This Row],[Marketing]]</f>
        <v>67</v>
      </c>
      <c r="R121" s="10">
        <f>(SUM(Coffee_chain[[#This Row],[Profit]])/SUM(Coffee_chain[[#This Row],[Sales]]))</f>
        <v>0.51041666666666663</v>
      </c>
      <c r="S121">
        <f>Coffee_chain[[#This Row],[Target COGS]]-Coffee_chain[[#This Row],[Cogs]]</f>
        <v>-6</v>
      </c>
      <c r="T121" s="13">
        <f>Coffee_chain[[#This Row],[Target Profit]]-Coffee_chain[[#This Row],[Profit]]</f>
        <v>-9</v>
      </c>
      <c r="U121">
        <f>Coffee_chain[[#This Row],[Target Sales]]-Coffee_chain[[#This Row],[Sales]]</f>
        <v>-6</v>
      </c>
      <c r="V121" s="42"/>
    </row>
    <row r="122" spans="1:22" ht="14.25" customHeight="1" x14ac:dyDescent="0.3">
      <c r="A122" s="1">
        <v>509</v>
      </c>
      <c r="B122" s="1">
        <v>61</v>
      </c>
      <c r="C122" s="2">
        <v>41579</v>
      </c>
      <c r="D122" s="1" t="s">
        <v>32</v>
      </c>
      <c r="E122" s="1" t="s">
        <v>29</v>
      </c>
      <c r="F122" s="1">
        <v>55</v>
      </c>
      <c r="G122" s="1" t="s">
        <v>18</v>
      </c>
      <c r="H122" s="1" t="s">
        <v>26</v>
      </c>
      <c r="I122" s="1" t="s">
        <v>30</v>
      </c>
      <c r="J122" s="3">
        <v>1</v>
      </c>
      <c r="K122" s="1">
        <v>157</v>
      </c>
      <c r="L122" s="1" t="s">
        <v>53</v>
      </c>
      <c r="M122" s="1">
        <v>40</v>
      </c>
      <c r="N122" s="1">
        <v>0</v>
      </c>
      <c r="O122" s="1">
        <v>100</v>
      </c>
      <c r="P122" s="1">
        <v>85</v>
      </c>
      <c r="Q122" s="9">
        <f>Coffee_chain[[#This Row],[Other Expenses]]+Coffee_chain[[#This Row],[Cogs]]+Coffee_chain[[#This Row],[Marketing]]</f>
        <v>201</v>
      </c>
      <c r="R122" s="10">
        <f>(SUM(Coffee_chain[[#This Row],[Profit]])/SUM(Coffee_chain[[#This Row],[Sales]]))</f>
        <v>6.369426751592357E-3</v>
      </c>
      <c r="S122">
        <f>Coffee_chain[[#This Row],[Target COGS]]-Coffee_chain[[#This Row],[Cogs]]</f>
        <v>-21</v>
      </c>
      <c r="T122" s="13">
        <f>Coffee_chain[[#This Row],[Target Profit]]-Coffee_chain[[#This Row],[Profit]]</f>
        <v>-1</v>
      </c>
      <c r="U122">
        <f>Coffee_chain[[#This Row],[Target Sales]]-Coffee_chain[[#This Row],[Sales]]</f>
        <v>-57</v>
      </c>
      <c r="V122" s="42"/>
    </row>
    <row r="123" spans="1:22" ht="14.25" customHeight="1" x14ac:dyDescent="0.3">
      <c r="A123" s="1">
        <v>956</v>
      </c>
      <c r="B123" s="1">
        <v>43</v>
      </c>
      <c r="C123" s="2">
        <v>41609</v>
      </c>
      <c r="D123" s="1" t="s">
        <v>16</v>
      </c>
      <c r="E123" s="1" t="s">
        <v>23</v>
      </c>
      <c r="F123" s="1">
        <v>14</v>
      </c>
      <c r="G123" s="1" t="s">
        <v>33</v>
      </c>
      <c r="H123" s="1" t="s">
        <v>38</v>
      </c>
      <c r="I123" s="1" t="s">
        <v>39</v>
      </c>
      <c r="J123" s="3">
        <v>45</v>
      </c>
      <c r="K123" s="1">
        <v>106</v>
      </c>
      <c r="L123" s="1" t="s">
        <v>24</v>
      </c>
      <c r="M123" s="1">
        <v>50</v>
      </c>
      <c r="N123" s="1">
        <v>40</v>
      </c>
      <c r="O123" s="1">
        <v>110</v>
      </c>
      <c r="P123" s="1">
        <v>26</v>
      </c>
      <c r="Q123" s="9">
        <f>Coffee_chain[[#This Row],[Other Expenses]]+Coffee_chain[[#This Row],[Cogs]]+Coffee_chain[[#This Row],[Marketing]]</f>
        <v>83</v>
      </c>
      <c r="R123" s="10">
        <f>(SUM(Coffee_chain[[#This Row],[Profit]])/SUM(Coffee_chain[[#This Row],[Sales]]))</f>
        <v>0.42452830188679247</v>
      </c>
      <c r="S123">
        <f>Coffee_chain[[#This Row],[Target COGS]]-Coffee_chain[[#This Row],[Cogs]]</f>
        <v>7</v>
      </c>
      <c r="T123" s="13">
        <f>Coffee_chain[[#This Row],[Target Profit]]-Coffee_chain[[#This Row],[Profit]]</f>
        <v>-5</v>
      </c>
      <c r="U123">
        <f>Coffee_chain[[#This Row],[Target Sales]]-Coffee_chain[[#This Row],[Sales]]</f>
        <v>4</v>
      </c>
      <c r="V123" s="42"/>
    </row>
    <row r="124" spans="1:22" ht="14.25" customHeight="1" x14ac:dyDescent="0.3">
      <c r="A124" s="1">
        <v>430</v>
      </c>
      <c r="B124" s="1">
        <v>54</v>
      </c>
      <c r="C124" s="2">
        <v>41609</v>
      </c>
      <c r="D124" s="1" t="s">
        <v>16</v>
      </c>
      <c r="E124" s="1" t="s">
        <v>23</v>
      </c>
      <c r="F124" s="1">
        <v>15</v>
      </c>
      <c r="G124" s="1" t="s">
        <v>33</v>
      </c>
      <c r="H124" s="1" t="s">
        <v>34</v>
      </c>
      <c r="I124" s="1" t="s">
        <v>35</v>
      </c>
      <c r="J124" s="3">
        <v>77</v>
      </c>
      <c r="K124" s="1">
        <v>142</v>
      </c>
      <c r="L124" s="1" t="s">
        <v>24</v>
      </c>
      <c r="M124" s="1">
        <v>40</v>
      </c>
      <c r="N124" s="1">
        <v>40</v>
      </c>
      <c r="O124" s="1">
        <v>100</v>
      </c>
      <c r="P124" s="1">
        <v>27</v>
      </c>
      <c r="Q124" s="9">
        <f>Coffee_chain[[#This Row],[Other Expenses]]+Coffee_chain[[#This Row],[Cogs]]+Coffee_chain[[#This Row],[Marketing]]</f>
        <v>96</v>
      </c>
      <c r="R124" s="10">
        <f>(SUM(Coffee_chain[[#This Row],[Profit]])/SUM(Coffee_chain[[#This Row],[Sales]]))</f>
        <v>0.54225352112676062</v>
      </c>
      <c r="S124">
        <f>Coffee_chain[[#This Row],[Target COGS]]-Coffee_chain[[#This Row],[Cogs]]</f>
        <v>-14</v>
      </c>
      <c r="T124" s="13">
        <f>Coffee_chain[[#This Row],[Target Profit]]-Coffee_chain[[#This Row],[Profit]]</f>
        <v>-37</v>
      </c>
      <c r="U124">
        <f>Coffee_chain[[#This Row],[Target Sales]]-Coffee_chain[[#This Row],[Sales]]</f>
        <v>-42</v>
      </c>
      <c r="V124" s="42"/>
    </row>
    <row r="125" spans="1:22" ht="14.25" customHeight="1" x14ac:dyDescent="0.3">
      <c r="A125" s="1">
        <v>719</v>
      </c>
      <c r="B125" s="1">
        <v>47</v>
      </c>
      <c r="C125" s="2">
        <v>41609</v>
      </c>
      <c r="D125" s="1" t="s">
        <v>16</v>
      </c>
      <c r="E125" s="1" t="s">
        <v>17</v>
      </c>
      <c r="F125" s="1">
        <v>42</v>
      </c>
      <c r="G125" s="1" t="s">
        <v>18</v>
      </c>
      <c r="H125" s="1" t="s">
        <v>19</v>
      </c>
      <c r="I125" s="1" t="s">
        <v>20</v>
      </c>
      <c r="J125" s="3">
        <v>-9</v>
      </c>
      <c r="K125" s="1">
        <v>119</v>
      </c>
      <c r="L125" s="1" t="s">
        <v>21</v>
      </c>
      <c r="M125" s="1">
        <v>40</v>
      </c>
      <c r="N125" s="1">
        <v>0</v>
      </c>
      <c r="O125" s="1">
        <v>100</v>
      </c>
      <c r="P125" s="1">
        <v>71</v>
      </c>
      <c r="Q125" s="9">
        <f>Coffee_chain[[#This Row],[Other Expenses]]+Coffee_chain[[#This Row],[Cogs]]+Coffee_chain[[#This Row],[Marketing]]</f>
        <v>160</v>
      </c>
      <c r="R125" s="10">
        <f>(SUM(Coffee_chain[[#This Row],[Profit]])/SUM(Coffee_chain[[#This Row],[Sales]]))</f>
        <v>-7.5630252100840331E-2</v>
      </c>
      <c r="S125">
        <f>Coffee_chain[[#This Row],[Target COGS]]-Coffee_chain[[#This Row],[Cogs]]</f>
        <v>-7</v>
      </c>
      <c r="T125" s="13">
        <f>Coffee_chain[[#This Row],[Target Profit]]-Coffee_chain[[#This Row],[Profit]]</f>
        <v>9</v>
      </c>
      <c r="U125">
        <f>Coffee_chain[[#This Row],[Target Sales]]-Coffee_chain[[#This Row],[Sales]]</f>
        <v>-19</v>
      </c>
      <c r="V125" s="42"/>
    </row>
    <row r="126" spans="1:22" ht="14.25" customHeight="1" x14ac:dyDescent="0.3">
      <c r="A126" s="1">
        <v>970</v>
      </c>
      <c r="B126" s="1">
        <v>54</v>
      </c>
      <c r="C126" s="2">
        <v>41609</v>
      </c>
      <c r="D126" s="1" t="s">
        <v>16</v>
      </c>
      <c r="E126" s="1" t="s">
        <v>17</v>
      </c>
      <c r="F126" s="1">
        <v>17</v>
      </c>
      <c r="G126" s="1" t="s">
        <v>18</v>
      </c>
      <c r="H126" s="1" t="s">
        <v>19</v>
      </c>
      <c r="I126" s="1" t="s">
        <v>22</v>
      </c>
      <c r="J126" s="3">
        <v>43</v>
      </c>
      <c r="K126" s="1">
        <v>135</v>
      </c>
      <c r="L126" s="1" t="s">
        <v>21</v>
      </c>
      <c r="M126" s="1">
        <v>50</v>
      </c>
      <c r="N126" s="1">
        <v>30</v>
      </c>
      <c r="O126" s="1">
        <v>110</v>
      </c>
      <c r="P126" s="1">
        <v>44</v>
      </c>
      <c r="Q126" s="9">
        <f>Coffee_chain[[#This Row],[Other Expenses]]+Coffee_chain[[#This Row],[Cogs]]+Coffee_chain[[#This Row],[Marketing]]</f>
        <v>115</v>
      </c>
      <c r="R126" s="10">
        <f>(SUM(Coffee_chain[[#This Row],[Profit]])/SUM(Coffee_chain[[#This Row],[Sales]]))</f>
        <v>0.31851851851851853</v>
      </c>
      <c r="S126">
        <f>Coffee_chain[[#This Row],[Target COGS]]-Coffee_chain[[#This Row],[Cogs]]</f>
        <v>-4</v>
      </c>
      <c r="T126" s="13">
        <f>Coffee_chain[[#This Row],[Target Profit]]-Coffee_chain[[#This Row],[Profit]]</f>
        <v>-13</v>
      </c>
      <c r="U126">
        <f>Coffee_chain[[#This Row],[Target Sales]]-Coffee_chain[[#This Row],[Sales]]</f>
        <v>-25</v>
      </c>
      <c r="V126" s="42"/>
    </row>
    <row r="127" spans="1:22" ht="14.25" customHeight="1" x14ac:dyDescent="0.3">
      <c r="A127" s="1">
        <v>305</v>
      </c>
      <c r="B127" s="1">
        <v>65</v>
      </c>
      <c r="C127" s="2">
        <v>41609</v>
      </c>
      <c r="D127" s="1" t="s">
        <v>16</v>
      </c>
      <c r="E127" s="1" t="s">
        <v>25</v>
      </c>
      <c r="F127" s="1">
        <v>24</v>
      </c>
      <c r="G127" s="1" t="s">
        <v>18</v>
      </c>
      <c r="H127" s="1" t="s">
        <v>19</v>
      </c>
      <c r="I127" s="1" t="s">
        <v>20</v>
      </c>
      <c r="J127" s="3">
        <v>34</v>
      </c>
      <c r="K127" s="1">
        <v>155</v>
      </c>
      <c r="L127" s="1" t="s">
        <v>28</v>
      </c>
      <c r="M127" s="1">
        <v>40</v>
      </c>
      <c r="N127" s="1">
        <v>20</v>
      </c>
      <c r="O127" s="1">
        <v>100</v>
      </c>
      <c r="P127" s="1">
        <v>57</v>
      </c>
      <c r="Q127" s="9">
        <f>Coffee_chain[[#This Row],[Other Expenses]]+Coffee_chain[[#This Row],[Cogs]]+Coffee_chain[[#This Row],[Marketing]]</f>
        <v>146</v>
      </c>
      <c r="R127" s="10">
        <f>(SUM(Coffee_chain[[#This Row],[Profit]])/SUM(Coffee_chain[[#This Row],[Sales]]))</f>
        <v>0.21935483870967742</v>
      </c>
      <c r="S127">
        <f>Coffee_chain[[#This Row],[Target COGS]]-Coffee_chain[[#This Row],[Cogs]]</f>
        <v>-25</v>
      </c>
      <c r="T127" s="13">
        <f>Coffee_chain[[#This Row],[Target Profit]]-Coffee_chain[[#This Row],[Profit]]</f>
        <v>-14</v>
      </c>
      <c r="U127">
        <f>Coffee_chain[[#This Row],[Target Sales]]-Coffee_chain[[#This Row],[Sales]]</f>
        <v>-55</v>
      </c>
      <c r="V127" s="42"/>
    </row>
    <row r="128" spans="1:22" ht="14.25" customHeight="1" x14ac:dyDescent="0.3">
      <c r="A128" s="1">
        <v>407</v>
      </c>
      <c r="B128" s="1">
        <v>80</v>
      </c>
      <c r="C128" s="2">
        <v>41609</v>
      </c>
      <c r="D128" s="1" t="s">
        <v>16</v>
      </c>
      <c r="E128" s="1" t="s">
        <v>25</v>
      </c>
      <c r="F128" s="1">
        <v>24</v>
      </c>
      <c r="G128" s="1" t="s">
        <v>18</v>
      </c>
      <c r="H128" s="1" t="s">
        <v>19</v>
      </c>
      <c r="I128" s="1" t="s">
        <v>22</v>
      </c>
      <c r="J128" s="3">
        <v>74</v>
      </c>
      <c r="K128" s="1">
        <v>188</v>
      </c>
      <c r="L128" s="1" t="s">
        <v>28</v>
      </c>
      <c r="M128" s="1">
        <v>60</v>
      </c>
      <c r="N128" s="1">
        <v>30</v>
      </c>
      <c r="O128" s="1">
        <v>120</v>
      </c>
      <c r="P128" s="1">
        <v>46</v>
      </c>
      <c r="Q128" s="9">
        <f>Coffee_chain[[#This Row],[Other Expenses]]+Coffee_chain[[#This Row],[Cogs]]+Coffee_chain[[#This Row],[Marketing]]</f>
        <v>150</v>
      </c>
      <c r="R128" s="10">
        <f>(SUM(Coffee_chain[[#This Row],[Profit]])/SUM(Coffee_chain[[#This Row],[Sales]]))</f>
        <v>0.39361702127659576</v>
      </c>
      <c r="S128">
        <f>Coffee_chain[[#This Row],[Target COGS]]-Coffee_chain[[#This Row],[Cogs]]</f>
        <v>-20</v>
      </c>
      <c r="T128" s="13">
        <f>Coffee_chain[[#This Row],[Target Profit]]-Coffee_chain[[#This Row],[Profit]]</f>
        <v>-44</v>
      </c>
      <c r="U128">
        <f>Coffee_chain[[#This Row],[Target Sales]]-Coffee_chain[[#This Row],[Sales]]</f>
        <v>-68</v>
      </c>
      <c r="V128" s="42"/>
    </row>
    <row r="129" spans="1:22" ht="14.25" customHeight="1" x14ac:dyDescent="0.3">
      <c r="A129" s="1">
        <v>325</v>
      </c>
      <c r="B129" s="1">
        <v>54</v>
      </c>
      <c r="C129" s="2">
        <v>41609</v>
      </c>
      <c r="D129" s="1" t="s">
        <v>16</v>
      </c>
      <c r="E129" s="1" t="s">
        <v>23</v>
      </c>
      <c r="F129" s="1">
        <v>17</v>
      </c>
      <c r="G129" s="1" t="s">
        <v>18</v>
      </c>
      <c r="H129" s="1" t="s">
        <v>19</v>
      </c>
      <c r="I129" s="1" t="s">
        <v>50</v>
      </c>
      <c r="J129" s="3">
        <v>42</v>
      </c>
      <c r="K129" s="1">
        <v>135</v>
      </c>
      <c r="L129" s="1" t="s">
        <v>24</v>
      </c>
      <c r="M129" s="1">
        <v>50</v>
      </c>
      <c r="N129" s="1">
        <v>30</v>
      </c>
      <c r="O129" s="1">
        <v>110</v>
      </c>
      <c r="P129" s="1">
        <v>45</v>
      </c>
      <c r="Q129" s="9">
        <f>Coffee_chain[[#This Row],[Other Expenses]]+Coffee_chain[[#This Row],[Cogs]]+Coffee_chain[[#This Row],[Marketing]]</f>
        <v>116</v>
      </c>
      <c r="R129" s="10">
        <f>(SUM(Coffee_chain[[#This Row],[Profit]])/SUM(Coffee_chain[[#This Row],[Sales]]))</f>
        <v>0.31111111111111112</v>
      </c>
      <c r="S129">
        <f>Coffee_chain[[#This Row],[Target COGS]]-Coffee_chain[[#This Row],[Cogs]]</f>
        <v>-4</v>
      </c>
      <c r="T129" s="13">
        <f>Coffee_chain[[#This Row],[Target Profit]]-Coffee_chain[[#This Row],[Profit]]</f>
        <v>-12</v>
      </c>
      <c r="U129">
        <f>Coffee_chain[[#This Row],[Target Sales]]-Coffee_chain[[#This Row],[Sales]]</f>
        <v>-25</v>
      </c>
      <c r="V129" s="42"/>
    </row>
    <row r="130" spans="1:22" ht="14.25" customHeight="1" x14ac:dyDescent="0.3">
      <c r="A130" s="1">
        <v>430</v>
      </c>
      <c r="B130" s="1">
        <v>41</v>
      </c>
      <c r="C130" s="2">
        <v>41609</v>
      </c>
      <c r="D130" s="1" t="s">
        <v>16</v>
      </c>
      <c r="E130" s="1" t="s">
        <v>23</v>
      </c>
      <c r="F130" s="1">
        <v>13</v>
      </c>
      <c r="G130" s="1" t="s">
        <v>18</v>
      </c>
      <c r="H130" s="1" t="s">
        <v>19</v>
      </c>
      <c r="I130" s="1" t="s">
        <v>20</v>
      </c>
      <c r="J130" s="3">
        <v>36</v>
      </c>
      <c r="K130" s="1">
        <v>108</v>
      </c>
      <c r="L130" s="1" t="s">
        <v>24</v>
      </c>
      <c r="M130" s="1">
        <v>30</v>
      </c>
      <c r="N130" s="1">
        <v>30</v>
      </c>
      <c r="O130" s="1">
        <v>90</v>
      </c>
      <c r="P130" s="1">
        <v>36</v>
      </c>
      <c r="Q130" s="9">
        <f>Coffee_chain[[#This Row],[Other Expenses]]+Coffee_chain[[#This Row],[Cogs]]+Coffee_chain[[#This Row],[Marketing]]</f>
        <v>90</v>
      </c>
      <c r="R130" s="10">
        <f>(SUM(Coffee_chain[[#This Row],[Profit]])/SUM(Coffee_chain[[#This Row],[Sales]]))</f>
        <v>0.33333333333333331</v>
      </c>
      <c r="S130">
        <f>Coffee_chain[[#This Row],[Target COGS]]-Coffee_chain[[#This Row],[Cogs]]</f>
        <v>-11</v>
      </c>
      <c r="T130" s="13">
        <f>Coffee_chain[[#This Row],[Target Profit]]-Coffee_chain[[#This Row],[Profit]]</f>
        <v>-6</v>
      </c>
      <c r="U130">
        <f>Coffee_chain[[#This Row],[Target Sales]]-Coffee_chain[[#This Row],[Sales]]</f>
        <v>-18</v>
      </c>
      <c r="V130" s="42"/>
    </row>
    <row r="131" spans="1:22" ht="14.25" customHeight="1" x14ac:dyDescent="0.3">
      <c r="A131" s="1">
        <v>408</v>
      </c>
      <c r="B131" s="1">
        <v>54</v>
      </c>
      <c r="C131" s="2">
        <v>41609</v>
      </c>
      <c r="D131" s="1" t="s">
        <v>16</v>
      </c>
      <c r="E131" s="1" t="s">
        <v>29</v>
      </c>
      <c r="F131" s="1">
        <v>15</v>
      </c>
      <c r="G131" s="1" t="s">
        <v>18</v>
      </c>
      <c r="H131" s="1" t="s">
        <v>26</v>
      </c>
      <c r="I131" s="1" t="s">
        <v>54</v>
      </c>
      <c r="J131" s="3">
        <v>79</v>
      </c>
      <c r="K131" s="1">
        <v>142</v>
      </c>
      <c r="L131" s="1" t="s">
        <v>31</v>
      </c>
      <c r="M131" s="1">
        <v>30</v>
      </c>
      <c r="N131" s="1">
        <v>50</v>
      </c>
      <c r="O131" s="1">
        <v>90</v>
      </c>
      <c r="P131" s="1">
        <v>26</v>
      </c>
      <c r="Q131" s="9">
        <f>Coffee_chain[[#This Row],[Other Expenses]]+Coffee_chain[[#This Row],[Cogs]]+Coffee_chain[[#This Row],[Marketing]]</f>
        <v>95</v>
      </c>
      <c r="R131" s="10">
        <f>(SUM(Coffee_chain[[#This Row],[Profit]])/SUM(Coffee_chain[[#This Row],[Sales]]))</f>
        <v>0.55633802816901412</v>
      </c>
      <c r="S131">
        <f>Coffee_chain[[#This Row],[Target COGS]]-Coffee_chain[[#This Row],[Cogs]]</f>
        <v>-24</v>
      </c>
      <c r="T131" s="13">
        <f>Coffee_chain[[#This Row],[Target Profit]]-Coffee_chain[[#This Row],[Profit]]</f>
        <v>-29</v>
      </c>
      <c r="U131">
        <f>Coffee_chain[[#This Row],[Target Sales]]-Coffee_chain[[#This Row],[Sales]]</f>
        <v>-52</v>
      </c>
      <c r="V131" s="42"/>
    </row>
    <row r="132" spans="1:22" ht="14.25" customHeight="1" x14ac:dyDescent="0.3">
      <c r="A132" s="1">
        <v>816</v>
      </c>
      <c r="B132" s="1">
        <v>31</v>
      </c>
      <c r="C132" s="2">
        <v>41609</v>
      </c>
      <c r="D132" s="1" t="s">
        <v>32</v>
      </c>
      <c r="E132" s="1" t="s">
        <v>17</v>
      </c>
      <c r="F132" s="1">
        <v>8</v>
      </c>
      <c r="G132" s="1" t="s">
        <v>33</v>
      </c>
      <c r="H132" s="1" t="s">
        <v>34</v>
      </c>
      <c r="I132" s="1" t="s">
        <v>35</v>
      </c>
      <c r="J132" s="3">
        <v>40</v>
      </c>
      <c r="K132" s="1">
        <v>82</v>
      </c>
      <c r="L132" s="1" t="s">
        <v>51</v>
      </c>
      <c r="M132" s="1">
        <v>30</v>
      </c>
      <c r="N132" s="1">
        <v>50</v>
      </c>
      <c r="O132" s="1">
        <v>90</v>
      </c>
      <c r="P132" s="1">
        <v>19</v>
      </c>
      <c r="Q132" s="9">
        <f>Coffee_chain[[#This Row],[Other Expenses]]+Coffee_chain[[#This Row],[Cogs]]+Coffee_chain[[#This Row],[Marketing]]</f>
        <v>58</v>
      </c>
      <c r="R132" s="10">
        <f>(SUM(Coffee_chain[[#This Row],[Profit]])/SUM(Coffee_chain[[#This Row],[Sales]]))</f>
        <v>0.48780487804878048</v>
      </c>
      <c r="S132">
        <f>Coffee_chain[[#This Row],[Target COGS]]-Coffee_chain[[#This Row],[Cogs]]</f>
        <v>-1</v>
      </c>
      <c r="T132" s="13">
        <f>Coffee_chain[[#This Row],[Target Profit]]-Coffee_chain[[#This Row],[Profit]]</f>
        <v>10</v>
      </c>
      <c r="U132">
        <f>Coffee_chain[[#This Row],[Target Sales]]-Coffee_chain[[#This Row],[Sales]]</f>
        <v>8</v>
      </c>
      <c r="V132" s="42"/>
    </row>
    <row r="133" spans="1:22" ht="14.25" customHeight="1" x14ac:dyDescent="0.3">
      <c r="A133" s="1">
        <v>337</v>
      </c>
      <c r="B133" s="1">
        <v>34</v>
      </c>
      <c r="C133" s="2">
        <v>41609</v>
      </c>
      <c r="D133" s="1" t="s">
        <v>32</v>
      </c>
      <c r="E133" s="1" t="s">
        <v>23</v>
      </c>
      <c r="F133" s="1">
        <v>9</v>
      </c>
      <c r="G133" s="1" t="s">
        <v>33</v>
      </c>
      <c r="H133" s="1" t="s">
        <v>38</v>
      </c>
      <c r="I133" s="1" t="s">
        <v>39</v>
      </c>
      <c r="J133" s="3">
        <v>46</v>
      </c>
      <c r="K133" s="1">
        <v>91</v>
      </c>
      <c r="L133" s="1" t="s">
        <v>48</v>
      </c>
      <c r="M133" s="1">
        <v>40</v>
      </c>
      <c r="N133" s="1">
        <v>50</v>
      </c>
      <c r="O133" s="1">
        <v>100</v>
      </c>
      <c r="P133" s="1">
        <v>20</v>
      </c>
      <c r="Q133" s="9">
        <f>Coffee_chain[[#This Row],[Other Expenses]]+Coffee_chain[[#This Row],[Cogs]]+Coffee_chain[[#This Row],[Marketing]]</f>
        <v>63</v>
      </c>
      <c r="R133" s="10">
        <f>(SUM(Coffee_chain[[#This Row],[Profit]])/SUM(Coffee_chain[[#This Row],[Sales]]))</f>
        <v>0.50549450549450547</v>
      </c>
      <c r="S133">
        <f>Coffee_chain[[#This Row],[Target COGS]]-Coffee_chain[[#This Row],[Cogs]]</f>
        <v>6</v>
      </c>
      <c r="T133" s="13">
        <f>Coffee_chain[[#This Row],[Target Profit]]-Coffee_chain[[#This Row],[Profit]]</f>
        <v>4</v>
      </c>
      <c r="U133">
        <f>Coffee_chain[[#This Row],[Target Sales]]-Coffee_chain[[#This Row],[Sales]]</f>
        <v>9</v>
      </c>
      <c r="V133" s="42"/>
    </row>
    <row r="134" spans="1:22" ht="14.25" customHeight="1" x14ac:dyDescent="0.3">
      <c r="A134" s="1">
        <v>918</v>
      </c>
      <c r="B134" s="1">
        <v>33</v>
      </c>
      <c r="C134" s="2">
        <v>41609</v>
      </c>
      <c r="D134" s="1" t="s">
        <v>32</v>
      </c>
      <c r="E134" s="1" t="s">
        <v>23</v>
      </c>
      <c r="F134" s="1">
        <v>9</v>
      </c>
      <c r="G134" s="1" t="s">
        <v>33</v>
      </c>
      <c r="H134" s="1" t="s">
        <v>38</v>
      </c>
      <c r="I134" s="1" t="s">
        <v>39</v>
      </c>
      <c r="J134" s="3">
        <v>42</v>
      </c>
      <c r="K134" s="1">
        <v>87</v>
      </c>
      <c r="L134" s="1" t="s">
        <v>40</v>
      </c>
      <c r="M134" s="1">
        <v>30</v>
      </c>
      <c r="N134" s="1">
        <v>50</v>
      </c>
      <c r="O134" s="1">
        <v>90</v>
      </c>
      <c r="P134" s="1">
        <v>21</v>
      </c>
      <c r="Q134" s="9">
        <f>Coffee_chain[[#This Row],[Other Expenses]]+Coffee_chain[[#This Row],[Cogs]]+Coffee_chain[[#This Row],[Marketing]]</f>
        <v>63</v>
      </c>
      <c r="R134" s="10">
        <f>(SUM(Coffee_chain[[#This Row],[Profit]])/SUM(Coffee_chain[[#This Row],[Sales]]))</f>
        <v>0.48275862068965519</v>
      </c>
      <c r="S134">
        <f>Coffee_chain[[#This Row],[Target COGS]]-Coffee_chain[[#This Row],[Cogs]]</f>
        <v>-3</v>
      </c>
      <c r="T134" s="13">
        <f>Coffee_chain[[#This Row],[Target Profit]]-Coffee_chain[[#This Row],[Profit]]</f>
        <v>8</v>
      </c>
      <c r="U134">
        <f>Coffee_chain[[#This Row],[Target Sales]]-Coffee_chain[[#This Row],[Sales]]</f>
        <v>3</v>
      </c>
      <c r="V134" s="42"/>
    </row>
    <row r="135" spans="1:22" ht="14.25" customHeight="1" x14ac:dyDescent="0.3">
      <c r="A135" s="1">
        <v>603</v>
      </c>
      <c r="B135" s="1">
        <v>48</v>
      </c>
      <c r="C135" s="2">
        <v>41609</v>
      </c>
      <c r="D135" s="1" t="s">
        <v>32</v>
      </c>
      <c r="E135" s="1" t="s">
        <v>25</v>
      </c>
      <c r="F135" s="1">
        <v>15</v>
      </c>
      <c r="G135" s="1" t="s">
        <v>33</v>
      </c>
      <c r="H135" s="1" t="s">
        <v>38</v>
      </c>
      <c r="I135" s="1" t="s">
        <v>45</v>
      </c>
      <c r="J135" s="3">
        <v>42</v>
      </c>
      <c r="K135" s="1">
        <v>130</v>
      </c>
      <c r="L135" s="1" t="s">
        <v>44</v>
      </c>
      <c r="M135" s="1">
        <v>40</v>
      </c>
      <c r="N135" s="1">
        <v>30</v>
      </c>
      <c r="O135" s="1">
        <v>100</v>
      </c>
      <c r="P135" s="1">
        <v>46</v>
      </c>
      <c r="Q135" s="9">
        <f>Coffee_chain[[#This Row],[Other Expenses]]+Coffee_chain[[#This Row],[Cogs]]+Coffee_chain[[#This Row],[Marketing]]</f>
        <v>109</v>
      </c>
      <c r="R135" s="10">
        <f>(SUM(Coffee_chain[[#This Row],[Profit]])/SUM(Coffee_chain[[#This Row],[Sales]]))</f>
        <v>0.32307692307692309</v>
      </c>
      <c r="S135">
        <f>Coffee_chain[[#This Row],[Target COGS]]-Coffee_chain[[#This Row],[Cogs]]</f>
        <v>-8</v>
      </c>
      <c r="T135" s="13">
        <f>Coffee_chain[[#This Row],[Target Profit]]-Coffee_chain[[#This Row],[Profit]]</f>
        <v>-12</v>
      </c>
      <c r="U135">
        <f>Coffee_chain[[#This Row],[Target Sales]]-Coffee_chain[[#This Row],[Sales]]</f>
        <v>-30</v>
      </c>
      <c r="V135" s="42"/>
    </row>
    <row r="136" spans="1:22" ht="14.25" customHeight="1" x14ac:dyDescent="0.3">
      <c r="A136" s="1">
        <v>225</v>
      </c>
      <c r="B136" s="1">
        <v>55</v>
      </c>
      <c r="C136" s="2">
        <v>41609</v>
      </c>
      <c r="D136" s="1" t="s">
        <v>32</v>
      </c>
      <c r="E136" s="1" t="s">
        <v>23</v>
      </c>
      <c r="F136" s="1">
        <v>49</v>
      </c>
      <c r="G136" s="1" t="s">
        <v>33</v>
      </c>
      <c r="H136" s="1" t="s">
        <v>34</v>
      </c>
      <c r="I136" s="1" t="s">
        <v>47</v>
      </c>
      <c r="J136" s="3">
        <v>-4</v>
      </c>
      <c r="K136" s="1">
        <v>140</v>
      </c>
      <c r="L136" s="1" t="s">
        <v>48</v>
      </c>
      <c r="M136" s="1">
        <v>40</v>
      </c>
      <c r="N136" s="1">
        <v>0</v>
      </c>
      <c r="O136" s="1">
        <v>100</v>
      </c>
      <c r="P136" s="1">
        <v>79</v>
      </c>
      <c r="Q136" s="9">
        <f>Coffee_chain[[#This Row],[Other Expenses]]+Coffee_chain[[#This Row],[Cogs]]+Coffee_chain[[#This Row],[Marketing]]</f>
        <v>183</v>
      </c>
      <c r="R136" s="10">
        <f>(SUM(Coffee_chain[[#This Row],[Profit]])/SUM(Coffee_chain[[#This Row],[Sales]]))</f>
        <v>-2.8571428571428571E-2</v>
      </c>
      <c r="S136">
        <f>Coffee_chain[[#This Row],[Target COGS]]-Coffee_chain[[#This Row],[Cogs]]</f>
        <v>-15</v>
      </c>
      <c r="T136" s="13">
        <f>Coffee_chain[[#This Row],[Target Profit]]-Coffee_chain[[#This Row],[Profit]]</f>
        <v>4</v>
      </c>
      <c r="U136">
        <f>Coffee_chain[[#This Row],[Target Sales]]-Coffee_chain[[#This Row],[Sales]]</f>
        <v>-40</v>
      </c>
      <c r="V136" s="42"/>
    </row>
    <row r="137" spans="1:22" ht="14.25" customHeight="1" x14ac:dyDescent="0.3">
      <c r="A137" s="1">
        <v>505</v>
      </c>
      <c r="B137" s="1">
        <v>49</v>
      </c>
      <c r="C137" s="2">
        <v>41609</v>
      </c>
      <c r="D137" s="1" t="s">
        <v>32</v>
      </c>
      <c r="E137" s="1" t="s">
        <v>23</v>
      </c>
      <c r="F137" s="1">
        <v>44</v>
      </c>
      <c r="G137" s="1" t="s">
        <v>33</v>
      </c>
      <c r="H137" s="1" t="s">
        <v>34</v>
      </c>
      <c r="I137" s="1" t="s">
        <v>46</v>
      </c>
      <c r="J137" s="3">
        <v>-7</v>
      </c>
      <c r="K137" s="1">
        <v>126</v>
      </c>
      <c r="L137" s="1" t="s">
        <v>57</v>
      </c>
      <c r="M137" s="1">
        <v>30</v>
      </c>
      <c r="N137" s="1">
        <v>10</v>
      </c>
      <c r="O137" s="1">
        <v>90</v>
      </c>
      <c r="P137" s="1">
        <v>74</v>
      </c>
      <c r="Q137" s="9">
        <f>Coffee_chain[[#This Row],[Other Expenses]]+Coffee_chain[[#This Row],[Cogs]]+Coffee_chain[[#This Row],[Marketing]]</f>
        <v>167</v>
      </c>
      <c r="R137" s="10">
        <f>(SUM(Coffee_chain[[#This Row],[Profit]])/SUM(Coffee_chain[[#This Row],[Sales]]))</f>
        <v>-5.5555555555555552E-2</v>
      </c>
      <c r="S137">
        <f>Coffee_chain[[#This Row],[Target COGS]]-Coffee_chain[[#This Row],[Cogs]]</f>
        <v>-19</v>
      </c>
      <c r="T137" s="13">
        <f>Coffee_chain[[#This Row],[Target Profit]]-Coffee_chain[[#This Row],[Profit]]</f>
        <v>17</v>
      </c>
      <c r="U137">
        <f>Coffee_chain[[#This Row],[Target Sales]]-Coffee_chain[[#This Row],[Sales]]</f>
        <v>-36</v>
      </c>
      <c r="V137" s="42"/>
    </row>
    <row r="138" spans="1:22" ht="14.25" customHeight="1" x14ac:dyDescent="0.3">
      <c r="A138" s="1">
        <v>702</v>
      </c>
      <c r="B138" s="1">
        <v>39</v>
      </c>
      <c r="C138" s="2">
        <v>41609</v>
      </c>
      <c r="D138" s="1" t="s">
        <v>32</v>
      </c>
      <c r="E138" s="1" t="s">
        <v>29</v>
      </c>
      <c r="F138" s="1">
        <v>14</v>
      </c>
      <c r="G138" s="1" t="s">
        <v>33</v>
      </c>
      <c r="H138" s="1" t="s">
        <v>38</v>
      </c>
      <c r="I138" s="1" t="s">
        <v>45</v>
      </c>
      <c r="J138" s="3">
        <v>1</v>
      </c>
      <c r="K138" s="1">
        <v>94</v>
      </c>
      <c r="L138" s="1" t="s">
        <v>41</v>
      </c>
      <c r="M138" s="1">
        <v>40</v>
      </c>
      <c r="N138" s="1">
        <v>20</v>
      </c>
      <c r="O138" s="1">
        <v>100</v>
      </c>
      <c r="P138" s="1">
        <v>48</v>
      </c>
      <c r="Q138" s="9">
        <f>Coffee_chain[[#This Row],[Other Expenses]]+Coffee_chain[[#This Row],[Cogs]]+Coffee_chain[[#This Row],[Marketing]]</f>
        <v>101</v>
      </c>
      <c r="R138" s="10">
        <f>(SUM(Coffee_chain[[#This Row],[Profit]])/SUM(Coffee_chain[[#This Row],[Sales]]))</f>
        <v>1.0638297872340425E-2</v>
      </c>
      <c r="S138">
        <f>Coffee_chain[[#This Row],[Target COGS]]-Coffee_chain[[#This Row],[Cogs]]</f>
        <v>1</v>
      </c>
      <c r="T138" s="13">
        <f>Coffee_chain[[#This Row],[Target Profit]]-Coffee_chain[[#This Row],[Profit]]</f>
        <v>19</v>
      </c>
      <c r="U138">
        <f>Coffee_chain[[#This Row],[Target Sales]]-Coffee_chain[[#This Row],[Sales]]</f>
        <v>6</v>
      </c>
      <c r="V138" s="42"/>
    </row>
    <row r="139" spans="1:22" ht="14.25" customHeight="1" x14ac:dyDescent="0.3">
      <c r="A139" s="1">
        <v>314</v>
      </c>
      <c r="B139" s="1">
        <v>49</v>
      </c>
      <c r="C139" s="2">
        <v>41609</v>
      </c>
      <c r="D139" s="1" t="s">
        <v>32</v>
      </c>
      <c r="E139" s="1" t="s">
        <v>17</v>
      </c>
      <c r="F139" s="1">
        <v>44</v>
      </c>
      <c r="G139" s="1" t="s">
        <v>18</v>
      </c>
      <c r="H139" s="1" t="s">
        <v>19</v>
      </c>
      <c r="I139" s="1" t="s">
        <v>50</v>
      </c>
      <c r="J139" s="3">
        <v>-7</v>
      </c>
      <c r="K139" s="1">
        <v>126</v>
      </c>
      <c r="L139" s="1" t="s">
        <v>51</v>
      </c>
      <c r="M139" s="1">
        <v>40</v>
      </c>
      <c r="N139" s="1">
        <v>0</v>
      </c>
      <c r="O139" s="1">
        <v>100</v>
      </c>
      <c r="P139" s="1">
        <v>74</v>
      </c>
      <c r="Q139" s="9">
        <f>Coffee_chain[[#This Row],[Other Expenses]]+Coffee_chain[[#This Row],[Cogs]]+Coffee_chain[[#This Row],[Marketing]]</f>
        <v>167</v>
      </c>
      <c r="R139" s="10">
        <f>(SUM(Coffee_chain[[#This Row],[Profit]])/SUM(Coffee_chain[[#This Row],[Sales]]))</f>
        <v>-5.5555555555555552E-2</v>
      </c>
      <c r="S139">
        <f>Coffee_chain[[#This Row],[Target COGS]]-Coffee_chain[[#This Row],[Cogs]]</f>
        <v>-9</v>
      </c>
      <c r="T139" s="13">
        <f>Coffee_chain[[#This Row],[Target Profit]]-Coffee_chain[[#This Row],[Profit]]</f>
        <v>7</v>
      </c>
      <c r="U139">
        <f>Coffee_chain[[#This Row],[Target Sales]]-Coffee_chain[[#This Row],[Sales]]</f>
        <v>-26</v>
      </c>
      <c r="V139" s="42"/>
    </row>
    <row r="140" spans="1:22" ht="14.25" customHeight="1" x14ac:dyDescent="0.3">
      <c r="A140" s="1">
        <v>920</v>
      </c>
      <c r="B140" s="1">
        <v>41</v>
      </c>
      <c r="C140" s="2">
        <v>41609</v>
      </c>
      <c r="D140" s="1" t="s">
        <v>32</v>
      </c>
      <c r="E140" s="1" t="s">
        <v>17</v>
      </c>
      <c r="F140" s="1">
        <v>12</v>
      </c>
      <c r="G140" s="1" t="s">
        <v>18</v>
      </c>
      <c r="H140" s="1" t="s">
        <v>19</v>
      </c>
      <c r="I140" s="1" t="s">
        <v>50</v>
      </c>
      <c r="J140" s="3">
        <v>45</v>
      </c>
      <c r="K140" s="1">
        <v>114</v>
      </c>
      <c r="L140" s="1" t="s">
        <v>52</v>
      </c>
      <c r="M140" s="1">
        <v>30</v>
      </c>
      <c r="N140" s="1">
        <v>30</v>
      </c>
      <c r="O140" s="1">
        <v>90</v>
      </c>
      <c r="P140" s="1">
        <v>36</v>
      </c>
      <c r="Q140" s="9">
        <f>Coffee_chain[[#This Row],[Other Expenses]]+Coffee_chain[[#This Row],[Cogs]]+Coffee_chain[[#This Row],[Marketing]]</f>
        <v>89</v>
      </c>
      <c r="R140" s="10">
        <f>(SUM(Coffee_chain[[#This Row],[Profit]])/SUM(Coffee_chain[[#This Row],[Sales]]))</f>
        <v>0.39473684210526316</v>
      </c>
      <c r="S140">
        <f>Coffee_chain[[#This Row],[Target COGS]]-Coffee_chain[[#This Row],[Cogs]]</f>
        <v>-11</v>
      </c>
      <c r="T140" s="13">
        <f>Coffee_chain[[#This Row],[Target Profit]]-Coffee_chain[[#This Row],[Profit]]</f>
        <v>-15</v>
      </c>
      <c r="U140">
        <f>Coffee_chain[[#This Row],[Target Sales]]-Coffee_chain[[#This Row],[Sales]]</f>
        <v>-24</v>
      </c>
      <c r="V140" s="42"/>
    </row>
    <row r="141" spans="1:22" ht="14.25" customHeight="1" x14ac:dyDescent="0.3">
      <c r="A141" s="1">
        <v>417</v>
      </c>
      <c r="B141" s="1">
        <v>92</v>
      </c>
      <c r="C141" s="2">
        <v>41609</v>
      </c>
      <c r="D141" s="1" t="s">
        <v>32</v>
      </c>
      <c r="E141" s="1" t="s">
        <v>17</v>
      </c>
      <c r="F141" s="1">
        <v>28</v>
      </c>
      <c r="G141" s="1" t="s">
        <v>18</v>
      </c>
      <c r="H141" s="1" t="s">
        <v>19</v>
      </c>
      <c r="I141" s="1" t="s">
        <v>20</v>
      </c>
      <c r="J141" s="3">
        <v>24</v>
      </c>
      <c r="K141" s="1">
        <v>171</v>
      </c>
      <c r="L141" s="1" t="s">
        <v>51</v>
      </c>
      <c r="M141" s="1">
        <v>80</v>
      </c>
      <c r="N141" s="1">
        <v>20</v>
      </c>
      <c r="O141" s="1">
        <v>140</v>
      </c>
      <c r="P141" s="1">
        <v>52</v>
      </c>
      <c r="Q141" s="9">
        <f>Coffee_chain[[#This Row],[Other Expenses]]+Coffee_chain[[#This Row],[Cogs]]+Coffee_chain[[#This Row],[Marketing]]</f>
        <v>172</v>
      </c>
      <c r="R141" s="10">
        <f>(SUM(Coffee_chain[[#This Row],[Profit]])/SUM(Coffee_chain[[#This Row],[Sales]]))</f>
        <v>0.14035087719298245</v>
      </c>
      <c r="S141">
        <f>Coffee_chain[[#This Row],[Target COGS]]-Coffee_chain[[#This Row],[Cogs]]</f>
        <v>-12</v>
      </c>
      <c r="T141" s="13">
        <f>Coffee_chain[[#This Row],[Target Profit]]-Coffee_chain[[#This Row],[Profit]]</f>
        <v>-4</v>
      </c>
      <c r="U141">
        <f>Coffee_chain[[#This Row],[Target Sales]]-Coffee_chain[[#This Row],[Sales]]</f>
        <v>-31</v>
      </c>
      <c r="V141" s="42"/>
    </row>
    <row r="142" spans="1:22" ht="14.25" customHeight="1" x14ac:dyDescent="0.3">
      <c r="A142" s="1">
        <v>860</v>
      </c>
      <c r="B142" s="1">
        <v>68</v>
      </c>
      <c r="C142" s="2">
        <v>41609</v>
      </c>
      <c r="D142" s="1" t="s">
        <v>32</v>
      </c>
      <c r="E142" s="1" t="s">
        <v>25</v>
      </c>
      <c r="F142" s="1">
        <v>25</v>
      </c>
      <c r="G142" s="1" t="s">
        <v>18</v>
      </c>
      <c r="H142" s="1" t="s">
        <v>19</v>
      </c>
      <c r="I142" s="1" t="s">
        <v>20</v>
      </c>
      <c r="J142" s="3">
        <v>40</v>
      </c>
      <c r="K142" s="1">
        <v>163</v>
      </c>
      <c r="L142" s="1" t="s">
        <v>37</v>
      </c>
      <c r="M142" s="1">
        <v>50</v>
      </c>
      <c r="N142" s="1">
        <v>20</v>
      </c>
      <c r="O142" s="1">
        <v>110</v>
      </c>
      <c r="P142" s="1">
        <v>58</v>
      </c>
      <c r="Q142" s="9">
        <f>Coffee_chain[[#This Row],[Other Expenses]]+Coffee_chain[[#This Row],[Cogs]]+Coffee_chain[[#This Row],[Marketing]]</f>
        <v>151</v>
      </c>
      <c r="R142" s="10">
        <f>(SUM(Coffee_chain[[#This Row],[Profit]])/SUM(Coffee_chain[[#This Row],[Sales]]))</f>
        <v>0.24539877300613497</v>
      </c>
      <c r="S142">
        <f>Coffee_chain[[#This Row],[Target COGS]]-Coffee_chain[[#This Row],[Cogs]]</f>
        <v>-18</v>
      </c>
      <c r="T142" s="13">
        <f>Coffee_chain[[#This Row],[Target Profit]]-Coffee_chain[[#This Row],[Profit]]</f>
        <v>-20</v>
      </c>
      <c r="U142">
        <f>Coffee_chain[[#This Row],[Target Sales]]-Coffee_chain[[#This Row],[Sales]]</f>
        <v>-53</v>
      </c>
      <c r="V142" s="42"/>
    </row>
    <row r="143" spans="1:22" ht="14.25" customHeight="1" x14ac:dyDescent="0.3">
      <c r="A143" s="1">
        <v>203</v>
      </c>
      <c r="B143" s="1">
        <v>63</v>
      </c>
      <c r="C143" s="2">
        <v>41609</v>
      </c>
      <c r="D143" s="1" t="s">
        <v>32</v>
      </c>
      <c r="E143" s="1" t="s">
        <v>25</v>
      </c>
      <c r="F143" s="1">
        <v>19</v>
      </c>
      <c r="G143" s="1" t="s">
        <v>18</v>
      </c>
      <c r="H143" s="1" t="s">
        <v>19</v>
      </c>
      <c r="I143" s="1" t="s">
        <v>22</v>
      </c>
      <c r="J143" s="3">
        <v>53</v>
      </c>
      <c r="K143" s="1">
        <v>148</v>
      </c>
      <c r="L143" s="1" t="s">
        <v>37</v>
      </c>
      <c r="M143" s="1">
        <v>40</v>
      </c>
      <c r="N143" s="1">
        <v>40</v>
      </c>
      <c r="O143" s="1">
        <v>100</v>
      </c>
      <c r="P143" s="1">
        <v>40</v>
      </c>
      <c r="Q143" s="9">
        <f>Coffee_chain[[#This Row],[Other Expenses]]+Coffee_chain[[#This Row],[Cogs]]+Coffee_chain[[#This Row],[Marketing]]</f>
        <v>122</v>
      </c>
      <c r="R143" s="10">
        <f>(SUM(Coffee_chain[[#This Row],[Profit]])/SUM(Coffee_chain[[#This Row],[Sales]]))</f>
        <v>0.35810810810810811</v>
      </c>
      <c r="S143">
        <f>Coffee_chain[[#This Row],[Target COGS]]-Coffee_chain[[#This Row],[Cogs]]</f>
        <v>-23</v>
      </c>
      <c r="T143" s="13">
        <f>Coffee_chain[[#This Row],[Target Profit]]-Coffee_chain[[#This Row],[Profit]]</f>
        <v>-13</v>
      </c>
      <c r="U143">
        <f>Coffee_chain[[#This Row],[Target Sales]]-Coffee_chain[[#This Row],[Sales]]</f>
        <v>-48</v>
      </c>
      <c r="V143" s="42"/>
    </row>
    <row r="144" spans="1:22" ht="14.25" customHeight="1" x14ac:dyDescent="0.3">
      <c r="A144" s="1">
        <v>435</v>
      </c>
      <c r="B144" s="1">
        <v>92</v>
      </c>
      <c r="C144" s="2">
        <v>41609</v>
      </c>
      <c r="D144" s="1" t="s">
        <v>32</v>
      </c>
      <c r="E144" s="1" t="s">
        <v>29</v>
      </c>
      <c r="F144" s="1">
        <v>28</v>
      </c>
      <c r="G144" s="1" t="s">
        <v>18</v>
      </c>
      <c r="H144" s="1" t="s">
        <v>19</v>
      </c>
      <c r="I144" s="1" t="s">
        <v>22</v>
      </c>
      <c r="J144" s="3">
        <v>25</v>
      </c>
      <c r="K144" s="1">
        <v>171</v>
      </c>
      <c r="L144" s="1" t="s">
        <v>42</v>
      </c>
      <c r="M144" s="1">
        <v>80</v>
      </c>
      <c r="N144" s="1">
        <v>20</v>
      </c>
      <c r="O144" s="1">
        <v>140</v>
      </c>
      <c r="P144" s="1">
        <v>51</v>
      </c>
      <c r="Q144" s="9">
        <f>Coffee_chain[[#This Row],[Other Expenses]]+Coffee_chain[[#This Row],[Cogs]]+Coffee_chain[[#This Row],[Marketing]]</f>
        <v>171</v>
      </c>
      <c r="R144" s="10">
        <f>(SUM(Coffee_chain[[#This Row],[Profit]])/SUM(Coffee_chain[[#This Row],[Sales]]))</f>
        <v>0.14619883040935672</v>
      </c>
      <c r="S144">
        <f>Coffee_chain[[#This Row],[Target COGS]]-Coffee_chain[[#This Row],[Cogs]]</f>
        <v>-12</v>
      </c>
      <c r="T144" s="13">
        <f>Coffee_chain[[#This Row],[Target Profit]]-Coffee_chain[[#This Row],[Profit]]</f>
        <v>-5</v>
      </c>
      <c r="U144">
        <f>Coffee_chain[[#This Row],[Target Sales]]-Coffee_chain[[#This Row],[Sales]]</f>
        <v>-31</v>
      </c>
      <c r="V144" s="42"/>
    </row>
    <row r="145" spans="1:22" ht="14.25" customHeight="1" x14ac:dyDescent="0.3">
      <c r="A145" s="1">
        <v>262</v>
      </c>
      <c r="B145" s="1">
        <v>55</v>
      </c>
      <c r="C145" s="2">
        <v>41609</v>
      </c>
      <c r="D145" s="1" t="s">
        <v>32</v>
      </c>
      <c r="E145" s="1" t="s">
        <v>17</v>
      </c>
      <c r="F145" s="1">
        <v>49</v>
      </c>
      <c r="G145" s="1" t="s">
        <v>18</v>
      </c>
      <c r="H145" s="1" t="s">
        <v>26</v>
      </c>
      <c r="I145" s="1" t="s">
        <v>54</v>
      </c>
      <c r="J145" s="3">
        <v>-4</v>
      </c>
      <c r="K145" s="1">
        <v>140</v>
      </c>
      <c r="L145" s="1" t="s">
        <v>52</v>
      </c>
      <c r="M145" s="1">
        <v>40</v>
      </c>
      <c r="N145" s="1">
        <v>0</v>
      </c>
      <c r="O145" s="1">
        <v>100</v>
      </c>
      <c r="P145" s="1">
        <v>79</v>
      </c>
      <c r="Q145" s="9">
        <f>Coffee_chain[[#This Row],[Other Expenses]]+Coffee_chain[[#This Row],[Cogs]]+Coffee_chain[[#This Row],[Marketing]]</f>
        <v>183</v>
      </c>
      <c r="R145" s="10">
        <f>(SUM(Coffee_chain[[#This Row],[Profit]])/SUM(Coffee_chain[[#This Row],[Sales]]))</f>
        <v>-2.8571428571428571E-2</v>
      </c>
      <c r="S145">
        <f>Coffee_chain[[#This Row],[Target COGS]]-Coffee_chain[[#This Row],[Cogs]]</f>
        <v>-15</v>
      </c>
      <c r="T145" s="13">
        <f>Coffee_chain[[#This Row],[Target Profit]]-Coffee_chain[[#This Row],[Profit]]</f>
        <v>4</v>
      </c>
      <c r="U145">
        <f>Coffee_chain[[#This Row],[Target Sales]]-Coffee_chain[[#This Row],[Sales]]</f>
        <v>-40</v>
      </c>
      <c r="V145" s="42"/>
    </row>
    <row r="146" spans="1:22" ht="14.25" customHeight="1" x14ac:dyDescent="0.3">
      <c r="A146" s="1">
        <v>719</v>
      </c>
      <c r="B146" s="1">
        <v>39</v>
      </c>
      <c r="C146" s="2">
        <v>41183</v>
      </c>
      <c r="D146" s="1" t="s">
        <v>16</v>
      </c>
      <c r="E146" s="1" t="s">
        <v>17</v>
      </c>
      <c r="F146" s="1">
        <v>12</v>
      </c>
      <c r="G146" s="1" t="s">
        <v>33</v>
      </c>
      <c r="H146" s="1" t="s">
        <v>38</v>
      </c>
      <c r="I146" s="1" t="s">
        <v>45</v>
      </c>
      <c r="J146" s="1">
        <v>27</v>
      </c>
      <c r="K146" s="1">
        <v>90</v>
      </c>
      <c r="L146" s="1" t="s">
        <v>21</v>
      </c>
      <c r="M146" s="1">
        <v>30</v>
      </c>
      <c r="N146" s="1">
        <v>50</v>
      </c>
      <c r="O146" s="1">
        <v>80</v>
      </c>
      <c r="P146" s="1">
        <v>24</v>
      </c>
      <c r="Q146" s="9">
        <f>Coffee_chain[[#This Row],[Other Expenses]]+Coffee_chain[[#This Row],[Cogs]]+Coffee_chain[[#This Row],[Marketing]]</f>
        <v>75</v>
      </c>
      <c r="R146" s="10">
        <f>(SUM(Coffee_chain[[#This Row],[Profit]])/SUM(Coffee_chain[[#This Row],[Sales]]))</f>
        <v>0.3</v>
      </c>
      <c r="S146">
        <f>Coffee_chain[[#This Row],[Target COGS]]-Coffee_chain[[#This Row],[Cogs]]</f>
        <v>-9</v>
      </c>
      <c r="T146" s="13">
        <f>Coffee_chain[[#This Row],[Target Profit]]-Coffee_chain[[#This Row],[Profit]]</f>
        <v>23</v>
      </c>
      <c r="U146">
        <f>Coffee_chain[[#This Row],[Target Sales]]-Coffee_chain[[#This Row],[Sales]]</f>
        <v>-10</v>
      </c>
      <c r="V146" s="42"/>
    </row>
    <row r="147" spans="1:22" ht="14.25" customHeight="1" x14ac:dyDescent="0.3">
      <c r="A147" s="1">
        <v>305</v>
      </c>
      <c r="B147" s="1">
        <v>80</v>
      </c>
      <c r="C147" s="2">
        <v>41183</v>
      </c>
      <c r="D147" s="1" t="s">
        <v>16</v>
      </c>
      <c r="E147" s="1" t="s">
        <v>25</v>
      </c>
      <c r="F147" s="1">
        <v>24</v>
      </c>
      <c r="G147" s="1" t="s">
        <v>18</v>
      </c>
      <c r="H147" s="1" t="s">
        <v>19</v>
      </c>
      <c r="I147" s="1" t="s">
        <v>22</v>
      </c>
      <c r="J147" s="1">
        <v>48</v>
      </c>
      <c r="K147" s="1">
        <v>174</v>
      </c>
      <c r="L147" s="1" t="s">
        <v>28</v>
      </c>
      <c r="M147" s="1">
        <v>40</v>
      </c>
      <c r="N147" s="1">
        <v>40</v>
      </c>
      <c r="O147" s="1">
        <v>90</v>
      </c>
      <c r="P147" s="1">
        <v>46</v>
      </c>
      <c r="Q147" s="9">
        <f>Coffee_chain[[#This Row],[Other Expenses]]+Coffee_chain[[#This Row],[Cogs]]+Coffee_chain[[#This Row],[Marketing]]</f>
        <v>150</v>
      </c>
      <c r="R147" s="10">
        <f>(SUM(Coffee_chain[[#This Row],[Profit]])/SUM(Coffee_chain[[#This Row],[Sales]]))</f>
        <v>0.27586206896551724</v>
      </c>
      <c r="S147">
        <f>Coffee_chain[[#This Row],[Target COGS]]-Coffee_chain[[#This Row],[Cogs]]</f>
        <v>-40</v>
      </c>
      <c r="T147" s="13">
        <f>Coffee_chain[[#This Row],[Target Profit]]-Coffee_chain[[#This Row],[Profit]]</f>
        <v>-8</v>
      </c>
      <c r="U147">
        <f>Coffee_chain[[#This Row],[Target Sales]]-Coffee_chain[[#This Row],[Sales]]</f>
        <v>-84</v>
      </c>
      <c r="V147" s="42"/>
    </row>
    <row r="148" spans="1:22" ht="14.25" customHeight="1" x14ac:dyDescent="0.3">
      <c r="A148" s="1">
        <v>303</v>
      </c>
      <c r="B148" s="1">
        <v>54</v>
      </c>
      <c r="C148" s="2">
        <v>41183</v>
      </c>
      <c r="D148" s="1" t="s">
        <v>16</v>
      </c>
      <c r="E148" s="1" t="s">
        <v>17</v>
      </c>
      <c r="F148" s="1">
        <v>20</v>
      </c>
      <c r="G148" s="1" t="s">
        <v>18</v>
      </c>
      <c r="H148" s="1" t="s">
        <v>26</v>
      </c>
      <c r="I148" s="1" t="s">
        <v>27</v>
      </c>
      <c r="J148" s="1">
        <v>13</v>
      </c>
      <c r="K148" s="1">
        <v>120</v>
      </c>
      <c r="L148" s="1" t="s">
        <v>21</v>
      </c>
      <c r="M148" s="1">
        <v>30</v>
      </c>
      <c r="N148" s="1">
        <v>30</v>
      </c>
      <c r="O148" s="1">
        <v>80</v>
      </c>
      <c r="P148" s="1">
        <v>53</v>
      </c>
      <c r="Q148" s="9">
        <f>Coffee_chain[[#This Row],[Other Expenses]]+Coffee_chain[[#This Row],[Cogs]]+Coffee_chain[[#This Row],[Marketing]]</f>
        <v>127</v>
      </c>
      <c r="R148" s="10">
        <f>(SUM(Coffee_chain[[#This Row],[Profit]])/SUM(Coffee_chain[[#This Row],[Sales]]))</f>
        <v>0.10833333333333334</v>
      </c>
      <c r="S148">
        <f>Coffee_chain[[#This Row],[Target COGS]]-Coffee_chain[[#This Row],[Cogs]]</f>
        <v>-24</v>
      </c>
      <c r="T148" s="13">
        <f>Coffee_chain[[#This Row],[Target Profit]]-Coffee_chain[[#This Row],[Profit]]</f>
        <v>17</v>
      </c>
      <c r="U148">
        <f>Coffee_chain[[#This Row],[Target Sales]]-Coffee_chain[[#This Row],[Sales]]</f>
        <v>-40</v>
      </c>
      <c r="V148" s="42"/>
    </row>
    <row r="149" spans="1:22" ht="14.25" customHeight="1" x14ac:dyDescent="0.3">
      <c r="A149" s="1">
        <v>303</v>
      </c>
      <c r="B149" s="1">
        <v>54</v>
      </c>
      <c r="C149" s="2">
        <v>41183</v>
      </c>
      <c r="D149" s="1" t="s">
        <v>16</v>
      </c>
      <c r="E149" s="1" t="s">
        <v>17</v>
      </c>
      <c r="F149" s="1">
        <v>16</v>
      </c>
      <c r="G149" s="1" t="s">
        <v>18</v>
      </c>
      <c r="H149" s="1" t="s">
        <v>26</v>
      </c>
      <c r="I149" s="1" t="s">
        <v>54</v>
      </c>
      <c r="J149" s="1">
        <v>27</v>
      </c>
      <c r="K149" s="1">
        <v>118</v>
      </c>
      <c r="L149" s="1" t="s">
        <v>21</v>
      </c>
      <c r="M149" s="1">
        <v>30</v>
      </c>
      <c r="N149" s="1">
        <v>40</v>
      </c>
      <c r="O149" s="1">
        <v>80</v>
      </c>
      <c r="P149" s="1">
        <v>37</v>
      </c>
      <c r="Q149" s="9">
        <f>Coffee_chain[[#This Row],[Other Expenses]]+Coffee_chain[[#This Row],[Cogs]]+Coffee_chain[[#This Row],[Marketing]]</f>
        <v>107</v>
      </c>
      <c r="R149" s="10">
        <f>(SUM(Coffee_chain[[#This Row],[Profit]])/SUM(Coffee_chain[[#This Row],[Sales]]))</f>
        <v>0.2288135593220339</v>
      </c>
      <c r="S149">
        <f>Coffee_chain[[#This Row],[Target COGS]]-Coffee_chain[[#This Row],[Cogs]]</f>
        <v>-24</v>
      </c>
      <c r="T149" s="13">
        <f>Coffee_chain[[#This Row],[Target Profit]]-Coffee_chain[[#This Row],[Profit]]</f>
        <v>13</v>
      </c>
      <c r="U149">
        <f>Coffee_chain[[#This Row],[Target Sales]]-Coffee_chain[[#This Row],[Sales]]</f>
        <v>-38</v>
      </c>
      <c r="V149" s="42"/>
    </row>
    <row r="150" spans="1:22" ht="14.25" customHeight="1" x14ac:dyDescent="0.3">
      <c r="A150" s="1">
        <v>508</v>
      </c>
      <c r="B150" s="1">
        <v>27</v>
      </c>
      <c r="C150" s="2">
        <v>41183</v>
      </c>
      <c r="D150" s="1" t="s">
        <v>16</v>
      </c>
      <c r="E150" s="1" t="s">
        <v>25</v>
      </c>
      <c r="F150" s="1">
        <v>7</v>
      </c>
      <c r="G150" s="1" t="s">
        <v>18</v>
      </c>
      <c r="H150" s="1" t="s">
        <v>26</v>
      </c>
      <c r="I150" s="1" t="s">
        <v>27</v>
      </c>
      <c r="J150" s="1">
        <v>20</v>
      </c>
      <c r="K150" s="1">
        <v>66</v>
      </c>
      <c r="L150" s="1" t="s">
        <v>55</v>
      </c>
      <c r="M150" s="1">
        <v>20</v>
      </c>
      <c r="N150" s="1">
        <v>50</v>
      </c>
      <c r="O150" s="1">
        <v>70</v>
      </c>
      <c r="P150" s="1">
        <v>19</v>
      </c>
      <c r="Q150" s="9">
        <f>Coffee_chain[[#This Row],[Other Expenses]]+Coffee_chain[[#This Row],[Cogs]]+Coffee_chain[[#This Row],[Marketing]]</f>
        <v>53</v>
      </c>
      <c r="R150" s="10">
        <f>(SUM(Coffee_chain[[#This Row],[Profit]])/SUM(Coffee_chain[[#This Row],[Sales]]))</f>
        <v>0.30303030303030304</v>
      </c>
      <c r="S150">
        <f>Coffee_chain[[#This Row],[Target COGS]]-Coffee_chain[[#This Row],[Cogs]]</f>
        <v>-7</v>
      </c>
      <c r="T150" s="13">
        <f>Coffee_chain[[#This Row],[Target Profit]]-Coffee_chain[[#This Row],[Profit]]</f>
        <v>30</v>
      </c>
      <c r="U150">
        <f>Coffee_chain[[#This Row],[Target Sales]]-Coffee_chain[[#This Row],[Sales]]</f>
        <v>4</v>
      </c>
      <c r="V150" s="42"/>
    </row>
    <row r="151" spans="1:22" ht="14.25" customHeight="1" x14ac:dyDescent="0.3">
      <c r="A151" s="1">
        <v>209</v>
      </c>
      <c r="B151" s="1">
        <v>76</v>
      </c>
      <c r="C151" s="2">
        <v>41183</v>
      </c>
      <c r="D151" s="1" t="s">
        <v>16</v>
      </c>
      <c r="E151" s="1" t="s">
        <v>29</v>
      </c>
      <c r="F151" s="1">
        <v>21</v>
      </c>
      <c r="G151" s="1" t="s">
        <v>18</v>
      </c>
      <c r="H151" s="1" t="s">
        <v>26</v>
      </c>
      <c r="I151" s="1" t="s">
        <v>54</v>
      </c>
      <c r="J151" s="1">
        <v>79</v>
      </c>
      <c r="K151" s="1">
        <v>187</v>
      </c>
      <c r="L151" s="1" t="s">
        <v>31</v>
      </c>
      <c r="M151" s="1">
        <v>30</v>
      </c>
      <c r="N151" s="1">
        <v>50</v>
      </c>
      <c r="O151" s="1">
        <v>80</v>
      </c>
      <c r="P151" s="1">
        <v>32</v>
      </c>
      <c r="Q151" s="9">
        <f>Coffee_chain[[#This Row],[Other Expenses]]+Coffee_chain[[#This Row],[Cogs]]+Coffee_chain[[#This Row],[Marketing]]</f>
        <v>129</v>
      </c>
      <c r="R151" s="10">
        <f>(SUM(Coffee_chain[[#This Row],[Profit]])/SUM(Coffee_chain[[#This Row],[Sales]]))</f>
        <v>0.42245989304812837</v>
      </c>
      <c r="S151">
        <f>Coffee_chain[[#This Row],[Target COGS]]-Coffee_chain[[#This Row],[Cogs]]</f>
        <v>-46</v>
      </c>
      <c r="T151" s="13">
        <f>Coffee_chain[[#This Row],[Target Profit]]-Coffee_chain[[#This Row],[Profit]]</f>
        <v>-29</v>
      </c>
      <c r="U151">
        <f>Coffee_chain[[#This Row],[Target Sales]]-Coffee_chain[[#This Row],[Sales]]</f>
        <v>-107</v>
      </c>
      <c r="V151" s="42"/>
    </row>
    <row r="152" spans="1:22" ht="14.25" customHeight="1" x14ac:dyDescent="0.3">
      <c r="A152" s="1">
        <v>715</v>
      </c>
      <c r="B152" s="1">
        <v>22</v>
      </c>
      <c r="C152" s="2">
        <v>41183</v>
      </c>
      <c r="D152" s="1" t="s">
        <v>32</v>
      </c>
      <c r="E152" s="1" t="s">
        <v>17</v>
      </c>
      <c r="F152" s="1">
        <v>7</v>
      </c>
      <c r="G152" s="1" t="s">
        <v>33</v>
      </c>
      <c r="H152" s="1" t="s">
        <v>34</v>
      </c>
      <c r="I152" s="1" t="s">
        <v>35</v>
      </c>
      <c r="J152" s="1">
        <v>10</v>
      </c>
      <c r="K152" s="1">
        <v>51</v>
      </c>
      <c r="L152" s="1" t="s">
        <v>52</v>
      </c>
      <c r="M152" s="1">
        <v>20</v>
      </c>
      <c r="N152" s="1">
        <v>50</v>
      </c>
      <c r="O152" s="1">
        <v>70</v>
      </c>
      <c r="P152" s="1">
        <v>19</v>
      </c>
      <c r="Q152" s="9">
        <f>Coffee_chain[[#This Row],[Other Expenses]]+Coffee_chain[[#This Row],[Cogs]]+Coffee_chain[[#This Row],[Marketing]]</f>
        <v>48</v>
      </c>
      <c r="R152" s="10">
        <f>(SUM(Coffee_chain[[#This Row],[Profit]])/SUM(Coffee_chain[[#This Row],[Sales]]))</f>
        <v>0.19607843137254902</v>
      </c>
      <c r="S152">
        <f>Coffee_chain[[#This Row],[Target COGS]]-Coffee_chain[[#This Row],[Cogs]]</f>
        <v>-2</v>
      </c>
      <c r="T152" s="13">
        <f>Coffee_chain[[#This Row],[Target Profit]]-Coffee_chain[[#This Row],[Profit]]</f>
        <v>40</v>
      </c>
      <c r="U152">
        <f>Coffee_chain[[#This Row],[Target Sales]]-Coffee_chain[[#This Row],[Sales]]</f>
        <v>19</v>
      </c>
      <c r="V152" s="42"/>
    </row>
    <row r="153" spans="1:22" ht="14.25" customHeight="1" x14ac:dyDescent="0.3">
      <c r="A153" s="1">
        <v>319</v>
      </c>
      <c r="B153" s="1">
        <v>23</v>
      </c>
      <c r="C153" s="2">
        <v>41183</v>
      </c>
      <c r="D153" s="1" t="s">
        <v>32</v>
      </c>
      <c r="E153" s="1" t="s">
        <v>17</v>
      </c>
      <c r="F153" s="1">
        <v>6</v>
      </c>
      <c r="G153" s="1" t="s">
        <v>33</v>
      </c>
      <c r="H153" s="1" t="s">
        <v>34</v>
      </c>
      <c r="I153" s="1" t="s">
        <v>46</v>
      </c>
      <c r="J153" s="1">
        <v>18</v>
      </c>
      <c r="K153" s="1">
        <v>58</v>
      </c>
      <c r="L153" s="1" t="s">
        <v>36</v>
      </c>
      <c r="M153" s="1">
        <v>20</v>
      </c>
      <c r="N153" s="1">
        <v>50</v>
      </c>
      <c r="O153" s="1">
        <v>70</v>
      </c>
      <c r="P153" s="1">
        <v>17</v>
      </c>
      <c r="Q153" s="9">
        <f>Coffee_chain[[#This Row],[Other Expenses]]+Coffee_chain[[#This Row],[Cogs]]+Coffee_chain[[#This Row],[Marketing]]</f>
        <v>46</v>
      </c>
      <c r="R153" s="10">
        <f>(SUM(Coffee_chain[[#This Row],[Profit]])/SUM(Coffee_chain[[#This Row],[Sales]]))</f>
        <v>0.31034482758620691</v>
      </c>
      <c r="S153">
        <f>Coffee_chain[[#This Row],[Target COGS]]-Coffee_chain[[#This Row],[Cogs]]</f>
        <v>-3</v>
      </c>
      <c r="T153" s="13">
        <f>Coffee_chain[[#This Row],[Target Profit]]-Coffee_chain[[#This Row],[Profit]]</f>
        <v>32</v>
      </c>
      <c r="U153">
        <f>Coffee_chain[[#This Row],[Target Sales]]-Coffee_chain[[#This Row],[Sales]]</f>
        <v>12</v>
      </c>
      <c r="V153" s="42"/>
    </row>
    <row r="154" spans="1:22" ht="14.25" customHeight="1" x14ac:dyDescent="0.3">
      <c r="A154" s="1">
        <v>959</v>
      </c>
      <c r="B154" s="1">
        <v>79</v>
      </c>
      <c r="C154" s="2">
        <v>41183</v>
      </c>
      <c r="D154" s="1" t="s">
        <v>32</v>
      </c>
      <c r="E154" s="1" t="s">
        <v>25</v>
      </c>
      <c r="F154" s="1">
        <v>30</v>
      </c>
      <c r="G154" s="1" t="s">
        <v>18</v>
      </c>
      <c r="H154" s="1" t="s">
        <v>19</v>
      </c>
      <c r="I154" s="1" t="s">
        <v>20</v>
      </c>
      <c r="J154" s="1">
        <v>34</v>
      </c>
      <c r="K154" s="1">
        <v>177</v>
      </c>
      <c r="L154" s="1" t="s">
        <v>37</v>
      </c>
      <c r="M154" s="1">
        <v>40</v>
      </c>
      <c r="N154" s="1">
        <v>30</v>
      </c>
      <c r="O154" s="1">
        <v>90</v>
      </c>
      <c r="P154" s="1">
        <v>64</v>
      </c>
      <c r="Q154" s="9">
        <f>Coffee_chain[[#This Row],[Other Expenses]]+Coffee_chain[[#This Row],[Cogs]]+Coffee_chain[[#This Row],[Marketing]]</f>
        <v>173</v>
      </c>
      <c r="R154" s="10">
        <f>(SUM(Coffee_chain[[#This Row],[Profit]])/SUM(Coffee_chain[[#This Row],[Sales]]))</f>
        <v>0.19209039548022599</v>
      </c>
      <c r="S154">
        <f>Coffee_chain[[#This Row],[Target COGS]]-Coffee_chain[[#This Row],[Cogs]]</f>
        <v>-39</v>
      </c>
      <c r="T154" s="13">
        <f>Coffee_chain[[#This Row],[Target Profit]]-Coffee_chain[[#This Row],[Profit]]</f>
        <v>-4</v>
      </c>
      <c r="U154">
        <f>Coffee_chain[[#This Row],[Target Sales]]-Coffee_chain[[#This Row],[Sales]]</f>
        <v>-87</v>
      </c>
      <c r="V154" s="42"/>
    </row>
    <row r="155" spans="1:22" ht="14.25" customHeight="1" x14ac:dyDescent="0.3">
      <c r="A155" s="1">
        <v>860</v>
      </c>
      <c r="B155" s="1">
        <v>65</v>
      </c>
      <c r="C155" s="2">
        <v>41183</v>
      </c>
      <c r="D155" s="1" t="s">
        <v>32</v>
      </c>
      <c r="E155" s="1" t="s">
        <v>25</v>
      </c>
      <c r="F155" s="1">
        <v>20</v>
      </c>
      <c r="G155" s="1" t="s">
        <v>18</v>
      </c>
      <c r="H155" s="1" t="s">
        <v>19</v>
      </c>
      <c r="I155" s="1" t="s">
        <v>22</v>
      </c>
      <c r="J155" s="1">
        <v>35</v>
      </c>
      <c r="K155" s="1">
        <v>142</v>
      </c>
      <c r="L155" s="1" t="s">
        <v>37</v>
      </c>
      <c r="M155" s="1">
        <v>30</v>
      </c>
      <c r="N155" s="1">
        <v>50</v>
      </c>
      <c r="O155" s="1">
        <v>80</v>
      </c>
      <c r="P155" s="1">
        <v>42</v>
      </c>
      <c r="Q155" s="9">
        <f>Coffee_chain[[#This Row],[Other Expenses]]+Coffee_chain[[#This Row],[Cogs]]+Coffee_chain[[#This Row],[Marketing]]</f>
        <v>127</v>
      </c>
      <c r="R155" s="10">
        <f>(SUM(Coffee_chain[[#This Row],[Profit]])/SUM(Coffee_chain[[#This Row],[Sales]]))</f>
        <v>0.24647887323943662</v>
      </c>
      <c r="S155">
        <f>Coffee_chain[[#This Row],[Target COGS]]-Coffee_chain[[#This Row],[Cogs]]</f>
        <v>-35</v>
      </c>
      <c r="T155" s="13">
        <f>Coffee_chain[[#This Row],[Target Profit]]-Coffee_chain[[#This Row],[Profit]]</f>
        <v>15</v>
      </c>
      <c r="U155">
        <f>Coffee_chain[[#This Row],[Target Sales]]-Coffee_chain[[#This Row],[Sales]]</f>
        <v>-62</v>
      </c>
      <c r="V155" s="42"/>
    </row>
    <row r="156" spans="1:22" ht="14.25" customHeight="1" x14ac:dyDescent="0.3">
      <c r="A156" s="1">
        <v>262</v>
      </c>
      <c r="B156" s="1">
        <v>46</v>
      </c>
      <c r="C156" s="2">
        <v>41183</v>
      </c>
      <c r="D156" s="1" t="s">
        <v>32</v>
      </c>
      <c r="E156" s="1" t="s">
        <v>17</v>
      </c>
      <c r="F156" s="1">
        <v>14</v>
      </c>
      <c r="G156" s="1" t="s">
        <v>18</v>
      </c>
      <c r="H156" s="1" t="s">
        <v>26</v>
      </c>
      <c r="I156" s="1" t="s">
        <v>27</v>
      </c>
      <c r="J156" s="1">
        <v>30</v>
      </c>
      <c r="K156" s="1">
        <v>113</v>
      </c>
      <c r="L156" s="1" t="s">
        <v>52</v>
      </c>
      <c r="M156" s="1">
        <v>20</v>
      </c>
      <c r="N156" s="1">
        <v>40</v>
      </c>
      <c r="O156" s="1">
        <v>70</v>
      </c>
      <c r="P156" s="1">
        <v>37</v>
      </c>
      <c r="Q156" s="9">
        <f>Coffee_chain[[#This Row],[Other Expenses]]+Coffee_chain[[#This Row],[Cogs]]+Coffee_chain[[#This Row],[Marketing]]</f>
        <v>97</v>
      </c>
      <c r="R156" s="10">
        <f>(SUM(Coffee_chain[[#This Row],[Profit]])/SUM(Coffee_chain[[#This Row],[Sales]]))</f>
        <v>0.26548672566371684</v>
      </c>
      <c r="S156">
        <f>Coffee_chain[[#This Row],[Target COGS]]-Coffee_chain[[#This Row],[Cogs]]</f>
        <v>-26</v>
      </c>
      <c r="T156" s="13">
        <f>Coffee_chain[[#This Row],[Target Profit]]-Coffee_chain[[#This Row],[Profit]]</f>
        <v>10</v>
      </c>
      <c r="U156">
        <f>Coffee_chain[[#This Row],[Target Sales]]-Coffee_chain[[#This Row],[Sales]]</f>
        <v>-43</v>
      </c>
      <c r="V156" s="42"/>
    </row>
    <row r="157" spans="1:22" ht="14.25" customHeight="1" x14ac:dyDescent="0.3">
      <c r="A157" s="1">
        <v>715</v>
      </c>
      <c r="B157" s="1">
        <v>60</v>
      </c>
      <c r="C157" s="2">
        <v>41183</v>
      </c>
      <c r="D157" s="1" t="s">
        <v>32</v>
      </c>
      <c r="E157" s="1" t="s">
        <v>17</v>
      </c>
      <c r="F157" s="1">
        <v>54</v>
      </c>
      <c r="G157" s="1" t="s">
        <v>18</v>
      </c>
      <c r="H157" s="1" t="s">
        <v>26</v>
      </c>
      <c r="I157" s="1" t="s">
        <v>54</v>
      </c>
      <c r="J157" s="1">
        <v>0</v>
      </c>
      <c r="K157" s="1">
        <v>144</v>
      </c>
      <c r="L157" s="1" t="s">
        <v>52</v>
      </c>
      <c r="M157" s="1">
        <v>40</v>
      </c>
      <c r="N157" s="1">
        <v>0</v>
      </c>
      <c r="O157" s="1">
        <v>90</v>
      </c>
      <c r="P157" s="1">
        <v>84</v>
      </c>
      <c r="Q157" s="9">
        <f>Coffee_chain[[#This Row],[Other Expenses]]+Coffee_chain[[#This Row],[Cogs]]+Coffee_chain[[#This Row],[Marketing]]</f>
        <v>198</v>
      </c>
      <c r="R157" s="10">
        <f>(SUM(Coffee_chain[[#This Row],[Profit]])/SUM(Coffee_chain[[#This Row],[Sales]]))</f>
        <v>0</v>
      </c>
      <c r="S157">
        <f>Coffee_chain[[#This Row],[Target COGS]]-Coffee_chain[[#This Row],[Cogs]]</f>
        <v>-20</v>
      </c>
      <c r="T157" s="13">
        <f>Coffee_chain[[#This Row],[Target Profit]]-Coffee_chain[[#This Row],[Profit]]</f>
        <v>0</v>
      </c>
      <c r="U157">
        <f>Coffee_chain[[#This Row],[Target Sales]]-Coffee_chain[[#This Row],[Sales]]</f>
        <v>-54</v>
      </c>
      <c r="V157" s="42"/>
    </row>
    <row r="158" spans="1:22" ht="14.25" customHeight="1" x14ac:dyDescent="0.3">
      <c r="A158" s="1">
        <v>206</v>
      </c>
      <c r="B158" s="1">
        <v>60</v>
      </c>
      <c r="C158" s="2">
        <v>41183</v>
      </c>
      <c r="D158" s="1" t="s">
        <v>32</v>
      </c>
      <c r="E158" s="1" t="s">
        <v>29</v>
      </c>
      <c r="F158" s="1">
        <v>18</v>
      </c>
      <c r="G158" s="1" t="s">
        <v>18</v>
      </c>
      <c r="H158" s="1" t="s">
        <v>26</v>
      </c>
      <c r="I158" s="1" t="s">
        <v>27</v>
      </c>
      <c r="J158" s="1">
        <v>57</v>
      </c>
      <c r="K158" s="1">
        <v>159</v>
      </c>
      <c r="L158" s="1" t="s">
        <v>53</v>
      </c>
      <c r="M158" s="1">
        <v>20</v>
      </c>
      <c r="N158" s="1">
        <v>40</v>
      </c>
      <c r="O158" s="1">
        <v>70</v>
      </c>
      <c r="P158" s="1">
        <v>42</v>
      </c>
      <c r="Q158" s="9">
        <f>Coffee_chain[[#This Row],[Other Expenses]]+Coffee_chain[[#This Row],[Cogs]]+Coffee_chain[[#This Row],[Marketing]]</f>
        <v>120</v>
      </c>
      <c r="R158" s="10">
        <f>(SUM(Coffee_chain[[#This Row],[Profit]])/SUM(Coffee_chain[[#This Row],[Sales]]))</f>
        <v>0.35849056603773582</v>
      </c>
      <c r="S158">
        <f>Coffee_chain[[#This Row],[Target COGS]]-Coffee_chain[[#This Row],[Cogs]]</f>
        <v>-40</v>
      </c>
      <c r="T158" s="13">
        <f>Coffee_chain[[#This Row],[Target Profit]]-Coffee_chain[[#This Row],[Profit]]</f>
        <v>-17</v>
      </c>
      <c r="U158">
        <f>Coffee_chain[[#This Row],[Target Sales]]-Coffee_chain[[#This Row],[Sales]]</f>
        <v>-89</v>
      </c>
      <c r="V158" s="42"/>
    </row>
    <row r="159" spans="1:22" ht="14.25" customHeight="1" x14ac:dyDescent="0.3">
      <c r="A159" s="1">
        <v>773</v>
      </c>
      <c r="B159" s="1">
        <v>40</v>
      </c>
      <c r="C159" s="2">
        <v>41214</v>
      </c>
      <c r="D159" s="1" t="s">
        <v>16</v>
      </c>
      <c r="E159" s="1" t="s">
        <v>17</v>
      </c>
      <c r="F159" s="1">
        <v>13</v>
      </c>
      <c r="G159" s="1" t="s">
        <v>18</v>
      </c>
      <c r="H159" s="1" t="s">
        <v>19</v>
      </c>
      <c r="I159" s="1" t="s">
        <v>20</v>
      </c>
      <c r="J159" s="1">
        <v>27</v>
      </c>
      <c r="K159" s="1">
        <v>92</v>
      </c>
      <c r="L159" s="1" t="s">
        <v>56</v>
      </c>
      <c r="M159" s="1">
        <v>30</v>
      </c>
      <c r="N159" s="1">
        <v>30</v>
      </c>
      <c r="O159" s="1">
        <v>80</v>
      </c>
      <c r="P159" s="1">
        <v>25</v>
      </c>
      <c r="Q159" s="9">
        <f>Coffee_chain[[#This Row],[Other Expenses]]+Coffee_chain[[#This Row],[Cogs]]+Coffee_chain[[#This Row],[Marketing]]</f>
        <v>78</v>
      </c>
      <c r="R159" s="10">
        <f>(SUM(Coffee_chain[[#This Row],[Profit]])/SUM(Coffee_chain[[#This Row],[Sales]]))</f>
        <v>0.29347826086956524</v>
      </c>
      <c r="S159">
        <f>Coffee_chain[[#This Row],[Target COGS]]-Coffee_chain[[#This Row],[Cogs]]</f>
        <v>-10</v>
      </c>
      <c r="T159" s="13">
        <f>Coffee_chain[[#This Row],[Target Profit]]-Coffee_chain[[#This Row],[Profit]]</f>
        <v>3</v>
      </c>
      <c r="U159">
        <f>Coffee_chain[[#This Row],[Target Sales]]-Coffee_chain[[#This Row],[Sales]]</f>
        <v>-12</v>
      </c>
      <c r="V159" s="42"/>
    </row>
    <row r="160" spans="1:22" ht="14.25" customHeight="1" x14ac:dyDescent="0.3">
      <c r="A160" s="1">
        <v>614</v>
      </c>
      <c r="B160" s="1">
        <v>36</v>
      </c>
      <c r="C160" s="2">
        <v>41214</v>
      </c>
      <c r="D160" s="1" t="s">
        <v>16</v>
      </c>
      <c r="E160" s="1" t="s">
        <v>17</v>
      </c>
      <c r="F160" s="1">
        <v>10</v>
      </c>
      <c r="G160" s="1" t="s">
        <v>18</v>
      </c>
      <c r="H160" s="1" t="s">
        <v>19</v>
      </c>
      <c r="I160" s="1" t="s">
        <v>20</v>
      </c>
      <c r="J160" s="1">
        <v>30</v>
      </c>
      <c r="K160" s="1">
        <v>88</v>
      </c>
      <c r="L160" s="1" t="s">
        <v>58</v>
      </c>
      <c r="M160" s="1">
        <v>30</v>
      </c>
      <c r="N160" s="1">
        <v>40</v>
      </c>
      <c r="O160" s="1">
        <v>80</v>
      </c>
      <c r="P160" s="1">
        <v>22</v>
      </c>
      <c r="Q160" s="9">
        <f>Coffee_chain[[#This Row],[Other Expenses]]+Coffee_chain[[#This Row],[Cogs]]+Coffee_chain[[#This Row],[Marketing]]</f>
        <v>68</v>
      </c>
      <c r="R160" s="10">
        <f>(SUM(Coffee_chain[[#This Row],[Profit]])/SUM(Coffee_chain[[#This Row],[Sales]]))</f>
        <v>0.34090909090909088</v>
      </c>
      <c r="S160">
        <f>Coffee_chain[[#This Row],[Target COGS]]-Coffee_chain[[#This Row],[Cogs]]</f>
        <v>-6</v>
      </c>
      <c r="T160" s="13">
        <f>Coffee_chain[[#This Row],[Target Profit]]-Coffee_chain[[#This Row],[Profit]]</f>
        <v>10</v>
      </c>
      <c r="U160">
        <f>Coffee_chain[[#This Row],[Target Sales]]-Coffee_chain[[#This Row],[Sales]]</f>
        <v>-8</v>
      </c>
      <c r="V160" s="42"/>
    </row>
    <row r="161" spans="1:22" ht="14.25" customHeight="1" x14ac:dyDescent="0.3">
      <c r="A161" s="1">
        <v>617</v>
      </c>
      <c r="B161" s="1">
        <v>55</v>
      </c>
      <c r="C161" s="2">
        <v>41214</v>
      </c>
      <c r="D161" s="1" t="s">
        <v>16</v>
      </c>
      <c r="E161" s="1" t="s">
        <v>25</v>
      </c>
      <c r="F161" s="1">
        <v>20</v>
      </c>
      <c r="G161" s="1" t="s">
        <v>18</v>
      </c>
      <c r="H161" s="1" t="s">
        <v>19</v>
      </c>
      <c r="I161" s="1" t="s">
        <v>20</v>
      </c>
      <c r="J161" s="1">
        <v>15</v>
      </c>
      <c r="K161" s="1">
        <v>124</v>
      </c>
      <c r="L161" s="1" t="s">
        <v>55</v>
      </c>
      <c r="M161" s="1">
        <v>40</v>
      </c>
      <c r="N161" s="1">
        <v>20</v>
      </c>
      <c r="O161" s="1">
        <v>90</v>
      </c>
      <c r="P161" s="1">
        <v>54</v>
      </c>
      <c r="Q161" s="9">
        <f>Coffee_chain[[#This Row],[Other Expenses]]+Coffee_chain[[#This Row],[Cogs]]+Coffee_chain[[#This Row],[Marketing]]</f>
        <v>129</v>
      </c>
      <c r="R161" s="10">
        <f>(SUM(Coffee_chain[[#This Row],[Profit]])/SUM(Coffee_chain[[#This Row],[Sales]]))</f>
        <v>0.12096774193548387</v>
      </c>
      <c r="S161">
        <f>Coffee_chain[[#This Row],[Target COGS]]-Coffee_chain[[#This Row],[Cogs]]</f>
        <v>-15</v>
      </c>
      <c r="T161" s="13">
        <f>Coffee_chain[[#This Row],[Target Profit]]-Coffee_chain[[#This Row],[Profit]]</f>
        <v>5</v>
      </c>
      <c r="U161">
        <f>Coffee_chain[[#This Row],[Target Sales]]-Coffee_chain[[#This Row],[Sales]]</f>
        <v>-34</v>
      </c>
      <c r="V161" s="42"/>
    </row>
    <row r="162" spans="1:22" ht="14.25" customHeight="1" x14ac:dyDescent="0.3">
      <c r="A162" s="1">
        <v>707</v>
      </c>
      <c r="B162" s="1">
        <v>40</v>
      </c>
      <c r="C162" s="2">
        <v>41214</v>
      </c>
      <c r="D162" s="1" t="s">
        <v>16</v>
      </c>
      <c r="E162" s="1" t="s">
        <v>29</v>
      </c>
      <c r="F162" s="1">
        <v>13</v>
      </c>
      <c r="G162" s="1" t="s">
        <v>18</v>
      </c>
      <c r="H162" s="1" t="s">
        <v>19</v>
      </c>
      <c r="I162" s="1" t="s">
        <v>22</v>
      </c>
      <c r="J162" s="1">
        <v>27</v>
      </c>
      <c r="K162" s="1">
        <v>92</v>
      </c>
      <c r="L162" s="1" t="s">
        <v>31</v>
      </c>
      <c r="M162" s="1">
        <v>30</v>
      </c>
      <c r="N162" s="1">
        <v>30</v>
      </c>
      <c r="O162" s="1">
        <v>80</v>
      </c>
      <c r="P162" s="1">
        <v>25</v>
      </c>
      <c r="Q162" s="9">
        <f>Coffee_chain[[#This Row],[Other Expenses]]+Coffee_chain[[#This Row],[Cogs]]+Coffee_chain[[#This Row],[Marketing]]</f>
        <v>78</v>
      </c>
      <c r="R162" s="10">
        <f>(SUM(Coffee_chain[[#This Row],[Profit]])/SUM(Coffee_chain[[#This Row],[Sales]]))</f>
        <v>0.29347826086956524</v>
      </c>
      <c r="S162">
        <f>Coffee_chain[[#This Row],[Target COGS]]-Coffee_chain[[#This Row],[Cogs]]</f>
        <v>-10</v>
      </c>
      <c r="T162" s="13">
        <f>Coffee_chain[[#This Row],[Target Profit]]-Coffee_chain[[#This Row],[Profit]]</f>
        <v>3</v>
      </c>
      <c r="U162">
        <f>Coffee_chain[[#This Row],[Target Sales]]-Coffee_chain[[#This Row],[Sales]]</f>
        <v>-12</v>
      </c>
      <c r="V162" s="42"/>
    </row>
    <row r="163" spans="1:22" ht="14.25" customHeight="1" x14ac:dyDescent="0.3">
      <c r="A163" s="1">
        <v>352</v>
      </c>
      <c r="B163" s="1">
        <v>28</v>
      </c>
      <c r="C163" s="2">
        <v>41214</v>
      </c>
      <c r="D163" s="1" t="s">
        <v>16</v>
      </c>
      <c r="E163" s="1" t="s">
        <v>25</v>
      </c>
      <c r="F163" s="1">
        <v>7</v>
      </c>
      <c r="G163" s="1" t="s">
        <v>18</v>
      </c>
      <c r="H163" s="1" t="s">
        <v>26</v>
      </c>
      <c r="I163" s="1" t="s">
        <v>27</v>
      </c>
      <c r="J163" s="1">
        <v>23</v>
      </c>
      <c r="K163" s="1">
        <v>70</v>
      </c>
      <c r="L163" s="1" t="s">
        <v>28</v>
      </c>
      <c r="M163" s="1">
        <v>20</v>
      </c>
      <c r="N163" s="1">
        <v>40</v>
      </c>
      <c r="O163" s="1">
        <v>70</v>
      </c>
      <c r="P163" s="1">
        <v>19</v>
      </c>
      <c r="Q163" s="9">
        <f>Coffee_chain[[#This Row],[Other Expenses]]+Coffee_chain[[#This Row],[Cogs]]+Coffee_chain[[#This Row],[Marketing]]</f>
        <v>54</v>
      </c>
      <c r="R163" s="10">
        <f>(SUM(Coffee_chain[[#This Row],[Profit]])/SUM(Coffee_chain[[#This Row],[Sales]]))</f>
        <v>0.32857142857142857</v>
      </c>
      <c r="S163">
        <f>Coffee_chain[[#This Row],[Target COGS]]-Coffee_chain[[#This Row],[Cogs]]</f>
        <v>-8</v>
      </c>
      <c r="T163" s="13">
        <f>Coffee_chain[[#This Row],[Target Profit]]-Coffee_chain[[#This Row],[Profit]]</f>
        <v>17</v>
      </c>
      <c r="U163">
        <f>Coffee_chain[[#This Row],[Target Sales]]-Coffee_chain[[#This Row],[Sales]]</f>
        <v>0</v>
      </c>
      <c r="V163" s="42"/>
    </row>
    <row r="164" spans="1:22" ht="14.25" customHeight="1" x14ac:dyDescent="0.3">
      <c r="A164" s="1">
        <v>561</v>
      </c>
      <c r="B164" s="1">
        <v>31</v>
      </c>
      <c r="C164" s="2">
        <v>41214</v>
      </c>
      <c r="D164" s="1" t="s">
        <v>16</v>
      </c>
      <c r="E164" s="1" t="s">
        <v>25</v>
      </c>
      <c r="F164" s="1">
        <v>8</v>
      </c>
      <c r="G164" s="1" t="s">
        <v>18</v>
      </c>
      <c r="H164" s="1" t="s">
        <v>26</v>
      </c>
      <c r="I164" s="1" t="s">
        <v>30</v>
      </c>
      <c r="J164" s="1">
        <v>28</v>
      </c>
      <c r="K164" s="1">
        <v>78</v>
      </c>
      <c r="L164" s="1" t="s">
        <v>28</v>
      </c>
      <c r="M164" s="1">
        <v>30</v>
      </c>
      <c r="N164" s="1">
        <v>40</v>
      </c>
      <c r="O164" s="1">
        <v>80</v>
      </c>
      <c r="P164" s="1">
        <v>19</v>
      </c>
      <c r="Q164" s="9">
        <f>Coffee_chain[[#This Row],[Other Expenses]]+Coffee_chain[[#This Row],[Cogs]]+Coffee_chain[[#This Row],[Marketing]]</f>
        <v>58</v>
      </c>
      <c r="R164" s="10">
        <f>(SUM(Coffee_chain[[#This Row],[Profit]])/SUM(Coffee_chain[[#This Row],[Sales]]))</f>
        <v>0.35897435897435898</v>
      </c>
      <c r="S164">
        <f>Coffee_chain[[#This Row],[Target COGS]]-Coffee_chain[[#This Row],[Cogs]]</f>
        <v>-1</v>
      </c>
      <c r="T164" s="13">
        <f>Coffee_chain[[#This Row],[Target Profit]]-Coffee_chain[[#This Row],[Profit]]</f>
        <v>12</v>
      </c>
      <c r="U164">
        <f>Coffee_chain[[#This Row],[Target Sales]]-Coffee_chain[[#This Row],[Sales]]</f>
        <v>2</v>
      </c>
      <c r="V164" s="42"/>
    </row>
    <row r="165" spans="1:22" ht="14.25" customHeight="1" x14ac:dyDescent="0.3">
      <c r="A165" s="1">
        <v>351</v>
      </c>
      <c r="B165" s="1">
        <v>32</v>
      </c>
      <c r="C165" s="2">
        <v>41214</v>
      </c>
      <c r="D165" s="1" t="s">
        <v>16</v>
      </c>
      <c r="E165" s="1" t="s">
        <v>25</v>
      </c>
      <c r="F165" s="1">
        <v>8</v>
      </c>
      <c r="G165" s="1" t="s">
        <v>18</v>
      </c>
      <c r="H165" s="1" t="s">
        <v>26</v>
      </c>
      <c r="I165" s="1" t="s">
        <v>30</v>
      </c>
      <c r="J165" s="1">
        <v>29</v>
      </c>
      <c r="K165" s="1">
        <v>80</v>
      </c>
      <c r="L165" s="1" t="s">
        <v>55</v>
      </c>
      <c r="M165" s="1">
        <v>30</v>
      </c>
      <c r="N165" s="1">
        <v>40</v>
      </c>
      <c r="O165" s="1">
        <v>80</v>
      </c>
      <c r="P165" s="1">
        <v>19</v>
      </c>
      <c r="Q165" s="9">
        <f>Coffee_chain[[#This Row],[Other Expenses]]+Coffee_chain[[#This Row],[Cogs]]+Coffee_chain[[#This Row],[Marketing]]</f>
        <v>59</v>
      </c>
      <c r="R165" s="10">
        <f>(SUM(Coffee_chain[[#This Row],[Profit]])/SUM(Coffee_chain[[#This Row],[Sales]]))</f>
        <v>0.36249999999999999</v>
      </c>
      <c r="S165">
        <f>Coffee_chain[[#This Row],[Target COGS]]-Coffee_chain[[#This Row],[Cogs]]</f>
        <v>-2</v>
      </c>
      <c r="T165" s="13">
        <f>Coffee_chain[[#This Row],[Target Profit]]-Coffee_chain[[#This Row],[Profit]]</f>
        <v>11</v>
      </c>
      <c r="U165">
        <f>Coffee_chain[[#This Row],[Target Sales]]-Coffee_chain[[#This Row],[Sales]]</f>
        <v>0</v>
      </c>
      <c r="V165" s="42"/>
    </row>
    <row r="166" spans="1:22" ht="14.25" customHeight="1" x14ac:dyDescent="0.3">
      <c r="A166" s="1">
        <v>650</v>
      </c>
      <c r="B166" s="1">
        <v>50</v>
      </c>
      <c r="C166" s="2">
        <v>41214</v>
      </c>
      <c r="D166" s="1" t="s">
        <v>16</v>
      </c>
      <c r="E166" s="1" t="s">
        <v>29</v>
      </c>
      <c r="F166" s="1">
        <v>14</v>
      </c>
      <c r="G166" s="1" t="s">
        <v>18</v>
      </c>
      <c r="H166" s="1" t="s">
        <v>26</v>
      </c>
      <c r="I166" s="1" t="s">
        <v>54</v>
      </c>
      <c r="J166" s="1">
        <v>47</v>
      </c>
      <c r="K166" s="1">
        <v>123</v>
      </c>
      <c r="L166" s="1" t="s">
        <v>31</v>
      </c>
      <c r="M166" s="1">
        <v>30</v>
      </c>
      <c r="N166" s="1">
        <v>40</v>
      </c>
      <c r="O166" s="1">
        <v>80</v>
      </c>
      <c r="P166" s="1">
        <v>26</v>
      </c>
      <c r="Q166" s="9">
        <f>Coffee_chain[[#This Row],[Other Expenses]]+Coffee_chain[[#This Row],[Cogs]]+Coffee_chain[[#This Row],[Marketing]]</f>
        <v>90</v>
      </c>
      <c r="R166" s="10">
        <f>(SUM(Coffee_chain[[#This Row],[Profit]])/SUM(Coffee_chain[[#This Row],[Sales]]))</f>
        <v>0.38211382113821141</v>
      </c>
      <c r="S166">
        <f>Coffee_chain[[#This Row],[Target COGS]]-Coffee_chain[[#This Row],[Cogs]]</f>
        <v>-20</v>
      </c>
      <c r="T166" s="13">
        <f>Coffee_chain[[#This Row],[Target Profit]]-Coffee_chain[[#This Row],[Profit]]</f>
        <v>-7</v>
      </c>
      <c r="U166">
        <f>Coffee_chain[[#This Row],[Target Sales]]-Coffee_chain[[#This Row],[Sales]]</f>
        <v>-43</v>
      </c>
      <c r="V166" s="42"/>
    </row>
    <row r="167" spans="1:22" ht="14.25" customHeight="1" x14ac:dyDescent="0.3">
      <c r="A167" s="1">
        <v>712</v>
      </c>
      <c r="B167" s="1">
        <v>0</v>
      </c>
      <c r="C167" s="2">
        <v>41214</v>
      </c>
      <c r="D167" s="1" t="s">
        <v>32</v>
      </c>
      <c r="E167" s="1" t="s">
        <v>17</v>
      </c>
      <c r="F167" s="1">
        <v>0</v>
      </c>
      <c r="G167" s="1" t="s">
        <v>33</v>
      </c>
      <c r="H167" s="1" t="s">
        <v>34</v>
      </c>
      <c r="I167" s="1" t="s">
        <v>35</v>
      </c>
      <c r="J167" s="1">
        <v>31</v>
      </c>
      <c r="K167" s="1">
        <v>43</v>
      </c>
      <c r="L167" s="1" t="s">
        <v>36</v>
      </c>
      <c r="M167" s="1">
        <v>0</v>
      </c>
      <c r="N167" s="1">
        <v>40</v>
      </c>
      <c r="O167" s="1">
        <v>50</v>
      </c>
      <c r="P167" s="1">
        <v>12</v>
      </c>
      <c r="Q167" s="9">
        <f>Coffee_chain[[#This Row],[Other Expenses]]+Coffee_chain[[#This Row],[Cogs]]+Coffee_chain[[#This Row],[Marketing]]</f>
        <v>12</v>
      </c>
      <c r="R167" s="10">
        <f>(SUM(Coffee_chain[[#This Row],[Profit]])/SUM(Coffee_chain[[#This Row],[Sales]]))</f>
        <v>0.72093023255813948</v>
      </c>
      <c r="S167">
        <f>Coffee_chain[[#This Row],[Target COGS]]-Coffee_chain[[#This Row],[Cogs]]</f>
        <v>0</v>
      </c>
      <c r="T167" s="13">
        <f>Coffee_chain[[#This Row],[Target Profit]]-Coffee_chain[[#This Row],[Profit]]</f>
        <v>9</v>
      </c>
      <c r="U167">
        <f>Coffee_chain[[#This Row],[Target Sales]]-Coffee_chain[[#This Row],[Sales]]</f>
        <v>7</v>
      </c>
      <c r="V167" s="42"/>
    </row>
    <row r="168" spans="1:22" ht="14.25" customHeight="1" x14ac:dyDescent="0.3">
      <c r="A168" s="1">
        <v>505</v>
      </c>
      <c r="B168" s="1">
        <v>82</v>
      </c>
      <c r="C168" s="2">
        <v>41214</v>
      </c>
      <c r="D168" s="1" t="s">
        <v>32</v>
      </c>
      <c r="E168" s="1" t="s">
        <v>23</v>
      </c>
      <c r="F168" s="1">
        <v>25</v>
      </c>
      <c r="G168" s="1" t="s">
        <v>33</v>
      </c>
      <c r="H168" s="1" t="s">
        <v>38</v>
      </c>
      <c r="I168" s="1" t="s">
        <v>39</v>
      </c>
      <c r="J168" s="1">
        <v>-8</v>
      </c>
      <c r="K168" s="1">
        <v>122</v>
      </c>
      <c r="L168" s="1" t="s">
        <v>57</v>
      </c>
      <c r="M168" s="1">
        <v>90</v>
      </c>
      <c r="N168" s="1">
        <v>10</v>
      </c>
      <c r="O168" s="1">
        <v>140</v>
      </c>
      <c r="P168" s="1">
        <v>48</v>
      </c>
      <c r="Q168" s="9">
        <f>Coffee_chain[[#This Row],[Other Expenses]]+Coffee_chain[[#This Row],[Cogs]]+Coffee_chain[[#This Row],[Marketing]]</f>
        <v>155</v>
      </c>
      <c r="R168" s="10">
        <f>(SUM(Coffee_chain[[#This Row],[Profit]])/SUM(Coffee_chain[[#This Row],[Sales]]))</f>
        <v>-6.5573770491803282E-2</v>
      </c>
      <c r="S168">
        <f>Coffee_chain[[#This Row],[Target COGS]]-Coffee_chain[[#This Row],[Cogs]]</f>
        <v>8</v>
      </c>
      <c r="T168" s="13">
        <f>Coffee_chain[[#This Row],[Target Profit]]-Coffee_chain[[#This Row],[Profit]]</f>
        <v>18</v>
      </c>
      <c r="U168">
        <f>Coffee_chain[[#This Row],[Target Sales]]-Coffee_chain[[#This Row],[Sales]]</f>
        <v>18</v>
      </c>
      <c r="V168" s="42"/>
    </row>
    <row r="169" spans="1:22" ht="14.25" customHeight="1" x14ac:dyDescent="0.3">
      <c r="A169" s="1">
        <v>515</v>
      </c>
      <c r="B169" s="1">
        <v>22</v>
      </c>
      <c r="C169" s="2">
        <v>41214</v>
      </c>
      <c r="D169" s="1" t="s">
        <v>32</v>
      </c>
      <c r="E169" s="1" t="s">
        <v>17</v>
      </c>
      <c r="F169" s="1">
        <v>6</v>
      </c>
      <c r="G169" s="1" t="s">
        <v>33</v>
      </c>
      <c r="H169" s="1" t="s">
        <v>34</v>
      </c>
      <c r="I169" s="1" t="s">
        <v>46</v>
      </c>
      <c r="J169" s="1">
        <v>16</v>
      </c>
      <c r="K169" s="1">
        <v>56</v>
      </c>
      <c r="L169" s="1" t="s">
        <v>36</v>
      </c>
      <c r="M169" s="1">
        <v>20</v>
      </c>
      <c r="N169" s="1">
        <v>40</v>
      </c>
      <c r="O169" s="1">
        <v>70</v>
      </c>
      <c r="P169" s="1">
        <v>18</v>
      </c>
      <c r="Q169" s="9">
        <f>Coffee_chain[[#This Row],[Other Expenses]]+Coffee_chain[[#This Row],[Cogs]]+Coffee_chain[[#This Row],[Marketing]]</f>
        <v>46</v>
      </c>
      <c r="R169" s="10">
        <f>(SUM(Coffee_chain[[#This Row],[Profit]])/SUM(Coffee_chain[[#This Row],[Sales]]))</f>
        <v>0.2857142857142857</v>
      </c>
      <c r="S169">
        <f>Coffee_chain[[#This Row],[Target COGS]]-Coffee_chain[[#This Row],[Cogs]]</f>
        <v>-2</v>
      </c>
      <c r="T169" s="13">
        <f>Coffee_chain[[#This Row],[Target Profit]]-Coffee_chain[[#This Row],[Profit]]</f>
        <v>24</v>
      </c>
      <c r="U169">
        <f>Coffee_chain[[#This Row],[Target Sales]]-Coffee_chain[[#This Row],[Sales]]</f>
        <v>14</v>
      </c>
      <c r="V169" s="42"/>
    </row>
    <row r="170" spans="1:22" ht="14.25" customHeight="1" x14ac:dyDescent="0.3">
      <c r="A170" s="1">
        <v>505</v>
      </c>
      <c r="B170" s="1">
        <v>44</v>
      </c>
      <c r="C170" s="2">
        <v>41214</v>
      </c>
      <c r="D170" s="1" t="s">
        <v>32</v>
      </c>
      <c r="E170" s="1" t="s">
        <v>23</v>
      </c>
      <c r="F170" s="1">
        <v>40</v>
      </c>
      <c r="G170" s="1" t="s">
        <v>33</v>
      </c>
      <c r="H170" s="1" t="s">
        <v>34</v>
      </c>
      <c r="I170" s="1" t="s">
        <v>46</v>
      </c>
      <c r="J170" s="1">
        <v>-7</v>
      </c>
      <c r="K170" s="1">
        <v>106</v>
      </c>
      <c r="L170" s="1" t="s">
        <v>57</v>
      </c>
      <c r="M170" s="1">
        <v>30</v>
      </c>
      <c r="N170" s="1">
        <v>0</v>
      </c>
      <c r="O170" s="1">
        <v>80</v>
      </c>
      <c r="P170" s="1">
        <v>69</v>
      </c>
      <c r="Q170" s="9">
        <f>Coffee_chain[[#This Row],[Other Expenses]]+Coffee_chain[[#This Row],[Cogs]]+Coffee_chain[[#This Row],[Marketing]]</f>
        <v>153</v>
      </c>
      <c r="R170" s="10">
        <f>(SUM(Coffee_chain[[#This Row],[Profit]])/SUM(Coffee_chain[[#This Row],[Sales]]))</f>
        <v>-6.6037735849056603E-2</v>
      </c>
      <c r="S170">
        <f>Coffee_chain[[#This Row],[Target COGS]]-Coffee_chain[[#This Row],[Cogs]]</f>
        <v>-14</v>
      </c>
      <c r="T170" s="13">
        <f>Coffee_chain[[#This Row],[Target Profit]]-Coffee_chain[[#This Row],[Profit]]</f>
        <v>7</v>
      </c>
      <c r="U170">
        <f>Coffee_chain[[#This Row],[Target Sales]]-Coffee_chain[[#This Row],[Sales]]</f>
        <v>-26</v>
      </c>
      <c r="V170" s="42"/>
    </row>
    <row r="171" spans="1:22" ht="14.25" customHeight="1" x14ac:dyDescent="0.3">
      <c r="A171" s="1">
        <v>775</v>
      </c>
      <c r="B171" s="1">
        <v>33</v>
      </c>
      <c r="C171" s="2">
        <v>41214</v>
      </c>
      <c r="D171" s="1" t="s">
        <v>32</v>
      </c>
      <c r="E171" s="1" t="s">
        <v>29</v>
      </c>
      <c r="F171" s="1">
        <v>12</v>
      </c>
      <c r="G171" s="1" t="s">
        <v>33</v>
      </c>
      <c r="H171" s="1" t="s">
        <v>38</v>
      </c>
      <c r="I171" s="1" t="s">
        <v>45</v>
      </c>
      <c r="J171" s="1">
        <v>-4</v>
      </c>
      <c r="K171" s="1">
        <v>74</v>
      </c>
      <c r="L171" s="1" t="s">
        <v>41</v>
      </c>
      <c r="M171" s="1">
        <v>30</v>
      </c>
      <c r="N171" s="1">
        <v>10</v>
      </c>
      <c r="O171" s="1">
        <v>80</v>
      </c>
      <c r="P171" s="1">
        <v>45</v>
      </c>
      <c r="Q171" s="9">
        <f>Coffee_chain[[#This Row],[Other Expenses]]+Coffee_chain[[#This Row],[Cogs]]+Coffee_chain[[#This Row],[Marketing]]</f>
        <v>90</v>
      </c>
      <c r="R171" s="10">
        <f>(SUM(Coffee_chain[[#This Row],[Profit]])/SUM(Coffee_chain[[#This Row],[Sales]]))</f>
        <v>-5.4054054054054057E-2</v>
      </c>
      <c r="S171">
        <f>Coffee_chain[[#This Row],[Target COGS]]-Coffee_chain[[#This Row],[Cogs]]</f>
        <v>-3</v>
      </c>
      <c r="T171" s="13">
        <f>Coffee_chain[[#This Row],[Target Profit]]-Coffee_chain[[#This Row],[Profit]]</f>
        <v>14</v>
      </c>
      <c r="U171">
        <f>Coffee_chain[[#This Row],[Target Sales]]-Coffee_chain[[#This Row],[Sales]]</f>
        <v>6</v>
      </c>
      <c r="V171" s="42"/>
    </row>
    <row r="172" spans="1:22" ht="14.25" customHeight="1" x14ac:dyDescent="0.3">
      <c r="A172" s="1">
        <v>573</v>
      </c>
      <c r="B172" s="1">
        <v>44</v>
      </c>
      <c r="C172" s="2">
        <v>41214</v>
      </c>
      <c r="D172" s="1" t="s">
        <v>32</v>
      </c>
      <c r="E172" s="1" t="s">
        <v>17</v>
      </c>
      <c r="F172" s="1">
        <v>40</v>
      </c>
      <c r="G172" s="1" t="s">
        <v>18</v>
      </c>
      <c r="H172" s="1" t="s">
        <v>19</v>
      </c>
      <c r="I172" s="1" t="s">
        <v>50</v>
      </c>
      <c r="J172" s="1">
        <v>-8</v>
      </c>
      <c r="K172" s="1">
        <v>106</v>
      </c>
      <c r="L172" s="1" t="s">
        <v>51</v>
      </c>
      <c r="M172" s="1">
        <v>40</v>
      </c>
      <c r="N172" s="1">
        <v>0</v>
      </c>
      <c r="O172" s="1">
        <v>90</v>
      </c>
      <c r="P172" s="1">
        <v>70</v>
      </c>
      <c r="Q172" s="9">
        <f>Coffee_chain[[#This Row],[Other Expenses]]+Coffee_chain[[#This Row],[Cogs]]+Coffee_chain[[#This Row],[Marketing]]</f>
        <v>154</v>
      </c>
      <c r="R172" s="10">
        <f>(SUM(Coffee_chain[[#This Row],[Profit]])/SUM(Coffee_chain[[#This Row],[Sales]]))</f>
        <v>-7.5471698113207544E-2</v>
      </c>
      <c r="S172">
        <f>Coffee_chain[[#This Row],[Target COGS]]-Coffee_chain[[#This Row],[Cogs]]</f>
        <v>-4</v>
      </c>
      <c r="T172" s="13">
        <f>Coffee_chain[[#This Row],[Target Profit]]-Coffee_chain[[#This Row],[Profit]]</f>
        <v>8</v>
      </c>
      <c r="U172">
        <f>Coffee_chain[[#This Row],[Target Sales]]-Coffee_chain[[#This Row],[Sales]]</f>
        <v>-16</v>
      </c>
      <c r="V172" s="42"/>
    </row>
    <row r="173" spans="1:22" ht="14.25" customHeight="1" x14ac:dyDescent="0.3">
      <c r="A173" s="1">
        <v>262</v>
      </c>
      <c r="B173" s="1">
        <v>31</v>
      </c>
      <c r="C173" s="2">
        <v>41214</v>
      </c>
      <c r="D173" s="1" t="s">
        <v>32</v>
      </c>
      <c r="E173" s="1" t="s">
        <v>17</v>
      </c>
      <c r="F173" s="1">
        <v>8</v>
      </c>
      <c r="G173" s="1" t="s">
        <v>18</v>
      </c>
      <c r="H173" s="1" t="s">
        <v>19</v>
      </c>
      <c r="I173" s="1" t="s">
        <v>20</v>
      </c>
      <c r="J173" s="1">
        <v>27</v>
      </c>
      <c r="K173" s="1">
        <v>78</v>
      </c>
      <c r="L173" s="1" t="s">
        <v>52</v>
      </c>
      <c r="M173" s="1">
        <v>20</v>
      </c>
      <c r="N173" s="1">
        <v>40</v>
      </c>
      <c r="O173" s="1">
        <v>70</v>
      </c>
      <c r="P173" s="1">
        <v>20</v>
      </c>
      <c r="Q173" s="9">
        <f>Coffee_chain[[#This Row],[Other Expenses]]+Coffee_chain[[#This Row],[Cogs]]+Coffee_chain[[#This Row],[Marketing]]</f>
        <v>59</v>
      </c>
      <c r="R173" s="10">
        <f>(SUM(Coffee_chain[[#This Row],[Profit]])/SUM(Coffee_chain[[#This Row],[Sales]]))</f>
        <v>0.34615384615384615</v>
      </c>
      <c r="S173">
        <f>Coffee_chain[[#This Row],[Target COGS]]-Coffee_chain[[#This Row],[Cogs]]</f>
        <v>-11</v>
      </c>
      <c r="T173" s="13">
        <f>Coffee_chain[[#This Row],[Target Profit]]-Coffee_chain[[#This Row],[Profit]]</f>
        <v>13</v>
      </c>
      <c r="U173">
        <f>Coffee_chain[[#This Row],[Target Sales]]-Coffee_chain[[#This Row],[Sales]]</f>
        <v>-8</v>
      </c>
      <c r="V173" s="42"/>
    </row>
    <row r="174" spans="1:22" ht="14.25" customHeight="1" x14ac:dyDescent="0.3">
      <c r="A174" s="1">
        <v>475</v>
      </c>
      <c r="B174" s="1">
        <v>69</v>
      </c>
      <c r="C174" s="2">
        <v>41214</v>
      </c>
      <c r="D174" s="1" t="s">
        <v>32</v>
      </c>
      <c r="E174" s="1" t="s">
        <v>25</v>
      </c>
      <c r="F174" s="1">
        <v>21</v>
      </c>
      <c r="G174" s="1" t="s">
        <v>18</v>
      </c>
      <c r="H174" s="1" t="s">
        <v>19</v>
      </c>
      <c r="I174" s="1" t="s">
        <v>22</v>
      </c>
      <c r="J174" s="1">
        <v>38</v>
      </c>
      <c r="K174" s="1">
        <v>150</v>
      </c>
      <c r="L174" s="1" t="s">
        <v>37</v>
      </c>
      <c r="M174" s="1">
        <v>50</v>
      </c>
      <c r="N174" s="1">
        <v>30</v>
      </c>
      <c r="O174" s="1">
        <v>100</v>
      </c>
      <c r="P174" s="1">
        <v>43</v>
      </c>
      <c r="Q174" s="9">
        <f>Coffee_chain[[#This Row],[Other Expenses]]+Coffee_chain[[#This Row],[Cogs]]+Coffee_chain[[#This Row],[Marketing]]</f>
        <v>133</v>
      </c>
      <c r="R174" s="10">
        <f>(SUM(Coffee_chain[[#This Row],[Profit]])/SUM(Coffee_chain[[#This Row],[Sales]]))</f>
        <v>0.25333333333333335</v>
      </c>
      <c r="S174">
        <f>Coffee_chain[[#This Row],[Target COGS]]-Coffee_chain[[#This Row],[Cogs]]</f>
        <v>-19</v>
      </c>
      <c r="T174" s="13">
        <f>Coffee_chain[[#This Row],[Target Profit]]-Coffee_chain[[#This Row],[Profit]]</f>
        <v>-8</v>
      </c>
      <c r="U174">
        <f>Coffee_chain[[#This Row],[Target Sales]]-Coffee_chain[[#This Row],[Sales]]</f>
        <v>-50</v>
      </c>
      <c r="V174" s="42"/>
    </row>
    <row r="175" spans="1:22" ht="14.25" customHeight="1" x14ac:dyDescent="0.3">
      <c r="A175" s="1">
        <v>262</v>
      </c>
      <c r="B175" s="1">
        <v>49</v>
      </c>
      <c r="C175" s="2">
        <v>41214</v>
      </c>
      <c r="D175" s="1" t="s">
        <v>32</v>
      </c>
      <c r="E175" s="1" t="s">
        <v>17</v>
      </c>
      <c r="F175" s="1">
        <v>15</v>
      </c>
      <c r="G175" s="1" t="s">
        <v>18</v>
      </c>
      <c r="H175" s="1" t="s">
        <v>26</v>
      </c>
      <c r="I175" s="1" t="s">
        <v>27</v>
      </c>
      <c r="J175" s="1">
        <v>33</v>
      </c>
      <c r="K175" s="1">
        <v>120</v>
      </c>
      <c r="L175" s="1" t="s">
        <v>52</v>
      </c>
      <c r="M175" s="1">
        <v>40</v>
      </c>
      <c r="N175" s="1">
        <v>20</v>
      </c>
      <c r="O175" s="1">
        <v>90</v>
      </c>
      <c r="P175" s="1">
        <v>38</v>
      </c>
      <c r="Q175" s="9">
        <f>Coffee_chain[[#This Row],[Other Expenses]]+Coffee_chain[[#This Row],[Cogs]]+Coffee_chain[[#This Row],[Marketing]]</f>
        <v>102</v>
      </c>
      <c r="R175" s="10">
        <f>(SUM(Coffee_chain[[#This Row],[Profit]])/SUM(Coffee_chain[[#This Row],[Sales]]))</f>
        <v>0.27500000000000002</v>
      </c>
      <c r="S175">
        <f>Coffee_chain[[#This Row],[Target COGS]]-Coffee_chain[[#This Row],[Cogs]]</f>
        <v>-9</v>
      </c>
      <c r="T175" s="13">
        <f>Coffee_chain[[#This Row],[Target Profit]]-Coffee_chain[[#This Row],[Profit]]</f>
        <v>-13</v>
      </c>
      <c r="U175">
        <f>Coffee_chain[[#This Row],[Target Sales]]-Coffee_chain[[#This Row],[Sales]]</f>
        <v>-30</v>
      </c>
      <c r="V175" s="42"/>
    </row>
    <row r="176" spans="1:22" ht="14.25" customHeight="1" x14ac:dyDescent="0.3">
      <c r="A176" s="1">
        <v>206</v>
      </c>
      <c r="B176" s="1">
        <v>49</v>
      </c>
      <c r="C176" s="2">
        <v>41214</v>
      </c>
      <c r="D176" s="1" t="s">
        <v>32</v>
      </c>
      <c r="E176" s="1" t="s">
        <v>29</v>
      </c>
      <c r="F176" s="1">
        <v>15</v>
      </c>
      <c r="G176" s="1" t="s">
        <v>18</v>
      </c>
      <c r="H176" s="1" t="s">
        <v>26</v>
      </c>
      <c r="I176" s="1" t="s">
        <v>54</v>
      </c>
      <c r="J176" s="1">
        <v>34</v>
      </c>
      <c r="K176" s="1">
        <v>120</v>
      </c>
      <c r="L176" s="1" t="s">
        <v>53</v>
      </c>
      <c r="M176" s="1">
        <v>30</v>
      </c>
      <c r="N176" s="1">
        <v>30</v>
      </c>
      <c r="O176" s="1">
        <v>80</v>
      </c>
      <c r="P176" s="1">
        <v>37</v>
      </c>
      <c r="Q176" s="9">
        <f>Coffee_chain[[#This Row],[Other Expenses]]+Coffee_chain[[#This Row],[Cogs]]+Coffee_chain[[#This Row],[Marketing]]</f>
        <v>101</v>
      </c>
      <c r="R176" s="10">
        <f>(SUM(Coffee_chain[[#This Row],[Profit]])/SUM(Coffee_chain[[#This Row],[Sales]]))</f>
        <v>0.28333333333333333</v>
      </c>
      <c r="S176">
        <f>Coffee_chain[[#This Row],[Target COGS]]-Coffee_chain[[#This Row],[Cogs]]</f>
        <v>-19</v>
      </c>
      <c r="T176" s="13">
        <f>Coffee_chain[[#This Row],[Target Profit]]-Coffee_chain[[#This Row],[Profit]]</f>
        <v>-4</v>
      </c>
      <c r="U176">
        <f>Coffee_chain[[#This Row],[Target Sales]]-Coffee_chain[[#This Row],[Sales]]</f>
        <v>-40</v>
      </c>
      <c r="V176" s="42"/>
    </row>
    <row r="177" spans="1:22" ht="14.25" customHeight="1" x14ac:dyDescent="0.3">
      <c r="A177" s="1">
        <v>970</v>
      </c>
      <c r="B177" s="1">
        <v>43</v>
      </c>
      <c r="C177" s="2">
        <v>41244</v>
      </c>
      <c r="D177" s="1" t="s">
        <v>16</v>
      </c>
      <c r="E177" s="1" t="s">
        <v>17</v>
      </c>
      <c r="F177" s="1">
        <v>14</v>
      </c>
      <c r="G177" s="1" t="s">
        <v>33</v>
      </c>
      <c r="H177" s="1" t="s">
        <v>38</v>
      </c>
      <c r="I177" s="1" t="s">
        <v>45</v>
      </c>
      <c r="J177" s="1">
        <v>29</v>
      </c>
      <c r="K177" s="1">
        <v>99</v>
      </c>
      <c r="L177" s="1" t="s">
        <v>21</v>
      </c>
      <c r="M177" s="1">
        <v>40</v>
      </c>
      <c r="N177" s="1">
        <v>30</v>
      </c>
      <c r="O177" s="1">
        <v>90</v>
      </c>
      <c r="P177" s="1">
        <v>27</v>
      </c>
      <c r="Q177" s="9">
        <f>Coffee_chain[[#This Row],[Other Expenses]]+Coffee_chain[[#This Row],[Cogs]]+Coffee_chain[[#This Row],[Marketing]]</f>
        <v>84</v>
      </c>
      <c r="R177" s="10">
        <f>(SUM(Coffee_chain[[#This Row],[Profit]])/SUM(Coffee_chain[[#This Row],[Sales]]))</f>
        <v>0.29292929292929293</v>
      </c>
      <c r="S177">
        <f>Coffee_chain[[#This Row],[Target COGS]]-Coffee_chain[[#This Row],[Cogs]]</f>
        <v>-3</v>
      </c>
      <c r="T177" s="13">
        <f>Coffee_chain[[#This Row],[Target Profit]]-Coffee_chain[[#This Row],[Profit]]</f>
        <v>1</v>
      </c>
      <c r="U177">
        <f>Coffee_chain[[#This Row],[Target Sales]]-Coffee_chain[[#This Row],[Sales]]</f>
        <v>-9</v>
      </c>
      <c r="V177" s="42"/>
    </row>
    <row r="178" spans="1:22" ht="14.25" customHeight="1" x14ac:dyDescent="0.3">
      <c r="A178" s="1">
        <v>614</v>
      </c>
      <c r="B178" s="1">
        <v>41</v>
      </c>
      <c r="C178" s="2">
        <v>41244</v>
      </c>
      <c r="D178" s="1" t="s">
        <v>16</v>
      </c>
      <c r="E178" s="1" t="s">
        <v>17</v>
      </c>
      <c r="F178" s="1">
        <v>13</v>
      </c>
      <c r="G178" s="1" t="s">
        <v>33</v>
      </c>
      <c r="H178" s="1" t="s">
        <v>38</v>
      </c>
      <c r="I178" s="1" t="s">
        <v>45</v>
      </c>
      <c r="J178" s="1">
        <v>24</v>
      </c>
      <c r="K178" s="1">
        <v>101</v>
      </c>
      <c r="L178" s="1" t="s">
        <v>58</v>
      </c>
      <c r="M178" s="1">
        <v>40</v>
      </c>
      <c r="N178" s="1">
        <v>20</v>
      </c>
      <c r="O178" s="1">
        <v>90</v>
      </c>
      <c r="P178" s="1">
        <v>36</v>
      </c>
      <c r="Q178" s="9">
        <f>Coffee_chain[[#This Row],[Other Expenses]]+Coffee_chain[[#This Row],[Cogs]]+Coffee_chain[[#This Row],[Marketing]]</f>
        <v>90</v>
      </c>
      <c r="R178" s="10">
        <f>(SUM(Coffee_chain[[#This Row],[Profit]])/SUM(Coffee_chain[[#This Row],[Sales]]))</f>
        <v>0.23762376237623761</v>
      </c>
      <c r="S178">
        <f>Coffee_chain[[#This Row],[Target COGS]]-Coffee_chain[[#This Row],[Cogs]]</f>
        <v>-1</v>
      </c>
      <c r="T178" s="13">
        <f>Coffee_chain[[#This Row],[Target Profit]]-Coffee_chain[[#This Row],[Profit]]</f>
        <v>-4</v>
      </c>
      <c r="U178">
        <f>Coffee_chain[[#This Row],[Target Sales]]-Coffee_chain[[#This Row],[Sales]]</f>
        <v>-11</v>
      </c>
      <c r="V178" s="42"/>
    </row>
    <row r="179" spans="1:22" ht="14.25" customHeight="1" x14ac:dyDescent="0.3">
      <c r="A179" s="1">
        <v>339</v>
      </c>
      <c r="B179" s="1">
        <v>47</v>
      </c>
      <c r="C179" s="2">
        <v>41244</v>
      </c>
      <c r="D179" s="1" t="s">
        <v>16</v>
      </c>
      <c r="E179" s="1" t="s">
        <v>25</v>
      </c>
      <c r="F179" s="1">
        <v>42</v>
      </c>
      <c r="G179" s="1" t="s">
        <v>33</v>
      </c>
      <c r="H179" s="1" t="s">
        <v>34</v>
      </c>
      <c r="I179" s="1" t="s">
        <v>46</v>
      </c>
      <c r="J179" s="1">
        <v>-20</v>
      </c>
      <c r="K179" s="1">
        <v>99</v>
      </c>
      <c r="L179" s="1" t="s">
        <v>55</v>
      </c>
      <c r="M179" s="1">
        <v>40</v>
      </c>
      <c r="N179" s="1">
        <v>-10</v>
      </c>
      <c r="O179" s="1">
        <v>90</v>
      </c>
      <c r="P179" s="1">
        <v>72</v>
      </c>
      <c r="Q179" s="9">
        <f>Coffee_chain[[#This Row],[Other Expenses]]+Coffee_chain[[#This Row],[Cogs]]+Coffee_chain[[#This Row],[Marketing]]</f>
        <v>161</v>
      </c>
      <c r="R179" s="10">
        <f>(SUM(Coffee_chain[[#This Row],[Profit]])/SUM(Coffee_chain[[#This Row],[Sales]]))</f>
        <v>-0.20202020202020202</v>
      </c>
      <c r="S179">
        <f>Coffee_chain[[#This Row],[Target COGS]]-Coffee_chain[[#This Row],[Cogs]]</f>
        <v>-7</v>
      </c>
      <c r="T179" s="13">
        <f>Coffee_chain[[#This Row],[Target Profit]]-Coffee_chain[[#This Row],[Profit]]</f>
        <v>10</v>
      </c>
      <c r="U179">
        <f>Coffee_chain[[#This Row],[Target Sales]]-Coffee_chain[[#This Row],[Sales]]</f>
        <v>-9</v>
      </c>
      <c r="V179" s="42"/>
    </row>
    <row r="180" spans="1:22" ht="14.25" customHeight="1" x14ac:dyDescent="0.3">
      <c r="A180" s="1">
        <v>773</v>
      </c>
      <c r="B180" s="1">
        <v>43</v>
      </c>
      <c r="C180" s="2">
        <v>41244</v>
      </c>
      <c r="D180" s="1" t="s">
        <v>16</v>
      </c>
      <c r="E180" s="1" t="s">
        <v>17</v>
      </c>
      <c r="F180" s="1">
        <v>14</v>
      </c>
      <c r="G180" s="1" t="s">
        <v>18</v>
      </c>
      <c r="H180" s="1" t="s">
        <v>19</v>
      </c>
      <c r="I180" s="1" t="s">
        <v>20</v>
      </c>
      <c r="J180" s="1">
        <v>29</v>
      </c>
      <c r="K180" s="1">
        <v>99</v>
      </c>
      <c r="L180" s="1" t="s">
        <v>56</v>
      </c>
      <c r="M180" s="1">
        <v>40</v>
      </c>
      <c r="N180" s="1">
        <v>30</v>
      </c>
      <c r="O180" s="1">
        <v>90</v>
      </c>
      <c r="P180" s="1">
        <v>27</v>
      </c>
      <c r="Q180" s="9">
        <f>Coffee_chain[[#This Row],[Other Expenses]]+Coffee_chain[[#This Row],[Cogs]]+Coffee_chain[[#This Row],[Marketing]]</f>
        <v>84</v>
      </c>
      <c r="R180" s="10">
        <f>(SUM(Coffee_chain[[#This Row],[Profit]])/SUM(Coffee_chain[[#This Row],[Sales]]))</f>
        <v>0.29292929292929293</v>
      </c>
      <c r="S180">
        <f>Coffee_chain[[#This Row],[Target COGS]]-Coffee_chain[[#This Row],[Cogs]]</f>
        <v>-3</v>
      </c>
      <c r="T180" s="13">
        <f>Coffee_chain[[#This Row],[Target Profit]]-Coffee_chain[[#This Row],[Profit]]</f>
        <v>1</v>
      </c>
      <c r="U180">
        <f>Coffee_chain[[#This Row],[Target Sales]]-Coffee_chain[[#This Row],[Sales]]</f>
        <v>-9</v>
      </c>
      <c r="V180" s="42"/>
    </row>
    <row r="181" spans="1:22" ht="14.25" customHeight="1" x14ac:dyDescent="0.3">
      <c r="A181" s="1">
        <v>805</v>
      </c>
      <c r="B181" s="1">
        <v>43</v>
      </c>
      <c r="C181" s="2">
        <v>41244</v>
      </c>
      <c r="D181" s="1" t="s">
        <v>16</v>
      </c>
      <c r="E181" s="1" t="s">
        <v>29</v>
      </c>
      <c r="F181" s="1">
        <v>14</v>
      </c>
      <c r="G181" s="1" t="s">
        <v>18</v>
      </c>
      <c r="H181" s="1" t="s">
        <v>19</v>
      </c>
      <c r="I181" s="1" t="s">
        <v>22</v>
      </c>
      <c r="J181" s="1">
        <v>29</v>
      </c>
      <c r="K181" s="1">
        <v>99</v>
      </c>
      <c r="L181" s="1" t="s">
        <v>31</v>
      </c>
      <c r="M181" s="1">
        <v>40</v>
      </c>
      <c r="N181" s="1">
        <v>30</v>
      </c>
      <c r="O181" s="1">
        <v>90</v>
      </c>
      <c r="P181" s="1">
        <v>27</v>
      </c>
      <c r="Q181" s="9">
        <f>Coffee_chain[[#This Row],[Other Expenses]]+Coffee_chain[[#This Row],[Cogs]]+Coffee_chain[[#This Row],[Marketing]]</f>
        <v>84</v>
      </c>
      <c r="R181" s="10">
        <f>(SUM(Coffee_chain[[#This Row],[Profit]])/SUM(Coffee_chain[[#This Row],[Sales]]))</f>
        <v>0.29292929292929293</v>
      </c>
      <c r="S181">
        <f>Coffee_chain[[#This Row],[Target COGS]]-Coffee_chain[[#This Row],[Cogs]]</f>
        <v>-3</v>
      </c>
      <c r="T181" s="13">
        <f>Coffee_chain[[#This Row],[Target Profit]]-Coffee_chain[[#This Row],[Profit]]</f>
        <v>1</v>
      </c>
      <c r="U181">
        <f>Coffee_chain[[#This Row],[Target Sales]]-Coffee_chain[[#This Row],[Sales]]</f>
        <v>-9</v>
      </c>
      <c r="V181" s="42"/>
    </row>
    <row r="182" spans="1:22" ht="14.25" customHeight="1" x14ac:dyDescent="0.3">
      <c r="A182" s="1">
        <v>303</v>
      </c>
      <c r="B182" s="1">
        <v>46</v>
      </c>
      <c r="C182" s="2">
        <v>41244</v>
      </c>
      <c r="D182" s="1" t="s">
        <v>16</v>
      </c>
      <c r="E182" s="1" t="s">
        <v>17</v>
      </c>
      <c r="F182" s="1">
        <v>17</v>
      </c>
      <c r="G182" s="1" t="s">
        <v>18</v>
      </c>
      <c r="H182" s="1" t="s">
        <v>26</v>
      </c>
      <c r="I182" s="1" t="s">
        <v>27</v>
      </c>
      <c r="J182" s="1">
        <v>6</v>
      </c>
      <c r="K182" s="1">
        <v>103</v>
      </c>
      <c r="L182" s="1" t="s">
        <v>21</v>
      </c>
      <c r="M182" s="1">
        <v>30</v>
      </c>
      <c r="N182" s="1">
        <v>10</v>
      </c>
      <c r="O182" s="1">
        <v>80</v>
      </c>
      <c r="P182" s="1">
        <v>51</v>
      </c>
      <c r="Q182" s="9">
        <f>Coffee_chain[[#This Row],[Other Expenses]]+Coffee_chain[[#This Row],[Cogs]]+Coffee_chain[[#This Row],[Marketing]]</f>
        <v>114</v>
      </c>
      <c r="R182" s="10">
        <f>(SUM(Coffee_chain[[#This Row],[Profit]])/SUM(Coffee_chain[[#This Row],[Sales]]))</f>
        <v>5.8252427184466021E-2</v>
      </c>
      <c r="S182">
        <f>Coffee_chain[[#This Row],[Target COGS]]-Coffee_chain[[#This Row],[Cogs]]</f>
        <v>-16</v>
      </c>
      <c r="T182" s="13">
        <f>Coffee_chain[[#This Row],[Target Profit]]-Coffee_chain[[#This Row],[Profit]]</f>
        <v>4</v>
      </c>
      <c r="U182">
        <f>Coffee_chain[[#This Row],[Target Sales]]-Coffee_chain[[#This Row],[Sales]]</f>
        <v>-23</v>
      </c>
      <c r="V182" s="42"/>
    </row>
    <row r="183" spans="1:22" ht="14.25" customHeight="1" x14ac:dyDescent="0.3">
      <c r="A183" s="1">
        <v>303</v>
      </c>
      <c r="B183" s="1">
        <v>53</v>
      </c>
      <c r="C183" s="2">
        <v>41244</v>
      </c>
      <c r="D183" s="1" t="s">
        <v>16</v>
      </c>
      <c r="E183" s="1" t="s">
        <v>17</v>
      </c>
      <c r="F183" s="1">
        <v>16</v>
      </c>
      <c r="G183" s="1" t="s">
        <v>18</v>
      </c>
      <c r="H183" s="1" t="s">
        <v>26</v>
      </c>
      <c r="I183" s="1" t="s">
        <v>54</v>
      </c>
      <c r="J183" s="1">
        <v>26</v>
      </c>
      <c r="K183" s="1">
        <v>116</v>
      </c>
      <c r="L183" s="1" t="s">
        <v>21</v>
      </c>
      <c r="M183" s="1">
        <v>40</v>
      </c>
      <c r="N183" s="1">
        <v>20</v>
      </c>
      <c r="O183" s="1">
        <v>90</v>
      </c>
      <c r="P183" s="1">
        <v>37</v>
      </c>
      <c r="Q183" s="9">
        <f>Coffee_chain[[#This Row],[Other Expenses]]+Coffee_chain[[#This Row],[Cogs]]+Coffee_chain[[#This Row],[Marketing]]</f>
        <v>106</v>
      </c>
      <c r="R183" s="10">
        <f>(SUM(Coffee_chain[[#This Row],[Profit]])/SUM(Coffee_chain[[#This Row],[Sales]]))</f>
        <v>0.22413793103448276</v>
      </c>
      <c r="S183">
        <f>Coffee_chain[[#This Row],[Target COGS]]-Coffee_chain[[#This Row],[Cogs]]</f>
        <v>-13</v>
      </c>
      <c r="T183" s="13">
        <f>Coffee_chain[[#This Row],[Target Profit]]-Coffee_chain[[#This Row],[Profit]]</f>
        <v>-6</v>
      </c>
      <c r="U183">
        <f>Coffee_chain[[#This Row],[Target Sales]]-Coffee_chain[[#This Row],[Sales]]</f>
        <v>-26</v>
      </c>
      <c r="V183" s="42"/>
    </row>
    <row r="184" spans="1:22" ht="14.25" customHeight="1" x14ac:dyDescent="0.3">
      <c r="A184" s="1">
        <v>617</v>
      </c>
      <c r="B184" s="1">
        <v>33</v>
      </c>
      <c r="C184" s="2">
        <v>41244</v>
      </c>
      <c r="D184" s="1" t="s">
        <v>16</v>
      </c>
      <c r="E184" s="1" t="s">
        <v>25</v>
      </c>
      <c r="F184" s="1">
        <v>9</v>
      </c>
      <c r="G184" s="1" t="s">
        <v>18</v>
      </c>
      <c r="H184" s="1" t="s">
        <v>26</v>
      </c>
      <c r="I184" s="1" t="s">
        <v>27</v>
      </c>
      <c r="J184" s="1">
        <v>29</v>
      </c>
      <c r="K184" s="1">
        <v>82</v>
      </c>
      <c r="L184" s="1" t="s">
        <v>55</v>
      </c>
      <c r="M184" s="1">
        <v>30</v>
      </c>
      <c r="N184" s="1">
        <v>40</v>
      </c>
      <c r="O184" s="1">
        <v>80</v>
      </c>
      <c r="P184" s="1">
        <v>20</v>
      </c>
      <c r="Q184" s="9">
        <f>Coffee_chain[[#This Row],[Other Expenses]]+Coffee_chain[[#This Row],[Cogs]]+Coffee_chain[[#This Row],[Marketing]]</f>
        <v>62</v>
      </c>
      <c r="R184" s="10">
        <f>(SUM(Coffee_chain[[#This Row],[Profit]])/SUM(Coffee_chain[[#This Row],[Sales]]))</f>
        <v>0.35365853658536583</v>
      </c>
      <c r="S184">
        <f>Coffee_chain[[#This Row],[Target COGS]]-Coffee_chain[[#This Row],[Cogs]]</f>
        <v>-3</v>
      </c>
      <c r="T184" s="13">
        <f>Coffee_chain[[#This Row],[Target Profit]]-Coffee_chain[[#This Row],[Profit]]</f>
        <v>11</v>
      </c>
      <c r="U184">
        <f>Coffee_chain[[#This Row],[Target Sales]]-Coffee_chain[[#This Row],[Sales]]</f>
        <v>-2</v>
      </c>
      <c r="V184" s="42"/>
    </row>
    <row r="185" spans="1:22" ht="14.25" customHeight="1" x14ac:dyDescent="0.3">
      <c r="A185" s="1">
        <v>863</v>
      </c>
      <c r="B185" s="1">
        <v>34</v>
      </c>
      <c r="C185" s="2">
        <v>41244</v>
      </c>
      <c r="D185" s="1" t="s">
        <v>16</v>
      </c>
      <c r="E185" s="1" t="s">
        <v>25</v>
      </c>
      <c r="F185" s="1">
        <v>9</v>
      </c>
      <c r="G185" s="1" t="s">
        <v>18</v>
      </c>
      <c r="H185" s="1" t="s">
        <v>26</v>
      </c>
      <c r="I185" s="1" t="s">
        <v>30</v>
      </c>
      <c r="J185" s="1">
        <v>30</v>
      </c>
      <c r="K185" s="1">
        <v>85</v>
      </c>
      <c r="L185" s="1" t="s">
        <v>28</v>
      </c>
      <c r="M185" s="1">
        <v>30</v>
      </c>
      <c r="N185" s="1">
        <v>40</v>
      </c>
      <c r="O185" s="1">
        <v>80</v>
      </c>
      <c r="P185" s="1">
        <v>21</v>
      </c>
      <c r="Q185" s="9">
        <f>Coffee_chain[[#This Row],[Other Expenses]]+Coffee_chain[[#This Row],[Cogs]]+Coffee_chain[[#This Row],[Marketing]]</f>
        <v>64</v>
      </c>
      <c r="R185" s="10">
        <f>(SUM(Coffee_chain[[#This Row],[Profit]])/SUM(Coffee_chain[[#This Row],[Sales]]))</f>
        <v>0.35294117647058826</v>
      </c>
      <c r="S185">
        <f>Coffee_chain[[#This Row],[Target COGS]]-Coffee_chain[[#This Row],[Cogs]]</f>
        <v>-4</v>
      </c>
      <c r="T185" s="13">
        <f>Coffee_chain[[#This Row],[Target Profit]]-Coffee_chain[[#This Row],[Profit]]</f>
        <v>10</v>
      </c>
      <c r="U185">
        <f>Coffee_chain[[#This Row],[Target Sales]]-Coffee_chain[[#This Row],[Sales]]</f>
        <v>-5</v>
      </c>
      <c r="V185" s="42"/>
    </row>
    <row r="186" spans="1:22" ht="14.25" customHeight="1" x14ac:dyDescent="0.3">
      <c r="A186" s="1">
        <v>641</v>
      </c>
      <c r="B186" s="1">
        <v>0</v>
      </c>
      <c r="C186" s="2">
        <v>41244</v>
      </c>
      <c r="D186" s="1" t="s">
        <v>32</v>
      </c>
      <c r="E186" s="1" t="s">
        <v>17</v>
      </c>
      <c r="F186" s="1">
        <v>0</v>
      </c>
      <c r="G186" s="1" t="s">
        <v>33</v>
      </c>
      <c r="H186" s="1" t="s">
        <v>34</v>
      </c>
      <c r="I186" s="1" t="s">
        <v>35</v>
      </c>
      <c r="J186" s="1">
        <v>32</v>
      </c>
      <c r="K186" s="1">
        <v>43</v>
      </c>
      <c r="L186" s="1" t="s">
        <v>36</v>
      </c>
      <c r="M186" s="1">
        <v>0</v>
      </c>
      <c r="N186" s="1">
        <v>40</v>
      </c>
      <c r="O186" s="1">
        <v>50</v>
      </c>
      <c r="P186" s="1">
        <v>11</v>
      </c>
      <c r="Q186" s="9">
        <f>Coffee_chain[[#This Row],[Other Expenses]]+Coffee_chain[[#This Row],[Cogs]]+Coffee_chain[[#This Row],[Marketing]]</f>
        <v>11</v>
      </c>
      <c r="R186" s="10">
        <f>(SUM(Coffee_chain[[#This Row],[Profit]])/SUM(Coffee_chain[[#This Row],[Sales]]))</f>
        <v>0.7441860465116279</v>
      </c>
      <c r="S186">
        <f>Coffee_chain[[#This Row],[Target COGS]]-Coffee_chain[[#This Row],[Cogs]]</f>
        <v>0</v>
      </c>
      <c r="T186" s="13">
        <f>Coffee_chain[[#This Row],[Target Profit]]-Coffee_chain[[#This Row],[Profit]]</f>
        <v>8</v>
      </c>
      <c r="U186">
        <f>Coffee_chain[[#This Row],[Target Sales]]-Coffee_chain[[#This Row],[Sales]]</f>
        <v>7</v>
      </c>
      <c r="V186" s="42"/>
    </row>
    <row r="187" spans="1:22" ht="14.25" customHeight="1" x14ac:dyDescent="0.3">
      <c r="A187" s="1">
        <v>225</v>
      </c>
      <c r="B187" s="1">
        <v>43</v>
      </c>
      <c r="C187" s="2">
        <v>41244</v>
      </c>
      <c r="D187" s="1" t="s">
        <v>32</v>
      </c>
      <c r="E187" s="1" t="s">
        <v>23</v>
      </c>
      <c r="F187" s="1">
        <v>13</v>
      </c>
      <c r="G187" s="1" t="s">
        <v>33</v>
      </c>
      <c r="H187" s="1" t="s">
        <v>34</v>
      </c>
      <c r="I187" s="1" t="s">
        <v>35</v>
      </c>
      <c r="J187" s="1">
        <v>27</v>
      </c>
      <c r="K187" s="1">
        <v>106</v>
      </c>
      <c r="L187" s="1" t="s">
        <v>48</v>
      </c>
      <c r="M187" s="1">
        <v>30</v>
      </c>
      <c r="N187" s="1">
        <v>20</v>
      </c>
      <c r="O187" s="1">
        <v>80</v>
      </c>
      <c r="P187" s="1">
        <v>36</v>
      </c>
      <c r="Q187" s="9">
        <f>Coffee_chain[[#This Row],[Other Expenses]]+Coffee_chain[[#This Row],[Cogs]]+Coffee_chain[[#This Row],[Marketing]]</f>
        <v>92</v>
      </c>
      <c r="R187" s="10">
        <f>(SUM(Coffee_chain[[#This Row],[Profit]])/SUM(Coffee_chain[[#This Row],[Sales]]))</f>
        <v>0.25471698113207547</v>
      </c>
      <c r="S187">
        <f>Coffee_chain[[#This Row],[Target COGS]]-Coffee_chain[[#This Row],[Cogs]]</f>
        <v>-13</v>
      </c>
      <c r="T187" s="13">
        <f>Coffee_chain[[#This Row],[Target Profit]]-Coffee_chain[[#This Row],[Profit]]</f>
        <v>-7</v>
      </c>
      <c r="U187">
        <f>Coffee_chain[[#This Row],[Target Sales]]-Coffee_chain[[#This Row],[Sales]]</f>
        <v>-26</v>
      </c>
      <c r="V187" s="42"/>
    </row>
    <row r="188" spans="1:22" ht="14.25" customHeight="1" x14ac:dyDescent="0.3">
      <c r="A188" s="1">
        <v>702</v>
      </c>
      <c r="B188" s="1">
        <v>31</v>
      </c>
      <c r="C188" s="2">
        <v>41244</v>
      </c>
      <c r="D188" s="1" t="s">
        <v>32</v>
      </c>
      <c r="E188" s="1" t="s">
        <v>29</v>
      </c>
      <c r="F188" s="1">
        <v>9</v>
      </c>
      <c r="G188" s="1" t="s">
        <v>33</v>
      </c>
      <c r="H188" s="1" t="s">
        <v>38</v>
      </c>
      <c r="I188" s="1" t="s">
        <v>39</v>
      </c>
      <c r="J188" s="1">
        <v>8</v>
      </c>
      <c r="K188" s="1">
        <v>69</v>
      </c>
      <c r="L188" s="1" t="s">
        <v>41</v>
      </c>
      <c r="M188" s="1">
        <v>30</v>
      </c>
      <c r="N188" s="1">
        <v>30</v>
      </c>
      <c r="O188" s="1">
        <v>80</v>
      </c>
      <c r="P188" s="1">
        <v>30</v>
      </c>
      <c r="Q188" s="9">
        <f>Coffee_chain[[#This Row],[Other Expenses]]+Coffee_chain[[#This Row],[Cogs]]+Coffee_chain[[#This Row],[Marketing]]</f>
        <v>70</v>
      </c>
      <c r="R188" s="10">
        <f>(SUM(Coffee_chain[[#This Row],[Profit]])/SUM(Coffee_chain[[#This Row],[Sales]]))</f>
        <v>0.11594202898550725</v>
      </c>
      <c r="S188">
        <f>Coffee_chain[[#This Row],[Target COGS]]-Coffee_chain[[#This Row],[Cogs]]</f>
        <v>-1</v>
      </c>
      <c r="T188" s="13">
        <f>Coffee_chain[[#This Row],[Target Profit]]-Coffee_chain[[#This Row],[Profit]]</f>
        <v>22</v>
      </c>
      <c r="U188">
        <f>Coffee_chain[[#This Row],[Target Sales]]-Coffee_chain[[#This Row],[Sales]]</f>
        <v>11</v>
      </c>
      <c r="V188" s="42"/>
    </row>
    <row r="189" spans="1:22" ht="14.25" customHeight="1" x14ac:dyDescent="0.3">
      <c r="A189" s="1">
        <v>515</v>
      </c>
      <c r="B189" s="1">
        <v>23</v>
      </c>
      <c r="C189" s="2">
        <v>41244</v>
      </c>
      <c r="D189" s="1" t="s">
        <v>32</v>
      </c>
      <c r="E189" s="1" t="s">
        <v>17</v>
      </c>
      <c r="F189" s="1">
        <v>6</v>
      </c>
      <c r="G189" s="1" t="s">
        <v>33</v>
      </c>
      <c r="H189" s="1" t="s">
        <v>34</v>
      </c>
      <c r="I189" s="1" t="s">
        <v>46</v>
      </c>
      <c r="J189" s="1">
        <v>17</v>
      </c>
      <c r="K189" s="1">
        <v>58</v>
      </c>
      <c r="L189" s="1" t="s">
        <v>36</v>
      </c>
      <c r="M189" s="1">
        <v>20</v>
      </c>
      <c r="N189" s="1">
        <v>40</v>
      </c>
      <c r="O189" s="1">
        <v>70</v>
      </c>
      <c r="P189" s="1">
        <v>18</v>
      </c>
      <c r="Q189" s="9">
        <f>Coffee_chain[[#This Row],[Other Expenses]]+Coffee_chain[[#This Row],[Cogs]]+Coffee_chain[[#This Row],[Marketing]]</f>
        <v>47</v>
      </c>
      <c r="R189" s="10">
        <f>(SUM(Coffee_chain[[#This Row],[Profit]])/SUM(Coffee_chain[[#This Row],[Sales]]))</f>
        <v>0.29310344827586204</v>
      </c>
      <c r="S189">
        <f>Coffee_chain[[#This Row],[Target COGS]]-Coffee_chain[[#This Row],[Cogs]]</f>
        <v>-3</v>
      </c>
      <c r="T189" s="13">
        <f>Coffee_chain[[#This Row],[Target Profit]]-Coffee_chain[[#This Row],[Profit]]</f>
        <v>23</v>
      </c>
      <c r="U189">
        <f>Coffee_chain[[#This Row],[Target Sales]]-Coffee_chain[[#This Row],[Sales]]</f>
        <v>12</v>
      </c>
      <c r="V189" s="42"/>
    </row>
    <row r="190" spans="1:22" ht="14.25" customHeight="1" x14ac:dyDescent="0.3">
      <c r="A190" s="1">
        <v>985</v>
      </c>
      <c r="B190" s="1">
        <v>41</v>
      </c>
      <c r="C190" s="2">
        <v>41244</v>
      </c>
      <c r="D190" s="1" t="s">
        <v>32</v>
      </c>
      <c r="E190" s="1" t="s">
        <v>23</v>
      </c>
      <c r="F190" s="1">
        <v>12</v>
      </c>
      <c r="G190" s="1" t="s">
        <v>33</v>
      </c>
      <c r="H190" s="1" t="s">
        <v>34</v>
      </c>
      <c r="I190" s="1" t="s">
        <v>46</v>
      </c>
      <c r="J190" s="1">
        <v>31</v>
      </c>
      <c r="K190" s="1">
        <v>107</v>
      </c>
      <c r="L190" s="1" t="s">
        <v>48</v>
      </c>
      <c r="M190" s="1">
        <v>30</v>
      </c>
      <c r="N190" s="1">
        <v>20</v>
      </c>
      <c r="O190" s="1">
        <v>80</v>
      </c>
      <c r="P190" s="1">
        <v>35</v>
      </c>
      <c r="Q190" s="9">
        <f>Coffee_chain[[#This Row],[Other Expenses]]+Coffee_chain[[#This Row],[Cogs]]+Coffee_chain[[#This Row],[Marketing]]</f>
        <v>88</v>
      </c>
      <c r="R190" s="10">
        <f>(SUM(Coffee_chain[[#This Row],[Profit]])/SUM(Coffee_chain[[#This Row],[Sales]]))</f>
        <v>0.28971962616822428</v>
      </c>
      <c r="S190">
        <f>Coffee_chain[[#This Row],[Target COGS]]-Coffee_chain[[#This Row],[Cogs]]</f>
        <v>-11</v>
      </c>
      <c r="T190" s="13">
        <f>Coffee_chain[[#This Row],[Target Profit]]-Coffee_chain[[#This Row],[Profit]]</f>
        <v>-11</v>
      </c>
      <c r="U190">
        <f>Coffee_chain[[#This Row],[Target Sales]]-Coffee_chain[[#This Row],[Sales]]</f>
        <v>-27</v>
      </c>
      <c r="V190" s="42"/>
    </row>
    <row r="191" spans="1:22" ht="14.25" customHeight="1" x14ac:dyDescent="0.3">
      <c r="A191" s="1">
        <v>971</v>
      </c>
      <c r="B191" s="1">
        <v>46</v>
      </c>
      <c r="C191" s="2">
        <v>41244</v>
      </c>
      <c r="D191" s="1" t="s">
        <v>32</v>
      </c>
      <c r="E191" s="1" t="s">
        <v>29</v>
      </c>
      <c r="F191" s="1">
        <v>17</v>
      </c>
      <c r="G191" s="1" t="s">
        <v>33</v>
      </c>
      <c r="H191" s="1" t="s">
        <v>34</v>
      </c>
      <c r="I191" s="1" t="s">
        <v>47</v>
      </c>
      <c r="J191" s="1">
        <v>6</v>
      </c>
      <c r="K191" s="1">
        <v>103</v>
      </c>
      <c r="L191" s="1" t="s">
        <v>49</v>
      </c>
      <c r="M191" s="1">
        <v>40</v>
      </c>
      <c r="N191" s="1">
        <v>10</v>
      </c>
      <c r="O191" s="1">
        <v>90</v>
      </c>
      <c r="P191" s="1">
        <v>51</v>
      </c>
      <c r="Q191" s="9">
        <f>Coffee_chain[[#This Row],[Other Expenses]]+Coffee_chain[[#This Row],[Cogs]]+Coffee_chain[[#This Row],[Marketing]]</f>
        <v>114</v>
      </c>
      <c r="R191" s="10">
        <f>(SUM(Coffee_chain[[#This Row],[Profit]])/SUM(Coffee_chain[[#This Row],[Sales]]))</f>
        <v>5.8252427184466021E-2</v>
      </c>
      <c r="S191">
        <f>Coffee_chain[[#This Row],[Target COGS]]-Coffee_chain[[#This Row],[Cogs]]</f>
        <v>-6</v>
      </c>
      <c r="T191" s="13">
        <f>Coffee_chain[[#This Row],[Target Profit]]-Coffee_chain[[#This Row],[Profit]]</f>
        <v>4</v>
      </c>
      <c r="U191">
        <f>Coffee_chain[[#This Row],[Target Sales]]-Coffee_chain[[#This Row],[Sales]]</f>
        <v>-13</v>
      </c>
      <c r="V191" s="42"/>
    </row>
    <row r="192" spans="1:22" ht="14.25" customHeight="1" x14ac:dyDescent="0.3">
      <c r="A192" s="1">
        <v>262</v>
      </c>
      <c r="B192" s="1">
        <v>43</v>
      </c>
      <c r="C192" s="2">
        <v>41244</v>
      </c>
      <c r="D192" s="1" t="s">
        <v>32</v>
      </c>
      <c r="E192" s="1" t="s">
        <v>17</v>
      </c>
      <c r="F192" s="1">
        <v>13</v>
      </c>
      <c r="G192" s="1" t="s">
        <v>18</v>
      </c>
      <c r="H192" s="1" t="s">
        <v>26</v>
      </c>
      <c r="I192" s="1" t="s">
        <v>27</v>
      </c>
      <c r="J192" s="1">
        <v>28</v>
      </c>
      <c r="K192" s="1">
        <v>106</v>
      </c>
      <c r="L192" s="1" t="s">
        <v>52</v>
      </c>
      <c r="M192" s="1">
        <v>30</v>
      </c>
      <c r="N192" s="1">
        <v>20</v>
      </c>
      <c r="O192" s="1">
        <v>80</v>
      </c>
      <c r="P192" s="1">
        <v>35</v>
      </c>
      <c r="Q192" s="9">
        <f>Coffee_chain[[#This Row],[Other Expenses]]+Coffee_chain[[#This Row],[Cogs]]+Coffee_chain[[#This Row],[Marketing]]</f>
        <v>91</v>
      </c>
      <c r="R192" s="10">
        <f>(SUM(Coffee_chain[[#This Row],[Profit]])/SUM(Coffee_chain[[#This Row],[Sales]]))</f>
        <v>0.26415094339622641</v>
      </c>
      <c r="S192">
        <f>Coffee_chain[[#This Row],[Target COGS]]-Coffee_chain[[#This Row],[Cogs]]</f>
        <v>-13</v>
      </c>
      <c r="T192" s="13">
        <f>Coffee_chain[[#This Row],[Target Profit]]-Coffee_chain[[#This Row],[Profit]]</f>
        <v>-8</v>
      </c>
      <c r="U192">
        <f>Coffee_chain[[#This Row],[Target Sales]]-Coffee_chain[[#This Row],[Sales]]</f>
        <v>-26</v>
      </c>
      <c r="V192" s="42"/>
    </row>
    <row r="193" spans="1:22" ht="14.25" customHeight="1" x14ac:dyDescent="0.3">
      <c r="A193" s="1">
        <v>959</v>
      </c>
      <c r="B193" s="1">
        <v>33</v>
      </c>
      <c r="C193" s="2">
        <v>41244</v>
      </c>
      <c r="D193" s="1" t="s">
        <v>32</v>
      </c>
      <c r="E193" s="1" t="s">
        <v>25</v>
      </c>
      <c r="F193" s="1">
        <v>9</v>
      </c>
      <c r="G193" s="1" t="s">
        <v>18</v>
      </c>
      <c r="H193" s="1" t="s">
        <v>26</v>
      </c>
      <c r="I193" s="1" t="s">
        <v>30</v>
      </c>
      <c r="J193" s="1">
        <v>28</v>
      </c>
      <c r="K193" s="1">
        <v>82</v>
      </c>
      <c r="L193" s="1" t="s">
        <v>37</v>
      </c>
      <c r="M193" s="1">
        <v>30</v>
      </c>
      <c r="N193" s="1">
        <v>40</v>
      </c>
      <c r="O193" s="1">
        <v>80</v>
      </c>
      <c r="P193" s="1">
        <v>21</v>
      </c>
      <c r="Q193" s="9">
        <f>Coffee_chain[[#This Row],[Other Expenses]]+Coffee_chain[[#This Row],[Cogs]]+Coffee_chain[[#This Row],[Marketing]]</f>
        <v>63</v>
      </c>
      <c r="R193" s="10">
        <f>(SUM(Coffee_chain[[#This Row],[Profit]])/SUM(Coffee_chain[[#This Row],[Sales]]))</f>
        <v>0.34146341463414637</v>
      </c>
      <c r="S193">
        <f>Coffee_chain[[#This Row],[Target COGS]]-Coffee_chain[[#This Row],[Cogs]]</f>
        <v>-3</v>
      </c>
      <c r="T193" s="13">
        <f>Coffee_chain[[#This Row],[Target Profit]]-Coffee_chain[[#This Row],[Profit]]</f>
        <v>12</v>
      </c>
      <c r="U193">
        <f>Coffee_chain[[#This Row],[Target Sales]]-Coffee_chain[[#This Row],[Sales]]</f>
        <v>-2</v>
      </c>
      <c r="V193" s="42"/>
    </row>
    <row r="194" spans="1:22" ht="14.25" customHeight="1" x14ac:dyDescent="0.3">
      <c r="A194" s="1">
        <v>435</v>
      </c>
      <c r="B194" s="1">
        <v>49</v>
      </c>
      <c r="C194" s="2">
        <v>41244</v>
      </c>
      <c r="D194" s="1" t="s">
        <v>32</v>
      </c>
      <c r="E194" s="1" t="s">
        <v>29</v>
      </c>
      <c r="F194" s="1">
        <v>44</v>
      </c>
      <c r="G194" s="1" t="s">
        <v>18</v>
      </c>
      <c r="H194" s="1" t="s">
        <v>26</v>
      </c>
      <c r="I194" s="1" t="s">
        <v>27</v>
      </c>
      <c r="J194" s="1">
        <v>-4</v>
      </c>
      <c r="K194" s="1">
        <v>118</v>
      </c>
      <c r="L194" s="1" t="s">
        <v>42</v>
      </c>
      <c r="M194" s="1">
        <v>30</v>
      </c>
      <c r="N194" s="1">
        <v>0</v>
      </c>
      <c r="O194" s="1">
        <v>80</v>
      </c>
      <c r="P194" s="1">
        <v>73</v>
      </c>
      <c r="Q194" s="9">
        <f>Coffee_chain[[#This Row],[Other Expenses]]+Coffee_chain[[#This Row],[Cogs]]+Coffee_chain[[#This Row],[Marketing]]</f>
        <v>166</v>
      </c>
      <c r="R194" s="10">
        <f>(SUM(Coffee_chain[[#This Row],[Profit]])/SUM(Coffee_chain[[#This Row],[Sales]]))</f>
        <v>-3.3898305084745763E-2</v>
      </c>
      <c r="S194">
        <f>Coffee_chain[[#This Row],[Target COGS]]-Coffee_chain[[#This Row],[Cogs]]</f>
        <v>-19</v>
      </c>
      <c r="T194" s="13">
        <f>Coffee_chain[[#This Row],[Target Profit]]-Coffee_chain[[#This Row],[Profit]]</f>
        <v>4</v>
      </c>
      <c r="U194">
        <f>Coffee_chain[[#This Row],[Target Sales]]-Coffee_chain[[#This Row],[Sales]]</f>
        <v>-38</v>
      </c>
      <c r="V194" s="42"/>
    </row>
    <row r="195" spans="1:22" ht="14.25" customHeight="1" x14ac:dyDescent="0.3">
      <c r="A195" s="1">
        <v>360</v>
      </c>
      <c r="B195" s="1">
        <v>55</v>
      </c>
      <c r="C195" s="2">
        <v>41244</v>
      </c>
      <c r="D195" s="1" t="s">
        <v>32</v>
      </c>
      <c r="E195" s="1" t="s">
        <v>29</v>
      </c>
      <c r="F195" s="1">
        <v>49</v>
      </c>
      <c r="G195" s="1" t="s">
        <v>18</v>
      </c>
      <c r="H195" s="1" t="s">
        <v>26</v>
      </c>
      <c r="I195" s="1" t="s">
        <v>30</v>
      </c>
      <c r="J195" s="1">
        <v>-3</v>
      </c>
      <c r="K195" s="1">
        <v>131</v>
      </c>
      <c r="L195" s="1" t="s">
        <v>53</v>
      </c>
      <c r="M195" s="1">
        <v>40</v>
      </c>
      <c r="N195" s="1">
        <v>-10</v>
      </c>
      <c r="O195" s="1">
        <v>90</v>
      </c>
      <c r="P195" s="1">
        <v>79</v>
      </c>
      <c r="Q195" s="9">
        <f>Coffee_chain[[#This Row],[Other Expenses]]+Coffee_chain[[#This Row],[Cogs]]+Coffee_chain[[#This Row],[Marketing]]</f>
        <v>183</v>
      </c>
      <c r="R195" s="10">
        <f>(SUM(Coffee_chain[[#This Row],[Profit]])/SUM(Coffee_chain[[#This Row],[Sales]]))</f>
        <v>-2.2900763358778626E-2</v>
      </c>
      <c r="S195">
        <f>Coffee_chain[[#This Row],[Target COGS]]-Coffee_chain[[#This Row],[Cogs]]</f>
        <v>-15</v>
      </c>
      <c r="T195" s="13">
        <f>Coffee_chain[[#This Row],[Target Profit]]-Coffee_chain[[#This Row],[Profit]]</f>
        <v>-7</v>
      </c>
      <c r="U195">
        <f>Coffee_chain[[#This Row],[Target Sales]]-Coffee_chain[[#This Row],[Sales]]</f>
        <v>-41</v>
      </c>
      <c r="V195" s="42"/>
    </row>
    <row r="196" spans="1:22" ht="14.25" customHeight="1" x14ac:dyDescent="0.3">
      <c r="A196" s="1">
        <v>303</v>
      </c>
      <c r="B196" s="1">
        <v>39</v>
      </c>
      <c r="C196" s="2">
        <v>41548</v>
      </c>
      <c r="D196" s="1" t="s">
        <v>16</v>
      </c>
      <c r="E196" s="1" t="s">
        <v>17</v>
      </c>
      <c r="F196" s="1">
        <v>12</v>
      </c>
      <c r="G196" s="1" t="s">
        <v>33</v>
      </c>
      <c r="H196" s="1" t="s">
        <v>38</v>
      </c>
      <c r="I196" s="1" t="s">
        <v>45</v>
      </c>
      <c r="J196" s="3">
        <v>40</v>
      </c>
      <c r="K196" s="1">
        <v>96</v>
      </c>
      <c r="L196" s="1" t="s">
        <v>21</v>
      </c>
      <c r="M196" s="1">
        <v>30</v>
      </c>
      <c r="N196" s="1">
        <v>50</v>
      </c>
      <c r="O196" s="1">
        <v>80</v>
      </c>
      <c r="P196" s="1">
        <v>24</v>
      </c>
      <c r="Q196" s="9">
        <f>Coffee_chain[[#This Row],[Other Expenses]]+Coffee_chain[[#This Row],[Cogs]]+Coffee_chain[[#This Row],[Marketing]]</f>
        <v>75</v>
      </c>
      <c r="R196" s="10">
        <f>(SUM(Coffee_chain[[#This Row],[Profit]])/SUM(Coffee_chain[[#This Row],[Sales]]))</f>
        <v>0.41666666666666669</v>
      </c>
      <c r="S196">
        <f>Coffee_chain[[#This Row],[Target COGS]]-Coffee_chain[[#This Row],[Cogs]]</f>
        <v>-9</v>
      </c>
      <c r="T196" s="13">
        <f>Coffee_chain[[#This Row],[Target Profit]]-Coffee_chain[[#This Row],[Profit]]</f>
        <v>10</v>
      </c>
      <c r="U196">
        <f>Coffee_chain[[#This Row],[Target Sales]]-Coffee_chain[[#This Row],[Sales]]</f>
        <v>-16</v>
      </c>
      <c r="V196" s="42"/>
    </row>
    <row r="197" spans="1:22" ht="14.25" customHeight="1" x14ac:dyDescent="0.3">
      <c r="A197" s="1">
        <v>904</v>
      </c>
      <c r="B197" s="1">
        <v>80</v>
      </c>
      <c r="C197" s="2">
        <v>41548</v>
      </c>
      <c r="D197" s="1" t="s">
        <v>16</v>
      </c>
      <c r="E197" s="1" t="s">
        <v>25</v>
      </c>
      <c r="F197" s="1">
        <v>24</v>
      </c>
      <c r="G197" s="1" t="s">
        <v>18</v>
      </c>
      <c r="H197" s="1" t="s">
        <v>19</v>
      </c>
      <c r="I197" s="1" t="s">
        <v>22</v>
      </c>
      <c r="J197" s="3">
        <v>71</v>
      </c>
      <c r="K197" s="1">
        <v>185</v>
      </c>
      <c r="L197" s="1" t="s">
        <v>28</v>
      </c>
      <c r="M197" s="1">
        <v>40</v>
      </c>
      <c r="N197" s="1">
        <v>40</v>
      </c>
      <c r="O197" s="1">
        <v>90</v>
      </c>
      <c r="P197" s="1">
        <v>46</v>
      </c>
      <c r="Q197" s="9">
        <f>Coffee_chain[[#This Row],[Other Expenses]]+Coffee_chain[[#This Row],[Cogs]]+Coffee_chain[[#This Row],[Marketing]]</f>
        <v>150</v>
      </c>
      <c r="R197" s="10">
        <f>(SUM(Coffee_chain[[#This Row],[Profit]])/SUM(Coffee_chain[[#This Row],[Sales]]))</f>
        <v>0.38378378378378381</v>
      </c>
      <c r="S197">
        <f>Coffee_chain[[#This Row],[Target COGS]]-Coffee_chain[[#This Row],[Cogs]]</f>
        <v>-40</v>
      </c>
      <c r="T197" s="13">
        <f>Coffee_chain[[#This Row],[Target Profit]]-Coffee_chain[[#This Row],[Profit]]</f>
        <v>-31</v>
      </c>
      <c r="U197">
        <f>Coffee_chain[[#This Row],[Target Sales]]-Coffee_chain[[#This Row],[Sales]]</f>
        <v>-95</v>
      </c>
      <c r="V197" s="42"/>
    </row>
    <row r="198" spans="1:22" ht="14.25" customHeight="1" x14ac:dyDescent="0.3">
      <c r="A198" s="1">
        <v>720</v>
      </c>
      <c r="B198" s="1">
        <v>54</v>
      </c>
      <c r="C198" s="2">
        <v>41548</v>
      </c>
      <c r="D198" s="1" t="s">
        <v>16</v>
      </c>
      <c r="E198" s="1" t="s">
        <v>17</v>
      </c>
      <c r="F198" s="1">
        <v>20</v>
      </c>
      <c r="G198" s="1" t="s">
        <v>18</v>
      </c>
      <c r="H198" s="1" t="s">
        <v>26</v>
      </c>
      <c r="I198" s="1" t="s">
        <v>27</v>
      </c>
      <c r="J198" s="3">
        <v>19</v>
      </c>
      <c r="K198" s="1">
        <v>128</v>
      </c>
      <c r="L198" s="1" t="s">
        <v>21</v>
      </c>
      <c r="M198" s="1">
        <v>30</v>
      </c>
      <c r="N198" s="1">
        <v>30</v>
      </c>
      <c r="O198" s="1">
        <v>80</v>
      </c>
      <c r="P198" s="1">
        <v>53</v>
      </c>
      <c r="Q198" s="9">
        <f>Coffee_chain[[#This Row],[Other Expenses]]+Coffee_chain[[#This Row],[Cogs]]+Coffee_chain[[#This Row],[Marketing]]</f>
        <v>127</v>
      </c>
      <c r="R198" s="10">
        <f>(SUM(Coffee_chain[[#This Row],[Profit]])/SUM(Coffee_chain[[#This Row],[Sales]]))</f>
        <v>0.1484375</v>
      </c>
      <c r="S198">
        <f>Coffee_chain[[#This Row],[Target COGS]]-Coffee_chain[[#This Row],[Cogs]]</f>
        <v>-24</v>
      </c>
      <c r="T198" s="13">
        <f>Coffee_chain[[#This Row],[Target Profit]]-Coffee_chain[[#This Row],[Profit]]</f>
        <v>11</v>
      </c>
      <c r="U198">
        <f>Coffee_chain[[#This Row],[Target Sales]]-Coffee_chain[[#This Row],[Sales]]</f>
        <v>-48</v>
      </c>
      <c r="V198" s="42"/>
    </row>
    <row r="199" spans="1:22" ht="14.25" customHeight="1" x14ac:dyDescent="0.3">
      <c r="A199" s="1">
        <v>970</v>
      </c>
      <c r="B199" s="1">
        <v>54</v>
      </c>
      <c r="C199" s="2">
        <v>41548</v>
      </c>
      <c r="D199" s="1" t="s">
        <v>16</v>
      </c>
      <c r="E199" s="1" t="s">
        <v>17</v>
      </c>
      <c r="F199" s="1">
        <v>16</v>
      </c>
      <c r="G199" s="1" t="s">
        <v>18</v>
      </c>
      <c r="H199" s="1" t="s">
        <v>26</v>
      </c>
      <c r="I199" s="1" t="s">
        <v>54</v>
      </c>
      <c r="J199" s="3">
        <v>40</v>
      </c>
      <c r="K199" s="1">
        <v>126</v>
      </c>
      <c r="L199" s="1" t="s">
        <v>21</v>
      </c>
      <c r="M199" s="1">
        <v>30</v>
      </c>
      <c r="N199" s="1">
        <v>40</v>
      </c>
      <c r="O199" s="1">
        <v>80</v>
      </c>
      <c r="P199" s="1">
        <v>37</v>
      </c>
      <c r="Q199" s="9">
        <f>Coffee_chain[[#This Row],[Other Expenses]]+Coffee_chain[[#This Row],[Cogs]]+Coffee_chain[[#This Row],[Marketing]]</f>
        <v>107</v>
      </c>
      <c r="R199" s="10">
        <f>(SUM(Coffee_chain[[#This Row],[Profit]])/SUM(Coffee_chain[[#This Row],[Sales]]))</f>
        <v>0.31746031746031744</v>
      </c>
      <c r="S199">
        <f>Coffee_chain[[#This Row],[Target COGS]]-Coffee_chain[[#This Row],[Cogs]]</f>
        <v>-24</v>
      </c>
      <c r="T199" s="13">
        <f>Coffee_chain[[#This Row],[Target Profit]]-Coffee_chain[[#This Row],[Profit]]</f>
        <v>0</v>
      </c>
      <c r="U199">
        <f>Coffee_chain[[#This Row],[Target Sales]]-Coffee_chain[[#This Row],[Sales]]</f>
        <v>-46</v>
      </c>
      <c r="V199" s="42"/>
    </row>
    <row r="200" spans="1:22" ht="14.25" customHeight="1" x14ac:dyDescent="0.3">
      <c r="A200" s="1">
        <v>978</v>
      </c>
      <c r="B200" s="1">
        <v>27</v>
      </c>
      <c r="C200" s="2">
        <v>41548</v>
      </c>
      <c r="D200" s="1" t="s">
        <v>16</v>
      </c>
      <c r="E200" s="1" t="s">
        <v>25</v>
      </c>
      <c r="F200" s="1">
        <v>7</v>
      </c>
      <c r="G200" s="1" t="s">
        <v>18</v>
      </c>
      <c r="H200" s="1" t="s">
        <v>26</v>
      </c>
      <c r="I200" s="1" t="s">
        <v>27</v>
      </c>
      <c r="J200" s="3">
        <v>30</v>
      </c>
      <c r="K200" s="1">
        <v>70</v>
      </c>
      <c r="L200" s="1" t="s">
        <v>55</v>
      </c>
      <c r="M200" s="1">
        <v>20</v>
      </c>
      <c r="N200" s="1">
        <v>50</v>
      </c>
      <c r="O200" s="1">
        <v>70</v>
      </c>
      <c r="P200" s="1">
        <v>19</v>
      </c>
      <c r="Q200" s="9">
        <f>Coffee_chain[[#This Row],[Other Expenses]]+Coffee_chain[[#This Row],[Cogs]]+Coffee_chain[[#This Row],[Marketing]]</f>
        <v>53</v>
      </c>
      <c r="R200" s="10">
        <f>(SUM(Coffee_chain[[#This Row],[Profit]])/SUM(Coffee_chain[[#This Row],[Sales]]))</f>
        <v>0.42857142857142855</v>
      </c>
      <c r="S200">
        <f>Coffee_chain[[#This Row],[Target COGS]]-Coffee_chain[[#This Row],[Cogs]]</f>
        <v>-7</v>
      </c>
      <c r="T200" s="13">
        <f>Coffee_chain[[#This Row],[Target Profit]]-Coffee_chain[[#This Row],[Profit]]</f>
        <v>20</v>
      </c>
      <c r="U200">
        <f>Coffee_chain[[#This Row],[Target Sales]]-Coffee_chain[[#This Row],[Sales]]</f>
        <v>0</v>
      </c>
      <c r="V200" s="42"/>
    </row>
    <row r="201" spans="1:22" ht="14.25" customHeight="1" x14ac:dyDescent="0.3">
      <c r="A201" s="1">
        <v>626</v>
      </c>
      <c r="B201" s="1">
        <v>76</v>
      </c>
      <c r="C201" s="2">
        <v>41548</v>
      </c>
      <c r="D201" s="1" t="s">
        <v>16</v>
      </c>
      <c r="E201" s="1" t="s">
        <v>29</v>
      </c>
      <c r="F201" s="1">
        <v>21</v>
      </c>
      <c r="G201" s="1" t="s">
        <v>18</v>
      </c>
      <c r="H201" s="1" t="s">
        <v>26</v>
      </c>
      <c r="I201" s="1" t="s">
        <v>54</v>
      </c>
      <c r="J201" s="3">
        <v>117</v>
      </c>
      <c r="K201" s="1">
        <v>199</v>
      </c>
      <c r="L201" s="1" t="s">
        <v>31</v>
      </c>
      <c r="M201" s="1">
        <v>30</v>
      </c>
      <c r="N201" s="1">
        <v>50</v>
      </c>
      <c r="O201" s="1">
        <v>80</v>
      </c>
      <c r="P201" s="1">
        <v>32</v>
      </c>
      <c r="Q201" s="9">
        <f>Coffee_chain[[#This Row],[Other Expenses]]+Coffee_chain[[#This Row],[Cogs]]+Coffee_chain[[#This Row],[Marketing]]</f>
        <v>129</v>
      </c>
      <c r="R201" s="10">
        <f>(SUM(Coffee_chain[[#This Row],[Profit]])/SUM(Coffee_chain[[#This Row],[Sales]]))</f>
        <v>0.5879396984924623</v>
      </c>
      <c r="S201">
        <f>Coffee_chain[[#This Row],[Target COGS]]-Coffee_chain[[#This Row],[Cogs]]</f>
        <v>-46</v>
      </c>
      <c r="T201" s="13">
        <f>Coffee_chain[[#This Row],[Target Profit]]-Coffee_chain[[#This Row],[Profit]]</f>
        <v>-67</v>
      </c>
      <c r="U201">
        <f>Coffee_chain[[#This Row],[Target Sales]]-Coffee_chain[[#This Row],[Sales]]</f>
        <v>-119</v>
      </c>
      <c r="V201" s="42"/>
    </row>
    <row r="202" spans="1:22" ht="14.25" customHeight="1" x14ac:dyDescent="0.3">
      <c r="A202" s="1">
        <v>262</v>
      </c>
      <c r="B202" s="1">
        <v>22</v>
      </c>
      <c r="C202" s="2">
        <v>41548</v>
      </c>
      <c r="D202" s="1" t="s">
        <v>32</v>
      </c>
      <c r="E202" s="1" t="s">
        <v>17</v>
      </c>
      <c r="F202" s="1">
        <v>7</v>
      </c>
      <c r="G202" s="1" t="s">
        <v>33</v>
      </c>
      <c r="H202" s="1" t="s">
        <v>34</v>
      </c>
      <c r="I202" s="1" t="s">
        <v>35</v>
      </c>
      <c r="J202" s="3">
        <v>15</v>
      </c>
      <c r="K202" s="1">
        <v>54</v>
      </c>
      <c r="L202" s="1" t="s">
        <v>52</v>
      </c>
      <c r="M202" s="1">
        <v>20</v>
      </c>
      <c r="N202" s="1">
        <v>50</v>
      </c>
      <c r="O202" s="1">
        <v>70</v>
      </c>
      <c r="P202" s="1">
        <v>19</v>
      </c>
      <c r="Q202" s="9">
        <f>Coffee_chain[[#This Row],[Other Expenses]]+Coffee_chain[[#This Row],[Cogs]]+Coffee_chain[[#This Row],[Marketing]]</f>
        <v>48</v>
      </c>
      <c r="R202" s="10">
        <f>(SUM(Coffee_chain[[#This Row],[Profit]])/SUM(Coffee_chain[[#This Row],[Sales]]))</f>
        <v>0.27777777777777779</v>
      </c>
      <c r="S202">
        <f>Coffee_chain[[#This Row],[Target COGS]]-Coffee_chain[[#This Row],[Cogs]]</f>
        <v>-2</v>
      </c>
      <c r="T202" s="13">
        <f>Coffee_chain[[#This Row],[Target Profit]]-Coffee_chain[[#This Row],[Profit]]</f>
        <v>35</v>
      </c>
      <c r="U202">
        <f>Coffee_chain[[#This Row],[Target Sales]]-Coffee_chain[[#This Row],[Sales]]</f>
        <v>16</v>
      </c>
      <c r="V202" s="42"/>
    </row>
    <row r="203" spans="1:22" ht="14.25" customHeight="1" x14ac:dyDescent="0.3">
      <c r="A203" s="1">
        <v>641</v>
      </c>
      <c r="B203" s="1">
        <v>23</v>
      </c>
      <c r="C203" s="2">
        <v>41548</v>
      </c>
      <c r="D203" s="1" t="s">
        <v>32</v>
      </c>
      <c r="E203" s="1" t="s">
        <v>17</v>
      </c>
      <c r="F203" s="1">
        <v>6</v>
      </c>
      <c r="G203" s="1" t="s">
        <v>33</v>
      </c>
      <c r="H203" s="1" t="s">
        <v>34</v>
      </c>
      <c r="I203" s="1" t="s">
        <v>46</v>
      </c>
      <c r="J203" s="3">
        <v>27</v>
      </c>
      <c r="K203" s="1">
        <v>62</v>
      </c>
      <c r="L203" s="1" t="s">
        <v>36</v>
      </c>
      <c r="M203" s="1">
        <v>20</v>
      </c>
      <c r="N203" s="1">
        <v>50</v>
      </c>
      <c r="O203" s="1">
        <v>70</v>
      </c>
      <c r="P203" s="1">
        <v>17</v>
      </c>
      <c r="Q203" s="9">
        <f>Coffee_chain[[#This Row],[Other Expenses]]+Coffee_chain[[#This Row],[Cogs]]+Coffee_chain[[#This Row],[Marketing]]</f>
        <v>46</v>
      </c>
      <c r="R203" s="10">
        <f>(SUM(Coffee_chain[[#This Row],[Profit]])/SUM(Coffee_chain[[#This Row],[Sales]]))</f>
        <v>0.43548387096774194</v>
      </c>
      <c r="S203">
        <f>Coffee_chain[[#This Row],[Target COGS]]-Coffee_chain[[#This Row],[Cogs]]</f>
        <v>-3</v>
      </c>
      <c r="T203" s="13">
        <f>Coffee_chain[[#This Row],[Target Profit]]-Coffee_chain[[#This Row],[Profit]]</f>
        <v>23</v>
      </c>
      <c r="U203">
        <f>Coffee_chain[[#This Row],[Target Sales]]-Coffee_chain[[#This Row],[Sales]]</f>
        <v>8</v>
      </c>
      <c r="V203" s="42"/>
    </row>
    <row r="204" spans="1:22" ht="14.25" customHeight="1" x14ac:dyDescent="0.3">
      <c r="A204" s="1">
        <v>203</v>
      </c>
      <c r="B204" s="1">
        <v>79</v>
      </c>
      <c r="C204" s="2">
        <v>41548</v>
      </c>
      <c r="D204" s="1" t="s">
        <v>32</v>
      </c>
      <c r="E204" s="1" t="s">
        <v>25</v>
      </c>
      <c r="F204" s="1">
        <v>30</v>
      </c>
      <c r="G204" s="1" t="s">
        <v>18</v>
      </c>
      <c r="H204" s="1" t="s">
        <v>19</v>
      </c>
      <c r="I204" s="1" t="s">
        <v>20</v>
      </c>
      <c r="J204" s="3">
        <v>50</v>
      </c>
      <c r="K204" s="1">
        <v>189</v>
      </c>
      <c r="L204" s="1" t="s">
        <v>37</v>
      </c>
      <c r="M204" s="1">
        <v>40</v>
      </c>
      <c r="N204" s="1">
        <v>30</v>
      </c>
      <c r="O204" s="1">
        <v>90</v>
      </c>
      <c r="P204" s="1">
        <v>64</v>
      </c>
      <c r="Q204" s="9">
        <f>Coffee_chain[[#This Row],[Other Expenses]]+Coffee_chain[[#This Row],[Cogs]]+Coffee_chain[[#This Row],[Marketing]]</f>
        <v>173</v>
      </c>
      <c r="R204" s="10">
        <f>(SUM(Coffee_chain[[#This Row],[Profit]])/SUM(Coffee_chain[[#This Row],[Sales]]))</f>
        <v>0.26455026455026454</v>
      </c>
      <c r="S204">
        <f>Coffee_chain[[#This Row],[Target COGS]]-Coffee_chain[[#This Row],[Cogs]]</f>
        <v>-39</v>
      </c>
      <c r="T204" s="13">
        <f>Coffee_chain[[#This Row],[Target Profit]]-Coffee_chain[[#This Row],[Profit]]</f>
        <v>-20</v>
      </c>
      <c r="U204">
        <f>Coffee_chain[[#This Row],[Target Sales]]-Coffee_chain[[#This Row],[Sales]]</f>
        <v>-99</v>
      </c>
      <c r="V204" s="42"/>
    </row>
    <row r="205" spans="1:22" ht="14.25" customHeight="1" x14ac:dyDescent="0.3">
      <c r="A205" s="1">
        <v>203</v>
      </c>
      <c r="B205" s="1">
        <v>65</v>
      </c>
      <c r="C205" s="2">
        <v>41548</v>
      </c>
      <c r="D205" s="1" t="s">
        <v>32</v>
      </c>
      <c r="E205" s="1" t="s">
        <v>25</v>
      </c>
      <c r="F205" s="1">
        <v>20</v>
      </c>
      <c r="G205" s="1" t="s">
        <v>18</v>
      </c>
      <c r="H205" s="1" t="s">
        <v>19</v>
      </c>
      <c r="I205" s="1" t="s">
        <v>22</v>
      </c>
      <c r="J205" s="3">
        <v>52</v>
      </c>
      <c r="K205" s="1">
        <v>151</v>
      </c>
      <c r="L205" s="1" t="s">
        <v>37</v>
      </c>
      <c r="M205" s="1">
        <v>30</v>
      </c>
      <c r="N205" s="1">
        <v>50</v>
      </c>
      <c r="O205" s="1">
        <v>80</v>
      </c>
      <c r="P205" s="1">
        <v>42</v>
      </c>
      <c r="Q205" s="9">
        <f>Coffee_chain[[#This Row],[Other Expenses]]+Coffee_chain[[#This Row],[Cogs]]+Coffee_chain[[#This Row],[Marketing]]</f>
        <v>127</v>
      </c>
      <c r="R205" s="10">
        <f>(SUM(Coffee_chain[[#This Row],[Profit]])/SUM(Coffee_chain[[#This Row],[Sales]]))</f>
        <v>0.3443708609271523</v>
      </c>
      <c r="S205">
        <f>Coffee_chain[[#This Row],[Target COGS]]-Coffee_chain[[#This Row],[Cogs]]</f>
        <v>-35</v>
      </c>
      <c r="T205" s="13">
        <f>Coffee_chain[[#This Row],[Target Profit]]-Coffee_chain[[#This Row],[Profit]]</f>
        <v>-2</v>
      </c>
      <c r="U205">
        <f>Coffee_chain[[#This Row],[Target Sales]]-Coffee_chain[[#This Row],[Sales]]</f>
        <v>-71</v>
      </c>
      <c r="V205" s="42"/>
    </row>
    <row r="206" spans="1:22" ht="14.25" customHeight="1" x14ac:dyDescent="0.3">
      <c r="A206" s="1">
        <v>262</v>
      </c>
      <c r="B206" s="1">
        <v>46</v>
      </c>
      <c r="C206" s="2">
        <v>41548</v>
      </c>
      <c r="D206" s="1" t="s">
        <v>32</v>
      </c>
      <c r="E206" s="1" t="s">
        <v>17</v>
      </c>
      <c r="F206" s="1">
        <v>14</v>
      </c>
      <c r="G206" s="1" t="s">
        <v>18</v>
      </c>
      <c r="H206" s="1" t="s">
        <v>26</v>
      </c>
      <c r="I206" s="1" t="s">
        <v>27</v>
      </c>
      <c r="J206" s="3">
        <v>45</v>
      </c>
      <c r="K206" s="1">
        <v>120</v>
      </c>
      <c r="L206" s="1" t="s">
        <v>52</v>
      </c>
      <c r="M206" s="1">
        <v>20</v>
      </c>
      <c r="N206" s="1">
        <v>40</v>
      </c>
      <c r="O206" s="1">
        <v>70</v>
      </c>
      <c r="P206" s="1">
        <v>37</v>
      </c>
      <c r="Q206" s="9">
        <f>Coffee_chain[[#This Row],[Other Expenses]]+Coffee_chain[[#This Row],[Cogs]]+Coffee_chain[[#This Row],[Marketing]]</f>
        <v>97</v>
      </c>
      <c r="R206" s="10">
        <f>(SUM(Coffee_chain[[#This Row],[Profit]])/SUM(Coffee_chain[[#This Row],[Sales]]))</f>
        <v>0.375</v>
      </c>
      <c r="S206">
        <f>Coffee_chain[[#This Row],[Target COGS]]-Coffee_chain[[#This Row],[Cogs]]</f>
        <v>-26</v>
      </c>
      <c r="T206" s="13">
        <f>Coffee_chain[[#This Row],[Target Profit]]-Coffee_chain[[#This Row],[Profit]]</f>
        <v>-5</v>
      </c>
      <c r="U206">
        <f>Coffee_chain[[#This Row],[Target Sales]]-Coffee_chain[[#This Row],[Sales]]</f>
        <v>-50</v>
      </c>
      <c r="V206" s="42"/>
    </row>
    <row r="207" spans="1:22" ht="14.25" customHeight="1" x14ac:dyDescent="0.3">
      <c r="A207" s="1">
        <v>262</v>
      </c>
      <c r="B207" s="1">
        <v>60</v>
      </c>
      <c r="C207" s="2">
        <v>41548</v>
      </c>
      <c r="D207" s="1" t="s">
        <v>32</v>
      </c>
      <c r="E207" s="1" t="s">
        <v>17</v>
      </c>
      <c r="F207" s="1">
        <v>54</v>
      </c>
      <c r="G207" s="1" t="s">
        <v>18</v>
      </c>
      <c r="H207" s="1" t="s">
        <v>26</v>
      </c>
      <c r="I207" s="1" t="s">
        <v>54</v>
      </c>
      <c r="J207" s="3">
        <v>0</v>
      </c>
      <c r="K207" s="1">
        <v>153</v>
      </c>
      <c r="L207" s="1" t="s">
        <v>52</v>
      </c>
      <c r="M207" s="1">
        <v>40</v>
      </c>
      <c r="N207" s="1">
        <v>0</v>
      </c>
      <c r="O207" s="1">
        <v>90</v>
      </c>
      <c r="P207" s="1">
        <v>84</v>
      </c>
      <c r="Q207" s="9">
        <f>Coffee_chain[[#This Row],[Other Expenses]]+Coffee_chain[[#This Row],[Cogs]]+Coffee_chain[[#This Row],[Marketing]]</f>
        <v>198</v>
      </c>
      <c r="R207" s="10">
        <f>(SUM(Coffee_chain[[#This Row],[Profit]])/SUM(Coffee_chain[[#This Row],[Sales]]))</f>
        <v>0</v>
      </c>
      <c r="S207">
        <f>Coffee_chain[[#This Row],[Target COGS]]-Coffee_chain[[#This Row],[Cogs]]</f>
        <v>-20</v>
      </c>
      <c r="T207" s="13">
        <f>Coffee_chain[[#This Row],[Target Profit]]-Coffee_chain[[#This Row],[Profit]]</f>
        <v>0</v>
      </c>
      <c r="U207">
        <f>Coffee_chain[[#This Row],[Target Sales]]-Coffee_chain[[#This Row],[Sales]]</f>
        <v>-63</v>
      </c>
      <c r="V207" s="42"/>
    </row>
    <row r="208" spans="1:22" ht="14.25" customHeight="1" x14ac:dyDescent="0.3">
      <c r="A208" s="1">
        <v>425</v>
      </c>
      <c r="B208" s="1">
        <v>60</v>
      </c>
      <c r="C208" s="2">
        <v>41548</v>
      </c>
      <c r="D208" s="1" t="s">
        <v>32</v>
      </c>
      <c r="E208" s="1" t="s">
        <v>29</v>
      </c>
      <c r="F208" s="1">
        <v>18</v>
      </c>
      <c r="G208" s="1" t="s">
        <v>18</v>
      </c>
      <c r="H208" s="1" t="s">
        <v>26</v>
      </c>
      <c r="I208" s="1" t="s">
        <v>27</v>
      </c>
      <c r="J208" s="3">
        <v>85</v>
      </c>
      <c r="K208" s="1">
        <v>169</v>
      </c>
      <c r="L208" s="1" t="s">
        <v>53</v>
      </c>
      <c r="M208" s="1">
        <v>20</v>
      </c>
      <c r="N208" s="1">
        <v>40</v>
      </c>
      <c r="O208" s="1">
        <v>70</v>
      </c>
      <c r="P208" s="1">
        <v>42</v>
      </c>
      <c r="Q208" s="9">
        <f>Coffee_chain[[#This Row],[Other Expenses]]+Coffee_chain[[#This Row],[Cogs]]+Coffee_chain[[#This Row],[Marketing]]</f>
        <v>120</v>
      </c>
      <c r="R208" s="10">
        <f>(SUM(Coffee_chain[[#This Row],[Profit]])/SUM(Coffee_chain[[#This Row],[Sales]]))</f>
        <v>0.50295857988165682</v>
      </c>
      <c r="S208">
        <f>Coffee_chain[[#This Row],[Target COGS]]-Coffee_chain[[#This Row],[Cogs]]</f>
        <v>-40</v>
      </c>
      <c r="T208" s="13">
        <f>Coffee_chain[[#This Row],[Target Profit]]-Coffee_chain[[#This Row],[Profit]]</f>
        <v>-45</v>
      </c>
      <c r="U208">
        <f>Coffee_chain[[#This Row],[Target Sales]]-Coffee_chain[[#This Row],[Sales]]</f>
        <v>-99</v>
      </c>
      <c r="V208" s="42"/>
    </row>
    <row r="209" spans="1:22" ht="14.25" customHeight="1" x14ac:dyDescent="0.3">
      <c r="A209" s="1">
        <v>312</v>
      </c>
      <c r="B209" s="1">
        <v>40</v>
      </c>
      <c r="C209" s="2">
        <v>41579</v>
      </c>
      <c r="D209" s="1" t="s">
        <v>16</v>
      </c>
      <c r="E209" s="1" t="s">
        <v>17</v>
      </c>
      <c r="F209" s="1">
        <v>13</v>
      </c>
      <c r="G209" s="1" t="s">
        <v>18</v>
      </c>
      <c r="H209" s="1" t="s">
        <v>19</v>
      </c>
      <c r="I209" s="1" t="s">
        <v>20</v>
      </c>
      <c r="J209" s="3">
        <v>40</v>
      </c>
      <c r="K209" s="1">
        <v>98</v>
      </c>
      <c r="L209" s="1" t="s">
        <v>56</v>
      </c>
      <c r="M209" s="1">
        <v>30</v>
      </c>
      <c r="N209" s="1">
        <v>30</v>
      </c>
      <c r="O209" s="1">
        <v>80</v>
      </c>
      <c r="P209" s="1">
        <v>25</v>
      </c>
      <c r="Q209" s="9">
        <f>Coffee_chain[[#This Row],[Other Expenses]]+Coffee_chain[[#This Row],[Cogs]]+Coffee_chain[[#This Row],[Marketing]]</f>
        <v>78</v>
      </c>
      <c r="R209" s="10">
        <f>(SUM(Coffee_chain[[#This Row],[Profit]])/SUM(Coffee_chain[[#This Row],[Sales]]))</f>
        <v>0.40816326530612246</v>
      </c>
      <c r="S209">
        <f>Coffee_chain[[#This Row],[Target COGS]]-Coffee_chain[[#This Row],[Cogs]]</f>
        <v>-10</v>
      </c>
      <c r="T209" s="13">
        <f>Coffee_chain[[#This Row],[Target Profit]]-Coffee_chain[[#This Row],[Profit]]</f>
        <v>-10</v>
      </c>
      <c r="U209">
        <f>Coffee_chain[[#This Row],[Target Sales]]-Coffee_chain[[#This Row],[Sales]]</f>
        <v>-18</v>
      </c>
      <c r="V209" s="42"/>
    </row>
    <row r="210" spans="1:22" ht="14.25" customHeight="1" x14ac:dyDescent="0.3">
      <c r="A210" s="1">
        <v>419</v>
      </c>
      <c r="B210" s="1">
        <v>36</v>
      </c>
      <c r="C210" s="2">
        <v>41579</v>
      </c>
      <c r="D210" s="1" t="s">
        <v>16</v>
      </c>
      <c r="E210" s="1" t="s">
        <v>17</v>
      </c>
      <c r="F210" s="1">
        <v>10</v>
      </c>
      <c r="G210" s="1" t="s">
        <v>18</v>
      </c>
      <c r="H210" s="1" t="s">
        <v>19</v>
      </c>
      <c r="I210" s="1" t="s">
        <v>20</v>
      </c>
      <c r="J210" s="3">
        <v>45</v>
      </c>
      <c r="K210" s="1">
        <v>94</v>
      </c>
      <c r="L210" s="1" t="s">
        <v>58</v>
      </c>
      <c r="M210" s="1">
        <v>30</v>
      </c>
      <c r="N210" s="1">
        <v>40</v>
      </c>
      <c r="O210" s="1">
        <v>80</v>
      </c>
      <c r="P210" s="1">
        <v>22</v>
      </c>
      <c r="Q210" s="9">
        <f>Coffee_chain[[#This Row],[Other Expenses]]+Coffee_chain[[#This Row],[Cogs]]+Coffee_chain[[#This Row],[Marketing]]</f>
        <v>68</v>
      </c>
      <c r="R210" s="10">
        <f>(SUM(Coffee_chain[[#This Row],[Profit]])/SUM(Coffee_chain[[#This Row],[Sales]]))</f>
        <v>0.47872340425531917</v>
      </c>
      <c r="S210">
        <f>Coffee_chain[[#This Row],[Target COGS]]-Coffee_chain[[#This Row],[Cogs]]</f>
        <v>-6</v>
      </c>
      <c r="T210" s="13">
        <f>Coffee_chain[[#This Row],[Target Profit]]-Coffee_chain[[#This Row],[Profit]]</f>
        <v>-5</v>
      </c>
      <c r="U210">
        <f>Coffee_chain[[#This Row],[Target Sales]]-Coffee_chain[[#This Row],[Sales]]</f>
        <v>-14</v>
      </c>
      <c r="V210" s="42"/>
    </row>
    <row r="211" spans="1:22" ht="14.25" customHeight="1" x14ac:dyDescent="0.3">
      <c r="A211" s="1">
        <v>857</v>
      </c>
      <c r="B211" s="1">
        <v>55</v>
      </c>
      <c r="C211" s="2">
        <v>41579</v>
      </c>
      <c r="D211" s="1" t="s">
        <v>16</v>
      </c>
      <c r="E211" s="1" t="s">
        <v>25</v>
      </c>
      <c r="F211" s="1">
        <v>20</v>
      </c>
      <c r="G211" s="1" t="s">
        <v>18</v>
      </c>
      <c r="H211" s="1" t="s">
        <v>19</v>
      </c>
      <c r="I211" s="1" t="s">
        <v>20</v>
      </c>
      <c r="J211" s="3">
        <v>22</v>
      </c>
      <c r="K211" s="1">
        <v>132</v>
      </c>
      <c r="L211" s="1" t="s">
        <v>55</v>
      </c>
      <c r="M211" s="1">
        <v>40</v>
      </c>
      <c r="N211" s="1">
        <v>20</v>
      </c>
      <c r="O211" s="1">
        <v>90</v>
      </c>
      <c r="P211" s="1">
        <v>54</v>
      </c>
      <c r="Q211" s="9">
        <f>Coffee_chain[[#This Row],[Other Expenses]]+Coffee_chain[[#This Row],[Cogs]]+Coffee_chain[[#This Row],[Marketing]]</f>
        <v>129</v>
      </c>
      <c r="R211" s="10">
        <f>(SUM(Coffee_chain[[#This Row],[Profit]])/SUM(Coffee_chain[[#This Row],[Sales]]))</f>
        <v>0.16666666666666666</v>
      </c>
      <c r="S211">
        <f>Coffee_chain[[#This Row],[Target COGS]]-Coffee_chain[[#This Row],[Cogs]]</f>
        <v>-15</v>
      </c>
      <c r="T211" s="13">
        <f>Coffee_chain[[#This Row],[Target Profit]]-Coffee_chain[[#This Row],[Profit]]</f>
        <v>-2</v>
      </c>
      <c r="U211">
        <f>Coffee_chain[[#This Row],[Target Sales]]-Coffee_chain[[#This Row],[Sales]]</f>
        <v>-42</v>
      </c>
      <c r="V211" s="42"/>
    </row>
    <row r="212" spans="1:22" ht="14.25" customHeight="1" x14ac:dyDescent="0.3">
      <c r="A212" s="1">
        <v>323</v>
      </c>
      <c r="B212" s="1">
        <v>40</v>
      </c>
      <c r="C212" s="2">
        <v>41579</v>
      </c>
      <c r="D212" s="1" t="s">
        <v>16</v>
      </c>
      <c r="E212" s="1" t="s">
        <v>29</v>
      </c>
      <c r="F212" s="1">
        <v>13</v>
      </c>
      <c r="G212" s="1" t="s">
        <v>18</v>
      </c>
      <c r="H212" s="1" t="s">
        <v>19</v>
      </c>
      <c r="I212" s="1" t="s">
        <v>22</v>
      </c>
      <c r="J212" s="3">
        <v>40</v>
      </c>
      <c r="K212" s="1">
        <v>98</v>
      </c>
      <c r="L212" s="1" t="s">
        <v>31</v>
      </c>
      <c r="M212" s="1">
        <v>30</v>
      </c>
      <c r="N212" s="1">
        <v>30</v>
      </c>
      <c r="O212" s="1">
        <v>80</v>
      </c>
      <c r="P212" s="1">
        <v>25</v>
      </c>
      <c r="Q212" s="9">
        <f>Coffee_chain[[#This Row],[Other Expenses]]+Coffee_chain[[#This Row],[Cogs]]+Coffee_chain[[#This Row],[Marketing]]</f>
        <v>78</v>
      </c>
      <c r="R212" s="10">
        <f>(SUM(Coffee_chain[[#This Row],[Profit]])/SUM(Coffee_chain[[#This Row],[Sales]]))</f>
        <v>0.40816326530612246</v>
      </c>
      <c r="S212">
        <f>Coffee_chain[[#This Row],[Target COGS]]-Coffee_chain[[#This Row],[Cogs]]</f>
        <v>-10</v>
      </c>
      <c r="T212" s="13">
        <f>Coffee_chain[[#This Row],[Target Profit]]-Coffee_chain[[#This Row],[Profit]]</f>
        <v>-10</v>
      </c>
      <c r="U212">
        <f>Coffee_chain[[#This Row],[Target Sales]]-Coffee_chain[[#This Row],[Sales]]</f>
        <v>-18</v>
      </c>
      <c r="V212" s="42"/>
    </row>
    <row r="213" spans="1:22" ht="14.25" customHeight="1" x14ac:dyDescent="0.3">
      <c r="A213" s="1">
        <v>352</v>
      </c>
      <c r="B213" s="1">
        <v>28</v>
      </c>
      <c r="C213" s="2">
        <v>41579</v>
      </c>
      <c r="D213" s="1" t="s">
        <v>16</v>
      </c>
      <c r="E213" s="1" t="s">
        <v>25</v>
      </c>
      <c r="F213" s="1">
        <v>7</v>
      </c>
      <c r="G213" s="1" t="s">
        <v>18</v>
      </c>
      <c r="H213" s="1" t="s">
        <v>26</v>
      </c>
      <c r="I213" s="1" t="s">
        <v>27</v>
      </c>
      <c r="J213" s="3">
        <v>34</v>
      </c>
      <c r="K213" s="1">
        <v>75</v>
      </c>
      <c r="L213" s="1" t="s">
        <v>28</v>
      </c>
      <c r="M213" s="1">
        <v>20</v>
      </c>
      <c r="N213" s="1">
        <v>40</v>
      </c>
      <c r="O213" s="1">
        <v>70</v>
      </c>
      <c r="P213" s="1">
        <v>19</v>
      </c>
      <c r="Q213" s="9">
        <f>Coffee_chain[[#This Row],[Other Expenses]]+Coffee_chain[[#This Row],[Cogs]]+Coffee_chain[[#This Row],[Marketing]]</f>
        <v>54</v>
      </c>
      <c r="R213" s="10">
        <f>(SUM(Coffee_chain[[#This Row],[Profit]])/SUM(Coffee_chain[[#This Row],[Sales]]))</f>
        <v>0.45333333333333331</v>
      </c>
      <c r="S213">
        <f>Coffee_chain[[#This Row],[Target COGS]]-Coffee_chain[[#This Row],[Cogs]]</f>
        <v>-8</v>
      </c>
      <c r="T213" s="13">
        <f>Coffee_chain[[#This Row],[Target Profit]]-Coffee_chain[[#This Row],[Profit]]</f>
        <v>6</v>
      </c>
      <c r="U213">
        <f>Coffee_chain[[#This Row],[Target Sales]]-Coffee_chain[[#This Row],[Sales]]</f>
        <v>-5</v>
      </c>
      <c r="V213" s="42"/>
    </row>
    <row r="214" spans="1:22" ht="14.25" customHeight="1" x14ac:dyDescent="0.3">
      <c r="A214" s="1">
        <v>904</v>
      </c>
      <c r="B214" s="1">
        <v>31</v>
      </c>
      <c r="C214" s="2">
        <v>41579</v>
      </c>
      <c r="D214" s="1" t="s">
        <v>16</v>
      </c>
      <c r="E214" s="1" t="s">
        <v>25</v>
      </c>
      <c r="F214" s="1">
        <v>8</v>
      </c>
      <c r="G214" s="1" t="s">
        <v>18</v>
      </c>
      <c r="H214" s="1" t="s">
        <v>26</v>
      </c>
      <c r="I214" s="1" t="s">
        <v>30</v>
      </c>
      <c r="J214" s="3">
        <v>42</v>
      </c>
      <c r="K214" s="1">
        <v>83</v>
      </c>
      <c r="L214" s="1" t="s">
        <v>28</v>
      </c>
      <c r="M214" s="1">
        <v>30</v>
      </c>
      <c r="N214" s="1">
        <v>40</v>
      </c>
      <c r="O214" s="1">
        <v>80</v>
      </c>
      <c r="P214" s="1">
        <v>19</v>
      </c>
      <c r="Q214" s="9">
        <f>Coffee_chain[[#This Row],[Other Expenses]]+Coffee_chain[[#This Row],[Cogs]]+Coffee_chain[[#This Row],[Marketing]]</f>
        <v>58</v>
      </c>
      <c r="R214" s="10">
        <f>(SUM(Coffee_chain[[#This Row],[Profit]])/SUM(Coffee_chain[[#This Row],[Sales]]))</f>
        <v>0.50602409638554213</v>
      </c>
      <c r="S214">
        <f>Coffee_chain[[#This Row],[Target COGS]]-Coffee_chain[[#This Row],[Cogs]]</f>
        <v>-1</v>
      </c>
      <c r="T214" s="13">
        <f>Coffee_chain[[#This Row],[Target Profit]]-Coffee_chain[[#This Row],[Profit]]</f>
        <v>-2</v>
      </c>
      <c r="U214">
        <f>Coffee_chain[[#This Row],[Target Sales]]-Coffee_chain[[#This Row],[Sales]]</f>
        <v>-3</v>
      </c>
      <c r="V214" s="42"/>
    </row>
    <row r="215" spans="1:22" ht="14.25" customHeight="1" x14ac:dyDescent="0.3">
      <c r="A215" s="1">
        <v>978</v>
      </c>
      <c r="B215" s="1">
        <v>32</v>
      </c>
      <c r="C215" s="2">
        <v>41579</v>
      </c>
      <c r="D215" s="1" t="s">
        <v>16</v>
      </c>
      <c r="E215" s="1" t="s">
        <v>25</v>
      </c>
      <c r="F215" s="1">
        <v>8</v>
      </c>
      <c r="G215" s="1" t="s">
        <v>18</v>
      </c>
      <c r="H215" s="1" t="s">
        <v>26</v>
      </c>
      <c r="I215" s="1" t="s">
        <v>30</v>
      </c>
      <c r="J215" s="3">
        <v>43</v>
      </c>
      <c r="K215" s="1">
        <v>85</v>
      </c>
      <c r="L215" s="1" t="s">
        <v>55</v>
      </c>
      <c r="M215" s="1">
        <v>30</v>
      </c>
      <c r="N215" s="1">
        <v>40</v>
      </c>
      <c r="O215" s="1">
        <v>80</v>
      </c>
      <c r="P215" s="1">
        <v>19</v>
      </c>
      <c r="Q215" s="9">
        <f>Coffee_chain[[#This Row],[Other Expenses]]+Coffee_chain[[#This Row],[Cogs]]+Coffee_chain[[#This Row],[Marketing]]</f>
        <v>59</v>
      </c>
      <c r="R215" s="10">
        <f>(SUM(Coffee_chain[[#This Row],[Profit]])/SUM(Coffee_chain[[#This Row],[Sales]]))</f>
        <v>0.50588235294117645</v>
      </c>
      <c r="S215">
        <f>Coffee_chain[[#This Row],[Target COGS]]-Coffee_chain[[#This Row],[Cogs]]</f>
        <v>-2</v>
      </c>
      <c r="T215" s="13">
        <f>Coffee_chain[[#This Row],[Target Profit]]-Coffee_chain[[#This Row],[Profit]]</f>
        <v>-3</v>
      </c>
      <c r="U215">
        <f>Coffee_chain[[#This Row],[Target Sales]]-Coffee_chain[[#This Row],[Sales]]</f>
        <v>-5</v>
      </c>
      <c r="V215" s="42"/>
    </row>
    <row r="216" spans="1:22" ht="14.25" customHeight="1" x14ac:dyDescent="0.3">
      <c r="A216" s="1">
        <v>760</v>
      </c>
      <c r="B216" s="1">
        <v>50</v>
      </c>
      <c r="C216" s="2">
        <v>41579</v>
      </c>
      <c r="D216" s="1" t="s">
        <v>16</v>
      </c>
      <c r="E216" s="1" t="s">
        <v>29</v>
      </c>
      <c r="F216" s="1">
        <v>14</v>
      </c>
      <c r="G216" s="1" t="s">
        <v>18</v>
      </c>
      <c r="H216" s="1" t="s">
        <v>26</v>
      </c>
      <c r="I216" s="1" t="s">
        <v>54</v>
      </c>
      <c r="J216" s="3">
        <v>70</v>
      </c>
      <c r="K216" s="1">
        <v>131</v>
      </c>
      <c r="L216" s="1" t="s">
        <v>31</v>
      </c>
      <c r="M216" s="1">
        <v>30</v>
      </c>
      <c r="N216" s="1">
        <v>40</v>
      </c>
      <c r="O216" s="1">
        <v>80</v>
      </c>
      <c r="P216" s="1">
        <v>26</v>
      </c>
      <c r="Q216" s="9">
        <f>Coffee_chain[[#This Row],[Other Expenses]]+Coffee_chain[[#This Row],[Cogs]]+Coffee_chain[[#This Row],[Marketing]]</f>
        <v>90</v>
      </c>
      <c r="R216" s="10">
        <f>(SUM(Coffee_chain[[#This Row],[Profit]])/SUM(Coffee_chain[[#This Row],[Sales]]))</f>
        <v>0.53435114503816794</v>
      </c>
      <c r="S216">
        <f>Coffee_chain[[#This Row],[Target COGS]]-Coffee_chain[[#This Row],[Cogs]]</f>
        <v>-20</v>
      </c>
      <c r="T216" s="13">
        <f>Coffee_chain[[#This Row],[Target Profit]]-Coffee_chain[[#This Row],[Profit]]</f>
        <v>-30</v>
      </c>
      <c r="U216">
        <f>Coffee_chain[[#This Row],[Target Sales]]-Coffee_chain[[#This Row],[Sales]]</f>
        <v>-51</v>
      </c>
      <c r="V216" s="42"/>
    </row>
    <row r="217" spans="1:22" ht="14.25" customHeight="1" x14ac:dyDescent="0.3">
      <c r="A217" s="1">
        <v>515</v>
      </c>
      <c r="B217" s="1">
        <v>0</v>
      </c>
      <c r="C217" s="2">
        <v>41579</v>
      </c>
      <c r="D217" s="1" t="s">
        <v>32</v>
      </c>
      <c r="E217" s="1" t="s">
        <v>17</v>
      </c>
      <c r="F217" s="1">
        <v>0</v>
      </c>
      <c r="G217" s="1" t="s">
        <v>33</v>
      </c>
      <c r="H217" s="1" t="s">
        <v>34</v>
      </c>
      <c r="I217" s="1" t="s">
        <v>35</v>
      </c>
      <c r="J217" s="3">
        <v>46</v>
      </c>
      <c r="K217" s="1">
        <v>46</v>
      </c>
      <c r="L217" s="1" t="s">
        <v>36</v>
      </c>
      <c r="M217" s="1">
        <v>0</v>
      </c>
      <c r="N217" s="1">
        <v>40</v>
      </c>
      <c r="O217" s="1">
        <v>50</v>
      </c>
      <c r="P217" s="1">
        <v>12</v>
      </c>
      <c r="Q217" s="9">
        <f>Coffee_chain[[#This Row],[Other Expenses]]+Coffee_chain[[#This Row],[Cogs]]+Coffee_chain[[#This Row],[Marketing]]</f>
        <v>12</v>
      </c>
      <c r="R217" s="10">
        <f>(SUM(Coffee_chain[[#This Row],[Profit]])/SUM(Coffee_chain[[#This Row],[Sales]]))</f>
        <v>1</v>
      </c>
      <c r="S217">
        <f>Coffee_chain[[#This Row],[Target COGS]]-Coffee_chain[[#This Row],[Cogs]]</f>
        <v>0</v>
      </c>
      <c r="T217" s="13">
        <f>Coffee_chain[[#This Row],[Target Profit]]-Coffee_chain[[#This Row],[Profit]]</f>
        <v>-6</v>
      </c>
      <c r="U217">
        <f>Coffee_chain[[#This Row],[Target Sales]]-Coffee_chain[[#This Row],[Sales]]</f>
        <v>4</v>
      </c>
      <c r="V217" s="42"/>
    </row>
    <row r="218" spans="1:22" ht="14.25" customHeight="1" x14ac:dyDescent="0.3">
      <c r="A218" s="1">
        <v>505</v>
      </c>
      <c r="B218" s="1">
        <v>82</v>
      </c>
      <c r="C218" s="2">
        <v>41579</v>
      </c>
      <c r="D218" s="1" t="s">
        <v>32</v>
      </c>
      <c r="E218" s="1" t="s">
        <v>23</v>
      </c>
      <c r="F218" s="1">
        <v>25</v>
      </c>
      <c r="G218" s="1" t="s">
        <v>33</v>
      </c>
      <c r="H218" s="1" t="s">
        <v>38</v>
      </c>
      <c r="I218" s="1" t="s">
        <v>39</v>
      </c>
      <c r="J218" s="3">
        <v>-12</v>
      </c>
      <c r="K218" s="1">
        <v>130</v>
      </c>
      <c r="L218" s="1" t="s">
        <v>57</v>
      </c>
      <c r="M218" s="1">
        <v>90</v>
      </c>
      <c r="N218" s="1">
        <v>10</v>
      </c>
      <c r="O218" s="1">
        <v>140</v>
      </c>
      <c r="P218" s="1">
        <v>48</v>
      </c>
      <c r="Q218" s="9">
        <f>Coffee_chain[[#This Row],[Other Expenses]]+Coffee_chain[[#This Row],[Cogs]]+Coffee_chain[[#This Row],[Marketing]]</f>
        <v>155</v>
      </c>
      <c r="R218" s="10">
        <f>(SUM(Coffee_chain[[#This Row],[Profit]])/SUM(Coffee_chain[[#This Row],[Sales]]))</f>
        <v>-9.2307692307692313E-2</v>
      </c>
      <c r="S218">
        <f>Coffee_chain[[#This Row],[Target COGS]]-Coffee_chain[[#This Row],[Cogs]]</f>
        <v>8</v>
      </c>
      <c r="T218" s="13">
        <f>Coffee_chain[[#This Row],[Target Profit]]-Coffee_chain[[#This Row],[Profit]]</f>
        <v>22</v>
      </c>
      <c r="U218">
        <f>Coffee_chain[[#This Row],[Target Sales]]-Coffee_chain[[#This Row],[Sales]]</f>
        <v>10</v>
      </c>
      <c r="V218" s="42"/>
    </row>
    <row r="219" spans="1:22" ht="14.25" customHeight="1" x14ac:dyDescent="0.3">
      <c r="A219" s="1">
        <v>515</v>
      </c>
      <c r="B219" s="1">
        <v>22</v>
      </c>
      <c r="C219" s="2">
        <v>41579</v>
      </c>
      <c r="D219" s="1" t="s">
        <v>32</v>
      </c>
      <c r="E219" s="1" t="s">
        <v>17</v>
      </c>
      <c r="F219" s="1">
        <v>6</v>
      </c>
      <c r="G219" s="1" t="s">
        <v>33</v>
      </c>
      <c r="H219" s="1" t="s">
        <v>34</v>
      </c>
      <c r="I219" s="1" t="s">
        <v>46</v>
      </c>
      <c r="J219" s="3">
        <v>24</v>
      </c>
      <c r="K219" s="1">
        <v>60</v>
      </c>
      <c r="L219" s="1" t="s">
        <v>36</v>
      </c>
      <c r="M219" s="1">
        <v>20</v>
      </c>
      <c r="N219" s="1">
        <v>40</v>
      </c>
      <c r="O219" s="1">
        <v>70</v>
      </c>
      <c r="P219" s="1">
        <v>18</v>
      </c>
      <c r="Q219" s="9">
        <f>Coffee_chain[[#This Row],[Other Expenses]]+Coffee_chain[[#This Row],[Cogs]]+Coffee_chain[[#This Row],[Marketing]]</f>
        <v>46</v>
      </c>
      <c r="R219" s="10">
        <f>(SUM(Coffee_chain[[#This Row],[Profit]])/SUM(Coffee_chain[[#This Row],[Sales]]))</f>
        <v>0.4</v>
      </c>
      <c r="S219">
        <f>Coffee_chain[[#This Row],[Target COGS]]-Coffee_chain[[#This Row],[Cogs]]</f>
        <v>-2</v>
      </c>
      <c r="T219" s="13">
        <f>Coffee_chain[[#This Row],[Target Profit]]-Coffee_chain[[#This Row],[Profit]]</f>
        <v>16</v>
      </c>
      <c r="U219">
        <f>Coffee_chain[[#This Row],[Target Sales]]-Coffee_chain[[#This Row],[Sales]]</f>
        <v>10</v>
      </c>
      <c r="V219" s="42"/>
    </row>
    <row r="220" spans="1:22" ht="14.25" customHeight="1" x14ac:dyDescent="0.3">
      <c r="A220" s="1">
        <v>505</v>
      </c>
      <c r="B220" s="1">
        <v>44</v>
      </c>
      <c r="C220" s="2">
        <v>41579</v>
      </c>
      <c r="D220" s="1" t="s">
        <v>32</v>
      </c>
      <c r="E220" s="1" t="s">
        <v>23</v>
      </c>
      <c r="F220" s="1">
        <v>40</v>
      </c>
      <c r="G220" s="1" t="s">
        <v>33</v>
      </c>
      <c r="H220" s="1" t="s">
        <v>34</v>
      </c>
      <c r="I220" s="1" t="s">
        <v>46</v>
      </c>
      <c r="J220" s="3">
        <v>-10</v>
      </c>
      <c r="K220" s="1">
        <v>113</v>
      </c>
      <c r="L220" s="1" t="s">
        <v>57</v>
      </c>
      <c r="M220" s="1">
        <v>30</v>
      </c>
      <c r="N220" s="1">
        <v>0</v>
      </c>
      <c r="O220" s="1">
        <v>80</v>
      </c>
      <c r="P220" s="1">
        <v>69</v>
      </c>
      <c r="Q220" s="9">
        <f>Coffee_chain[[#This Row],[Other Expenses]]+Coffee_chain[[#This Row],[Cogs]]+Coffee_chain[[#This Row],[Marketing]]</f>
        <v>153</v>
      </c>
      <c r="R220" s="10">
        <f>(SUM(Coffee_chain[[#This Row],[Profit]])/SUM(Coffee_chain[[#This Row],[Sales]]))</f>
        <v>-8.8495575221238937E-2</v>
      </c>
      <c r="S220">
        <f>Coffee_chain[[#This Row],[Target COGS]]-Coffee_chain[[#This Row],[Cogs]]</f>
        <v>-14</v>
      </c>
      <c r="T220" s="13">
        <f>Coffee_chain[[#This Row],[Target Profit]]-Coffee_chain[[#This Row],[Profit]]</f>
        <v>10</v>
      </c>
      <c r="U220">
        <f>Coffee_chain[[#This Row],[Target Sales]]-Coffee_chain[[#This Row],[Sales]]</f>
        <v>-33</v>
      </c>
      <c r="V220" s="42"/>
    </row>
    <row r="221" spans="1:22" ht="14.25" customHeight="1" x14ac:dyDescent="0.3">
      <c r="A221" s="1">
        <v>775</v>
      </c>
      <c r="B221" s="1">
        <v>33</v>
      </c>
      <c r="C221" s="2">
        <v>41579</v>
      </c>
      <c r="D221" s="1" t="s">
        <v>32</v>
      </c>
      <c r="E221" s="1" t="s">
        <v>29</v>
      </c>
      <c r="F221" s="1">
        <v>12</v>
      </c>
      <c r="G221" s="1" t="s">
        <v>33</v>
      </c>
      <c r="H221" s="1" t="s">
        <v>38</v>
      </c>
      <c r="I221" s="1" t="s">
        <v>45</v>
      </c>
      <c r="J221" s="3">
        <v>-6</v>
      </c>
      <c r="K221" s="1">
        <v>79</v>
      </c>
      <c r="L221" s="1" t="s">
        <v>41</v>
      </c>
      <c r="M221" s="1">
        <v>30</v>
      </c>
      <c r="N221" s="1">
        <v>10</v>
      </c>
      <c r="O221" s="1">
        <v>80</v>
      </c>
      <c r="P221" s="1">
        <v>45</v>
      </c>
      <c r="Q221" s="9">
        <f>Coffee_chain[[#This Row],[Other Expenses]]+Coffee_chain[[#This Row],[Cogs]]+Coffee_chain[[#This Row],[Marketing]]</f>
        <v>90</v>
      </c>
      <c r="R221" s="10">
        <f>(SUM(Coffee_chain[[#This Row],[Profit]])/SUM(Coffee_chain[[#This Row],[Sales]]))</f>
        <v>-7.5949367088607597E-2</v>
      </c>
      <c r="S221">
        <f>Coffee_chain[[#This Row],[Target COGS]]-Coffee_chain[[#This Row],[Cogs]]</f>
        <v>-3</v>
      </c>
      <c r="T221" s="13">
        <f>Coffee_chain[[#This Row],[Target Profit]]-Coffee_chain[[#This Row],[Profit]]</f>
        <v>16</v>
      </c>
      <c r="U221">
        <f>Coffee_chain[[#This Row],[Target Sales]]-Coffee_chain[[#This Row],[Sales]]</f>
        <v>1</v>
      </c>
      <c r="V221" s="42"/>
    </row>
    <row r="222" spans="1:22" ht="14.25" customHeight="1" x14ac:dyDescent="0.3">
      <c r="A222" s="1">
        <v>314</v>
      </c>
      <c r="B222" s="1">
        <v>44</v>
      </c>
      <c r="C222" s="2">
        <v>41579</v>
      </c>
      <c r="D222" s="1" t="s">
        <v>32</v>
      </c>
      <c r="E222" s="1" t="s">
        <v>17</v>
      </c>
      <c r="F222" s="1">
        <v>40</v>
      </c>
      <c r="G222" s="1" t="s">
        <v>18</v>
      </c>
      <c r="H222" s="1" t="s">
        <v>19</v>
      </c>
      <c r="I222" s="1" t="s">
        <v>50</v>
      </c>
      <c r="J222" s="3">
        <v>-12</v>
      </c>
      <c r="K222" s="1">
        <v>113</v>
      </c>
      <c r="L222" s="1" t="s">
        <v>51</v>
      </c>
      <c r="M222" s="1">
        <v>40</v>
      </c>
      <c r="N222" s="1">
        <v>0</v>
      </c>
      <c r="O222" s="1">
        <v>90</v>
      </c>
      <c r="P222" s="1">
        <v>70</v>
      </c>
      <c r="Q222" s="9">
        <f>Coffee_chain[[#This Row],[Other Expenses]]+Coffee_chain[[#This Row],[Cogs]]+Coffee_chain[[#This Row],[Marketing]]</f>
        <v>154</v>
      </c>
      <c r="R222" s="10">
        <f>(SUM(Coffee_chain[[#This Row],[Profit]])/SUM(Coffee_chain[[#This Row],[Sales]]))</f>
        <v>-0.10619469026548672</v>
      </c>
      <c r="S222">
        <f>Coffee_chain[[#This Row],[Target COGS]]-Coffee_chain[[#This Row],[Cogs]]</f>
        <v>-4</v>
      </c>
      <c r="T222" s="13">
        <f>Coffee_chain[[#This Row],[Target Profit]]-Coffee_chain[[#This Row],[Profit]]</f>
        <v>12</v>
      </c>
      <c r="U222">
        <f>Coffee_chain[[#This Row],[Target Sales]]-Coffee_chain[[#This Row],[Sales]]</f>
        <v>-23</v>
      </c>
      <c r="V222" s="42"/>
    </row>
    <row r="223" spans="1:22" ht="14.25" customHeight="1" x14ac:dyDescent="0.3">
      <c r="A223" s="1">
        <v>715</v>
      </c>
      <c r="B223" s="1">
        <v>31</v>
      </c>
      <c r="C223" s="2">
        <v>41579</v>
      </c>
      <c r="D223" s="1" t="s">
        <v>32</v>
      </c>
      <c r="E223" s="1" t="s">
        <v>17</v>
      </c>
      <c r="F223" s="1">
        <v>8</v>
      </c>
      <c r="G223" s="1" t="s">
        <v>18</v>
      </c>
      <c r="H223" s="1" t="s">
        <v>19</v>
      </c>
      <c r="I223" s="1" t="s">
        <v>20</v>
      </c>
      <c r="J223" s="3">
        <v>40</v>
      </c>
      <c r="K223" s="1">
        <v>83</v>
      </c>
      <c r="L223" s="1" t="s">
        <v>52</v>
      </c>
      <c r="M223" s="1">
        <v>20</v>
      </c>
      <c r="N223" s="1">
        <v>40</v>
      </c>
      <c r="O223" s="1">
        <v>70</v>
      </c>
      <c r="P223" s="1">
        <v>20</v>
      </c>
      <c r="Q223" s="9">
        <f>Coffee_chain[[#This Row],[Other Expenses]]+Coffee_chain[[#This Row],[Cogs]]+Coffee_chain[[#This Row],[Marketing]]</f>
        <v>59</v>
      </c>
      <c r="R223" s="10">
        <f>(SUM(Coffee_chain[[#This Row],[Profit]])/SUM(Coffee_chain[[#This Row],[Sales]]))</f>
        <v>0.48192771084337349</v>
      </c>
      <c r="S223">
        <f>Coffee_chain[[#This Row],[Target COGS]]-Coffee_chain[[#This Row],[Cogs]]</f>
        <v>-11</v>
      </c>
      <c r="T223" s="13">
        <f>Coffee_chain[[#This Row],[Target Profit]]-Coffee_chain[[#This Row],[Profit]]</f>
        <v>0</v>
      </c>
      <c r="U223">
        <f>Coffee_chain[[#This Row],[Target Sales]]-Coffee_chain[[#This Row],[Sales]]</f>
        <v>-13</v>
      </c>
      <c r="V223" s="42"/>
    </row>
    <row r="224" spans="1:22" ht="14.25" customHeight="1" x14ac:dyDescent="0.3">
      <c r="A224" s="1">
        <v>959</v>
      </c>
      <c r="B224" s="1">
        <v>69</v>
      </c>
      <c r="C224" s="2">
        <v>41579</v>
      </c>
      <c r="D224" s="1" t="s">
        <v>32</v>
      </c>
      <c r="E224" s="1" t="s">
        <v>25</v>
      </c>
      <c r="F224" s="1">
        <v>21</v>
      </c>
      <c r="G224" s="1" t="s">
        <v>18</v>
      </c>
      <c r="H224" s="1" t="s">
        <v>19</v>
      </c>
      <c r="I224" s="1" t="s">
        <v>22</v>
      </c>
      <c r="J224" s="3">
        <v>56</v>
      </c>
      <c r="K224" s="1">
        <v>160</v>
      </c>
      <c r="L224" s="1" t="s">
        <v>37</v>
      </c>
      <c r="M224" s="1">
        <v>50</v>
      </c>
      <c r="N224" s="1">
        <v>30</v>
      </c>
      <c r="O224" s="1">
        <v>100</v>
      </c>
      <c r="P224" s="1">
        <v>43</v>
      </c>
      <c r="Q224" s="9">
        <f>Coffee_chain[[#This Row],[Other Expenses]]+Coffee_chain[[#This Row],[Cogs]]+Coffee_chain[[#This Row],[Marketing]]</f>
        <v>133</v>
      </c>
      <c r="R224" s="10">
        <f>(SUM(Coffee_chain[[#This Row],[Profit]])/SUM(Coffee_chain[[#This Row],[Sales]]))</f>
        <v>0.35</v>
      </c>
      <c r="S224">
        <f>Coffee_chain[[#This Row],[Target COGS]]-Coffee_chain[[#This Row],[Cogs]]</f>
        <v>-19</v>
      </c>
      <c r="T224" s="13">
        <f>Coffee_chain[[#This Row],[Target Profit]]-Coffee_chain[[#This Row],[Profit]]</f>
        <v>-26</v>
      </c>
      <c r="U224">
        <f>Coffee_chain[[#This Row],[Target Sales]]-Coffee_chain[[#This Row],[Sales]]</f>
        <v>-60</v>
      </c>
      <c r="V224" s="42"/>
    </row>
    <row r="225" spans="1:22" ht="14.25" customHeight="1" x14ac:dyDescent="0.3">
      <c r="A225" s="1">
        <v>715</v>
      </c>
      <c r="B225" s="1">
        <v>49</v>
      </c>
      <c r="C225" s="2">
        <v>41579</v>
      </c>
      <c r="D225" s="1" t="s">
        <v>32</v>
      </c>
      <c r="E225" s="1" t="s">
        <v>17</v>
      </c>
      <c r="F225" s="1">
        <v>15</v>
      </c>
      <c r="G225" s="1" t="s">
        <v>18</v>
      </c>
      <c r="H225" s="1" t="s">
        <v>26</v>
      </c>
      <c r="I225" s="1" t="s">
        <v>27</v>
      </c>
      <c r="J225" s="3">
        <v>49</v>
      </c>
      <c r="K225" s="1">
        <v>128</v>
      </c>
      <c r="L225" s="1" t="s">
        <v>52</v>
      </c>
      <c r="M225" s="1">
        <v>40</v>
      </c>
      <c r="N225" s="1">
        <v>20</v>
      </c>
      <c r="O225" s="1">
        <v>90</v>
      </c>
      <c r="P225" s="1">
        <v>38</v>
      </c>
      <c r="Q225" s="9">
        <f>Coffee_chain[[#This Row],[Other Expenses]]+Coffee_chain[[#This Row],[Cogs]]+Coffee_chain[[#This Row],[Marketing]]</f>
        <v>102</v>
      </c>
      <c r="R225" s="10">
        <f>(SUM(Coffee_chain[[#This Row],[Profit]])/SUM(Coffee_chain[[#This Row],[Sales]]))</f>
        <v>0.3828125</v>
      </c>
      <c r="S225">
        <f>Coffee_chain[[#This Row],[Target COGS]]-Coffee_chain[[#This Row],[Cogs]]</f>
        <v>-9</v>
      </c>
      <c r="T225" s="13">
        <f>Coffee_chain[[#This Row],[Target Profit]]-Coffee_chain[[#This Row],[Profit]]</f>
        <v>-29</v>
      </c>
      <c r="U225">
        <f>Coffee_chain[[#This Row],[Target Sales]]-Coffee_chain[[#This Row],[Sales]]</f>
        <v>-38</v>
      </c>
      <c r="V225" s="42"/>
    </row>
    <row r="226" spans="1:22" ht="14.25" customHeight="1" x14ac:dyDescent="0.3">
      <c r="A226" s="1">
        <v>206</v>
      </c>
      <c r="B226" s="1">
        <v>49</v>
      </c>
      <c r="C226" s="2">
        <v>41579</v>
      </c>
      <c r="D226" s="1" t="s">
        <v>32</v>
      </c>
      <c r="E226" s="1" t="s">
        <v>29</v>
      </c>
      <c r="F226" s="1">
        <v>15</v>
      </c>
      <c r="G226" s="1" t="s">
        <v>18</v>
      </c>
      <c r="H226" s="1" t="s">
        <v>26</v>
      </c>
      <c r="I226" s="1" t="s">
        <v>54</v>
      </c>
      <c r="J226" s="3">
        <v>50</v>
      </c>
      <c r="K226" s="1">
        <v>128</v>
      </c>
      <c r="L226" s="1" t="s">
        <v>53</v>
      </c>
      <c r="M226" s="1">
        <v>30</v>
      </c>
      <c r="N226" s="1">
        <v>30</v>
      </c>
      <c r="O226" s="1">
        <v>80</v>
      </c>
      <c r="P226" s="1">
        <v>37</v>
      </c>
      <c r="Q226" s="9">
        <f>Coffee_chain[[#This Row],[Other Expenses]]+Coffee_chain[[#This Row],[Cogs]]+Coffee_chain[[#This Row],[Marketing]]</f>
        <v>101</v>
      </c>
      <c r="R226" s="10">
        <f>(SUM(Coffee_chain[[#This Row],[Profit]])/SUM(Coffee_chain[[#This Row],[Sales]]))</f>
        <v>0.390625</v>
      </c>
      <c r="S226">
        <f>Coffee_chain[[#This Row],[Target COGS]]-Coffee_chain[[#This Row],[Cogs]]</f>
        <v>-19</v>
      </c>
      <c r="T226" s="13">
        <f>Coffee_chain[[#This Row],[Target Profit]]-Coffee_chain[[#This Row],[Profit]]</f>
        <v>-20</v>
      </c>
      <c r="U226">
        <f>Coffee_chain[[#This Row],[Target Sales]]-Coffee_chain[[#This Row],[Sales]]</f>
        <v>-48</v>
      </c>
      <c r="V226" s="42"/>
    </row>
    <row r="227" spans="1:22" ht="14.25" customHeight="1" x14ac:dyDescent="0.3">
      <c r="A227" s="1">
        <v>970</v>
      </c>
      <c r="B227" s="1">
        <v>43</v>
      </c>
      <c r="C227" s="2">
        <v>41609</v>
      </c>
      <c r="D227" s="1" t="s">
        <v>16</v>
      </c>
      <c r="E227" s="1" t="s">
        <v>17</v>
      </c>
      <c r="F227" s="1">
        <v>14</v>
      </c>
      <c r="G227" s="1" t="s">
        <v>33</v>
      </c>
      <c r="H227" s="1" t="s">
        <v>38</v>
      </c>
      <c r="I227" s="1" t="s">
        <v>45</v>
      </c>
      <c r="J227" s="3">
        <v>43</v>
      </c>
      <c r="K227" s="1">
        <v>106</v>
      </c>
      <c r="L227" s="1" t="s">
        <v>21</v>
      </c>
      <c r="M227" s="1">
        <v>40</v>
      </c>
      <c r="N227" s="1">
        <v>30</v>
      </c>
      <c r="O227" s="1">
        <v>90</v>
      </c>
      <c r="P227" s="1">
        <v>27</v>
      </c>
      <c r="Q227" s="9">
        <f>Coffee_chain[[#This Row],[Other Expenses]]+Coffee_chain[[#This Row],[Cogs]]+Coffee_chain[[#This Row],[Marketing]]</f>
        <v>84</v>
      </c>
      <c r="R227" s="10">
        <f>(SUM(Coffee_chain[[#This Row],[Profit]])/SUM(Coffee_chain[[#This Row],[Sales]]))</f>
        <v>0.40566037735849059</v>
      </c>
      <c r="S227">
        <f>Coffee_chain[[#This Row],[Target COGS]]-Coffee_chain[[#This Row],[Cogs]]</f>
        <v>-3</v>
      </c>
      <c r="T227" s="13">
        <f>Coffee_chain[[#This Row],[Target Profit]]-Coffee_chain[[#This Row],[Profit]]</f>
        <v>-13</v>
      </c>
      <c r="U227">
        <f>Coffee_chain[[#This Row],[Target Sales]]-Coffee_chain[[#This Row],[Sales]]</f>
        <v>-16</v>
      </c>
      <c r="V227" s="42"/>
    </row>
    <row r="228" spans="1:22" ht="14.25" customHeight="1" x14ac:dyDescent="0.3">
      <c r="A228" s="1">
        <v>330</v>
      </c>
      <c r="B228" s="1">
        <v>41</v>
      </c>
      <c r="C228" s="2">
        <v>41609</v>
      </c>
      <c r="D228" s="1" t="s">
        <v>16</v>
      </c>
      <c r="E228" s="1" t="s">
        <v>17</v>
      </c>
      <c r="F228" s="1">
        <v>13</v>
      </c>
      <c r="G228" s="1" t="s">
        <v>33</v>
      </c>
      <c r="H228" s="1" t="s">
        <v>38</v>
      </c>
      <c r="I228" s="1" t="s">
        <v>45</v>
      </c>
      <c r="J228" s="3">
        <v>36</v>
      </c>
      <c r="K228" s="1">
        <v>108</v>
      </c>
      <c r="L228" s="1" t="s">
        <v>58</v>
      </c>
      <c r="M228" s="1">
        <v>40</v>
      </c>
      <c r="N228" s="1">
        <v>20</v>
      </c>
      <c r="O228" s="1">
        <v>90</v>
      </c>
      <c r="P228" s="1">
        <v>36</v>
      </c>
      <c r="Q228" s="9">
        <f>Coffee_chain[[#This Row],[Other Expenses]]+Coffee_chain[[#This Row],[Cogs]]+Coffee_chain[[#This Row],[Marketing]]</f>
        <v>90</v>
      </c>
      <c r="R228" s="10">
        <f>(SUM(Coffee_chain[[#This Row],[Profit]])/SUM(Coffee_chain[[#This Row],[Sales]]))</f>
        <v>0.33333333333333331</v>
      </c>
      <c r="S228">
        <f>Coffee_chain[[#This Row],[Target COGS]]-Coffee_chain[[#This Row],[Cogs]]</f>
        <v>-1</v>
      </c>
      <c r="T228" s="13">
        <f>Coffee_chain[[#This Row],[Target Profit]]-Coffee_chain[[#This Row],[Profit]]</f>
        <v>-16</v>
      </c>
      <c r="U228">
        <f>Coffee_chain[[#This Row],[Target Sales]]-Coffee_chain[[#This Row],[Sales]]</f>
        <v>-18</v>
      </c>
      <c r="V228" s="42"/>
    </row>
    <row r="229" spans="1:22" ht="14.25" customHeight="1" x14ac:dyDescent="0.3">
      <c r="A229" s="1">
        <v>978</v>
      </c>
      <c r="B229" s="1">
        <v>47</v>
      </c>
      <c r="C229" s="2">
        <v>41609</v>
      </c>
      <c r="D229" s="1" t="s">
        <v>16</v>
      </c>
      <c r="E229" s="1" t="s">
        <v>25</v>
      </c>
      <c r="F229" s="1">
        <v>42</v>
      </c>
      <c r="G229" s="1" t="s">
        <v>33</v>
      </c>
      <c r="H229" s="1" t="s">
        <v>34</v>
      </c>
      <c r="I229" s="1" t="s">
        <v>46</v>
      </c>
      <c r="J229" s="3">
        <v>-30</v>
      </c>
      <c r="K229" s="1">
        <v>106</v>
      </c>
      <c r="L229" s="1" t="s">
        <v>55</v>
      </c>
      <c r="M229" s="1">
        <v>40</v>
      </c>
      <c r="N229" s="1">
        <v>-10</v>
      </c>
      <c r="O229" s="1">
        <v>90</v>
      </c>
      <c r="P229" s="1">
        <v>72</v>
      </c>
      <c r="Q229" s="9">
        <f>Coffee_chain[[#This Row],[Other Expenses]]+Coffee_chain[[#This Row],[Cogs]]+Coffee_chain[[#This Row],[Marketing]]</f>
        <v>161</v>
      </c>
      <c r="R229" s="10">
        <f>(SUM(Coffee_chain[[#This Row],[Profit]])/SUM(Coffee_chain[[#This Row],[Sales]]))</f>
        <v>-0.28301886792452829</v>
      </c>
      <c r="S229">
        <f>Coffee_chain[[#This Row],[Target COGS]]-Coffee_chain[[#This Row],[Cogs]]</f>
        <v>-7</v>
      </c>
      <c r="T229" s="13">
        <f>Coffee_chain[[#This Row],[Target Profit]]-Coffee_chain[[#This Row],[Profit]]</f>
        <v>20</v>
      </c>
      <c r="U229">
        <f>Coffee_chain[[#This Row],[Target Sales]]-Coffee_chain[[#This Row],[Sales]]</f>
        <v>-16</v>
      </c>
      <c r="V229" s="42"/>
    </row>
    <row r="230" spans="1:22" ht="14.25" customHeight="1" x14ac:dyDescent="0.3">
      <c r="A230" s="1">
        <v>312</v>
      </c>
      <c r="B230" s="1">
        <v>43</v>
      </c>
      <c r="C230" s="2">
        <v>41609</v>
      </c>
      <c r="D230" s="1" t="s">
        <v>16</v>
      </c>
      <c r="E230" s="1" t="s">
        <v>17</v>
      </c>
      <c r="F230" s="1">
        <v>14</v>
      </c>
      <c r="G230" s="1" t="s">
        <v>18</v>
      </c>
      <c r="H230" s="1" t="s">
        <v>19</v>
      </c>
      <c r="I230" s="1" t="s">
        <v>20</v>
      </c>
      <c r="J230" s="3">
        <v>43</v>
      </c>
      <c r="K230" s="1">
        <v>106</v>
      </c>
      <c r="L230" s="1" t="s">
        <v>56</v>
      </c>
      <c r="M230" s="1">
        <v>40</v>
      </c>
      <c r="N230" s="1">
        <v>30</v>
      </c>
      <c r="O230" s="1">
        <v>90</v>
      </c>
      <c r="P230" s="1">
        <v>27</v>
      </c>
      <c r="Q230" s="9">
        <f>Coffee_chain[[#This Row],[Other Expenses]]+Coffee_chain[[#This Row],[Cogs]]+Coffee_chain[[#This Row],[Marketing]]</f>
        <v>84</v>
      </c>
      <c r="R230" s="10">
        <f>(SUM(Coffee_chain[[#This Row],[Profit]])/SUM(Coffee_chain[[#This Row],[Sales]]))</f>
        <v>0.40566037735849059</v>
      </c>
      <c r="S230">
        <f>Coffee_chain[[#This Row],[Target COGS]]-Coffee_chain[[#This Row],[Cogs]]</f>
        <v>-3</v>
      </c>
      <c r="T230" s="13">
        <f>Coffee_chain[[#This Row],[Target Profit]]-Coffee_chain[[#This Row],[Profit]]</f>
        <v>-13</v>
      </c>
      <c r="U230">
        <f>Coffee_chain[[#This Row],[Target Sales]]-Coffee_chain[[#This Row],[Sales]]</f>
        <v>-16</v>
      </c>
      <c r="V230" s="42"/>
    </row>
    <row r="231" spans="1:22" ht="14.25" customHeight="1" x14ac:dyDescent="0.3">
      <c r="A231" s="1">
        <v>323</v>
      </c>
      <c r="B231" s="1">
        <v>43</v>
      </c>
      <c r="C231" s="2">
        <v>41609</v>
      </c>
      <c r="D231" s="1" t="s">
        <v>16</v>
      </c>
      <c r="E231" s="1" t="s">
        <v>29</v>
      </c>
      <c r="F231" s="1">
        <v>14</v>
      </c>
      <c r="G231" s="1" t="s">
        <v>18</v>
      </c>
      <c r="H231" s="1" t="s">
        <v>19</v>
      </c>
      <c r="I231" s="1" t="s">
        <v>22</v>
      </c>
      <c r="J231" s="3">
        <v>43</v>
      </c>
      <c r="K231" s="1">
        <v>106</v>
      </c>
      <c r="L231" s="1" t="s">
        <v>31</v>
      </c>
      <c r="M231" s="1">
        <v>40</v>
      </c>
      <c r="N231" s="1">
        <v>30</v>
      </c>
      <c r="O231" s="1">
        <v>90</v>
      </c>
      <c r="P231" s="1">
        <v>27</v>
      </c>
      <c r="Q231" s="9">
        <f>Coffee_chain[[#This Row],[Other Expenses]]+Coffee_chain[[#This Row],[Cogs]]+Coffee_chain[[#This Row],[Marketing]]</f>
        <v>84</v>
      </c>
      <c r="R231" s="10">
        <f>(SUM(Coffee_chain[[#This Row],[Profit]])/SUM(Coffee_chain[[#This Row],[Sales]]))</f>
        <v>0.40566037735849059</v>
      </c>
      <c r="S231">
        <f>Coffee_chain[[#This Row],[Target COGS]]-Coffee_chain[[#This Row],[Cogs]]</f>
        <v>-3</v>
      </c>
      <c r="T231" s="13">
        <f>Coffee_chain[[#This Row],[Target Profit]]-Coffee_chain[[#This Row],[Profit]]</f>
        <v>-13</v>
      </c>
      <c r="U231">
        <f>Coffee_chain[[#This Row],[Target Sales]]-Coffee_chain[[#This Row],[Sales]]</f>
        <v>-16</v>
      </c>
      <c r="V231" s="42"/>
    </row>
    <row r="232" spans="1:22" ht="14.25" customHeight="1" x14ac:dyDescent="0.3">
      <c r="A232" s="1">
        <v>303</v>
      </c>
      <c r="B232" s="1">
        <v>46</v>
      </c>
      <c r="C232" s="2">
        <v>41609</v>
      </c>
      <c r="D232" s="1" t="s">
        <v>16</v>
      </c>
      <c r="E232" s="1" t="s">
        <v>17</v>
      </c>
      <c r="F232" s="1">
        <v>17</v>
      </c>
      <c r="G232" s="1" t="s">
        <v>18</v>
      </c>
      <c r="H232" s="1" t="s">
        <v>26</v>
      </c>
      <c r="I232" s="1" t="s">
        <v>27</v>
      </c>
      <c r="J232" s="3">
        <v>9</v>
      </c>
      <c r="K232" s="1">
        <v>110</v>
      </c>
      <c r="L232" s="1" t="s">
        <v>21</v>
      </c>
      <c r="M232" s="1">
        <v>30</v>
      </c>
      <c r="N232" s="1">
        <v>10</v>
      </c>
      <c r="O232" s="1">
        <v>80</v>
      </c>
      <c r="P232" s="1">
        <v>51</v>
      </c>
      <c r="Q232" s="9">
        <f>Coffee_chain[[#This Row],[Other Expenses]]+Coffee_chain[[#This Row],[Cogs]]+Coffee_chain[[#This Row],[Marketing]]</f>
        <v>114</v>
      </c>
      <c r="R232" s="10">
        <f>(SUM(Coffee_chain[[#This Row],[Profit]])/SUM(Coffee_chain[[#This Row],[Sales]]))</f>
        <v>8.1818181818181818E-2</v>
      </c>
      <c r="S232">
        <f>Coffee_chain[[#This Row],[Target COGS]]-Coffee_chain[[#This Row],[Cogs]]</f>
        <v>-16</v>
      </c>
      <c r="T232" s="13">
        <f>Coffee_chain[[#This Row],[Target Profit]]-Coffee_chain[[#This Row],[Profit]]</f>
        <v>1</v>
      </c>
      <c r="U232">
        <f>Coffee_chain[[#This Row],[Target Sales]]-Coffee_chain[[#This Row],[Sales]]</f>
        <v>-30</v>
      </c>
      <c r="V232" s="42"/>
    </row>
    <row r="233" spans="1:22" ht="14.25" customHeight="1" x14ac:dyDescent="0.3">
      <c r="A233" s="1">
        <v>970</v>
      </c>
      <c r="B233" s="1">
        <v>53</v>
      </c>
      <c r="C233" s="2">
        <v>41609</v>
      </c>
      <c r="D233" s="1" t="s">
        <v>16</v>
      </c>
      <c r="E233" s="1" t="s">
        <v>17</v>
      </c>
      <c r="F233" s="1">
        <v>16</v>
      </c>
      <c r="G233" s="1" t="s">
        <v>18</v>
      </c>
      <c r="H233" s="1" t="s">
        <v>26</v>
      </c>
      <c r="I233" s="1" t="s">
        <v>54</v>
      </c>
      <c r="J233" s="3">
        <v>39</v>
      </c>
      <c r="K233" s="1">
        <v>124</v>
      </c>
      <c r="L233" s="1" t="s">
        <v>21</v>
      </c>
      <c r="M233" s="1">
        <v>40</v>
      </c>
      <c r="N233" s="1">
        <v>20</v>
      </c>
      <c r="O233" s="1">
        <v>90</v>
      </c>
      <c r="P233" s="1">
        <v>37</v>
      </c>
      <c r="Q233" s="9">
        <f>Coffee_chain[[#This Row],[Other Expenses]]+Coffee_chain[[#This Row],[Cogs]]+Coffee_chain[[#This Row],[Marketing]]</f>
        <v>106</v>
      </c>
      <c r="R233" s="10">
        <f>(SUM(Coffee_chain[[#This Row],[Profit]])/SUM(Coffee_chain[[#This Row],[Sales]]))</f>
        <v>0.31451612903225806</v>
      </c>
      <c r="S233">
        <f>Coffee_chain[[#This Row],[Target COGS]]-Coffee_chain[[#This Row],[Cogs]]</f>
        <v>-13</v>
      </c>
      <c r="T233" s="13">
        <f>Coffee_chain[[#This Row],[Target Profit]]-Coffee_chain[[#This Row],[Profit]]</f>
        <v>-19</v>
      </c>
      <c r="U233">
        <f>Coffee_chain[[#This Row],[Target Sales]]-Coffee_chain[[#This Row],[Sales]]</f>
        <v>-34</v>
      </c>
      <c r="V233" s="42"/>
    </row>
    <row r="234" spans="1:22" ht="14.25" customHeight="1" x14ac:dyDescent="0.3">
      <c r="A234" s="1">
        <v>978</v>
      </c>
      <c r="B234" s="1">
        <v>33</v>
      </c>
      <c r="C234" s="2">
        <v>41609</v>
      </c>
      <c r="D234" s="1" t="s">
        <v>16</v>
      </c>
      <c r="E234" s="1" t="s">
        <v>25</v>
      </c>
      <c r="F234" s="1">
        <v>9</v>
      </c>
      <c r="G234" s="1" t="s">
        <v>18</v>
      </c>
      <c r="H234" s="1" t="s">
        <v>26</v>
      </c>
      <c r="I234" s="1" t="s">
        <v>27</v>
      </c>
      <c r="J234" s="3">
        <v>43</v>
      </c>
      <c r="K234" s="1">
        <v>87</v>
      </c>
      <c r="L234" s="1" t="s">
        <v>55</v>
      </c>
      <c r="M234" s="1">
        <v>30</v>
      </c>
      <c r="N234" s="1">
        <v>40</v>
      </c>
      <c r="O234" s="1">
        <v>80</v>
      </c>
      <c r="P234" s="1">
        <v>20</v>
      </c>
      <c r="Q234" s="9">
        <f>Coffee_chain[[#This Row],[Other Expenses]]+Coffee_chain[[#This Row],[Cogs]]+Coffee_chain[[#This Row],[Marketing]]</f>
        <v>62</v>
      </c>
      <c r="R234" s="10">
        <f>(SUM(Coffee_chain[[#This Row],[Profit]])/SUM(Coffee_chain[[#This Row],[Sales]]))</f>
        <v>0.4942528735632184</v>
      </c>
      <c r="S234">
        <f>Coffee_chain[[#This Row],[Target COGS]]-Coffee_chain[[#This Row],[Cogs]]</f>
        <v>-3</v>
      </c>
      <c r="T234" s="13">
        <f>Coffee_chain[[#This Row],[Target Profit]]-Coffee_chain[[#This Row],[Profit]]</f>
        <v>-3</v>
      </c>
      <c r="U234">
        <f>Coffee_chain[[#This Row],[Target Sales]]-Coffee_chain[[#This Row],[Sales]]</f>
        <v>-7</v>
      </c>
      <c r="V234" s="42"/>
    </row>
    <row r="235" spans="1:22" ht="14.25" customHeight="1" x14ac:dyDescent="0.3">
      <c r="A235" s="1">
        <v>321</v>
      </c>
      <c r="B235" s="1">
        <v>34</v>
      </c>
      <c r="C235" s="2">
        <v>41609</v>
      </c>
      <c r="D235" s="1" t="s">
        <v>16</v>
      </c>
      <c r="E235" s="1" t="s">
        <v>25</v>
      </c>
      <c r="F235" s="1">
        <v>9</v>
      </c>
      <c r="G235" s="1" t="s">
        <v>18</v>
      </c>
      <c r="H235" s="1" t="s">
        <v>26</v>
      </c>
      <c r="I235" s="1" t="s">
        <v>30</v>
      </c>
      <c r="J235" s="3">
        <v>45</v>
      </c>
      <c r="K235" s="1">
        <v>91</v>
      </c>
      <c r="L235" s="1" t="s">
        <v>28</v>
      </c>
      <c r="M235" s="1">
        <v>30</v>
      </c>
      <c r="N235" s="1">
        <v>40</v>
      </c>
      <c r="O235" s="1">
        <v>80</v>
      </c>
      <c r="P235" s="1">
        <v>21</v>
      </c>
      <c r="Q235" s="9">
        <f>Coffee_chain[[#This Row],[Other Expenses]]+Coffee_chain[[#This Row],[Cogs]]+Coffee_chain[[#This Row],[Marketing]]</f>
        <v>64</v>
      </c>
      <c r="R235" s="10">
        <f>(SUM(Coffee_chain[[#This Row],[Profit]])/SUM(Coffee_chain[[#This Row],[Sales]]))</f>
        <v>0.49450549450549453</v>
      </c>
      <c r="S235">
        <f>Coffee_chain[[#This Row],[Target COGS]]-Coffee_chain[[#This Row],[Cogs]]</f>
        <v>-4</v>
      </c>
      <c r="T235" s="13">
        <f>Coffee_chain[[#This Row],[Target Profit]]-Coffee_chain[[#This Row],[Profit]]</f>
        <v>-5</v>
      </c>
      <c r="U235">
        <f>Coffee_chain[[#This Row],[Target Sales]]-Coffee_chain[[#This Row],[Sales]]</f>
        <v>-11</v>
      </c>
      <c r="V235" s="42"/>
    </row>
    <row r="236" spans="1:22" ht="14.25" customHeight="1" x14ac:dyDescent="0.3">
      <c r="A236" s="1">
        <v>563</v>
      </c>
      <c r="B236" s="1">
        <v>0</v>
      </c>
      <c r="C236" s="2">
        <v>41609</v>
      </c>
      <c r="D236" s="1" t="s">
        <v>32</v>
      </c>
      <c r="E236" s="1" t="s">
        <v>17</v>
      </c>
      <c r="F236" s="1">
        <v>0</v>
      </c>
      <c r="G236" s="1" t="s">
        <v>33</v>
      </c>
      <c r="H236" s="1" t="s">
        <v>34</v>
      </c>
      <c r="I236" s="1" t="s">
        <v>35</v>
      </c>
      <c r="J236" s="3">
        <v>47</v>
      </c>
      <c r="K236" s="1">
        <v>46</v>
      </c>
      <c r="L236" s="1" t="s">
        <v>36</v>
      </c>
      <c r="M236" s="1">
        <v>0</v>
      </c>
      <c r="N236" s="1">
        <v>40</v>
      </c>
      <c r="O236" s="1">
        <v>50</v>
      </c>
      <c r="P236" s="1">
        <v>11</v>
      </c>
      <c r="Q236" s="9">
        <f>Coffee_chain[[#This Row],[Other Expenses]]+Coffee_chain[[#This Row],[Cogs]]+Coffee_chain[[#This Row],[Marketing]]</f>
        <v>11</v>
      </c>
      <c r="R236" s="10">
        <f>(SUM(Coffee_chain[[#This Row],[Profit]])/SUM(Coffee_chain[[#This Row],[Sales]]))</f>
        <v>1.0217391304347827</v>
      </c>
      <c r="S236">
        <f>Coffee_chain[[#This Row],[Target COGS]]-Coffee_chain[[#This Row],[Cogs]]</f>
        <v>0</v>
      </c>
      <c r="T236" s="13">
        <f>Coffee_chain[[#This Row],[Target Profit]]-Coffee_chain[[#This Row],[Profit]]</f>
        <v>-7</v>
      </c>
      <c r="U236">
        <f>Coffee_chain[[#This Row],[Target Sales]]-Coffee_chain[[#This Row],[Sales]]</f>
        <v>4</v>
      </c>
      <c r="V236" s="42"/>
    </row>
    <row r="237" spans="1:22" ht="14.25" customHeight="1" x14ac:dyDescent="0.3">
      <c r="A237" s="1">
        <v>318</v>
      </c>
      <c r="B237" s="1">
        <v>43</v>
      </c>
      <c r="C237" s="2">
        <v>41609</v>
      </c>
      <c r="D237" s="1" t="s">
        <v>32</v>
      </c>
      <c r="E237" s="1" t="s">
        <v>23</v>
      </c>
      <c r="F237" s="1">
        <v>13</v>
      </c>
      <c r="G237" s="1" t="s">
        <v>33</v>
      </c>
      <c r="H237" s="1" t="s">
        <v>34</v>
      </c>
      <c r="I237" s="1" t="s">
        <v>35</v>
      </c>
      <c r="J237" s="3">
        <v>40</v>
      </c>
      <c r="K237" s="1">
        <v>113</v>
      </c>
      <c r="L237" s="1" t="s">
        <v>48</v>
      </c>
      <c r="M237" s="1">
        <v>30</v>
      </c>
      <c r="N237" s="1">
        <v>20</v>
      </c>
      <c r="O237" s="1">
        <v>80</v>
      </c>
      <c r="P237" s="1">
        <v>36</v>
      </c>
      <c r="Q237" s="9">
        <f>Coffee_chain[[#This Row],[Other Expenses]]+Coffee_chain[[#This Row],[Cogs]]+Coffee_chain[[#This Row],[Marketing]]</f>
        <v>92</v>
      </c>
      <c r="R237" s="10">
        <f>(SUM(Coffee_chain[[#This Row],[Profit]])/SUM(Coffee_chain[[#This Row],[Sales]]))</f>
        <v>0.35398230088495575</v>
      </c>
      <c r="S237">
        <f>Coffee_chain[[#This Row],[Target COGS]]-Coffee_chain[[#This Row],[Cogs]]</f>
        <v>-13</v>
      </c>
      <c r="T237" s="13">
        <f>Coffee_chain[[#This Row],[Target Profit]]-Coffee_chain[[#This Row],[Profit]]</f>
        <v>-20</v>
      </c>
      <c r="U237">
        <f>Coffee_chain[[#This Row],[Target Sales]]-Coffee_chain[[#This Row],[Sales]]</f>
        <v>-33</v>
      </c>
      <c r="V237" s="42"/>
    </row>
    <row r="238" spans="1:22" ht="14.25" customHeight="1" x14ac:dyDescent="0.3">
      <c r="A238" s="1">
        <v>775</v>
      </c>
      <c r="B238" s="1">
        <v>31</v>
      </c>
      <c r="C238" s="2">
        <v>41609</v>
      </c>
      <c r="D238" s="1" t="s">
        <v>32</v>
      </c>
      <c r="E238" s="1" t="s">
        <v>29</v>
      </c>
      <c r="F238" s="1">
        <v>9</v>
      </c>
      <c r="G238" s="1" t="s">
        <v>33</v>
      </c>
      <c r="H238" s="1" t="s">
        <v>38</v>
      </c>
      <c r="I238" s="1" t="s">
        <v>39</v>
      </c>
      <c r="J238" s="3">
        <v>12</v>
      </c>
      <c r="K238" s="1">
        <v>74</v>
      </c>
      <c r="L238" s="1" t="s">
        <v>41</v>
      </c>
      <c r="M238" s="1">
        <v>30</v>
      </c>
      <c r="N238" s="1">
        <v>30</v>
      </c>
      <c r="O238" s="1">
        <v>80</v>
      </c>
      <c r="P238" s="1">
        <v>30</v>
      </c>
      <c r="Q238" s="9">
        <f>Coffee_chain[[#This Row],[Other Expenses]]+Coffee_chain[[#This Row],[Cogs]]+Coffee_chain[[#This Row],[Marketing]]</f>
        <v>70</v>
      </c>
      <c r="R238" s="10">
        <f>(SUM(Coffee_chain[[#This Row],[Profit]])/SUM(Coffee_chain[[#This Row],[Sales]]))</f>
        <v>0.16216216216216217</v>
      </c>
      <c r="S238">
        <f>Coffee_chain[[#This Row],[Target COGS]]-Coffee_chain[[#This Row],[Cogs]]</f>
        <v>-1</v>
      </c>
      <c r="T238" s="13">
        <f>Coffee_chain[[#This Row],[Target Profit]]-Coffee_chain[[#This Row],[Profit]]</f>
        <v>18</v>
      </c>
      <c r="U238">
        <f>Coffee_chain[[#This Row],[Target Sales]]-Coffee_chain[[#This Row],[Sales]]</f>
        <v>6</v>
      </c>
      <c r="V238" s="42"/>
    </row>
    <row r="239" spans="1:22" ht="14.25" customHeight="1" x14ac:dyDescent="0.3">
      <c r="A239" s="1">
        <v>515</v>
      </c>
      <c r="B239" s="1">
        <v>23</v>
      </c>
      <c r="C239" s="2">
        <v>41609</v>
      </c>
      <c r="D239" s="1" t="s">
        <v>32</v>
      </c>
      <c r="E239" s="1" t="s">
        <v>17</v>
      </c>
      <c r="F239" s="1">
        <v>6</v>
      </c>
      <c r="G239" s="1" t="s">
        <v>33</v>
      </c>
      <c r="H239" s="1" t="s">
        <v>34</v>
      </c>
      <c r="I239" s="1" t="s">
        <v>46</v>
      </c>
      <c r="J239" s="3">
        <v>25</v>
      </c>
      <c r="K239" s="1">
        <v>62</v>
      </c>
      <c r="L239" s="1" t="s">
        <v>36</v>
      </c>
      <c r="M239" s="1">
        <v>20</v>
      </c>
      <c r="N239" s="1">
        <v>40</v>
      </c>
      <c r="O239" s="1">
        <v>70</v>
      </c>
      <c r="P239" s="1">
        <v>18</v>
      </c>
      <c r="Q239" s="9">
        <f>Coffee_chain[[#This Row],[Other Expenses]]+Coffee_chain[[#This Row],[Cogs]]+Coffee_chain[[#This Row],[Marketing]]</f>
        <v>47</v>
      </c>
      <c r="R239" s="10">
        <f>(SUM(Coffee_chain[[#This Row],[Profit]])/SUM(Coffee_chain[[#This Row],[Sales]]))</f>
        <v>0.40322580645161288</v>
      </c>
      <c r="S239">
        <f>Coffee_chain[[#This Row],[Target COGS]]-Coffee_chain[[#This Row],[Cogs]]</f>
        <v>-3</v>
      </c>
      <c r="T239" s="13">
        <f>Coffee_chain[[#This Row],[Target Profit]]-Coffee_chain[[#This Row],[Profit]]</f>
        <v>15</v>
      </c>
      <c r="U239">
        <f>Coffee_chain[[#This Row],[Target Sales]]-Coffee_chain[[#This Row],[Sales]]</f>
        <v>8</v>
      </c>
      <c r="V239" s="42"/>
    </row>
    <row r="240" spans="1:22" ht="14.25" customHeight="1" x14ac:dyDescent="0.3">
      <c r="A240" s="1">
        <v>225</v>
      </c>
      <c r="B240" s="1">
        <v>41</v>
      </c>
      <c r="C240" s="2">
        <v>41609</v>
      </c>
      <c r="D240" s="1" t="s">
        <v>32</v>
      </c>
      <c r="E240" s="1" t="s">
        <v>23</v>
      </c>
      <c r="F240" s="1">
        <v>12</v>
      </c>
      <c r="G240" s="1" t="s">
        <v>33</v>
      </c>
      <c r="H240" s="1" t="s">
        <v>34</v>
      </c>
      <c r="I240" s="1" t="s">
        <v>46</v>
      </c>
      <c r="J240" s="3">
        <v>46</v>
      </c>
      <c r="K240" s="1">
        <v>114</v>
      </c>
      <c r="L240" s="1" t="s">
        <v>48</v>
      </c>
      <c r="M240" s="1">
        <v>30</v>
      </c>
      <c r="N240" s="1">
        <v>20</v>
      </c>
      <c r="O240" s="1">
        <v>80</v>
      </c>
      <c r="P240" s="1">
        <v>35</v>
      </c>
      <c r="Q240" s="9">
        <f>Coffee_chain[[#This Row],[Other Expenses]]+Coffee_chain[[#This Row],[Cogs]]+Coffee_chain[[#This Row],[Marketing]]</f>
        <v>88</v>
      </c>
      <c r="R240" s="10">
        <f>(SUM(Coffee_chain[[#This Row],[Profit]])/SUM(Coffee_chain[[#This Row],[Sales]]))</f>
        <v>0.40350877192982454</v>
      </c>
      <c r="S240">
        <f>Coffee_chain[[#This Row],[Target COGS]]-Coffee_chain[[#This Row],[Cogs]]</f>
        <v>-11</v>
      </c>
      <c r="T240" s="13">
        <f>Coffee_chain[[#This Row],[Target Profit]]-Coffee_chain[[#This Row],[Profit]]</f>
        <v>-26</v>
      </c>
      <c r="U240">
        <f>Coffee_chain[[#This Row],[Target Sales]]-Coffee_chain[[#This Row],[Sales]]</f>
        <v>-34</v>
      </c>
      <c r="V240" s="42"/>
    </row>
    <row r="241" spans="1:22" ht="14.25" customHeight="1" x14ac:dyDescent="0.3">
      <c r="A241" s="1">
        <v>971</v>
      </c>
      <c r="B241" s="1">
        <v>46</v>
      </c>
      <c r="C241" s="2">
        <v>41609</v>
      </c>
      <c r="D241" s="1" t="s">
        <v>32</v>
      </c>
      <c r="E241" s="1" t="s">
        <v>29</v>
      </c>
      <c r="F241" s="1">
        <v>17</v>
      </c>
      <c r="G241" s="1" t="s">
        <v>33</v>
      </c>
      <c r="H241" s="1" t="s">
        <v>34</v>
      </c>
      <c r="I241" s="1" t="s">
        <v>47</v>
      </c>
      <c r="J241" s="3">
        <v>9</v>
      </c>
      <c r="K241" s="1">
        <v>110</v>
      </c>
      <c r="L241" s="1" t="s">
        <v>49</v>
      </c>
      <c r="M241" s="1">
        <v>40</v>
      </c>
      <c r="N241" s="1">
        <v>10</v>
      </c>
      <c r="O241" s="1">
        <v>90</v>
      </c>
      <c r="P241" s="1">
        <v>51</v>
      </c>
      <c r="Q241" s="9">
        <f>Coffee_chain[[#This Row],[Other Expenses]]+Coffee_chain[[#This Row],[Cogs]]+Coffee_chain[[#This Row],[Marketing]]</f>
        <v>114</v>
      </c>
      <c r="R241" s="10">
        <f>(SUM(Coffee_chain[[#This Row],[Profit]])/SUM(Coffee_chain[[#This Row],[Sales]]))</f>
        <v>8.1818181818181818E-2</v>
      </c>
      <c r="S241">
        <f>Coffee_chain[[#This Row],[Target COGS]]-Coffee_chain[[#This Row],[Cogs]]</f>
        <v>-6</v>
      </c>
      <c r="T241" s="13">
        <f>Coffee_chain[[#This Row],[Target Profit]]-Coffee_chain[[#This Row],[Profit]]</f>
        <v>1</v>
      </c>
      <c r="U241">
        <f>Coffee_chain[[#This Row],[Target Sales]]-Coffee_chain[[#This Row],[Sales]]</f>
        <v>-20</v>
      </c>
      <c r="V241" s="42"/>
    </row>
    <row r="242" spans="1:22" ht="14.25" customHeight="1" x14ac:dyDescent="0.3">
      <c r="A242" s="1">
        <v>262</v>
      </c>
      <c r="B242" s="1">
        <v>43</v>
      </c>
      <c r="C242" s="2">
        <v>41609</v>
      </c>
      <c r="D242" s="1" t="s">
        <v>32</v>
      </c>
      <c r="E242" s="1" t="s">
        <v>17</v>
      </c>
      <c r="F242" s="1">
        <v>13</v>
      </c>
      <c r="G242" s="1" t="s">
        <v>18</v>
      </c>
      <c r="H242" s="1" t="s">
        <v>26</v>
      </c>
      <c r="I242" s="1" t="s">
        <v>27</v>
      </c>
      <c r="J242" s="3">
        <v>42</v>
      </c>
      <c r="K242" s="1">
        <v>113</v>
      </c>
      <c r="L242" s="1" t="s">
        <v>52</v>
      </c>
      <c r="M242" s="1">
        <v>30</v>
      </c>
      <c r="N242" s="1">
        <v>20</v>
      </c>
      <c r="O242" s="1">
        <v>80</v>
      </c>
      <c r="P242" s="1">
        <v>35</v>
      </c>
      <c r="Q242" s="9">
        <f>Coffee_chain[[#This Row],[Other Expenses]]+Coffee_chain[[#This Row],[Cogs]]+Coffee_chain[[#This Row],[Marketing]]</f>
        <v>91</v>
      </c>
      <c r="R242" s="10">
        <f>(SUM(Coffee_chain[[#This Row],[Profit]])/SUM(Coffee_chain[[#This Row],[Sales]]))</f>
        <v>0.37168141592920356</v>
      </c>
      <c r="S242">
        <f>Coffee_chain[[#This Row],[Target COGS]]-Coffee_chain[[#This Row],[Cogs]]</f>
        <v>-13</v>
      </c>
      <c r="T242" s="13">
        <f>Coffee_chain[[#This Row],[Target Profit]]-Coffee_chain[[#This Row],[Profit]]</f>
        <v>-22</v>
      </c>
      <c r="U242">
        <f>Coffee_chain[[#This Row],[Target Sales]]-Coffee_chain[[#This Row],[Sales]]</f>
        <v>-33</v>
      </c>
      <c r="V242" s="42"/>
    </row>
    <row r="243" spans="1:22" ht="14.25" customHeight="1" x14ac:dyDescent="0.3">
      <c r="A243" s="1">
        <v>959</v>
      </c>
      <c r="B243" s="1">
        <v>33</v>
      </c>
      <c r="C243" s="2">
        <v>41609</v>
      </c>
      <c r="D243" s="1" t="s">
        <v>32</v>
      </c>
      <c r="E243" s="1" t="s">
        <v>25</v>
      </c>
      <c r="F243" s="1">
        <v>9</v>
      </c>
      <c r="G243" s="1" t="s">
        <v>18</v>
      </c>
      <c r="H243" s="1" t="s">
        <v>26</v>
      </c>
      <c r="I243" s="1" t="s">
        <v>30</v>
      </c>
      <c r="J243" s="3">
        <v>42</v>
      </c>
      <c r="K243" s="1">
        <v>87</v>
      </c>
      <c r="L243" s="1" t="s">
        <v>37</v>
      </c>
      <c r="M243" s="1">
        <v>30</v>
      </c>
      <c r="N243" s="1">
        <v>40</v>
      </c>
      <c r="O243" s="1">
        <v>80</v>
      </c>
      <c r="P243" s="1">
        <v>21</v>
      </c>
      <c r="Q243" s="9">
        <f>Coffee_chain[[#This Row],[Other Expenses]]+Coffee_chain[[#This Row],[Cogs]]+Coffee_chain[[#This Row],[Marketing]]</f>
        <v>63</v>
      </c>
      <c r="R243" s="10">
        <f>(SUM(Coffee_chain[[#This Row],[Profit]])/SUM(Coffee_chain[[#This Row],[Sales]]))</f>
        <v>0.48275862068965519</v>
      </c>
      <c r="S243">
        <f>Coffee_chain[[#This Row],[Target COGS]]-Coffee_chain[[#This Row],[Cogs]]</f>
        <v>-3</v>
      </c>
      <c r="T243" s="13">
        <f>Coffee_chain[[#This Row],[Target Profit]]-Coffee_chain[[#This Row],[Profit]]</f>
        <v>-2</v>
      </c>
      <c r="U243">
        <f>Coffee_chain[[#This Row],[Target Sales]]-Coffee_chain[[#This Row],[Sales]]</f>
        <v>-7</v>
      </c>
      <c r="V243" s="42"/>
    </row>
    <row r="244" spans="1:22" ht="14.25" customHeight="1" x14ac:dyDescent="0.3">
      <c r="A244" s="1">
        <v>435</v>
      </c>
      <c r="B244" s="1">
        <v>49</v>
      </c>
      <c r="C244" s="2">
        <v>41609</v>
      </c>
      <c r="D244" s="1" t="s">
        <v>32</v>
      </c>
      <c r="E244" s="1" t="s">
        <v>29</v>
      </c>
      <c r="F244" s="1">
        <v>44</v>
      </c>
      <c r="G244" s="1" t="s">
        <v>18</v>
      </c>
      <c r="H244" s="1" t="s">
        <v>26</v>
      </c>
      <c r="I244" s="1" t="s">
        <v>27</v>
      </c>
      <c r="J244" s="3">
        <v>-6</v>
      </c>
      <c r="K244" s="1">
        <v>126</v>
      </c>
      <c r="L244" s="1" t="s">
        <v>42</v>
      </c>
      <c r="M244" s="1">
        <v>30</v>
      </c>
      <c r="N244" s="1">
        <v>0</v>
      </c>
      <c r="O244" s="1">
        <v>80</v>
      </c>
      <c r="P244" s="1">
        <v>73</v>
      </c>
      <c r="Q244" s="9">
        <f>Coffee_chain[[#This Row],[Other Expenses]]+Coffee_chain[[#This Row],[Cogs]]+Coffee_chain[[#This Row],[Marketing]]</f>
        <v>166</v>
      </c>
      <c r="R244" s="10">
        <f>(SUM(Coffee_chain[[#This Row],[Profit]])/SUM(Coffee_chain[[#This Row],[Sales]]))</f>
        <v>-4.7619047619047616E-2</v>
      </c>
      <c r="S244">
        <f>Coffee_chain[[#This Row],[Target COGS]]-Coffee_chain[[#This Row],[Cogs]]</f>
        <v>-19</v>
      </c>
      <c r="T244" s="13">
        <f>Coffee_chain[[#This Row],[Target Profit]]-Coffee_chain[[#This Row],[Profit]]</f>
        <v>6</v>
      </c>
      <c r="U244">
        <f>Coffee_chain[[#This Row],[Target Sales]]-Coffee_chain[[#This Row],[Sales]]</f>
        <v>-46</v>
      </c>
      <c r="V244" s="42"/>
    </row>
    <row r="245" spans="1:22" ht="14.25" customHeight="1" x14ac:dyDescent="0.3">
      <c r="A245" s="1">
        <v>509</v>
      </c>
      <c r="B245" s="1">
        <v>55</v>
      </c>
      <c r="C245" s="2">
        <v>41609</v>
      </c>
      <c r="D245" s="1" t="s">
        <v>32</v>
      </c>
      <c r="E245" s="1" t="s">
        <v>29</v>
      </c>
      <c r="F245" s="1">
        <v>49</v>
      </c>
      <c r="G245" s="1" t="s">
        <v>18</v>
      </c>
      <c r="H245" s="1" t="s">
        <v>26</v>
      </c>
      <c r="I245" s="1" t="s">
        <v>30</v>
      </c>
      <c r="J245" s="3">
        <v>-4</v>
      </c>
      <c r="K245" s="1">
        <v>140</v>
      </c>
      <c r="L245" s="1" t="s">
        <v>53</v>
      </c>
      <c r="M245" s="1">
        <v>40</v>
      </c>
      <c r="N245" s="1">
        <v>-10</v>
      </c>
      <c r="O245" s="1">
        <v>90</v>
      </c>
      <c r="P245" s="1">
        <v>79</v>
      </c>
      <c r="Q245" s="9">
        <f>Coffee_chain[[#This Row],[Other Expenses]]+Coffee_chain[[#This Row],[Cogs]]+Coffee_chain[[#This Row],[Marketing]]</f>
        <v>183</v>
      </c>
      <c r="R245" s="10">
        <f>(SUM(Coffee_chain[[#This Row],[Profit]])/SUM(Coffee_chain[[#This Row],[Sales]]))</f>
        <v>-2.8571428571428571E-2</v>
      </c>
      <c r="S245">
        <f>Coffee_chain[[#This Row],[Target COGS]]-Coffee_chain[[#This Row],[Cogs]]</f>
        <v>-15</v>
      </c>
      <c r="T245" s="13">
        <f>Coffee_chain[[#This Row],[Target Profit]]-Coffee_chain[[#This Row],[Profit]]</f>
        <v>-6</v>
      </c>
      <c r="U245">
        <f>Coffee_chain[[#This Row],[Target Sales]]-Coffee_chain[[#This Row],[Sales]]</f>
        <v>-50</v>
      </c>
      <c r="V245" s="42"/>
    </row>
    <row r="246" spans="1:22" ht="14.25" customHeight="1" x14ac:dyDescent="0.3">
      <c r="A246" s="1">
        <v>630</v>
      </c>
      <c r="B246" s="1">
        <v>39</v>
      </c>
      <c r="C246" s="2">
        <v>41183</v>
      </c>
      <c r="D246" s="1" t="s">
        <v>16</v>
      </c>
      <c r="E246" s="1" t="s">
        <v>17</v>
      </c>
      <c r="F246" s="1">
        <v>12</v>
      </c>
      <c r="G246" s="1" t="s">
        <v>18</v>
      </c>
      <c r="H246" s="1" t="s">
        <v>19</v>
      </c>
      <c r="I246" s="1" t="s">
        <v>20</v>
      </c>
      <c r="J246" s="1">
        <v>27</v>
      </c>
      <c r="K246" s="1">
        <v>90</v>
      </c>
      <c r="L246" s="1" t="s">
        <v>56</v>
      </c>
      <c r="M246" s="1">
        <v>20</v>
      </c>
      <c r="N246" s="1">
        <v>40</v>
      </c>
      <c r="O246" s="1">
        <v>60</v>
      </c>
      <c r="P246" s="1">
        <v>24</v>
      </c>
      <c r="Q246" s="9">
        <f>Coffee_chain[[#This Row],[Other Expenses]]+Coffee_chain[[#This Row],[Cogs]]+Coffee_chain[[#This Row],[Marketing]]</f>
        <v>75</v>
      </c>
      <c r="R246" s="10">
        <f>(SUM(Coffee_chain[[#This Row],[Profit]])/SUM(Coffee_chain[[#This Row],[Sales]]))</f>
        <v>0.3</v>
      </c>
      <c r="S246">
        <f>Coffee_chain[[#This Row],[Target COGS]]-Coffee_chain[[#This Row],[Cogs]]</f>
        <v>-19</v>
      </c>
      <c r="T246" s="13">
        <f>Coffee_chain[[#This Row],[Target Profit]]-Coffee_chain[[#This Row],[Profit]]</f>
        <v>13</v>
      </c>
      <c r="U246">
        <f>Coffee_chain[[#This Row],[Target Sales]]-Coffee_chain[[#This Row],[Sales]]</f>
        <v>-30</v>
      </c>
      <c r="V246" s="42"/>
    </row>
    <row r="247" spans="1:22" ht="14.25" customHeight="1" x14ac:dyDescent="0.3">
      <c r="A247" s="1">
        <v>209</v>
      </c>
      <c r="B247" s="1">
        <v>39</v>
      </c>
      <c r="C247" s="2">
        <v>41183</v>
      </c>
      <c r="D247" s="1" t="s">
        <v>16</v>
      </c>
      <c r="E247" s="1" t="s">
        <v>29</v>
      </c>
      <c r="F247" s="1">
        <v>12</v>
      </c>
      <c r="G247" s="1" t="s">
        <v>18</v>
      </c>
      <c r="H247" s="1" t="s">
        <v>19</v>
      </c>
      <c r="I247" s="1" t="s">
        <v>22</v>
      </c>
      <c r="J247" s="1">
        <v>26</v>
      </c>
      <c r="K247" s="1">
        <v>90</v>
      </c>
      <c r="L247" s="1" t="s">
        <v>31</v>
      </c>
      <c r="M247" s="1">
        <v>20</v>
      </c>
      <c r="N247" s="1">
        <v>40</v>
      </c>
      <c r="O247" s="1">
        <v>60</v>
      </c>
      <c r="P247" s="1">
        <v>25</v>
      </c>
      <c r="Q247" s="9">
        <f>Coffee_chain[[#This Row],[Other Expenses]]+Coffee_chain[[#This Row],[Cogs]]+Coffee_chain[[#This Row],[Marketing]]</f>
        <v>76</v>
      </c>
      <c r="R247" s="10">
        <f>(SUM(Coffee_chain[[#This Row],[Profit]])/SUM(Coffee_chain[[#This Row],[Sales]]))</f>
        <v>0.28888888888888886</v>
      </c>
      <c r="S247">
        <f>Coffee_chain[[#This Row],[Target COGS]]-Coffee_chain[[#This Row],[Cogs]]</f>
        <v>-19</v>
      </c>
      <c r="T247" s="13">
        <f>Coffee_chain[[#This Row],[Target Profit]]-Coffee_chain[[#This Row],[Profit]]</f>
        <v>14</v>
      </c>
      <c r="U247">
        <f>Coffee_chain[[#This Row],[Target Sales]]-Coffee_chain[[#This Row],[Sales]]</f>
        <v>-30</v>
      </c>
      <c r="V247" s="42"/>
    </row>
    <row r="248" spans="1:22" ht="14.25" customHeight="1" x14ac:dyDescent="0.3">
      <c r="A248" s="1">
        <v>505</v>
      </c>
      <c r="B248" s="1">
        <v>86</v>
      </c>
      <c r="C248" s="2">
        <v>41183</v>
      </c>
      <c r="D248" s="1" t="s">
        <v>32</v>
      </c>
      <c r="E248" s="1" t="s">
        <v>23</v>
      </c>
      <c r="F248" s="1">
        <v>26</v>
      </c>
      <c r="G248" s="1" t="s">
        <v>33</v>
      </c>
      <c r="H248" s="1" t="s">
        <v>38</v>
      </c>
      <c r="I248" s="1" t="s">
        <v>39</v>
      </c>
      <c r="J248" s="1">
        <v>-26</v>
      </c>
      <c r="K248" s="1">
        <v>109</v>
      </c>
      <c r="L248" s="1" t="s">
        <v>57</v>
      </c>
      <c r="M248" s="1">
        <v>110</v>
      </c>
      <c r="N248" s="1">
        <v>10</v>
      </c>
      <c r="O248" s="1">
        <v>150</v>
      </c>
      <c r="P248" s="1">
        <v>49</v>
      </c>
      <c r="Q248" s="9">
        <f>Coffee_chain[[#This Row],[Other Expenses]]+Coffee_chain[[#This Row],[Cogs]]+Coffee_chain[[#This Row],[Marketing]]</f>
        <v>161</v>
      </c>
      <c r="R248" s="10">
        <f>(SUM(Coffee_chain[[#This Row],[Profit]])/SUM(Coffee_chain[[#This Row],[Sales]]))</f>
        <v>-0.23853211009174313</v>
      </c>
      <c r="S248">
        <f>Coffee_chain[[#This Row],[Target COGS]]-Coffee_chain[[#This Row],[Cogs]]</f>
        <v>24</v>
      </c>
      <c r="T248" s="13">
        <f>Coffee_chain[[#This Row],[Target Profit]]-Coffee_chain[[#This Row],[Profit]]</f>
        <v>36</v>
      </c>
      <c r="U248">
        <f>Coffee_chain[[#This Row],[Target Sales]]-Coffee_chain[[#This Row],[Sales]]</f>
        <v>41</v>
      </c>
      <c r="V248" s="42"/>
    </row>
    <row r="249" spans="1:22" ht="14.25" customHeight="1" x14ac:dyDescent="0.3">
      <c r="A249" s="1">
        <v>318</v>
      </c>
      <c r="B249" s="1">
        <v>46</v>
      </c>
      <c r="C249" s="2">
        <v>41183</v>
      </c>
      <c r="D249" s="1" t="s">
        <v>32</v>
      </c>
      <c r="E249" s="1" t="s">
        <v>23</v>
      </c>
      <c r="F249" s="1">
        <v>14</v>
      </c>
      <c r="G249" s="1" t="s">
        <v>33</v>
      </c>
      <c r="H249" s="1" t="s">
        <v>34</v>
      </c>
      <c r="I249" s="1" t="s">
        <v>35</v>
      </c>
      <c r="J249" s="1">
        <v>30</v>
      </c>
      <c r="K249" s="1">
        <v>113</v>
      </c>
      <c r="L249" s="1" t="s">
        <v>48</v>
      </c>
      <c r="M249" s="1">
        <v>20</v>
      </c>
      <c r="N249" s="1">
        <v>40</v>
      </c>
      <c r="O249" s="1">
        <v>60</v>
      </c>
      <c r="P249" s="1">
        <v>37</v>
      </c>
      <c r="Q249" s="9">
        <f>Coffee_chain[[#This Row],[Other Expenses]]+Coffee_chain[[#This Row],[Cogs]]+Coffee_chain[[#This Row],[Marketing]]</f>
        <v>97</v>
      </c>
      <c r="R249" s="10">
        <f>(SUM(Coffee_chain[[#This Row],[Profit]])/SUM(Coffee_chain[[#This Row],[Sales]]))</f>
        <v>0.26548672566371684</v>
      </c>
      <c r="S249">
        <f>Coffee_chain[[#This Row],[Target COGS]]-Coffee_chain[[#This Row],[Cogs]]</f>
        <v>-26</v>
      </c>
      <c r="T249" s="13">
        <f>Coffee_chain[[#This Row],[Target Profit]]-Coffee_chain[[#This Row],[Profit]]</f>
        <v>10</v>
      </c>
      <c r="U249">
        <f>Coffee_chain[[#This Row],[Target Sales]]-Coffee_chain[[#This Row],[Sales]]</f>
        <v>-53</v>
      </c>
      <c r="V249" s="42"/>
    </row>
    <row r="250" spans="1:22" ht="14.25" customHeight="1" x14ac:dyDescent="0.3">
      <c r="A250" s="1">
        <v>515</v>
      </c>
      <c r="B250" s="1">
        <v>31</v>
      </c>
      <c r="C250" s="2">
        <v>41183</v>
      </c>
      <c r="D250" s="1" t="s">
        <v>32</v>
      </c>
      <c r="E250" s="1" t="s">
        <v>17</v>
      </c>
      <c r="F250" s="1">
        <v>9</v>
      </c>
      <c r="G250" s="1" t="s">
        <v>33</v>
      </c>
      <c r="H250" s="1" t="s">
        <v>38</v>
      </c>
      <c r="I250" s="1" t="s">
        <v>45</v>
      </c>
      <c r="J250" s="1">
        <v>7</v>
      </c>
      <c r="K250" s="1">
        <v>68</v>
      </c>
      <c r="L250" s="1" t="s">
        <v>36</v>
      </c>
      <c r="M250" s="1">
        <v>20</v>
      </c>
      <c r="N250" s="1">
        <v>30</v>
      </c>
      <c r="O250" s="1">
        <v>60</v>
      </c>
      <c r="P250" s="1">
        <v>30</v>
      </c>
      <c r="Q250" s="9">
        <f>Coffee_chain[[#This Row],[Other Expenses]]+Coffee_chain[[#This Row],[Cogs]]+Coffee_chain[[#This Row],[Marketing]]</f>
        <v>70</v>
      </c>
      <c r="R250" s="10">
        <f>(SUM(Coffee_chain[[#This Row],[Profit]])/SUM(Coffee_chain[[#This Row],[Sales]]))</f>
        <v>0.10294117647058823</v>
      </c>
      <c r="S250">
        <f>Coffee_chain[[#This Row],[Target COGS]]-Coffee_chain[[#This Row],[Cogs]]</f>
        <v>-11</v>
      </c>
      <c r="T250" s="13">
        <f>Coffee_chain[[#This Row],[Target Profit]]-Coffee_chain[[#This Row],[Profit]]</f>
        <v>23</v>
      </c>
      <c r="U250">
        <f>Coffee_chain[[#This Row],[Target Sales]]-Coffee_chain[[#This Row],[Sales]]</f>
        <v>-8</v>
      </c>
      <c r="V250" s="42"/>
    </row>
    <row r="251" spans="1:22" ht="14.25" customHeight="1" x14ac:dyDescent="0.3">
      <c r="A251" s="1">
        <v>505</v>
      </c>
      <c r="B251" s="1">
        <v>45</v>
      </c>
      <c r="C251" s="2">
        <v>41183</v>
      </c>
      <c r="D251" s="1" t="s">
        <v>32</v>
      </c>
      <c r="E251" s="1" t="s">
        <v>23</v>
      </c>
      <c r="F251" s="1">
        <v>41</v>
      </c>
      <c r="G251" s="1" t="s">
        <v>33</v>
      </c>
      <c r="H251" s="1" t="s">
        <v>34</v>
      </c>
      <c r="I251" s="1" t="s">
        <v>46</v>
      </c>
      <c r="J251" s="1">
        <v>-6</v>
      </c>
      <c r="K251" s="1">
        <v>109</v>
      </c>
      <c r="L251" s="1" t="s">
        <v>57</v>
      </c>
      <c r="M251" s="1">
        <v>20</v>
      </c>
      <c r="N251" s="1">
        <v>10</v>
      </c>
      <c r="O251" s="1">
        <v>60</v>
      </c>
      <c r="P251" s="1">
        <v>70</v>
      </c>
      <c r="Q251" s="9">
        <f>Coffee_chain[[#This Row],[Other Expenses]]+Coffee_chain[[#This Row],[Cogs]]+Coffee_chain[[#This Row],[Marketing]]</f>
        <v>156</v>
      </c>
      <c r="R251" s="10">
        <f>(SUM(Coffee_chain[[#This Row],[Profit]])/SUM(Coffee_chain[[#This Row],[Sales]]))</f>
        <v>-5.5045871559633031E-2</v>
      </c>
      <c r="S251">
        <f>Coffee_chain[[#This Row],[Target COGS]]-Coffee_chain[[#This Row],[Cogs]]</f>
        <v>-25</v>
      </c>
      <c r="T251" s="13">
        <f>Coffee_chain[[#This Row],[Target Profit]]-Coffee_chain[[#This Row],[Profit]]</f>
        <v>16</v>
      </c>
      <c r="U251">
        <f>Coffee_chain[[#This Row],[Target Sales]]-Coffee_chain[[#This Row],[Sales]]</f>
        <v>-49</v>
      </c>
      <c r="V251" s="42"/>
    </row>
    <row r="252" spans="1:22" ht="14.25" customHeight="1" x14ac:dyDescent="0.3">
      <c r="A252" s="1">
        <v>801</v>
      </c>
      <c r="B252" s="1">
        <v>32</v>
      </c>
      <c r="C252" s="2">
        <v>41183</v>
      </c>
      <c r="D252" s="1" t="s">
        <v>32</v>
      </c>
      <c r="E252" s="1" t="s">
        <v>29</v>
      </c>
      <c r="F252" s="1">
        <v>8</v>
      </c>
      <c r="G252" s="1" t="s">
        <v>33</v>
      </c>
      <c r="H252" s="1" t="s">
        <v>34</v>
      </c>
      <c r="I252" s="1" t="s">
        <v>47</v>
      </c>
      <c r="J252" s="1">
        <v>28</v>
      </c>
      <c r="K252" s="1">
        <v>79</v>
      </c>
      <c r="L252" s="1" t="s">
        <v>42</v>
      </c>
      <c r="M252" s="1">
        <v>20</v>
      </c>
      <c r="N252" s="1">
        <v>40</v>
      </c>
      <c r="O252" s="1">
        <v>60</v>
      </c>
      <c r="P252" s="1">
        <v>19</v>
      </c>
      <c r="Q252" s="9">
        <f>Coffee_chain[[#This Row],[Other Expenses]]+Coffee_chain[[#This Row],[Cogs]]+Coffee_chain[[#This Row],[Marketing]]</f>
        <v>59</v>
      </c>
      <c r="R252" s="10">
        <f>(SUM(Coffee_chain[[#This Row],[Profit]])/SUM(Coffee_chain[[#This Row],[Sales]]))</f>
        <v>0.35443037974683544</v>
      </c>
      <c r="S252">
        <f>Coffee_chain[[#This Row],[Target COGS]]-Coffee_chain[[#This Row],[Cogs]]</f>
        <v>-12</v>
      </c>
      <c r="T252" s="13">
        <f>Coffee_chain[[#This Row],[Target Profit]]-Coffee_chain[[#This Row],[Profit]]</f>
        <v>12</v>
      </c>
      <c r="U252">
        <f>Coffee_chain[[#This Row],[Target Sales]]-Coffee_chain[[#This Row],[Sales]]</f>
        <v>-19</v>
      </c>
      <c r="V252" s="42"/>
    </row>
    <row r="253" spans="1:22" ht="14.25" customHeight="1" x14ac:dyDescent="0.3">
      <c r="A253" s="1">
        <v>505</v>
      </c>
      <c r="B253" s="1">
        <v>31</v>
      </c>
      <c r="C253" s="2">
        <v>41183</v>
      </c>
      <c r="D253" s="1" t="s">
        <v>32</v>
      </c>
      <c r="E253" s="1" t="s">
        <v>23</v>
      </c>
      <c r="F253" s="1">
        <v>9</v>
      </c>
      <c r="G253" s="1" t="s">
        <v>18</v>
      </c>
      <c r="H253" s="1" t="s">
        <v>19</v>
      </c>
      <c r="I253" s="1" t="s">
        <v>20</v>
      </c>
      <c r="J253" s="1">
        <v>6</v>
      </c>
      <c r="K253" s="1">
        <v>68</v>
      </c>
      <c r="L253" s="1" t="s">
        <v>57</v>
      </c>
      <c r="M253" s="1">
        <v>10</v>
      </c>
      <c r="N253" s="1">
        <v>30</v>
      </c>
      <c r="O253" s="1">
        <v>50</v>
      </c>
      <c r="P253" s="1">
        <v>31</v>
      </c>
      <c r="Q253" s="9">
        <f>Coffee_chain[[#This Row],[Other Expenses]]+Coffee_chain[[#This Row],[Cogs]]+Coffee_chain[[#This Row],[Marketing]]</f>
        <v>71</v>
      </c>
      <c r="R253" s="10">
        <f>(SUM(Coffee_chain[[#This Row],[Profit]])/SUM(Coffee_chain[[#This Row],[Sales]]))</f>
        <v>8.8235294117647065E-2</v>
      </c>
      <c r="S253">
        <f>Coffee_chain[[#This Row],[Target COGS]]-Coffee_chain[[#This Row],[Cogs]]</f>
        <v>-21</v>
      </c>
      <c r="T253" s="13">
        <f>Coffee_chain[[#This Row],[Target Profit]]-Coffee_chain[[#This Row],[Profit]]</f>
        <v>24</v>
      </c>
      <c r="U253">
        <f>Coffee_chain[[#This Row],[Target Sales]]-Coffee_chain[[#This Row],[Sales]]</f>
        <v>-18</v>
      </c>
      <c r="V253" s="42"/>
    </row>
    <row r="254" spans="1:22" ht="14.25" customHeight="1" x14ac:dyDescent="0.3">
      <c r="A254" s="1">
        <v>636</v>
      </c>
      <c r="B254" s="1">
        <v>39</v>
      </c>
      <c r="C254" s="2">
        <v>41183</v>
      </c>
      <c r="D254" s="1" t="s">
        <v>32</v>
      </c>
      <c r="E254" s="1" t="s">
        <v>17</v>
      </c>
      <c r="F254" s="1">
        <v>12</v>
      </c>
      <c r="G254" s="1" t="s">
        <v>18</v>
      </c>
      <c r="H254" s="1" t="s">
        <v>26</v>
      </c>
      <c r="I254" s="1" t="s">
        <v>27</v>
      </c>
      <c r="J254" s="1">
        <v>13</v>
      </c>
      <c r="K254" s="1">
        <v>92</v>
      </c>
      <c r="L254" s="1" t="s">
        <v>51</v>
      </c>
      <c r="M254" s="1">
        <v>20</v>
      </c>
      <c r="N254" s="1">
        <v>30</v>
      </c>
      <c r="O254" s="1">
        <v>60</v>
      </c>
      <c r="P254" s="1">
        <v>40</v>
      </c>
      <c r="Q254" s="9">
        <f>Coffee_chain[[#This Row],[Other Expenses]]+Coffee_chain[[#This Row],[Cogs]]+Coffee_chain[[#This Row],[Marketing]]</f>
        <v>91</v>
      </c>
      <c r="R254" s="10">
        <f>(SUM(Coffee_chain[[#This Row],[Profit]])/SUM(Coffee_chain[[#This Row],[Sales]]))</f>
        <v>0.14130434782608695</v>
      </c>
      <c r="S254">
        <f>Coffee_chain[[#This Row],[Target COGS]]-Coffee_chain[[#This Row],[Cogs]]</f>
        <v>-19</v>
      </c>
      <c r="T254" s="13">
        <f>Coffee_chain[[#This Row],[Target Profit]]-Coffee_chain[[#This Row],[Profit]]</f>
        <v>17</v>
      </c>
      <c r="U254">
        <f>Coffee_chain[[#This Row],[Target Sales]]-Coffee_chain[[#This Row],[Sales]]</f>
        <v>-32</v>
      </c>
      <c r="V254" s="42"/>
    </row>
    <row r="255" spans="1:22" ht="14.25" customHeight="1" x14ac:dyDescent="0.3">
      <c r="A255" s="1">
        <v>959</v>
      </c>
      <c r="B255" s="1">
        <v>24</v>
      </c>
      <c r="C255" s="2">
        <v>41183</v>
      </c>
      <c r="D255" s="1" t="s">
        <v>32</v>
      </c>
      <c r="E255" s="1" t="s">
        <v>25</v>
      </c>
      <c r="F255" s="1">
        <v>6</v>
      </c>
      <c r="G255" s="1" t="s">
        <v>18</v>
      </c>
      <c r="H255" s="1" t="s">
        <v>26</v>
      </c>
      <c r="I255" s="1" t="s">
        <v>30</v>
      </c>
      <c r="J255" s="1">
        <v>18</v>
      </c>
      <c r="K255" s="1">
        <v>60</v>
      </c>
      <c r="L255" s="1" t="s">
        <v>37</v>
      </c>
      <c r="M255" s="1">
        <v>20</v>
      </c>
      <c r="N255" s="1">
        <v>40</v>
      </c>
      <c r="O255" s="1">
        <v>60</v>
      </c>
      <c r="P255" s="1">
        <v>18</v>
      </c>
      <c r="Q255" s="9">
        <f>Coffee_chain[[#This Row],[Other Expenses]]+Coffee_chain[[#This Row],[Cogs]]+Coffee_chain[[#This Row],[Marketing]]</f>
        <v>48</v>
      </c>
      <c r="R255" s="10">
        <f>(SUM(Coffee_chain[[#This Row],[Profit]])/SUM(Coffee_chain[[#This Row],[Sales]]))</f>
        <v>0.3</v>
      </c>
      <c r="S255">
        <f>Coffee_chain[[#This Row],[Target COGS]]-Coffee_chain[[#This Row],[Cogs]]</f>
        <v>-4</v>
      </c>
      <c r="T255" s="13">
        <f>Coffee_chain[[#This Row],[Target Profit]]-Coffee_chain[[#This Row],[Profit]]</f>
        <v>22</v>
      </c>
      <c r="U255">
        <f>Coffee_chain[[#This Row],[Target Sales]]-Coffee_chain[[#This Row],[Sales]]</f>
        <v>0</v>
      </c>
      <c r="V255" s="42"/>
    </row>
    <row r="256" spans="1:22" ht="14.25" customHeight="1" x14ac:dyDescent="0.3">
      <c r="A256" s="1">
        <v>603</v>
      </c>
      <c r="B256" s="1">
        <v>0</v>
      </c>
      <c r="C256" s="2">
        <v>41183</v>
      </c>
      <c r="D256" s="1" t="s">
        <v>32</v>
      </c>
      <c r="E256" s="1" t="s">
        <v>25</v>
      </c>
      <c r="F256" s="1">
        <v>0</v>
      </c>
      <c r="G256" s="1" t="s">
        <v>18</v>
      </c>
      <c r="H256" s="1" t="s">
        <v>26</v>
      </c>
      <c r="I256" s="1" t="s">
        <v>30</v>
      </c>
      <c r="J256" s="1">
        <v>32</v>
      </c>
      <c r="K256" s="1">
        <v>43</v>
      </c>
      <c r="L256" s="1" t="s">
        <v>44</v>
      </c>
      <c r="M256" s="1">
        <v>0</v>
      </c>
      <c r="N256" s="1">
        <v>40</v>
      </c>
      <c r="O256" s="1">
        <v>40</v>
      </c>
      <c r="P256" s="1">
        <v>11</v>
      </c>
      <c r="Q256" s="9">
        <f>Coffee_chain[[#This Row],[Other Expenses]]+Coffee_chain[[#This Row],[Cogs]]+Coffee_chain[[#This Row],[Marketing]]</f>
        <v>11</v>
      </c>
      <c r="R256" s="10">
        <f>(SUM(Coffee_chain[[#This Row],[Profit]])/SUM(Coffee_chain[[#This Row],[Sales]]))</f>
        <v>0.7441860465116279</v>
      </c>
      <c r="S256">
        <f>Coffee_chain[[#This Row],[Target COGS]]-Coffee_chain[[#This Row],[Cogs]]</f>
        <v>0</v>
      </c>
      <c r="T256" s="13">
        <f>Coffee_chain[[#This Row],[Target Profit]]-Coffee_chain[[#This Row],[Profit]]</f>
        <v>8</v>
      </c>
      <c r="U256">
        <f>Coffee_chain[[#This Row],[Target Sales]]-Coffee_chain[[#This Row],[Sales]]</f>
        <v>-3</v>
      </c>
      <c r="V256" s="42"/>
    </row>
    <row r="257" spans="1:22" ht="14.25" customHeight="1" x14ac:dyDescent="0.3">
      <c r="A257" s="1">
        <v>801</v>
      </c>
      <c r="B257" s="1">
        <v>45</v>
      </c>
      <c r="C257" s="2">
        <v>41183</v>
      </c>
      <c r="D257" s="1" t="s">
        <v>32</v>
      </c>
      <c r="E257" s="1" t="s">
        <v>29</v>
      </c>
      <c r="F257" s="1">
        <v>41</v>
      </c>
      <c r="G257" s="1" t="s">
        <v>18</v>
      </c>
      <c r="H257" s="1" t="s">
        <v>26</v>
      </c>
      <c r="I257" s="1" t="s">
        <v>27</v>
      </c>
      <c r="J257" s="1">
        <v>-6</v>
      </c>
      <c r="K257" s="1">
        <v>109</v>
      </c>
      <c r="L257" s="1" t="s">
        <v>42</v>
      </c>
      <c r="M257" s="1">
        <v>10</v>
      </c>
      <c r="N257" s="1">
        <v>20</v>
      </c>
      <c r="O257" s="1">
        <v>50</v>
      </c>
      <c r="P257" s="1">
        <v>70</v>
      </c>
      <c r="Q257" s="9">
        <f>Coffee_chain[[#This Row],[Other Expenses]]+Coffee_chain[[#This Row],[Cogs]]+Coffee_chain[[#This Row],[Marketing]]</f>
        <v>156</v>
      </c>
      <c r="R257" s="10">
        <f>(SUM(Coffee_chain[[#This Row],[Profit]])/SUM(Coffee_chain[[#This Row],[Sales]]))</f>
        <v>-5.5045871559633031E-2</v>
      </c>
      <c r="S257">
        <f>Coffee_chain[[#This Row],[Target COGS]]-Coffee_chain[[#This Row],[Cogs]]</f>
        <v>-35</v>
      </c>
      <c r="T257" s="13">
        <f>Coffee_chain[[#This Row],[Target Profit]]-Coffee_chain[[#This Row],[Profit]]</f>
        <v>26</v>
      </c>
      <c r="U257">
        <f>Coffee_chain[[#This Row],[Target Sales]]-Coffee_chain[[#This Row],[Sales]]</f>
        <v>-59</v>
      </c>
      <c r="V257" s="42"/>
    </row>
    <row r="258" spans="1:22" ht="14.25" customHeight="1" x14ac:dyDescent="0.3">
      <c r="A258" s="1">
        <v>206</v>
      </c>
      <c r="B258" s="1">
        <v>60</v>
      </c>
      <c r="C258" s="2">
        <v>41183</v>
      </c>
      <c r="D258" s="1" t="s">
        <v>32</v>
      </c>
      <c r="E258" s="1" t="s">
        <v>29</v>
      </c>
      <c r="F258" s="1">
        <v>54</v>
      </c>
      <c r="G258" s="1" t="s">
        <v>18</v>
      </c>
      <c r="H258" s="1" t="s">
        <v>26</v>
      </c>
      <c r="I258" s="1" t="s">
        <v>30</v>
      </c>
      <c r="J258" s="1">
        <v>0</v>
      </c>
      <c r="K258" s="1">
        <v>144</v>
      </c>
      <c r="L258" s="1" t="s">
        <v>53</v>
      </c>
      <c r="M258" s="1">
        <v>20</v>
      </c>
      <c r="N258" s="1">
        <v>10</v>
      </c>
      <c r="O258" s="1">
        <v>60</v>
      </c>
      <c r="P258" s="1">
        <v>84</v>
      </c>
      <c r="Q258" s="9">
        <f>Coffee_chain[[#This Row],[Other Expenses]]+Coffee_chain[[#This Row],[Cogs]]+Coffee_chain[[#This Row],[Marketing]]</f>
        <v>198</v>
      </c>
      <c r="R258" s="10">
        <f>(SUM(Coffee_chain[[#This Row],[Profit]])/SUM(Coffee_chain[[#This Row],[Sales]]))</f>
        <v>0</v>
      </c>
      <c r="S258">
        <f>Coffee_chain[[#This Row],[Target COGS]]-Coffee_chain[[#This Row],[Cogs]]</f>
        <v>-40</v>
      </c>
      <c r="T258" s="13">
        <f>Coffee_chain[[#This Row],[Target Profit]]-Coffee_chain[[#This Row],[Profit]]</f>
        <v>10</v>
      </c>
      <c r="U258">
        <f>Coffee_chain[[#This Row],[Target Sales]]-Coffee_chain[[#This Row],[Sales]]</f>
        <v>-84</v>
      </c>
      <c r="V258" s="42"/>
    </row>
    <row r="259" spans="1:22" ht="14.25" customHeight="1" x14ac:dyDescent="0.3">
      <c r="A259" s="1">
        <v>937</v>
      </c>
      <c r="B259" s="1">
        <v>32</v>
      </c>
      <c r="C259" s="2">
        <v>41214</v>
      </c>
      <c r="D259" s="1" t="s">
        <v>16</v>
      </c>
      <c r="E259" s="1" t="s">
        <v>17</v>
      </c>
      <c r="F259" s="1">
        <v>8</v>
      </c>
      <c r="G259" s="1" t="s">
        <v>18</v>
      </c>
      <c r="H259" s="1" t="s">
        <v>19</v>
      </c>
      <c r="I259" s="1" t="s">
        <v>50</v>
      </c>
      <c r="J259" s="1">
        <v>29</v>
      </c>
      <c r="K259" s="1">
        <v>80</v>
      </c>
      <c r="L259" s="1" t="s">
        <v>58</v>
      </c>
      <c r="M259" s="1">
        <v>30</v>
      </c>
      <c r="N259" s="1">
        <v>30</v>
      </c>
      <c r="O259" s="1">
        <v>70</v>
      </c>
      <c r="P259" s="1">
        <v>19</v>
      </c>
      <c r="Q259" s="9">
        <f>Coffee_chain[[#This Row],[Other Expenses]]+Coffee_chain[[#This Row],[Cogs]]+Coffee_chain[[#This Row],[Marketing]]</f>
        <v>59</v>
      </c>
      <c r="R259" s="10">
        <f>(SUM(Coffee_chain[[#This Row],[Profit]])/SUM(Coffee_chain[[#This Row],[Sales]]))</f>
        <v>0.36249999999999999</v>
      </c>
      <c r="S259">
        <f>Coffee_chain[[#This Row],[Target COGS]]-Coffee_chain[[#This Row],[Cogs]]</f>
        <v>-2</v>
      </c>
      <c r="T259" s="13">
        <f>Coffee_chain[[#This Row],[Target Profit]]-Coffee_chain[[#This Row],[Profit]]</f>
        <v>1</v>
      </c>
      <c r="U259">
        <f>Coffee_chain[[#This Row],[Target Sales]]-Coffee_chain[[#This Row],[Sales]]</f>
        <v>-10</v>
      </c>
      <c r="V259" s="42"/>
    </row>
    <row r="260" spans="1:22" ht="14.25" customHeight="1" x14ac:dyDescent="0.3">
      <c r="A260" s="1">
        <v>407</v>
      </c>
      <c r="B260" s="1">
        <v>54</v>
      </c>
      <c r="C260" s="2">
        <v>41214</v>
      </c>
      <c r="D260" s="1" t="s">
        <v>16</v>
      </c>
      <c r="E260" s="1" t="s">
        <v>25</v>
      </c>
      <c r="F260" s="1">
        <v>20</v>
      </c>
      <c r="G260" s="1" t="s">
        <v>18</v>
      </c>
      <c r="H260" s="1" t="s">
        <v>19</v>
      </c>
      <c r="I260" s="1" t="s">
        <v>20</v>
      </c>
      <c r="J260" s="1">
        <v>13</v>
      </c>
      <c r="K260" s="1">
        <v>121</v>
      </c>
      <c r="L260" s="1" t="s">
        <v>28</v>
      </c>
      <c r="M260" s="1">
        <v>40</v>
      </c>
      <c r="N260" s="1">
        <v>10</v>
      </c>
      <c r="O260" s="1">
        <v>80</v>
      </c>
      <c r="P260" s="1">
        <v>54</v>
      </c>
      <c r="Q260" s="9">
        <f>Coffee_chain[[#This Row],[Other Expenses]]+Coffee_chain[[#This Row],[Cogs]]+Coffee_chain[[#This Row],[Marketing]]</f>
        <v>128</v>
      </c>
      <c r="R260" s="10">
        <f>(SUM(Coffee_chain[[#This Row],[Profit]])/SUM(Coffee_chain[[#This Row],[Sales]]))</f>
        <v>0.10743801652892562</v>
      </c>
      <c r="S260">
        <f>Coffee_chain[[#This Row],[Target COGS]]-Coffee_chain[[#This Row],[Cogs]]</f>
        <v>-14</v>
      </c>
      <c r="T260" s="13">
        <f>Coffee_chain[[#This Row],[Target Profit]]-Coffee_chain[[#This Row],[Profit]]</f>
        <v>-3</v>
      </c>
      <c r="U260">
        <f>Coffee_chain[[#This Row],[Target Sales]]-Coffee_chain[[#This Row],[Sales]]</f>
        <v>-41</v>
      </c>
      <c r="V260" s="42"/>
    </row>
    <row r="261" spans="1:22" ht="14.25" customHeight="1" x14ac:dyDescent="0.3">
      <c r="A261" s="1">
        <v>715</v>
      </c>
      <c r="B261" s="1">
        <v>22</v>
      </c>
      <c r="C261" s="2">
        <v>41214</v>
      </c>
      <c r="D261" s="1" t="s">
        <v>32</v>
      </c>
      <c r="E261" s="1" t="s">
        <v>17</v>
      </c>
      <c r="F261" s="1">
        <v>7</v>
      </c>
      <c r="G261" s="1" t="s">
        <v>33</v>
      </c>
      <c r="H261" s="1" t="s">
        <v>34</v>
      </c>
      <c r="I261" s="1" t="s">
        <v>35</v>
      </c>
      <c r="J261" s="1">
        <v>11</v>
      </c>
      <c r="K261" s="1">
        <v>52</v>
      </c>
      <c r="L261" s="1" t="s">
        <v>52</v>
      </c>
      <c r="M261" s="1">
        <v>20</v>
      </c>
      <c r="N261" s="1">
        <v>30</v>
      </c>
      <c r="O261" s="1">
        <v>60</v>
      </c>
      <c r="P261" s="1">
        <v>19</v>
      </c>
      <c r="Q261" s="9">
        <f>Coffee_chain[[#This Row],[Other Expenses]]+Coffee_chain[[#This Row],[Cogs]]+Coffee_chain[[#This Row],[Marketing]]</f>
        <v>48</v>
      </c>
      <c r="R261" s="10">
        <f>(SUM(Coffee_chain[[#This Row],[Profit]])/SUM(Coffee_chain[[#This Row],[Sales]]))</f>
        <v>0.21153846153846154</v>
      </c>
      <c r="S261">
        <f>Coffee_chain[[#This Row],[Target COGS]]-Coffee_chain[[#This Row],[Cogs]]</f>
        <v>-2</v>
      </c>
      <c r="T261" s="13">
        <f>Coffee_chain[[#This Row],[Target Profit]]-Coffee_chain[[#This Row],[Profit]]</f>
        <v>19</v>
      </c>
      <c r="U261">
        <f>Coffee_chain[[#This Row],[Target Sales]]-Coffee_chain[[#This Row],[Sales]]</f>
        <v>8</v>
      </c>
      <c r="V261" s="42"/>
    </row>
    <row r="262" spans="1:22" ht="14.25" customHeight="1" x14ac:dyDescent="0.3">
      <c r="A262" s="1">
        <v>505</v>
      </c>
      <c r="B262" s="1">
        <v>35</v>
      </c>
      <c r="C262" s="2">
        <v>41214</v>
      </c>
      <c r="D262" s="1" t="s">
        <v>32</v>
      </c>
      <c r="E262" s="1" t="s">
        <v>23</v>
      </c>
      <c r="F262" s="1">
        <v>11</v>
      </c>
      <c r="G262" s="1" t="s">
        <v>33</v>
      </c>
      <c r="H262" s="1" t="s">
        <v>34</v>
      </c>
      <c r="I262" s="1" t="s">
        <v>35</v>
      </c>
      <c r="J262" s="1">
        <v>8</v>
      </c>
      <c r="K262" s="1">
        <v>82</v>
      </c>
      <c r="L262" s="1" t="s">
        <v>57</v>
      </c>
      <c r="M262" s="1">
        <v>20</v>
      </c>
      <c r="N262" s="1">
        <v>20</v>
      </c>
      <c r="O262" s="1">
        <v>60</v>
      </c>
      <c r="P262" s="1">
        <v>39</v>
      </c>
      <c r="Q262" s="9">
        <f>Coffee_chain[[#This Row],[Other Expenses]]+Coffee_chain[[#This Row],[Cogs]]+Coffee_chain[[#This Row],[Marketing]]</f>
        <v>85</v>
      </c>
      <c r="R262" s="10">
        <f>(SUM(Coffee_chain[[#This Row],[Profit]])/SUM(Coffee_chain[[#This Row],[Sales]]))</f>
        <v>9.7560975609756101E-2</v>
      </c>
      <c r="S262">
        <f>Coffee_chain[[#This Row],[Target COGS]]-Coffee_chain[[#This Row],[Cogs]]</f>
        <v>-15</v>
      </c>
      <c r="T262" s="13">
        <f>Coffee_chain[[#This Row],[Target Profit]]-Coffee_chain[[#This Row],[Profit]]</f>
        <v>12</v>
      </c>
      <c r="U262">
        <f>Coffee_chain[[#This Row],[Target Sales]]-Coffee_chain[[#This Row],[Sales]]</f>
        <v>-22</v>
      </c>
      <c r="V262" s="42"/>
    </row>
    <row r="263" spans="1:22" ht="14.25" customHeight="1" x14ac:dyDescent="0.3">
      <c r="A263" s="1">
        <v>775</v>
      </c>
      <c r="B263" s="1">
        <v>29</v>
      </c>
      <c r="C263" s="2">
        <v>41214</v>
      </c>
      <c r="D263" s="1" t="s">
        <v>32</v>
      </c>
      <c r="E263" s="1" t="s">
        <v>29</v>
      </c>
      <c r="F263" s="1">
        <v>8</v>
      </c>
      <c r="G263" s="1" t="s">
        <v>33</v>
      </c>
      <c r="H263" s="1" t="s">
        <v>38</v>
      </c>
      <c r="I263" s="1" t="s">
        <v>39</v>
      </c>
      <c r="J263" s="1">
        <v>5</v>
      </c>
      <c r="K263" s="1">
        <v>64</v>
      </c>
      <c r="L263" s="1" t="s">
        <v>41</v>
      </c>
      <c r="M263" s="1">
        <v>30</v>
      </c>
      <c r="N263" s="1">
        <v>20</v>
      </c>
      <c r="O263" s="1">
        <v>70</v>
      </c>
      <c r="P263" s="1">
        <v>30</v>
      </c>
      <c r="Q263" s="9">
        <f>Coffee_chain[[#This Row],[Other Expenses]]+Coffee_chain[[#This Row],[Cogs]]+Coffee_chain[[#This Row],[Marketing]]</f>
        <v>67</v>
      </c>
      <c r="R263" s="10">
        <f>(SUM(Coffee_chain[[#This Row],[Profit]])/SUM(Coffee_chain[[#This Row],[Sales]]))</f>
        <v>7.8125E-2</v>
      </c>
      <c r="S263">
        <f>Coffee_chain[[#This Row],[Target COGS]]-Coffee_chain[[#This Row],[Cogs]]</f>
        <v>1</v>
      </c>
      <c r="T263" s="13">
        <f>Coffee_chain[[#This Row],[Target Profit]]-Coffee_chain[[#This Row],[Profit]]</f>
        <v>15</v>
      </c>
      <c r="U263">
        <f>Coffee_chain[[#This Row],[Target Sales]]-Coffee_chain[[#This Row],[Sales]]</f>
        <v>6</v>
      </c>
      <c r="V263" s="42"/>
    </row>
    <row r="264" spans="1:22" ht="14.25" customHeight="1" x14ac:dyDescent="0.3">
      <c r="A264" s="1">
        <v>563</v>
      </c>
      <c r="B264" s="1">
        <v>29</v>
      </c>
      <c r="C264" s="2">
        <v>41214</v>
      </c>
      <c r="D264" s="1" t="s">
        <v>32</v>
      </c>
      <c r="E264" s="1" t="s">
        <v>17</v>
      </c>
      <c r="F264" s="1">
        <v>8</v>
      </c>
      <c r="G264" s="1" t="s">
        <v>33</v>
      </c>
      <c r="H264" s="1" t="s">
        <v>38</v>
      </c>
      <c r="I264" s="1" t="s">
        <v>45</v>
      </c>
      <c r="J264" s="1">
        <v>5</v>
      </c>
      <c r="K264" s="1">
        <v>64</v>
      </c>
      <c r="L264" s="1" t="s">
        <v>36</v>
      </c>
      <c r="M264" s="1">
        <v>20</v>
      </c>
      <c r="N264" s="1">
        <v>20</v>
      </c>
      <c r="O264" s="1">
        <v>60</v>
      </c>
      <c r="P264" s="1">
        <v>30</v>
      </c>
      <c r="Q264" s="9">
        <f>Coffee_chain[[#This Row],[Other Expenses]]+Coffee_chain[[#This Row],[Cogs]]+Coffee_chain[[#This Row],[Marketing]]</f>
        <v>67</v>
      </c>
      <c r="R264" s="10">
        <f>(SUM(Coffee_chain[[#This Row],[Profit]])/SUM(Coffee_chain[[#This Row],[Sales]]))</f>
        <v>7.8125E-2</v>
      </c>
      <c r="S264">
        <f>Coffee_chain[[#This Row],[Target COGS]]-Coffee_chain[[#This Row],[Cogs]]</f>
        <v>-9</v>
      </c>
      <c r="T264" s="13">
        <f>Coffee_chain[[#This Row],[Target Profit]]-Coffee_chain[[#This Row],[Profit]]</f>
        <v>15</v>
      </c>
      <c r="U264">
        <f>Coffee_chain[[#This Row],[Target Sales]]-Coffee_chain[[#This Row],[Sales]]</f>
        <v>-4</v>
      </c>
      <c r="V264" s="42"/>
    </row>
    <row r="265" spans="1:22" ht="14.25" customHeight="1" x14ac:dyDescent="0.3">
      <c r="A265" s="1">
        <v>603</v>
      </c>
      <c r="B265" s="1">
        <v>34</v>
      </c>
      <c r="C265" s="2">
        <v>41214</v>
      </c>
      <c r="D265" s="1" t="s">
        <v>32</v>
      </c>
      <c r="E265" s="1" t="s">
        <v>25</v>
      </c>
      <c r="F265" s="1">
        <v>12</v>
      </c>
      <c r="G265" s="1" t="s">
        <v>33</v>
      </c>
      <c r="H265" s="1" t="s">
        <v>34</v>
      </c>
      <c r="I265" s="1" t="s">
        <v>59</v>
      </c>
      <c r="J265" s="1">
        <v>-3</v>
      </c>
      <c r="K265" s="1">
        <v>76</v>
      </c>
      <c r="L265" s="1" t="s">
        <v>44</v>
      </c>
      <c r="M265" s="1">
        <v>30</v>
      </c>
      <c r="N265" s="1">
        <v>0</v>
      </c>
      <c r="O265" s="1">
        <v>70</v>
      </c>
      <c r="P265" s="1">
        <v>45</v>
      </c>
      <c r="Q265" s="9">
        <f>Coffee_chain[[#This Row],[Other Expenses]]+Coffee_chain[[#This Row],[Cogs]]+Coffee_chain[[#This Row],[Marketing]]</f>
        <v>91</v>
      </c>
      <c r="R265" s="10">
        <f>(SUM(Coffee_chain[[#This Row],[Profit]])/SUM(Coffee_chain[[#This Row],[Sales]]))</f>
        <v>-3.9473684210526314E-2</v>
      </c>
      <c r="S265">
        <f>Coffee_chain[[#This Row],[Target COGS]]-Coffee_chain[[#This Row],[Cogs]]</f>
        <v>-4</v>
      </c>
      <c r="T265" s="13">
        <f>Coffee_chain[[#This Row],[Target Profit]]-Coffee_chain[[#This Row],[Profit]]</f>
        <v>3</v>
      </c>
      <c r="U265">
        <f>Coffee_chain[[#This Row],[Target Sales]]-Coffee_chain[[#This Row],[Sales]]</f>
        <v>-6</v>
      </c>
      <c r="V265" s="42"/>
    </row>
    <row r="266" spans="1:22" ht="14.25" customHeight="1" x14ac:dyDescent="0.3">
      <c r="A266" s="1">
        <v>918</v>
      </c>
      <c r="B266" s="1">
        <v>32</v>
      </c>
      <c r="C266" s="2">
        <v>41214</v>
      </c>
      <c r="D266" s="1" t="s">
        <v>32</v>
      </c>
      <c r="E266" s="1" t="s">
        <v>23</v>
      </c>
      <c r="F266" s="1">
        <v>8</v>
      </c>
      <c r="G266" s="1" t="s">
        <v>33</v>
      </c>
      <c r="H266" s="1" t="s">
        <v>34</v>
      </c>
      <c r="I266" s="1" t="s">
        <v>46</v>
      </c>
      <c r="J266" s="1">
        <v>29</v>
      </c>
      <c r="K266" s="1">
        <v>80</v>
      </c>
      <c r="L266" s="1" t="s">
        <v>40</v>
      </c>
      <c r="M266" s="1">
        <v>20</v>
      </c>
      <c r="N266" s="1">
        <v>30</v>
      </c>
      <c r="O266" s="1">
        <v>60</v>
      </c>
      <c r="P266" s="1">
        <v>19</v>
      </c>
      <c r="Q266" s="9">
        <f>Coffee_chain[[#This Row],[Other Expenses]]+Coffee_chain[[#This Row],[Cogs]]+Coffee_chain[[#This Row],[Marketing]]</f>
        <v>59</v>
      </c>
      <c r="R266" s="10">
        <f>(SUM(Coffee_chain[[#This Row],[Profit]])/SUM(Coffee_chain[[#This Row],[Sales]]))</f>
        <v>0.36249999999999999</v>
      </c>
      <c r="S266">
        <f>Coffee_chain[[#This Row],[Target COGS]]-Coffee_chain[[#This Row],[Cogs]]</f>
        <v>-12</v>
      </c>
      <c r="T266" s="13">
        <f>Coffee_chain[[#This Row],[Target Profit]]-Coffee_chain[[#This Row],[Profit]]</f>
        <v>1</v>
      </c>
      <c r="U266">
        <f>Coffee_chain[[#This Row],[Target Sales]]-Coffee_chain[[#This Row],[Sales]]</f>
        <v>-20</v>
      </c>
      <c r="V266" s="42"/>
    </row>
    <row r="267" spans="1:22" ht="14.25" customHeight="1" x14ac:dyDescent="0.3">
      <c r="A267" s="1">
        <v>775</v>
      </c>
      <c r="B267" s="1">
        <v>0</v>
      </c>
      <c r="C267" s="2">
        <v>41214</v>
      </c>
      <c r="D267" s="1" t="s">
        <v>32</v>
      </c>
      <c r="E267" s="1" t="s">
        <v>29</v>
      </c>
      <c r="F267" s="1">
        <v>0</v>
      </c>
      <c r="G267" s="1" t="s">
        <v>33</v>
      </c>
      <c r="H267" s="1" t="s">
        <v>34</v>
      </c>
      <c r="I267" s="1" t="s">
        <v>47</v>
      </c>
      <c r="J267" s="1">
        <v>31</v>
      </c>
      <c r="K267" s="1">
        <v>43</v>
      </c>
      <c r="L267" s="1" t="s">
        <v>41</v>
      </c>
      <c r="M267" s="1">
        <v>0</v>
      </c>
      <c r="N267" s="1">
        <v>30</v>
      </c>
      <c r="O267" s="1">
        <v>40</v>
      </c>
      <c r="P267" s="1">
        <v>12</v>
      </c>
      <c r="Q267" s="9">
        <f>Coffee_chain[[#This Row],[Other Expenses]]+Coffee_chain[[#This Row],[Cogs]]+Coffee_chain[[#This Row],[Marketing]]</f>
        <v>12</v>
      </c>
      <c r="R267" s="10">
        <f>(SUM(Coffee_chain[[#This Row],[Profit]])/SUM(Coffee_chain[[#This Row],[Sales]]))</f>
        <v>0.72093023255813948</v>
      </c>
      <c r="S267">
        <f>Coffee_chain[[#This Row],[Target COGS]]-Coffee_chain[[#This Row],[Cogs]]</f>
        <v>0</v>
      </c>
      <c r="T267" s="13">
        <f>Coffee_chain[[#This Row],[Target Profit]]-Coffee_chain[[#This Row],[Profit]]</f>
        <v>-1</v>
      </c>
      <c r="U267">
        <f>Coffee_chain[[#This Row],[Target Sales]]-Coffee_chain[[#This Row],[Sales]]</f>
        <v>-3</v>
      </c>
      <c r="V267" s="42"/>
    </row>
    <row r="268" spans="1:22" ht="14.25" customHeight="1" x14ac:dyDescent="0.3">
      <c r="A268" s="1">
        <v>435</v>
      </c>
      <c r="B268" s="1">
        <v>33</v>
      </c>
      <c r="C268" s="2">
        <v>41214</v>
      </c>
      <c r="D268" s="1" t="s">
        <v>32</v>
      </c>
      <c r="E268" s="1" t="s">
        <v>29</v>
      </c>
      <c r="F268" s="1">
        <v>9</v>
      </c>
      <c r="G268" s="1" t="s">
        <v>33</v>
      </c>
      <c r="H268" s="1" t="s">
        <v>34</v>
      </c>
      <c r="I268" s="1" t="s">
        <v>47</v>
      </c>
      <c r="J268" s="1">
        <v>27</v>
      </c>
      <c r="K268" s="1">
        <v>81</v>
      </c>
      <c r="L268" s="1" t="s">
        <v>42</v>
      </c>
      <c r="M268" s="1">
        <v>30</v>
      </c>
      <c r="N268" s="1">
        <v>30</v>
      </c>
      <c r="O268" s="1">
        <v>70</v>
      </c>
      <c r="P268" s="1">
        <v>21</v>
      </c>
      <c r="Q268" s="9">
        <f>Coffee_chain[[#This Row],[Other Expenses]]+Coffee_chain[[#This Row],[Cogs]]+Coffee_chain[[#This Row],[Marketing]]</f>
        <v>63</v>
      </c>
      <c r="R268" s="10">
        <f>(SUM(Coffee_chain[[#This Row],[Profit]])/SUM(Coffee_chain[[#This Row],[Sales]]))</f>
        <v>0.33333333333333331</v>
      </c>
      <c r="S268">
        <f>Coffee_chain[[#This Row],[Target COGS]]-Coffee_chain[[#This Row],[Cogs]]</f>
        <v>-3</v>
      </c>
      <c r="T268" s="13">
        <f>Coffee_chain[[#This Row],[Target Profit]]-Coffee_chain[[#This Row],[Profit]]</f>
        <v>3</v>
      </c>
      <c r="U268">
        <f>Coffee_chain[[#This Row],[Target Sales]]-Coffee_chain[[#This Row],[Sales]]</f>
        <v>-11</v>
      </c>
      <c r="V268" s="42"/>
    </row>
    <row r="269" spans="1:22" ht="14.25" customHeight="1" x14ac:dyDescent="0.3">
      <c r="A269" s="1">
        <v>573</v>
      </c>
      <c r="B269" s="1">
        <v>82</v>
      </c>
      <c r="C269" s="2">
        <v>41214</v>
      </c>
      <c r="D269" s="1" t="s">
        <v>32</v>
      </c>
      <c r="E269" s="1" t="s">
        <v>17</v>
      </c>
      <c r="F269" s="1">
        <v>25</v>
      </c>
      <c r="G269" s="1" t="s">
        <v>18</v>
      </c>
      <c r="H269" s="1" t="s">
        <v>19</v>
      </c>
      <c r="I269" s="1" t="s">
        <v>20</v>
      </c>
      <c r="J269" s="1">
        <v>-9</v>
      </c>
      <c r="K269" s="1">
        <v>122</v>
      </c>
      <c r="L269" s="1" t="s">
        <v>51</v>
      </c>
      <c r="M269" s="1">
        <v>70</v>
      </c>
      <c r="N269" s="1">
        <v>0</v>
      </c>
      <c r="O269" s="1">
        <v>110</v>
      </c>
      <c r="P269" s="1">
        <v>49</v>
      </c>
      <c r="Q269" s="9">
        <f>Coffee_chain[[#This Row],[Other Expenses]]+Coffee_chain[[#This Row],[Cogs]]+Coffee_chain[[#This Row],[Marketing]]</f>
        <v>156</v>
      </c>
      <c r="R269" s="10">
        <f>(SUM(Coffee_chain[[#This Row],[Profit]])/SUM(Coffee_chain[[#This Row],[Sales]]))</f>
        <v>-7.3770491803278687E-2</v>
      </c>
      <c r="S269">
        <f>Coffee_chain[[#This Row],[Target COGS]]-Coffee_chain[[#This Row],[Cogs]]</f>
        <v>-12</v>
      </c>
      <c r="T269" s="13">
        <f>Coffee_chain[[#This Row],[Target Profit]]-Coffee_chain[[#This Row],[Profit]]</f>
        <v>9</v>
      </c>
      <c r="U269">
        <f>Coffee_chain[[#This Row],[Target Sales]]-Coffee_chain[[#This Row],[Sales]]</f>
        <v>-12</v>
      </c>
      <c r="V269" s="42"/>
    </row>
    <row r="270" spans="1:22" ht="14.25" customHeight="1" x14ac:dyDescent="0.3">
      <c r="A270" s="1">
        <v>801</v>
      </c>
      <c r="B270" s="1">
        <v>82</v>
      </c>
      <c r="C270" s="2">
        <v>41214</v>
      </c>
      <c r="D270" s="1" t="s">
        <v>32</v>
      </c>
      <c r="E270" s="1" t="s">
        <v>29</v>
      </c>
      <c r="F270" s="1">
        <v>25</v>
      </c>
      <c r="G270" s="1" t="s">
        <v>18</v>
      </c>
      <c r="H270" s="1" t="s">
        <v>19</v>
      </c>
      <c r="I270" s="1" t="s">
        <v>22</v>
      </c>
      <c r="J270" s="1">
        <v>-8</v>
      </c>
      <c r="K270" s="1">
        <v>122</v>
      </c>
      <c r="L270" s="1" t="s">
        <v>42</v>
      </c>
      <c r="M270" s="1">
        <v>70</v>
      </c>
      <c r="N270" s="1">
        <v>0</v>
      </c>
      <c r="O270" s="1">
        <v>110</v>
      </c>
      <c r="P270" s="1">
        <v>48</v>
      </c>
      <c r="Q270" s="9">
        <f>Coffee_chain[[#This Row],[Other Expenses]]+Coffee_chain[[#This Row],[Cogs]]+Coffee_chain[[#This Row],[Marketing]]</f>
        <v>155</v>
      </c>
      <c r="R270" s="10">
        <f>(SUM(Coffee_chain[[#This Row],[Profit]])/SUM(Coffee_chain[[#This Row],[Sales]]))</f>
        <v>-6.5573770491803282E-2</v>
      </c>
      <c r="S270">
        <f>Coffee_chain[[#This Row],[Target COGS]]-Coffee_chain[[#This Row],[Cogs]]</f>
        <v>-12</v>
      </c>
      <c r="T270" s="13">
        <f>Coffee_chain[[#This Row],[Target Profit]]-Coffee_chain[[#This Row],[Profit]]</f>
        <v>8</v>
      </c>
      <c r="U270">
        <f>Coffee_chain[[#This Row],[Target Sales]]-Coffee_chain[[#This Row],[Sales]]</f>
        <v>-12</v>
      </c>
      <c r="V270" s="42"/>
    </row>
    <row r="271" spans="1:22" ht="14.25" customHeight="1" x14ac:dyDescent="0.3">
      <c r="A271" s="1">
        <v>417</v>
      </c>
      <c r="B271" s="1">
        <v>35</v>
      </c>
      <c r="C271" s="2">
        <v>41214</v>
      </c>
      <c r="D271" s="1" t="s">
        <v>32</v>
      </c>
      <c r="E271" s="1" t="s">
        <v>17</v>
      </c>
      <c r="F271" s="1">
        <v>11</v>
      </c>
      <c r="G271" s="1" t="s">
        <v>18</v>
      </c>
      <c r="H271" s="1" t="s">
        <v>26</v>
      </c>
      <c r="I271" s="1" t="s">
        <v>27</v>
      </c>
      <c r="J271" s="1">
        <v>9</v>
      </c>
      <c r="K271" s="1">
        <v>82</v>
      </c>
      <c r="L271" s="1" t="s">
        <v>51</v>
      </c>
      <c r="M271" s="1">
        <v>20</v>
      </c>
      <c r="N271" s="1">
        <v>10</v>
      </c>
      <c r="O271" s="1">
        <v>60</v>
      </c>
      <c r="P271" s="1">
        <v>38</v>
      </c>
      <c r="Q271" s="9">
        <f>Coffee_chain[[#This Row],[Other Expenses]]+Coffee_chain[[#This Row],[Cogs]]+Coffee_chain[[#This Row],[Marketing]]</f>
        <v>84</v>
      </c>
      <c r="R271" s="10">
        <f>(SUM(Coffee_chain[[#This Row],[Profit]])/SUM(Coffee_chain[[#This Row],[Sales]]))</f>
        <v>0.10975609756097561</v>
      </c>
      <c r="S271">
        <f>Coffee_chain[[#This Row],[Target COGS]]-Coffee_chain[[#This Row],[Cogs]]</f>
        <v>-15</v>
      </c>
      <c r="T271" s="13">
        <f>Coffee_chain[[#This Row],[Target Profit]]-Coffee_chain[[#This Row],[Profit]]</f>
        <v>1</v>
      </c>
      <c r="U271">
        <f>Coffee_chain[[#This Row],[Target Sales]]-Coffee_chain[[#This Row],[Sales]]</f>
        <v>-22</v>
      </c>
      <c r="V271" s="42"/>
    </row>
    <row r="272" spans="1:22" ht="14.25" customHeight="1" x14ac:dyDescent="0.3">
      <c r="A272" s="1">
        <v>636</v>
      </c>
      <c r="B272" s="1">
        <v>34</v>
      </c>
      <c r="C272" s="2">
        <v>41214</v>
      </c>
      <c r="D272" s="1" t="s">
        <v>32</v>
      </c>
      <c r="E272" s="1" t="s">
        <v>17</v>
      </c>
      <c r="F272" s="1">
        <v>12</v>
      </c>
      <c r="G272" s="1" t="s">
        <v>18</v>
      </c>
      <c r="H272" s="1" t="s">
        <v>26</v>
      </c>
      <c r="I272" s="1" t="s">
        <v>54</v>
      </c>
      <c r="J272" s="1">
        <v>-3</v>
      </c>
      <c r="K272" s="1">
        <v>76</v>
      </c>
      <c r="L272" s="1" t="s">
        <v>51</v>
      </c>
      <c r="M272" s="1">
        <v>20</v>
      </c>
      <c r="N272" s="1">
        <v>0</v>
      </c>
      <c r="O272" s="1">
        <v>60</v>
      </c>
      <c r="P272" s="1">
        <v>45</v>
      </c>
      <c r="Q272" s="9">
        <f>Coffee_chain[[#This Row],[Other Expenses]]+Coffee_chain[[#This Row],[Cogs]]+Coffee_chain[[#This Row],[Marketing]]</f>
        <v>91</v>
      </c>
      <c r="R272" s="10">
        <f>(SUM(Coffee_chain[[#This Row],[Profit]])/SUM(Coffee_chain[[#This Row],[Sales]]))</f>
        <v>-3.9473684210526314E-2</v>
      </c>
      <c r="S272">
        <f>Coffee_chain[[#This Row],[Target COGS]]-Coffee_chain[[#This Row],[Cogs]]</f>
        <v>-14</v>
      </c>
      <c r="T272" s="13">
        <f>Coffee_chain[[#This Row],[Target Profit]]-Coffee_chain[[#This Row],[Profit]]</f>
        <v>3</v>
      </c>
      <c r="U272">
        <f>Coffee_chain[[#This Row],[Target Sales]]-Coffee_chain[[#This Row],[Sales]]</f>
        <v>-16</v>
      </c>
      <c r="V272" s="42"/>
    </row>
    <row r="273" spans="1:22" ht="14.25" customHeight="1" x14ac:dyDescent="0.3">
      <c r="A273" s="1">
        <v>314</v>
      </c>
      <c r="B273" s="1">
        <v>33</v>
      </c>
      <c r="C273" s="2">
        <v>41214</v>
      </c>
      <c r="D273" s="1" t="s">
        <v>32</v>
      </c>
      <c r="E273" s="1" t="s">
        <v>17</v>
      </c>
      <c r="F273" s="1">
        <v>12</v>
      </c>
      <c r="G273" s="1" t="s">
        <v>18</v>
      </c>
      <c r="H273" s="1" t="s">
        <v>26</v>
      </c>
      <c r="I273" s="1" t="s">
        <v>30</v>
      </c>
      <c r="J273" s="1">
        <v>-4</v>
      </c>
      <c r="K273" s="1">
        <v>74</v>
      </c>
      <c r="L273" s="1" t="s">
        <v>51</v>
      </c>
      <c r="M273" s="1">
        <v>20</v>
      </c>
      <c r="N273" s="1">
        <v>0</v>
      </c>
      <c r="O273" s="1">
        <v>60</v>
      </c>
      <c r="P273" s="1">
        <v>45</v>
      </c>
      <c r="Q273" s="9">
        <f>Coffee_chain[[#This Row],[Other Expenses]]+Coffee_chain[[#This Row],[Cogs]]+Coffee_chain[[#This Row],[Marketing]]</f>
        <v>90</v>
      </c>
      <c r="R273" s="10">
        <f>(SUM(Coffee_chain[[#This Row],[Profit]])/SUM(Coffee_chain[[#This Row],[Sales]]))</f>
        <v>-5.4054054054054057E-2</v>
      </c>
      <c r="S273">
        <f>Coffee_chain[[#This Row],[Target COGS]]-Coffee_chain[[#This Row],[Cogs]]</f>
        <v>-13</v>
      </c>
      <c r="T273" s="13">
        <f>Coffee_chain[[#This Row],[Target Profit]]-Coffee_chain[[#This Row],[Profit]]</f>
        <v>4</v>
      </c>
      <c r="U273">
        <f>Coffee_chain[[#This Row],[Target Sales]]-Coffee_chain[[#This Row],[Sales]]</f>
        <v>-14</v>
      </c>
      <c r="V273" s="42"/>
    </row>
    <row r="274" spans="1:22" ht="14.25" customHeight="1" x14ac:dyDescent="0.3">
      <c r="A274" s="1">
        <v>603</v>
      </c>
      <c r="B274" s="1">
        <v>0</v>
      </c>
      <c r="C274" s="2">
        <v>41214</v>
      </c>
      <c r="D274" s="1" t="s">
        <v>32</v>
      </c>
      <c r="E274" s="1" t="s">
        <v>25</v>
      </c>
      <c r="F274" s="1">
        <v>0</v>
      </c>
      <c r="G274" s="1" t="s">
        <v>18</v>
      </c>
      <c r="H274" s="1" t="s">
        <v>26</v>
      </c>
      <c r="I274" s="1" t="s">
        <v>30</v>
      </c>
      <c r="J274" s="1">
        <v>32</v>
      </c>
      <c r="K274" s="1">
        <v>43</v>
      </c>
      <c r="L274" s="1" t="s">
        <v>44</v>
      </c>
      <c r="M274" s="1">
        <v>0</v>
      </c>
      <c r="N274" s="1">
        <v>30</v>
      </c>
      <c r="O274" s="1">
        <v>40</v>
      </c>
      <c r="P274" s="1">
        <v>11</v>
      </c>
      <c r="Q274" s="9">
        <f>Coffee_chain[[#This Row],[Other Expenses]]+Coffee_chain[[#This Row],[Cogs]]+Coffee_chain[[#This Row],[Marketing]]</f>
        <v>11</v>
      </c>
      <c r="R274" s="10">
        <f>(SUM(Coffee_chain[[#This Row],[Profit]])/SUM(Coffee_chain[[#This Row],[Sales]]))</f>
        <v>0.7441860465116279</v>
      </c>
      <c r="S274">
        <f>Coffee_chain[[#This Row],[Target COGS]]-Coffee_chain[[#This Row],[Cogs]]</f>
        <v>0</v>
      </c>
      <c r="T274" s="13">
        <f>Coffee_chain[[#This Row],[Target Profit]]-Coffee_chain[[#This Row],[Profit]]</f>
        <v>-2</v>
      </c>
      <c r="U274">
        <f>Coffee_chain[[#This Row],[Target Sales]]-Coffee_chain[[#This Row],[Sales]]</f>
        <v>-3</v>
      </c>
      <c r="V274" s="42"/>
    </row>
    <row r="275" spans="1:22" ht="14.25" customHeight="1" x14ac:dyDescent="0.3">
      <c r="A275" s="1">
        <v>435</v>
      </c>
      <c r="B275" s="1">
        <v>44</v>
      </c>
      <c r="C275" s="2">
        <v>41214</v>
      </c>
      <c r="D275" s="1" t="s">
        <v>32</v>
      </c>
      <c r="E275" s="1" t="s">
        <v>29</v>
      </c>
      <c r="F275" s="1">
        <v>40</v>
      </c>
      <c r="G275" s="1" t="s">
        <v>18</v>
      </c>
      <c r="H275" s="1" t="s">
        <v>26</v>
      </c>
      <c r="I275" s="1" t="s">
        <v>27</v>
      </c>
      <c r="J275" s="1">
        <v>-7</v>
      </c>
      <c r="K275" s="1">
        <v>106</v>
      </c>
      <c r="L275" s="1" t="s">
        <v>42</v>
      </c>
      <c r="M275" s="1">
        <v>30</v>
      </c>
      <c r="N275" s="1">
        <v>-10</v>
      </c>
      <c r="O275" s="1">
        <v>70</v>
      </c>
      <c r="P275" s="1">
        <v>69</v>
      </c>
      <c r="Q275" s="9">
        <f>Coffee_chain[[#This Row],[Other Expenses]]+Coffee_chain[[#This Row],[Cogs]]+Coffee_chain[[#This Row],[Marketing]]</f>
        <v>153</v>
      </c>
      <c r="R275" s="10">
        <f>(SUM(Coffee_chain[[#This Row],[Profit]])/SUM(Coffee_chain[[#This Row],[Sales]]))</f>
        <v>-6.6037735849056603E-2</v>
      </c>
      <c r="S275">
        <f>Coffee_chain[[#This Row],[Target COGS]]-Coffee_chain[[#This Row],[Cogs]]</f>
        <v>-14</v>
      </c>
      <c r="T275" s="13">
        <f>Coffee_chain[[#This Row],[Target Profit]]-Coffee_chain[[#This Row],[Profit]]</f>
        <v>-3</v>
      </c>
      <c r="U275">
        <f>Coffee_chain[[#This Row],[Target Sales]]-Coffee_chain[[#This Row],[Sales]]</f>
        <v>-36</v>
      </c>
      <c r="V275" s="42"/>
    </row>
    <row r="276" spans="1:22" ht="14.25" customHeight="1" x14ac:dyDescent="0.3">
      <c r="A276" s="1">
        <v>937</v>
      </c>
      <c r="B276" s="1">
        <v>29</v>
      </c>
      <c r="C276" s="2">
        <v>41244</v>
      </c>
      <c r="D276" s="1" t="s">
        <v>16</v>
      </c>
      <c r="E276" s="1" t="s">
        <v>17</v>
      </c>
      <c r="F276" s="1">
        <v>8</v>
      </c>
      <c r="G276" s="1" t="s">
        <v>18</v>
      </c>
      <c r="H276" s="1" t="s">
        <v>19</v>
      </c>
      <c r="I276" s="1" t="s">
        <v>50</v>
      </c>
      <c r="J276" s="1">
        <v>25</v>
      </c>
      <c r="K276" s="1">
        <v>73</v>
      </c>
      <c r="L276" s="1" t="s">
        <v>58</v>
      </c>
      <c r="M276" s="1">
        <v>20</v>
      </c>
      <c r="N276" s="1">
        <v>30</v>
      </c>
      <c r="O276" s="1">
        <v>60</v>
      </c>
      <c r="P276" s="1">
        <v>19</v>
      </c>
      <c r="Q276" s="9">
        <f>Coffee_chain[[#This Row],[Other Expenses]]+Coffee_chain[[#This Row],[Cogs]]+Coffee_chain[[#This Row],[Marketing]]</f>
        <v>56</v>
      </c>
      <c r="R276" s="10">
        <f>(SUM(Coffee_chain[[#This Row],[Profit]])/SUM(Coffee_chain[[#This Row],[Sales]]))</f>
        <v>0.34246575342465752</v>
      </c>
      <c r="S276">
        <f>Coffee_chain[[#This Row],[Target COGS]]-Coffee_chain[[#This Row],[Cogs]]</f>
        <v>-9</v>
      </c>
      <c r="T276" s="13">
        <f>Coffee_chain[[#This Row],[Target Profit]]-Coffee_chain[[#This Row],[Profit]]</f>
        <v>5</v>
      </c>
      <c r="U276">
        <f>Coffee_chain[[#This Row],[Target Sales]]-Coffee_chain[[#This Row],[Sales]]</f>
        <v>-13</v>
      </c>
      <c r="V276" s="42"/>
    </row>
    <row r="277" spans="1:22" ht="14.25" customHeight="1" x14ac:dyDescent="0.3">
      <c r="A277" s="1">
        <v>330</v>
      </c>
      <c r="B277" s="1">
        <v>33</v>
      </c>
      <c r="C277" s="2">
        <v>41244</v>
      </c>
      <c r="D277" s="1" t="s">
        <v>16</v>
      </c>
      <c r="E277" s="1" t="s">
        <v>17</v>
      </c>
      <c r="F277" s="1">
        <v>9</v>
      </c>
      <c r="G277" s="1" t="s">
        <v>18</v>
      </c>
      <c r="H277" s="1" t="s">
        <v>19</v>
      </c>
      <c r="I277" s="1" t="s">
        <v>20</v>
      </c>
      <c r="J277" s="1">
        <v>29</v>
      </c>
      <c r="K277" s="1">
        <v>82</v>
      </c>
      <c r="L277" s="1" t="s">
        <v>58</v>
      </c>
      <c r="M277" s="1">
        <v>30</v>
      </c>
      <c r="N277" s="1">
        <v>30</v>
      </c>
      <c r="O277" s="1">
        <v>70</v>
      </c>
      <c r="P277" s="1">
        <v>20</v>
      </c>
      <c r="Q277" s="9">
        <f>Coffee_chain[[#This Row],[Other Expenses]]+Coffee_chain[[#This Row],[Cogs]]+Coffee_chain[[#This Row],[Marketing]]</f>
        <v>62</v>
      </c>
      <c r="R277" s="10">
        <f>(SUM(Coffee_chain[[#This Row],[Profit]])/SUM(Coffee_chain[[#This Row],[Sales]]))</f>
        <v>0.35365853658536583</v>
      </c>
      <c r="S277">
        <f>Coffee_chain[[#This Row],[Target COGS]]-Coffee_chain[[#This Row],[Cogs]]</f>
        <v>-3</v>
      </c>
      <c r="T277" s="13">
        <f>Coffee_chain[[#This Row],[Target Profit]]-Coffee_chain[[#This Row],[Profit]]</f>
        <v>1</v>
      </c>
      <c r="U277">
        <f>Coffee_chain[[#This Row],[Target Sales]]-Coffee_chain[[#This Row],[Sales]]</f>
        <v>-12</v>
      </c>
      <c r="V277" s="42"/>
    </row>
    <row r="278" spans="1:22" ht="14.25" customHeight="1" x14ac:dyDescent="0.3">
      <c r="A278" s="1">
        <v>508</v>
      </c>
      <c r="B278" s="1">
        <v>46</v>
      </c>
      <c r="C278" s="2">
        <v>41244</v>
      </c>
      <c r="D278" s="1" t="s">
        <v>16</v>
      </c>
      <c r="E278" s="1" t="s">
        <v>25</v>
      </c>
      <c r="F278" s="1">
        <v>17</v>
      </c>
      <c r="G278" s="1" t="s">
        <v>18</v>
      </c>
      <c r="H278" s="1" t="s">
        <v>19</v>
      </c>
      <c r="I278" s="1" t="s">
        <v>20</v>
      </c>
      <c r="J278" s="1">
        <v>7</v>
      </c>
      <c r="K278" s="1">
        <v>103</v>
      </c>
      <c r="L278" s="1" t="s">
        <v>55</v>
      </c>
      <c r="M278" s="1">
        <v>30</v>
      </c>
      <c r="N278" s="1">
        <v>10</v>
      </c>
      <c r="O278" s="1">
        <v>70</v>
      </c>
      <c r="P278" s="1">
        <v>50</v>
      </c>
      <c r="Q278" s="9">
        <f>Coffee_chain[[#This Row],[Other Expenses]]+Coffee_chain[[#This Row],[Cogs]]+Coffee_chain[[#This Row],[Marketing]]</f>
        <v>113</v>
      </c>
      <c r="R278" s="10">
        <f>(SUM(Coffee_chain[[#This Row],[Profit]])/SUM(Coffee_chain[[#This Row],[Sales]]))</f>
        <v>6.7961165048543687E-2</v>
      </c>
      <c r="S278">
        <f>Coffee_chain[[#This Row],[Target COGS]]-Coffee_chain[[#This Row],[Cogs]]</f>
        <v>-16</v>
      </c>
      <c r="T278" s="13">
        <f>Coffee_chain[[#This Row],[Target Profit]]-Coffee_chain[[#This Row],[Profit]]</f>
        <v>3</v>
      </c>
      <c r="U278">
        <f>Coffee_chain[[#This Row],[Target Sales]]-Coffee_chain[[#This Row],[Sales]]</f>
        <v>-33</v>
      </c>
      <c r="V278" s="42"/>
    </row>
    <row r="279" spans="1:22" ht="14.25" customHeight="1" x14ac:dyDescent="0.3">
      <c r="A279" s="1">
        <v>813</v>
      </c>
      <c r="B279" s="1">
        <v>30</v>
      </c>
      <c r="C279" s="2">
        <v>41244</v>
      </c>
      <c r="D279" s="1" t="s">
        <v>16</v>
      </c>
      <c r="E279" s="1" t="s">
        <v>25</v>
      </c>
      <c r="F279" s="1">
        <v>8</v>
      </c>
      <c r="G279" s="1" t="s">
        <v>18</v>
      </c>
      <c r="H279" s="1" t="s">
        <v>26</v>
      </c>
      <c r="I279" s="1" t="s">
        <v>27</v>
      </c>
      <c r="J279" s="1">
        <v>26</v>
      </c>
      <c r="K279" s="1">
        <v>75</v>
      </c>
      <c r="L279" s="1" t="s">
        <v>28</v>
      </c>
      <c r="M279" s="1">
        <v>30</v>
      </c>
      <c r="N279" s="1">
        <v>30</v>
      </c>
      <c r="O279" s="1">
        <v>70</v>
      </c>
      <c r="P279" s="1">
        <v>19</v>
      </c>
      <c r="Q279" s="9">
        <f>Coffee_chain[[#This Row],[Other Expenses]]+Coffee_chain[[#This Row],[Cogs]]+Coffee_chain[[#This Row],[Marketing]]</f>
        <v>57</v>
      </c>
      <c r="R279" s="10">
        <f>(SUM(Coffee_chain[[#This Row],[Profit]])/SUM(Coffee_chain[[#This Row],[Sales]]))</f>
        <v>0.34666666666666668</v>
      </c>
      <c r="S279">
        <f>Coffee_chain[[#This Row],[Target COGS]]-Coffee_chain[[#This Row],[Cogs]]</f>
        <v>0</v>
      </c>
      <c r="T279" s="13">
        <f>Coffee_chain[[#This Row],[Target Profit]]-Coffee_chain[[#This Row],[Profit]]</f>
        <v>4</v>
      </c>
      <c r="U279">
        <f>Coffee_chain[[#This Row],[Target Sales]]-Coffee_chain[[#This Row],[Sales]]</f>
        <v>-5</v>
      </c>
      <c r="V279" s="42"/>
    </row>
    <row r="280" spans="1:22" ht="14.25" customHeight="1" x14ac:dyDescent="0.3">
      <c r="A280" s="1">
        <v>857</v>
      </c>
      <c r="B280" s="1">
        <v>29</v>
      </c>
      <c r="C280" s="2">
        <v>41244</v>
      </c>
      <c r="D280" s="1" t="s">
        <v>16</v>
      </c>
      <c r="E280" s="1" t="s">
        <v>25</v>
      </c>
      <c r="F280" s="1">
        <v>8</v>
      </c>
      <c r="G280" s="1" t="s">
        <v>18</v>
      </c>
      <c r="H280" s="1" t="s">
        <v>26</v>
      </c>
      <c r="I280" s="1" t="s">
        <v>30</v>
      </c>
      <c r="J280" s="1">
        <v>25</v>
      </c>
      <c r="K280" s="1">
        <v>73</v>
      </c>
      <c r="L280" s="1" t="s">
        <v>55</v>
      </c>
      <c r="M280" s="1">
        <v>30</v>
      </c>
      <c r="N280" s="1">
        <v>30</v>
      </c>
      <c r="O280" s="1">
        <v>70</v>
      </c>
      <c r="P280" s="1">
        <v>19</v>
      </c>
      <c r="Q280" s="9">
        <f>Coffee_chain[[#This Row],[Other Expenses]]+Coffee_chain[[#This Row],[Cogs]]+Coffee_chain[[#This Row],[Marketing]]</f>
        <v>56</v>
      </c>
      <c r="R280" s="10">
        <f>(SUM(Coffee_chain[[#This Row],[Profit]])/SUM(Coffee_chain[[#This Row],[Sales]]))</f>
        <v>0.34246575342465752</v>
      </c>
      <c r="S280">
        <f>Coffee_chain[[#This Row],[Target COGS]]-Coffee_chain[[#This Row],[Cogs]]</f>
        <v>1</v>
      </c>
      <c r="T280" s="13">
        <f>Coffee_chain[[#This Row],[Target Profit]]-Coffee_chain[[#This Row],[Profit]]</f>
        <v>5</v>
      </c>
      <c r="U280">
        <f>Coffee_chain[[#This Row],[Target Sales]]-Coffee_chain[[#This Row],[Sales]]</f>
        <v>-3</v>
      </c>
      <c r="V280" s="42"/>
    </row>
    <row r="281" spans="1:22" ht="14.25" customHeight="1" x14ac:dyDescent="0.3">
      <c r="A281" s="1">
        <v>262</v>
      </c>
      <c r="B281" s="1">
        <v>24</v>
      </c>
      <c r="C281" s="2">
        <v>41244</v>
      </c>
      <c r="D281" s="1" t="s">
        <v>32</v>
      </c>
      <c r="E281" s="1" t="s">
        <v>17</v>
      </c>
      <c r="F281" s="1">
        <v>7</v>
      </c>
      <c r="G281" s="1" t="s">
        <v>33</v>
      </c>
      <c r="H281" s="1" t="s">
        <v>34</v>
      </c>
      <c r="I281" s="1" t="s">
        <v>35</v>
      </c>
      <c r="J281" s="1">
        <v>13</v>
      </c>
      <c r="K281" s="1">
        <v>56</v>
      </c>
      <c r="L281" s="1" t="s">
        <v>52</v>
      </c>
      <c r="M281" s="1">
        <v>30</v>
      </c>
      <c r="N281" s="1">
        <v>30</v>
      </c>
      <c r="O281" s="1">
        <v>70</v>
      </c>
      <c r="P281" s="1">
        <v>19</v>
      </c>
      <c r="Q281" s="9">
        <f>Coffee_chain[[#This Row],[Other Expenses]]+Coffee_chain[[#This Row],[Cogs]]+Coffee_chain[[#This Row],[Marketing]]</f>
        <v>50</v>
      </c>
      <c r="R281" s="10">
        <f>(SUM(Coffee_chain[[#This Row],[Profit]])/SUM(Coffee_chain[[#This Row],[Sales]]))</f>
        <v>0.23214285714285715</v>
      </c>
      <c r="S281">
        <f>Coffee_chain[[#This Row],[Target COGS]]-Coffee_chain[[#This Row],[Cogs]]</f>
        <v>6</v>
      </c>
      <c r="T281" s="13">
        <f>Coffee_chain[[#This Row],[Target Profit]]-Coffee_chain[[#This Row],[Profit]]</f>
        <v>17</v>
      </c>
      <c r="U281">
        <f>Coffee_chain[[#This Row],[Target Sales]]-Coffee_chain[[#This Row],[Sales]]</f>
        <v>14</v>
      </c>
      <c r="V281" s="42"/>
    </row>
    <row r="282" spans="1:22" ht="14.25" customHeight="1" x14ac:dyDescent="0.3">
      <c r="A282" s="1">
        <v>702</v>
      </c>
      <c r="B282" s="1">
        <v>0</v>
      </c>
      <c r="C282" s="2">
        <v>41244</v>
      </c>
      <c r="D282" s="1" t="s">
        <v>32</v>
      </c>
      <c r="E282" s="1" t="s">
        <v>29</v>
      </c>
      <c r="F282" s="1">
        <v>0</v>
      </c>
      <c r="G282" s="1" t="s">
        <v>33</v>
      </c>
      <c r="H282" s="1" t="s">
        <v>34</v>
      </c>
      <c r="I282" s="1" t="s">
        <v>47</v>
      </c>
      <c r="J282" s="1">
        <v>31</v>
      </c>
      <c r="K282" s="1">
        <v>43</v>
      </c>
      <c r="L282" s="1" t="s">
        <v>41</v>
      </c>
      <c r="M282" s="1">
        <v>0</v>
      </c>
      <c r="N282" s="1">
        <v>30</v>
      </c>
      <c r="O282" s="1">
        <v>40</v>
      </c>
      <c r="P282" s="1">
        <v>12</v>
      </c>
      <c r="Q282" s="9">
        <f>Coffee_chain[[#This Row],[Other Expenses]]+Coffee_chain[[#This Row],[Cogs]]+Coffee_chain[[#This Row],[Marketing]]</f>
        <v>12</v>
      </c>
      <c r="R282" s="10">
        <f>(SUM(Coffee_chain[[#This Row],[Profit]])/SUM(Coffee_chain[[#This Row],[Sales]]))</f>
        <v>0.72093023255813948</v>
      </c>
      <c r="S282">
        <f>Coffee_chain[[#This Row],[Target COGS]]-Coffee_chain[[#This Row],[Cogs]]</f>
        <v>0</v>
      </c>
      <c r="T282" s="13">
        <f>Coffee_chain[[#This Row],[Target Profit]]-Coffee_chain[[#This Row],[Profit]]</f>
        <v>-1</v>
      </c>
      <c r="U282">
        <f>Coffee_chain[[#This Row],[Target Sales]]-Coffee_chain[[#This Row],[Sales]]</f>
        <v>-3</v>
      </c>
      <c r="V282" s="42"/>
    </row>
    <row r="283" spans="1:22" ht="14.25" customHeight="1" x14ac:dyDescent="0.3">
      <c r="A283" s="1">
        <v>435</v>
      </c>
      <c r="B283" s="1">
        <v>31</v>
      </c>
      <c r="C283" s="2">
        <v>41244</v>
      </c>
      <c r="D283" s="1" t="s">
        <v>32</v>
      </c>
      <c r="E283" s="1" t="s">
        <v>29</v>
      </c>
      <c r="F283" s="1">
        <v>8</v>
      </c>
      <c r="G283" s="1" t="s">
        <v>33</v>
      </c>
      <c r="H283" s="1" t="s">
        <v>34</v>
      </c>
      <c r="I283" s="1" t="s">
        <v>47</v>
      </c>
      <c r="J283" s="1">
        <v>26</v>
      </c>
      <c r="K283" s="1">
        <v>77</v>
      </c>
      <c r="L283" s="1" t="s">
        <v>42</v>
      </c>
      <c r="M283" s="1">
        <v>30</v>
      </c>
      <c r="N283" s="1">
        <v>30</v>
      </c>
      <c r="O283" s="1">
        <v>70</v>
      </c>
      <c r="P283" s="1">
        <v>20</v>
      </c>
      <c r="Q283" s="9">
        <f>Coffee_chain[[#This Row],[Other Expenses]]+Coffee_chain[[#This Row],[Cogs]]+Coffee_chain[[#This Row],[Marketing]]</f>
        <v>59</v>
      </c>
      <c r="R283" s="10">
        <f>(SUM(Coffee_chain[[#This Row],[Profit]])/SUM(Coffee_chain[[#This Row],[Sales]]))</f>
        <v>0.33766233766233766</v>
      </c>
      <c r="S283">
        <f>Coffee_chain[[#This Row],[Target COGS]]-Coffee_chain[[#This Row],[Cogs]]</f>
        <v>-1</v>
      </c>
      <c r="T283" s="13">
        <f>Coffee_chain[[#This Row],[Target Profit]]-Coffee_chain[[#This Row],[Profit]]</f>
        <v>4</v>
      </c>
      <c r="U283">
        <f>Coffee_chain[[#This Row],[Target Sales]]-Coffee_chain[[#This Row],[Sales]]</f>
        <v>-7</v>
      </c>
      <c r="V283" s="42"/>
    </row>
    <row r="284" spans="1:22" ht="14.25" customHeight="1" x14ac:dyDescent="0.3">
      <c r="A284" s="1">
        <v>715</v>
      </c>
      <c r="B284" s="1">
        <v>34</v>
      </c>
      <c r="C284" s="2">
        <v>41244</v>
      </c>
      <c r="D284" s="1" t="s">
        <v>32</v>
      </c>
      <c r="E284" s="1" t="s">
        <v>17</v>
      </c>
      <c r="F284" s="1">
        <v>9</v>
      </c>
      <c r="G284" s="1" t="s">
        <v>18</v>
      </c>
      <c r="H284" s="1" t="s">
        <v>19</v>
      </c>
      <c r="I284" s="1" t="s">
        <v>20</v>
      </c>
      <c r="J284" s="1">
        <v>30</v>
      </c>
      <c r="K284" s="1">
        <v>85</v>
      </c>
      <c r="L284" s="1" t="s">
        <v>52</v>
      </c>
      <c r="M284" s="1">
        <v>30</v>
      </c>
      <c r="N284" s="1">
        <v>30</v>
      </c>
      <c r="O284" s="1">
        <v>70</v>
      </c>
      <c r="P284" s="1">
        <v>21</v>
      </c>
      <c r="Q284" s="9">
        <f>Coffee_chain[[#This Row],[Other Expenses]]+Coffee_chain[[#This Row],[Cogs]]+Coffee_chain[[#This Row],[Marketing]]</f>
        <v>64</v>
      </c>
      <c r="R284" s="10">
        <f>(SUM(Coffee_chain[[#This Row],[Profit]])/SUM(Coffee_chain[[#This Row],[Sales]]))</f>
        <v>0.35294117647058826</v>
      </c>
      <c r="S284">
        <f>Coffee_chain[[#This Row],[Target COGS]]-Coffee_chain[[#This Row],[Cogs]]</f>
        <v>-4</v>
      </c>
      <c r="T284" s="13">
        <f>Coffee_chain[[#This Row],[Target Profit]]-Coffee_chain[[#This Row],[Profit]]</f>
        <v>0</v>
      </c>
      <c r="U284">
        <f>Coffee_chain[[#This Row],[Target Sales]]-Coffee_chain[[#This Row],[Sales]]</f>
        <v>-15</v>
      </c>
      <c r="V284" s="42"/>
    </row>
    <row r="285" spans="1:22" ht="14.25" customHeight="1" x14ac:dyDescent="0.3">
      <c r="A285" s="1">
        <v>603</v>
      </c>
      <c r="B285" s="1">
        <v>39</v>
      </c>
      <c r="C285" s="2">
        <v>41244</v>
      </c>
      <c r="D285" s="1" t="s">
        <v>32</v>
      </c>
      <c r="E285" s="1" t="s">
        <v>25</v>
      </c>
      <c r="F285" s="1">
        <v>14</v>
      </c>
      <c r="G285" s="1" t="s">
        <v>18</v>
      </c>
      <c r="H285" s="1" t="s">
        <v>19</v>
      </c>
      <c r="I285" s="1" t="s">
        <v>20</v>
      </c>
      <c r="J285" s="1">
        <v>2</v>
      </c>
      <c r="K285" s="1">
        <v>88</v>
      </c>
      <c r="L285" s="1" t="s">
        <v>44</v>
      </c>
      <c r="M285" s="1">
        <v>20</v>
      </c>
      <c r="N285" s="1">
        <v>10</v>
      </c>
      <c r="O285" s="1">
        <v>60</v>
      </c>
      <c r="P285" s="1">
        <v>47</v>
      </c>
      <c r="Q285" s="9">
        <f>Coffee_chain[[#This Row],[Other Expenses]]+Coffee_chain[[#This Row],[Cogs]]+Coffee_chain[[#This Row],[Marketing]]</f>
        <v>100</v>
      </c>
      <c r="R285" s="10">
        <f>(SUM(Coffee_chain[[#This Row],[Profit]])/SUM(Coffee_chain[[#This Row],[Sales]]))</f>
        <v>2.2727272727272728E-2</v>
      </c>
      <c r="S285">
        <f>Coffee_chain[[#This Row],[Target COGS]]-Coffee_chain[[#This Row],[Cogs]]</f>
        <v>-19</v>
      </c>
      <c r="T285" s="13">
        <f>Coffee_chain[[#This Row],[Target Profit]]-Coffee_chain[[#This Row],[Profit]]</f>
        <v>8</v>
      </c>
      <c r="U285">
        <f>Coffee_chain[[#This Row],[Target Sales]]-Coffee_chain[[#This Row],[Sales]]</f>
        <v>-28</v>
      </c>
      <c r="V285" s="42"/>
    </row>
    <row r="286" spans="1:22" ht="14.25" customHeight="1" x14ac:dyDescent="0.3">
      <c r="A286" s="1">
        <v>505</v>
      </c>
      <c r="B286" s="1">
        <v>31</v>
      </c>
      <c r="C286" s="2">
        <v>41244</v>
      </c>
      <c r="D286" s="1" t="s">
        <v>32</v>
      </c>
      <c r="E286" s="1" t="s">
        <v>23</v>
      </c>
      <c r="F286" s="1">
        <v>9</v>
      </c>
      <c r="G286" s="1" t="s">
        <v>18</v>
      </c>
      <c r="H286" s="1" t="s">
        <v>19</v>
      </c>
      <c r="I286" s="1" t="s">
        <v>20</v>
      </c>
      <c r="J286" s="1">
        <v>7</v>
      </c>
      <c r="K286" s="1">
        <v>69</v>
      </c>
      <c r="L286" s="1" t="s">
        <v>57</v>
      </c>
      <c r="M286" s="1">
        <v>20</v>
      </c>
      <c r="N286" s="1">
        <v>20</v>
      </c>
      <c r="O286" s="1">
        <v>60</v>
      </c>
      <c r="P286" s="1">
        <v>31</v>
      </c>
      <c r="Q286" s="9">
        <f>Coffee_chain[[#This Row],[Other Expenses]]+Coffee_chain[[#This Row],[Cogs]]+Coffee_chain[[#This Row],[Marketing]]</f>
        <v>71</v>
      </c>
      <c r="R286" s="10">
        <f>(SUM(Coffee_chain[[#This Row],[Profit]])/SUM(Coffee_chain[[#This Row],[Sales]]))</f>
        <v>0.10144927536231885</v>
      </c>
      <c r="S286">
        <f>Coffee_chain[[#This Row],[Target COGS]]-Coffee_chain[[#This Row],[Cogs]]</f>
        <v>-11</v>
      </c>
      <c r="T286" s="13">
        <f>Coffee_chain[[#This Row],[Target Profit]]-Coffee_chain[[#This Row],[Profit]]</f>
        <v>13</v>
      </c>
      <c r="U286">
        <f>Coffee_chain[[#This Row],[Target Sales]]-Coffee_chain[[#This Row],[Sales]]</f>
        <v>-9</v>
      </c>
      <c r="V286" s="42"/>
    </row>
    <row r="287" spans="1:22" ht="14.25" customHeight="1" x14ac:dyDescent="0.3">
      <c r="A287" s="1">
        <v>573</v>
      </c>
      <c r="B287" s="1">
        <v>38</v>
      </c>
      <c r="C287" s="2">
        <v>41244</v>
      </c>
      <c r="D287" s="1" t="s">
        <v>32</v>
      </c>
      <c r="E287" s="1" t="s">
        <v>17</v>
      </c>
      <c r="F287" s="1">
        <v>12</v>
      </c>
      <c r="G287" s="1" t="s">
        <v>18</v>
      </c>
      <c r="H287" s="1" t="s">
        <v>26</v>
      </c>
      <c r="I287" s="1" t="s">
        <v>27</v>
      </c>
      <c r="J287" s="1">
        <v>11</v>
      </c>
      <c r="K287" s="1">
        <v>89</v>
      </c>
      <c r="L287" s="1" t="s">
        <v>51</v>
      </c>
      <c r="M287" s="1">
        <v>30</v>
      </c>
      <c r="N287" s="1">
        <v>10</v>
      </c>
      <c r="O287" s="1">
        <v>70</v>
      </c>
      <c r="P287" s="1">
        <v>40</v>
      </c>
      <c r="Q287" s="9">
        <f>Coffee_chain[[#This Row],[Other Expenses]]+Coffee_chain[[#This Row],[Cogs]]+Coffee_chain[[#This Row],[Marketing]]</f>
        <v>90</v>
      </c>
      <c r="R287" s="10">
        <f>(SUM(Coffee_chain[[#This Row],[Profit]])/SUM(Coffee_chain[[#This Row],[Sales]]))</f>
        <v>0.12359550561797752</v>
      </c>
      <c r="S287">
        <f>Coffee_chain[[#This Row],[Target COGS]]-Coffee_chain[[#This Row],[Cogs]]</f>
        <v>-8</v>
      </c>
      <c r="T287" s="13">
        <f>Coffee_chain[[#This Row],[Target Profit]]-Coffee_chain[[#This Row],[Profit]]</f>
        <v>-1</v>
      </c>
      <c r="U287">
        <f>Coffee_chain[[#This Row],[Target Sales]]-Coffee_chain[[#This Row],[Sales]]</f>
        <v>-19</v>
      </c>
      <c r="V287" s="42"/>
    </row>
    <row r="288" spans="1:22" ht="14.25" customHeight="1" x14ac:dyDescent="0.3">
      <c r="A288" s="1">
        <v>636</v>
      </c>
      <c r="B288" s="1">
        <v>39</v>
      </c>
      <c r="C288" s="2">
        <v>41244</v>
      </c>
      <c r="D288" s="1" t="s">
        <v>32</v>
      </c>
      <c r="E288" s="1" t="s">
        <v>17</v>
      </c>
      <c r="F288" s="1">
        <v>14</v>
      </c>
      <c r="G288" s="1" t="s">
        <v>18</v>
      </c>
      <c r="H288" s="1" t="s">
        <v>26</v>
      </c>
      <c r="I288" s="1" t="s">
        <v>30</v>
      </c>
      <c r="J288" s="1">
        <v>2</v>
      </c>
      <c r="K288" s="1">
        <v>88</v>
      </c>
      <c r="L288" s="1" t="s">
        <v>51</v>
      </c>
      <c r="M288" s="1">
        <v>30</v>
      </c>
      <c r="N288" s="1">
        <v>0</v>
      </c>
      <c r="O288" s="1">
        <v>70</v>
      </c>
      <c r="P288" s="1">
        <v>47</v>
      </c>
      <c r="Q288" s="9">
        <f>Coffee_chain[[#This Row],[Other Expenses]]+Coffee_chain[[#This Row],[Cogs]]+Coffee_chain[[#This Row],[Marketing]]</f>
        <v>100</v>
      </c>
      <c r="R288" s="10">
        <f>(SUM(Coffee_chain[[#This Row],[Profit]])/SUM(Coffee_chain[[#This Row],[Sales]]))</f>
        <v>2.2727272727272728E-2</v>
      </c>
      <c r="S288">
        <f>Coffee_chain[[#This Row],[Target COGS]]-Coffee_chain[[#This Row],[Cogs]]</f>
        <v>-9</v>
      </c>
      <c r="T288" s="13">
        <f>Coffee_chain[[#This Row],[Target Profit]]-Coffee_chain[[#This Row],[Profit]]</f>
        <v>-2</v>
      </c>
      <c r="U288">
        <f>Coffee_chain[[#This Row],[Target Sales]]-Coffee_chain[[#This Row],[Sales]]</f>
        <v>-18</v>
      </c>
      <c r="V288" s="42"/>
    </row>
    <row r="289" spans="1:22" ht="14.25" customHeight="1" x14ac:dyDescent="0.3">
      <c r="A289" s="1">
        <v>603</v>
      </c>
      <c r="B289" s="1">
        <v>0</v>
      </c>
      <c r="C289" s="2">
        <v>41244</v>
      </c>
      <c r="D289" s="1" t="s">
        <v>32</v>
      </c>
      <c r="E289" s="1" t="s">
        <v>25</v>
      </c>
      <c r="F289" s="1">
        <v>0</v>
      </c>
      <c r="G289" s="1" t="s">
        <v>18</v>
      </c>
      <c r="H289" s="1" t="s">
        <v>26</v>
      </c>
      <c r="I289" s="1" t="s">
        <v>30</v>
      </c>
      <c r="J289" s="1">
        <v>32</v>
      </c>
      <c r="K289" s="1">
        <v>43</v>
      </c>
      <c r="L289" s="1" t="s">
        <v>44</v>
      </c>
      <c r="M289" s="1">
        <v>0</v>
      </c>
      <c r="N289" s="1">
        <v>30</v>
      </c>
      <c r="O289" s="1">
        <v>40</v>
      </c>
      <c r="P289" s="1">
        <v>11</v>
      </c>
      <c r="Q289" s="9">
        <f>Coffee_chain[[#This Row],[Other Expenses]]+Coffee_chain[[#This Row],[Cogs]]+Coffee_chain[[#This Row],[Marketing]]</f>
        <v>11</v>
      </c>
      <c r="R289" s="10">
        <f>(SUM(Coffee_chain[[#This Row],[Profit]])/SUM(Coffee_chain[[#This Row],[Sales]]))</f>
        <v>0.7441860465116279</v>
      </c>
      <c r="S289">
        <f>Coffee_chain[[#This Row],[Target COGS]]-Coffee_chain[[#This Row],[Cogs]]</f>
        <v>0</v>
      </c>
      <c r="T289" s="13">
        <f>Coffee_chain[[#This Row],[Target Profit]]-Coffee_chain[[#This Row],[Profit]]</f>
        <v>-2</v>
      </c>
      <c r="U289">
        <f>Coffee_chain[[#This Row],[Target Sales]]-Coffee_chain[[#This Row],[Sales]]</f>
        <v>-3</v>
      </c>
      <c r="V289" s="42"/>
    </row>
    <row r="290" spans="1:22" ht="14.25" customHeight="1" x14ac:dyDescent="0.3">
      <c r="A290" s="1">
        <v>509</v>
      </c>
      <c r="B290" s="1">
        <v>41</v>
      </c>
      <c r="C290" s="2">
        <v>41244</v>
      </c>
      <c r="D290" s="1" t="s">
        <v>32</v>
      </c>
      <c r="E290" s="1" t="s">
        <v>29</v>
      </c>
      <c r="F290" s="1">
        <v>12</v>
      </c>
      <c r="G290" s="1" t="s">
        <v>18</v>
      </c>
      <c r="H290" s="1" t="s">
        <v>26</v>
      </c>
      <c r="I290" s="1" t="s">
        <v>27</v>
      </c>
      <c r="J290" s="1">
        <v>30</v>
      </c>
      <c r="K290" s="1">
        <v>107</v>
      </c>
      <c r="L290" s="1" t="s">
        <v>53</v>
      </c>
      <c r="M290" s="1">
        <v>30</v>
      </c>
      <c r="N290" s="1">
        <v>20</v>
      </c>
      <c r="O290" s="1">
        <v>70</v>
      </c>
      <c r="P290" s="1">
        <v>36</v>
      </c>
      <c r="Q290" s="9">
        <f>Coffee_chain[[#This Row],[Other Expenses]]+Coffee_chain[[#This Row],[Cogs]]+Coffee_chain[[#This Row],[Marketing]]</f>
        <v>89</v>
      </c>
      <c r="R290" s="10">
        <f>(SUM(Coffee_chain[[#This Row],[Profit]])/SUM(Coffee_chain[[#This Row],[Sales]]))</f>
        <v>0.28037383177570091</v>
      </c>
      <c r="S290">
        <f>Coffee_chain[[#This Row],[Target COGS]]-Coffee_chain[[#This Row],[Cogs]]</f>
        <v>-11</v>
      </c>
      <c r="T290" s="13">
        <f>Coffee_chain[[#This Row],[Target Profit]]-Coffee_chain[[#This Row],[Profit]]</f>
        <v>-10</v>
      </c>
      <c r="U290">
        <f>Coffee_chain[[#This Row],[Target Sales]]-Coffee_chain[[#This Row],[Sales]]</f>
        <v>-37</v>
      </c>
      <c r="V290" s="42"/>
    </row>
    <row r="291" spans="1:22" ht="14.25" customHeight="1" x14ac:dyDescent="0.3">
      <c r="A291" s="1">
        <v>801</v>
      </c>
      <c r="B291" s="1">
        <v>38</v>
      </c>
      <c r="C291" s="2">
        <v>41244</v>
      </c>
      <c r="D291" s="1" t="s">
        <v>32</v>
      </c>
      <c r="E291" s="1" t="s">
        <v>29</v>
      </c>
      <c r="F291" s="1">
        <v>12</v>
      </c>
      <c r="G291" s="1" t="s">
        <v>18</v>
      </c>
      <c r="H291" s="1" t="s">
        <v>26</v>
      </c>
      <c r="I291" s="1" t="s">
        <v>54</v>
      </c>
      <c r="J291" s="1">
        <v>12</v>
      </c>
      <c r="K291" s="1">
        <v>89</v>
      </c>
      <c r="L291" s="1" t="s">
        <v>42</v>
      </c>
      <c r="M291" s="1">
        <v>20</v>
      </c>
      <c r="N291" s="1">
        <v>10</v>
      </c>
      <c r="O291" s="1">
        <v>60</v>
      </c>
      <c r="P291" s="1">
        <v>39</v>
      </c>
      <c r="Q291" s="9">
        <f>Coffee_chain[[#This Row],[Other Expenses]]+Coffee_chain[[#This Row],[Cogs]]+Coffee_chain[[#This Row],[Marketing]]</f>
        <v>89</v>
      </c>
      <c r="R291" s="10">
        <f>(SUM(Coffee_chain[[#This Row],[Profit]])/SUM(Coffee_chain[[#This Row],[Sales]]))</f>
        <v>0.1348314606741573</v>
      </c>
      <c r="S291">
        <f>Coffee_chain[[#This Row],[Target COGS]]-Coffee_chain[[#This Row],[Cogs]]</f>
        <v>-18</v>
      </c>
      <c r="T291" s="13">
        <f>Coffee_chain[[#This Row],[Target Profit]]-Coffee_chain[[#This Row],[Profit]]</f>
        <v>-2</v>
      </c>
      <c r="U291">
        <f>Coffee_chain[[#This Row],[Target Sales]]-Coffee_chain[[#This Row],[Sales]]</f>
        <v>-29</v>
      </c>
      <c r="V291" s="42"/>
    </row>
    <row r="292" spans="1:22" ht="14.25" customHeight="1" x14ac:dyDescent="0.3">
      <c r="A292" s="1">
        <v>509</v>
      </c>
      <c r="B292" s="1">
        <v>43</v>
      </c>
      <c r="C292" s="2">
        <v>41244</v>
      </c>
      <c r="D292" s="1" t="s">
        <v>32</v>
      </c>
      <c r="E292" s="1" t="s">
        <v>29</v>
      </c>
      <c r="F292" s="1">
        <v>13</v>
      </c>
      <c r="G292" s="1" t="s">
        <v>18</v>
      </c>
      <c r="H292" s="1" t="s">
        <v>26</v>
      </c>
      <c r="I292" s="1" t="s">
        <v>54</v>
      </c>
      <c r="J292" s="1">
        <v>28</v>
      </c>
      <c r="K292" s="1">
        <v>106</v>
      </c>
      <c r="L292" s="1" t="s">
        <v>53</v>
      </c>
      <c r="M292" s="1">
        <v>30</v>
      </c>
      <c r="N292" s="1">
        <v>20</v>
      </c>
      <c r="O292" s="1">
        <v>70</v>
      </c>
      <c r="P292" s="1">
        <v>35</v>
      </c>
      <c r="Q292" s="9">
        <f>Coffee_chain[[#This Row],[Other Expenses]]+Coffee_chain[[#This Row],[Cogs]]+Coffee_chain[[#This Row],[Marketing]]</f>
        <v>91</v>
      </c>
      <c r="R292" s="10">
        <f>(SUM(Coffee_chain[[#This Row],[Profit]])/SUM(Coffee_chain[[#This Row],[Sales]]))</f>
        <v>0.26415094339622641</v>
      </c>
      <c r="S292">
        <f>Coffee_chain[[#This Row],[Target COGS]]-Coffee_chain[[#This Row],[Cogs]]</f>
        <v>-13</v>
      </c>
      <c r="T292" s="13">
        <f>Coffee_chain[[#This Row],[Target Profit]]-Coffee_chain[[#This Row],[Profit]]</f>
        <v>-8</v>
      </c>
      <c r="U292">
        <f>Coffee_chain[[#This Row],[Target Sales]]-Coffee_chain[[#This Row],[Sales]]</f>
        <v>-36</v>
      </c>
      <c r="V292" s="42"/>
    </row>
    <row r="293" spans="1:22" ht="14.25" customHeight="1" x14ac:dyDescent="0.3">
      <c r="A293" s="1">
        <v>312</v>
      </c>
      <c r="B293" s="1">
        <v>39</v>
      </c>
      <c r="C293" s="2">
        <v>41548</v>
      </c>
      <c r="D293" s="1" t="s">
        <v>16</v>
      </c>
      <c r="E293" s="1" t="s">
        <v>17</v>
      </c>
      <c r="F293" s="1">
        <v>12</v>
      </c>
      <c r="G293" s="1" t="s">
        <v>18</v>
      </c>
      <c r="H293" s="1" t="s">
        <v>19</v>
      </c>
      <c r="I293" s="1" t="s">
        <v>20</v>
      </c>
      <c r="J293" s="3">
        <v>40</v>
      </c>
      <c r="K293" s="1">
        <v>96</v>
      </c>
      <c r="L293" s="1" t="s">
        <v>56</v>
      </c>
      <c r="M293" s="1">
        <v>20</v>
      </c>
      <c r="N293" s="1">
        <v>40</v>
      </c>
      <c r="O293" s="1">
        <v>60</v>
      </c>
      <c r="P293" s="1">
        <v>24</v>
      </c>
      <c r="Q293" s="9">
        <f>Coffee_chain[[#This Row],[Other Expenses]]+Coffee_chain[[#This Row],[Cogs]]+Coffee_chain[[#This Row],[Marketing]]</f>
        <v>75</v>
      </c>
      <c r="R293" s="10">
        <f>(SUM(Coffee_chain[[#This Row],[Profit]])/SUM(Coffee_chain[[#This Row],[Sales]]))</f>
        <v>0.41666666666666669</v>
      </c>
      <c r="S293">
        <f>Coffee_chain[[#This Row],[Target COGS]]-Coffee_chain[[#This Row],[Cogs]]</f>
        <v>-19</v>
      </c>
      <c r="T293" s="13">
        <f>Coffee_chain[[#This Row],[Target Profit]]-Coffee_chain[[#This Row],[Profit]]</f>
        <v>0</v>
      </c>
      <c r="U293">
        <f>Coffee_chain[[#This Row],[Target Sales]]-Coffee_chain[[#This Row],[Sales]]</f>
        <v>-36</v>
      </c>
      <c r="V293" s="42"/>
    </row>
    <row r="294" spans="1:22" ht="14.25" customHeight="1" x14ac:dyDescent="0.3">
      <c r="A294" s="1">
        <v>530</v>
      </c>
      <c r="B294" s="1">
        <v>39</v>
      </c>
      <c r="C294" s="2">
        <v>41548</v>
      </c>
      <c r="D294" s="1" t="s">
        <v>16</v>
      </c>
      <c r="E294" s="1" t="s">
        <v>29</v>
      </c>
      <c r="F294" s="1">
        <v>12</v>
      </c>
      <c r="G294" s="1" t="s">
        <v>18</v>
      </c>
      <c r="H294" s="1" t="s">
        <v>19</v>
      </c>
      <c r="I294" s="1" t="s">
        <v>22</v>
      </c>
      <c r="J294" s="3">
        <v>39</v>
      </c>
      <c r="K294" s="1">
        <v>96</v>
      </c>
      <c r="L294" s="1" t="s">
        <v>31</v>
      </c>
      <c r="M294" s="1">
        <v>20</v>
      </c>
      <c r="N294" s="1">
        <v>40</v>
      </c>
      <c r="O294" s="1">
        <v>60</v>
      </c>
      <c r="P294" s="1">
        <v>25</v>
      </c>
      <c r="Q294" s="9">
        <f>Coffee_chain[[#This Row],[Other Expenses]]+Coffee_chain[[#This Row],[Cogs]]+Coffee_chain[[#This Row],[Marketing]]</f>
        <v>76</v>
      </c>
      <c r="R294" s="10">
        <f>(SUM(Coffee_chain[[#This Row],[Profit]])/SUM(Coffee_chain[[#This Row],[Sales]]))</f>
        <v>0.40625</v>
      </c>
      <c r="S294">
        <f>Coffee_chain[[#This Row],[Target COGS]]-Coffee_chain[[#This Row],[Cogs]]</f>
        <v>-19</v>
      </c>
      <c r="T294" s="13">
        <f>Coffee_chain[[#This Row],[Target Profit]]-Coffee_chain[[#This Row],[Profit]]</f>
        <v>1</v>
      </c>
      <c r="U294">
        <f>Coffee_chain[[#This Row],[Target Sales]]-Coffee_chain[[#This Row],[Sales]]</f>
        <v>-36</v>
      </c>
      <c r="V294" s="42"/>
    </row>
    <row r="295" spans="1:22" ht="14.25" customHeight="1" x14ac:dyDescent="0.3">
      <c r="A295" s="1">
        <v>505</v>
      </c>
      <c r="B295" s="1">
        <v>86</v>
      </c>
      <c r="C295" s="2">
        <v>41548</v>
      </c>
      <c r="D295" s="1" t="s">
        <v>32</v>
      </c>
      <c r="E295" s="1" t="s">
        <v>23</v>
      </c>
      <c r="F295" s="1">
        <v>26</v>
      </c>
      <c r="G295" s="1" t="s">
        <v>33</v>
      </c>
      <c r="H295" s="1" t="s">
        <v>38</v>
      </c>
      <c r="I295" s="1" t="s">
        <v>39</v>
      </c>
      <c r="J295" s="3">
        <v>-39</v>
      </c>
      <c r="K295" s="1">
        <v>116</v>
      </c>
      <c r="L295" s="1" t="s">
        <v>57</v>
      </c>
      <c r="M295" s="1">
        <v>110</v>
      </c>
      <c r="N295" s="1">
        <v>10</v>
      </c>
      <c r="O295" s="1">
        <v>150</v>
      </c>
      <c r="P295" s="1">
        <v>49</v>
      </c>
      <c r="Q295" s="9">
        <f>Coffee_chain[[#This Row],[Other Expenses]]+Coffee_chain[[#This Row],[Cogs]]+Coffee_chain[[#This Row],[Marketing]]</f>
        <v>161</v>
      </c>
      <c r="R295" s="10">
        <f>(SUM(Coffee_chain[[#This Row],[Profit]])/SUM(Coffee_chain[[#This Row],[Sales]]))</f>
        <v>-0.33620689655172414</v>
      </c>
      <c r="S295">
        <f>Coffee_chain[[#This Row],[Target COGS]]-Coffee_chain[[#This Row],[Cogs]]</f>
        <v>24</v>
      </c>
      <c r="T295" s="13">
        <f>Coffee_chain[[#This Row],[Target Profit]]-Coffee_chain[[#This Row],[Profit]]</f>
        <v>49</v>
      </c>
      <c r="U295">
        <f>Coffee_chain[[#This Row],[Target Sales]]-Coffee_chain[[#This Row],[Sales]]</f>
        <v>34</v>
      </c>
      <c r="V295" s="42"/>
    </row>
    <row r="296" spans="1:22" ht="14.25" customHeight="1" x14ac:dyDescent="0.3">
      <c r="A296" s="1">
        <v>318</v>
      </c>
      <c r="B296" s="1">
        <v>46</v>
      </c>
      <c r="C296" s="2">
        <v>41548</v>
      </c>
      <c r="D296" s="1" t="s">
        <v>32</v>
      </c>
      <c r="E296" s="1" t="s">
        <v>23</v>
      </c>
      <c r="F296" s="1">
        <v>14</v>
      </c>
      <c r="G296" s="1" t="s">
        <v>33</v>
      </c>
      <c r="H296" s="1" t="s">
        <v>34</v>
      </c>
      <c r="I296" s="1" t="s">
        <v>35</v>
      </c>
      <c r="J296" s="3">
        <v>45</v>
      </c>
      <c r="K296" s="1">
        <v>120</v>
      </c>
      <c r="L296" s="1" t="s">
        <v>48</v>
      </c>
      <c r="M296" s="1">
        <v>20</v>
      </c>
      <c r="N296" s="1">
        <v>40</v>
      </c>
      <c r="O296" s="1">
        <v>60</v>
      </c>
      <c r="P296" s="1">
        <v>37</v>
      </c>
      <c r="Q296" s="9">
        <f>Coffee_chain[[#This Row],[Other Expenses]]+Coffee_chain[[#This Row],[Cogs]]+Coffee_chain[[#This Row],[Marketing]]</f>
        <v>97</v>
      </c>
      <c r="R296" s="10">
        <f>(SUM(Coffee_chain[[#This Row],[Profit]])/SUM(Coffee_chain[[#This Row],[Sales]]))</f>
        <v>0.375</v>
      </c>
      <c r="S296">
        <f>Coffee_chain[[#This Row],[Target COGS]]-Coffee_chain[[#This Row],[Cogs]]</f>
        <v>-26</v>
      </c>
      <c r="T296" s="13">
        <f>Coffee_chain[[#This Row],[Target Profit]]-Coffee_chain[[#This Row],[Profit]]</f>
        <v>-5</v>
      </c>
      <c r="U296">
        <f>Coffee_chain[[#This Row],[Target Sales]]-Coffee_chain[[#This Row],[Sales]]</f>
        <v>-60</v>
      </c>
      <c r="V296" s="42"/>
    </row>
    <row r="297" spans="1:22" ht="14.25" customHeight="1" x14ac:dyDescent="0.3">
      <c r="A297" s="1">
        <v>515</v>
      </c>
      <c r="B297" s="1">
        <v>31</v>
      </c>
      <c r="C297" s="2">
        <v>41548</v>
      </c>
      <c r="D297" s="1" t="s">
        <v>32</v>
      </c>
      <c r="E297" s="1" t="s">
        <v>17</v>
      </c>
      <c r="F297" s="1">
        <v>9</v>
      </c>
      <c r="G297" s="1" t="s">
        <v>33</v>
      </c>
      <c r="H297" s="1" t="s">
        <v>38</v>
      </c>
      <c r="I297" s="1" t="s">
        <v>45</v>
      </c>
      <c r="J297" s="3">
        <v>10</v>
      </c>
      <c r="K297" s="1">
        <v>72</v>
      </c>
      <c r="L297" s="1" t="s">
        <v>36</v>
      </c>
      <c r="M297" s="1">
        <v>20</v>
      </c>
      <c r="N297" s="1">
        <v>30</v>
      </c>
      <c r="O297" s="1">
        <v>60</v>
      </c>
      <c r="P297" s="1">
        <v>30</v>
      </c>
      <c r="Q297" s="9">
        <f>Coffee_chain[[#This Row],[Other Expenses]]+Coffee_chain[[#This Row],[Cogs]]+Coffee_chain[[#This Row],[Marketing]]</f>
        <v>70</v>
      </c>
      <c r="R297" s="10">
        <f>(SUM(Coffee_chain[[#This Row],[Profit]])/SUM(Coffee_chain[[#This Row],[Sales]]))</f>
        <v>0.1388888888888889</v>
      </c>
      <c r="S297">
        <f>Coffee_chain[[#This Row],[Target COGS]]-Coffee_chain[[#This Row],[Cogs]]</f>
        <v>-11</v>
      </c>
      <c r="T297" s="13">
        <f>Coffee_chain[[#This Row],[Target Profit]]-Coffee_chain[[#This Row],[Profit]]</f>
        <v>20</v>
      </c>
      <c r="U297">
        <f>Coffee_chain[[#This Row],[Target Sales]]-Coffee_chain[[#This Row],[Sales]]</f>
        <v>-12</v>
      </c>
      <c r="V297" s="42"/>
    </row>
    <row r="298" spans="1:22" ht="14.25" customHeight="1" x14ac:dyDescent="0.3">
      <c r="A298" s="1">
        <v>505</v>
      </c>
      <c r="B298" s="1">
        <v>45</v>
      </c>
      <c r="C298" s="2">
        <v>41548</v>
      </c>
      <c r="D298" s="1" t="s">
        <v>32</v>
      </c>
      <c r="E298" s="1" t="s">
        <v>23</v>
      </c>
      <c r="F298" s="1">
        <v>41</v>
      </c>
      <c r="G298" s="1" t="s">
        <v>33</v>
      </c>
      <c r="H298" s="1" t="s">
        <v>34</v>
      </c>
      <c r="I298" s="1" t="s">
        <v>46</v>
      </c>
      <c r="J298" s="3">
        <v>-9</v>
      </c>
      <c r="K298" s="1">
        <v>116</v>
      </c>
      <c r="L298" s="1" t="s">
        <v>57</v>
      </c>
      <c r="M298" s="1">
        <v>20</v>
      </c>
      <c r="N298" s="1">
        <v>10</v>
      </c>
      <c r="O298" s="1">
        <v>60</v>
      </c>
      <c r="P298" s="1">
        <v>70</v>
      </c>
      <c r="Q298" s="9">
        <f>Coffee_chain[[#This Row],[Other Expenses]]+Coffee_chain[[#This Row],[Cogs]]+Coffee_chain[[#This Row],[Marketing]]</f>
        <v>156</v>
      </c>
      <c r="R298" s="10">
        <f>(SUM(Coffee_chain[[#This Row],[Profit]])/SUM(Coffee_chain[[#This Row],[Sales]]))</f>
        <v>-7.7586206896551727E-2</v>
      </c>
      <c r="S298">
        <f>Coffee_chain[[#This Row],[Target COGS]]-Coffee_chain[[#This Row],[Cogs]]</f>
        <v>-25</v>
      </c>
      <c r="T298" s="13">
        <f>Coffee_chain[[#This Row],[Target Profit]]-Coffee_chain[[#This Row],[Profit]]</f>
        <v>19</v>
      </c>
      <c r="U298">
        <f>Coffee_chain[[#This Row],[Target Sales]]-Coffee_chain[[#This Row],[Sales]]</f>
        <v>-56</v>
      </c>
      <c r="V298" s="42"/>
    </row>
    <row r="299" spans="1:22" ht="14.25" customHeight="1" x14ac:dyDescent="0.3">
      <c r="A299" s="1">
        <v>435</v>
      </c>
      <c r="B299" s="1">
        <v>32</v>
      </c>
      <c r="C299" s="2">
        <v>41548</v>
      </c>
      <c r="D299" s="1" t="s">
        <v>32</v>
      </c>
      <c r="E299" s="1" t="s">
        <v>29</v>
      </c>
      <c r="F299" s="1">
        <v>8</v>
      </c>
      <c r="G299" s="1" t="s">
        <v>33</v>
      </c>
      <c r="H299" s="1" t="s">
        <v>34</v>
      </c>
      <c r="I299" s="1" t="s">
        <v>47</v>
      </c>
      <c r="J299" s="3">
        <v>42</v>
      </c>
      <c r="K299" s="1">
        <v>84</v>
      </c>
      <c r="L299" s="1" t="s">
        <v>42</v>
      </c>
      <c r="M299" s="1">
        <v>20</v>
      </c>
      <c r="N299" s="1">
        <v>40</v>
      </c>
      <c r="O299" s="1">
        <v>60</v>
      </c>
      <c r="P299" s="1">
        <v>19</v>
      </c>
      <c r="Q299" s="9">
        <f>Coffee_chain[[#This Row],[Other Expenses]]+Coffee_chain[[#This Row],[Cogs]]+Coffee_chain[[#This Row],[Marketing]]</f>
        <v>59</v>
      </c>
      <c r="R299" s="10">
        <f>(SUM(Coffee_chain[[#This Row],[Profit]])/SUM(Coffee_chain[[#This Row],[Sales]]))</f>
        <v>0.5</v>
      </c>
      <c r="S299">
        <f>Coffee_chain[[#This Row],[Target COGS]]-Coffee_chain[[#This Row],[Cogs]]</f>
        <v>-12</v>
      </c>
      <c r="T299" s="13">
        <f>Coffee_chain[[#This Row],[Target Profit]]-Coffee_chain[[#This Row],[Profit]]</f>
        <v>-2</v>
      </c>
      <c r="U299">
        <f>Coffee_chain[[#This Row],[Target Sales]]-Coffee_chain[[#This Row],[Sales]]</f>
        <v>-24</v>
      </c>
      <c r="V299" s="42"/>
    </row>
    <row r="300" spans="1:22" ht="14.25" customHeight="1" x14ac:dyDescent="0.3">
      <c r="A300" s="1">
        <v>505</v>
      </c>
      <c r="B300" s="1">
        <v>31</v>
      </c>
      <c r="C300" s="2">
        <v>41548</v>
      </c>
      <c r="D300" s="1" t="s">
        <v>32</v>
      </c>
      <c r="E300" s="1" t="s">
        <v>23</v>
      </c>
      <c r="F300" s="1">
        <v>9</v>
      </c>
      <c r="G300" s="1" t="s">
        <v>18</v>
      </c>
      <c r="H300" s="1" t="s">
        <v>19</v>
      </c>
      <c r="I300" s="1" t="s">
        <v>20</v>
      </c>
      <c r="J300" s="3">
        <v>9</v>
      </c>
      <c r="K300" s="1">
        <v>72</v>
      </c>
      <c r="L300" s="1" t="s">
        <v>57</v>
      </c>
      <c r="M300" s="1">
        <v>10</v>
      </c>
      <c r="N300" s="1">
        <v>30</v>
      </c>
      <c r="O300" s="1">
        <v>50</v>
      </c>
      <c r="P300" s="1">
        <v>31</v>
      </c>
      <c r="Q300" s="9">
        <f>Coffee_chain[[#This Row],[Other Expenses]]+Coffee_chain[[#This Row],[Cogs]]+Coffee_chain[[#This Row],[Marketing]]</f>
        <v>71</v>
      </c>
      <c r="R300" s="10">
        <f>(SUM(Coffee_chain[[#This Row],[Profit]])/SUM(Coffee_chain[[#This Row],[Sales]]))</f>
        <v>0.125</v>
      </c>
      <c r="S300">
        <f>Coffee_chain[[#This Row],[Target COGS]]-Coffee_chain[[#This Row],[Cogs]]</f>
        <v>-21</v>
      </c>
      <c r="T300" s="13">
        <f>Coffee_chain[[#This Row],[Target Profit]]-Coffee_chain[[#This Row],[Profit]]</f>
        <v>21</v>
      </c>
      <c r="U300">
        <f>Coffee_chain[[#This Row],[Target Sales]]-Coffee_chain[[#This Row],[Sales]]</f>
        <v>-22</v>
      </c>
      <c r="V300" s="42"/>
    </row>
    <row r="301" spans="1:22" ht="14.25" customHeight="1" x14ac:dyDescent="0.3">
      <c r="A301" s="1">
        <v>314</v>
      </c>
      <c r="B301" s="1">
        <v>39</v>
      </c>
      <c r="C301" s="2">
        <v>41548</v>
      </c>
      <c r="D301" s="1" t="s">
        <v>32</v>
      </c>
      <c r="E301" s="1" t="s">
        <v>17</v>
      </c>
      <c r="F301" s="1">
        <v>12</v>
      </c>
      <c r="G301" s="1" t="s">
        <v>18</v>
      </c>
      <c r="H301" s="1" t="s">
        <v>26</v>
      </c>
      <c r="I301" s="1" t="s">
        <v>27</v>
      </c>
      <c r="J301" s="3">
        <v>19</v>
      </c>
      <c r="K301" s="1">
        <v>98</v>
      </c>
      <c r="L301" s="1" t="s">
        <v>51</v>
      </c>
      <c r="M301" s="1">
        <v>20</v>
      </c>
      <c r="N301" s="1">
        <v>30</v>
      </c>
      <c r="O301" s="1">
        <v>60</v>
      </c>
      <c r="P301" s="1">
        <v>40</v>
      </c>
      <c r="Q301" s="9">
        <f>Coffee_chain[[#This Row],[Other Expenses]]+Coffee_chain[[#This Row],[Cogs]]+Coffee_chain[[#This Row],[Marketing]]</f>
        <v>91</v>
      </c>
      <c r="R301" s="10">
        <f>(SUM(Coffee_chain[[#This Row],[Profit]])/SUM(Coffee_chain[[#This Row],[Sales]]))</f>
        <v>0.19387755102040816</v>
      </c>
      <c r="S301">
        <f>Coffee_chain[[#This Row],[Target COGS]]-Coffee_chain[[#This Row],[Cogs]]</f>
        <v>-19</v>
      </c>
      <c r="T301" s="13">
        <f>Coffee_chain[[#This Row],[Target Profit]]-Coffee_chain[[#This Row],[Profit]]</f>
        <v>11</v>
      </c>
      <c r="U301">
        <f>Coffee_chain[[#This Row],[Target Sales]]-Coffee_chain[[#This Row],[Sales]]</f>
        <v>-38</v>
      </c>
      <c r="V301" s="42"/>
    </row>
    <row r="302" spans="1:22" ht="14.25" customHeight="1" x14ac:dyDescent="0.3">
      <c r="A302" s="1">
        <v>203</v>
      </c>
      <c r="B302" s="1">
        <v>24</v>
      </c>
      <c r="C302" s="2">
        <v>41548</v>
      </c>
      <c r="D302" s="1" t="s">
        <v>32</v>
      </c>
      <c r="E302" s="1" t="s">
        <v>25</v>
      </c>
      <c r="F302" s="1">
        <v>6</v>
      </c>
      <c r="G302" s="1" t="s">
        <v>18</v>
      </c>
      <c r="H302" s="1" t="s">
        <v>26</v>
      </c>
      <c r="I302" s="1" t="s">
        <v>30</v>
      </c>
      <c r="J302" s="3">
        <v>27</v>
      </c>
      <c r="K302" s="1">
        <v>64</v>
      </c>
      <c r="L302" s="1" t="s">
        <v>37</v>
      </c>
      <c r="M302" s="1">
        <v>20</v>
      </c>
      <c r="N302" s="1">
        <v>40</v>
      </c>
      <c r="O302" s="1">
        <v>60</v>
      </c>
      <c r="P302" s="1">
        <v>18</v>
      </c>
      <c r="Q302" s="9">
        <f>Coffee_chain[[#This Row],[Other Expenses]]+Coffee_chain[[#This Row],[Cogs]]+Coffee_chain[[#This Row],[Marketing]]</f>
        <v>48</v>
      </c>
      <c r="R302" s="10">
        <f>(SUM(Coffee_chain[[#This Row],[Profit]])/SUM(Coffee_chain[[#This Row],[Sales]]))</f>
        <v>0.421875</v>
      </c>
      <c r="S302">
        <f>Coffee_chain[[#This Row],[Target COGS]]-Coffee_chain[[#This Row],[Cogs]]</f>
        <v>-4</v>
      </c>
      <c r="T302" s="13">
        <f>Coffee_chain[[#This Row],[Target Profit]]-Coffee_chain[[#This Row],[Profit]]</f>
        <v>13</v>
      </c>
      <c r="U302">
        <f>Coffee_chain[[#This Row],[Target Sales]]-Coffee_chain[[#This Row],[Sales]]</f>
        <v>-4</v>
      </c>
      <c r="V302" s="42"/>
    </row>
    <row r="303" spans="1:22" ht="14.25" customHeight="1" x14ac:dyDescent="0.3">
      <c r="A303" s="1">
        <v>603</v>
      </c>
      <c r="B303" s="1">
        <v>0</v>
      </c>
      <c r="C303" s="2">
        <v>41548</v>
      </c>
      <c r="D303" s="1" t="s">
        <v>32</v>
      </c>
      <c r="E303" s="1" t="s">
        <v>25</v>
      </c>
      <c r="F303" s="1">
        <v>0</v>
      </c>
      <c r="G303" s="1" t="s">
        <v>18</v>
      </c>
      <c r="H303" s="1" t="s">
        <v>26</v>
      </c>
      <c r="I303" s="1" t="s">
        <v>30</v>
      </c>
      <c r="J303" s="3">
        <v>47</v>
      </c>
      <c r="K303" s="1">
        <v>46</v>
      </c>
      <c r="L303" s="1" t="s">
        <v>44</v>
      </c>
      <c r="M303" s="1">
        <v>0</v>
      </c>
      <c r="N303" s="1">
        <v>40</v>
      </c>
      <c r="O303" s="1">
        <v>40</v>
      </c>
      <c r="P303" s="1">
        <v>11</v>
      </c>
      <c r="Q303" s="9">
        <f>Coffee_chain[[#This Row],[Other Expenses]]+Coffee_chain[[#This Row],[Cogs]]+Coffee_chain[[#This Row],[Marketing]]</f>
        <v>11</v>
      </c>
      <c r="R303" s="10">
        <f>(SUM(Coffee_chain[[#This Row],[Profit]])/SUM(Coffee_chain[[#This Row],[Sales]]))</f>
        <v>1.0217391304347827</v>
      </c>
      <c r="S303">
        <f>Coffee_chain[[#This Row],[Target COGS]]-Coffee_chain[[#This Row],[Cogs]]</f>
        <v>0</v>
      </c>
      <c r="T303" s="13">
        <f>Coffee_chain[[#This Row],[Target Profit]]-Coffee_chain[[#This Row],[Profit]]</f>
        <v>-7</v>
      </c>
      <c r="U303">
        <f>Coffee_chain[[#This Row],[Target Sales]]-Coffee_chain[[#This Row],[Sales]]</f>
        <v>-6</v>
      </c>
      <c r="V303" s="42"/>
    </row>
    <row r="304" spans="1:22" ht="14.25" customHeight="1" x14ac:dyDescent="0.3">
      <c r="A304" s="1">
        <v>435</v>
      </c>
      <c r="B304" s="1">
        <v>45</v>
      </c>
      <c r="C304" s="2">
        <v>41548</v>
      </c>
      <c r="D304" s="1" t="s">
        <v>32</v>
      </c>
      <c r="E304" s="1" t="s">
        <v>29</v>
      </c>
      <c r="F304" s="1">
        <v>41</v>
      </c>
      <c r="G304" s="1" t="s">
        <v>18</v>
      </c>
      <c r="H304" s="1" t="s">
        <v>26</v>
      </c>
      <c r="I304" s="1" t="s">
        <v>27</v>
      </c>
      <c r="J304" s="3">
        <v>-9</v>
      </c>
      <c r="K304" s="1">
        <v>116</v>
      </c>
      <c r="L304" s="1" t="s">
        <v>42</v>
      </c>
      <c r="M304" s="1">
        <v>10</v>
      </c>
      <c r="N304" s="1">
        <v>20</v>
      </c>
      <c r="O304" s="1">
        <v>50</v>
      </c>
      <c r="P304" s="1">
        <v>70</v>
      </c>
      <c r="Q304" s="9">
        <f>Coffee_chain[[#This Row],[Other Expenses]]+Coffee_chain[[#This Row],[Cogs]]+Coffee_chain[[#This Row],[Marketing]]</f>
        <v>156</v>
      </c>
      <c r="R304" s="10">
        <f>(SUM(Coffee_chain[[#This Row],[Profit]])/SUM(Coffee_chain[[#This Row],[Sales]]))</f>
        <v>-7.7586206896551727E-2</v>
      </c>
      <c r="S304">
        <f>Coffee_chain[[#This Row],[Target COGS]]-Coffee_chain[[#This Row],[Cogs]]</f>
        <v>-35</v>
      </c>
      <c r="T304" s="13">
        <f>Coffee_chain[[#This Row],[Target Profit]]-Coffee_chain[[#This Row],[Profit]]</f>
        <v>29</v>
      </c>
      <c r="U304">
        <f>Coffee_chain[[#This Row],[Target Sales]]-Coffee_chain[[#This Row],[Sales]]</f>
        <v>-66</v>
      </c>
      <c r="V304" s="42"/>
    </row>
    <row r="305" spans="1:22" ht="14.25" customHeight="1" x14ac:dyDescent="0.3">
      <c r="A305" s="1">
        <v>206</v>
      </c>
      <c r="B305" s="1">
        <v>60</v>
      </c>
      <c r="C305" s="2">
        <v>41548</v>
      </c>
      <c r="D305" s="1" t="s">
        <v>32</v>
      </c>
      <c r="E305" s="1" t="s">
        <v>29</v>
      </c>
      <c r="F305" s="1">
        <v>54</v>
      </c>
      <c r="G305" s="1" t="s">
        <v>18</v>
      </c>
      <c r="H305" s="1" t="s">
        <v>26</v>
      </c>
      <c r="I305" s="1" t="s">
        <v>30</v>
      </c>
      <c r="J305" s="3">
        <v>0</v>
      </c>
      <c r="K305" s="1">
        <v>153</v>
      </c>
      <c r="L305" s="1" t="s">
        <v>53</v>
      </c>
      <c r="M305" s="1">
        <v>20</v>
      </c>
      <c r="N305" s="1">
        <v>10</v>
      </c>
      <c r="O305" s="1">
        <v>60</v>
      </c>
      <c r="P305" s="1">
        <v>84</v>
      </c>
      <c r="Q305" s="9">
        <f>Coffee_chain[[#This Row],[Other Expenses]]+Coffee_chain[[#This Row],[Cogs]]+Coffee_chain[[#This Row],[Marketing]]</f>
        <v>198</v>
      </c>
      <c r="R305" s="10">
        <f>(SUM(Coffee_chain[[#This Row],[Profit]])/SUM(Coffee_chain[[#This Row],[Sales]]))</f>
        <v>0</v>
      </c>
      <c r="S305">
        <f>Coffee_chain[[#This Row],[Target COGS]]-Coffee_chain[[#This Row],[Cogs]]</f>
        <v>-40</v>
      </c>
      <c r="T305" s="13">
        <f>Coffee_chain[[#This Row],[Target Profit]]-Coffee_chain[[#This Row],[Profit]]</f>
        <v>10</v>
      </c>
      <c r="U305">
        <f>Coffee_chain[[#This Row],[Target Sales]]-Coffee_chain[[#This Row],[Sales]]</f>
        <v>-93</v>
      </c>
      <c r="V305" s="42"/>
    </row>
    <row r="306" spans="1:22" ht="14.25" customHeight="1" x14ac:dyDescent="0.3">
      <c r="A306" s="1">
        <v>440</v>
      </c>
      <c r="B306" s="1">
        <v>32</v>
      </c>
      <c r="C306" s="2">
        <v>41579</v>
      </c>
      <c r="D306" s="1" t="s">
        <v>16</v>
      </c>
      <c r="E306" s="1" t="s">
        <v>17</v>
      </c>
      <c r="F306" s="1">
        <v>8</v>
      </c>
      <c r="G306" s="1" t="s">
        <v>18</v>
      </c>
      <c r="H306" s="1" t="s">
        <v>19</v>
      </c>
      <c r="I306" s="1" t="s">
        <v>50</v>
      </c>
      <c r="J306" s="3">
        <v>43</v>
      </c>
      <c r="K306" s="1">
        <v>85</v>
      </c>
      <c r="L306" s="1" t="s">
        <v>58</v>
      </c>
      <c r="M306" s="1">
        <v>30</v>
      </c>
      <c r="N306" s="1">
        <v>30</v>
      </c>
      <c r="O306" s="1">
        <v>70</v>
      </c>
      <c r="P306" s="1">
        <v>19</v>
      </c>
      <c r="Q306" s="9">
        <f>Coffee_chain[[#This Row],[Other Expenses]]+Coffee_chain[[#This Row],[Cogs]]+Coffee_chain[[#This Row],[Marketing]]</f>
        <v>59</v>
      </c>
      <c r="R306" s="10">
        <f>(SUM(Coffee_chain[[#This Row],[Profit]])/SUM(Coffee_chain[[#This Row],[Sales]]))</f>
        <v>0.50588235294117645</v>
      </c>
      <c r="S306">
        <f>Coffee_chain[[#This Row],[Target COGS]]-Coffee_chain[[#This Row],[Cogs]]</f>
        <v>-2</v>
      </c>
      <c r="T306" s="13">
        <f>Coffee_chain[[#This Row],[Target Profit]]-Coffee_chain[[#This Row],[Profit]]</f>
        <v>-13</v>
      </c>
      <c r="U306">
        <f>Coffee_chain[[#This Row],[Target Sales]]-Coffee_chain[[#This Row],[Sales]]</f>
        <v>-15</v>
      </c>
      <c r="V306" s="42"/>
    </row>
    <row r="307" spans="1:22" ht="14.25" customHeight="1" x14ac:dyDescent="0.3">
      <c r="A307" s="1">
        <v>561</v>
      </c>
      <c r="B307" s="1">
        <v>54</v>
      </c>
      <c r="C307" s="2">
        <v>41579</v>
      </c>
      <c r="D307" s="1" t="s">
        <v>16</v>
      </c>
      <c r="E307" s="1" t="s">
        <v>25</v>
      </c>
      <c r="F307" s="1">
        <v>20</v>
      </c>
      <c r="G307" s="1" t="s">
        <v>18</v>
      </c>
      <c r="H307" s="1" t="s">
        <v>19</v>
      </c>
      <c r="I307" s="1" t="s">
        <v>20</v>
      </c>
      <c r="J307" s="3">
        <v>19</v>
      </c>
      <c r="K307" s="1">
        <v>129</v>
      </c>
      <c r="L307" s="1" t="s">
        <v>28</v>
      </c>
      <c r="M307" s="1">
        <v>40</v>
      </c>
      <c r="N307" s="1">
        <v>10</v>
      </c>
      <c r="O307" s="1">
        <v>80</v>
      </c>
      <c r="P307" s="1">
        <v>54</v>
      </c>
      <c r="Q307" s="9">
        <f>Coffee_chain[[#This Row],[Other Expenses]]+Coffee_chain[[#This Row],[Cogs]]+Coffee_chain[[#This Row],[Marketing]]</f>
        <v>128</v>
      </c>
      <c r="R307" s="10">
        <f>(SUM(Coffee_chain[[#This Row],[Profit]])/SUM(Coffee_chain[[#This Row],[Sales]]))</f>
        <v>0.14728682170542637</v>
      </c>
      <c r="S307">
        <f>Coffee_chain[[#This Row],[Target COGS]]-Coffee_chain[[#This Row],[Cogs]]</f>
        <v>-14</v>
      </c>
      <c r="T307" s="13">
        <f>Coffee_chain[[#This Row],[Target Profit]]-Coffee_chain[[#This Row],[Profit]]</f>
        <v>-9</v>
      </c>
      <c r="U307">
        <f>Coffee_chain[[#This Row],[Target Sales]]-Coffee_chain[[#This Row],[Sales]]</f>
        <v>-49</v>
      </c>
      <c r="V307" s="42"/>
    </row>
    <row r="308" spans="1:22" ht="14.25" customHeight="1" x14ac:dyDescent="0.3">
      <c r="A308" s="1">
        <v>920</v>
      </c>
      <c r="B308" s="1">
        <v>22</v>
      </c>
      <c r="C308" s="2">
        <v>41579</v>
      </c>
      <c r="D308" s="1" t="s">
        <v>32</v>
      </c>
      <c r="E308" s="1" t="s">
        <v>17</v>
      </c>
      <c r="F308" s="1">
        <v>7</v>
      </c>
      <c r="G308" s="1" t="s">
        <v>33</v>
      </c>
      <c r="H308" s="1" t="s">
        <v>34</v>
      </c>
      <c r="I308" s="1" t="s">
        <v>35</v>
      </c>
      <c r="J308" s="3">
        <v>16</v>
      </c>
      <c r="K308" s="1">
        <v>55</v>
      </c>
      <c r="L308" s="1" t="s">
        <v>52</v>
      </c>
      <c r="M308" s="1">
        <v>20</v>
      </c>
      <c r="N308" s="1">
        <v>30</v>
      </c>
      <c r="O308" s="1">
        <v>60</v>
      </c>
      <c r="P308" s="1">
        <v>19</v>
      </c>
      <c r="Q308" s="9">
        <f>Coffee_chain[[#This Row],[Other Expenses]]+Coffee_chain[[#This Row],[Cogs]]+Coffee_chain[[#This Row],[Marketing]]</f>
        <v>48</v>
      </c>
      <c r="R308" s="10">
        <f>(SUM(Coffee_chain[[#This Row],[Profit]])/SUM(Coffee_chain[[#This Row],[Sales]]))</f>
        <v>0.29090909090909089</v>
      </c>
      <c r="S308">
        <f>Coffee_chain[[#This Row],[Target COGS]]-Coffee_chain[[#This Row],[Cogs]]</f>
        <v>-2</v>
      </c>
      <c r="T308" s="13">
        <f>Coffee_chain[[#This Row],[Target Profit]]-Coffee_chain[[#This Row],[Profit]]</f>
        <v>14</v>
      </c>
      <c r="U308">
        <f>Coffee_chain[[#This Row],[Target Sales]]-Coffee_chain[[#This Row],[Sales]]</f>
        <v>5</v>
      </c>
      <c r="V308" s="42"/>
    </row>
    <row r="309" spans="1:22" ht="14.25" customHeight="1" x14ac:dyDescent="0.3">
      <c r="A309" s="1">
        <v>505</v>
      </c>
      <c r="B309" s="1">
        <v>35</v>
      </c>
      <c r="C309" s="2">
        <v>41579</v>
      </c>
      <c r="D309" s="1" t="s">
        <v>32</v>
      </c>
      <c r="E309" s="1" t="s">
        <v>23</v>
      </c>
      <c r="F309" s="1">
        <v>11</v>
      </c>
      <c r="G309" s="1" t="s">
        <v>33</v>
      </c>
      <c r="H309" s="1" t="s">
        <v>34</v>
      </c>
      <c r="I309" s="1" t="s">
        <v>35</v>
      </c>
      <c r="J309" s="3">
        <v>12</v>
      </c>
      <c r="K309" s="1">
        <v>87</v>
      </c>
      <c r="L309" s="1" t="s">
        <v>57</v>
      </c>
      <c r="M309" s="1">
        <v>20</v>
      </c>
      <c r="N309" s="1">
        <v>20</v>
      </c>
      <c r="O309" s="1">
        <v>60</v>
      </c>
      <c r="P309" s="1">
        <v>39</v>
      </c>
      <c r="Q309" s="9">
        <f>Coffee_chain[[#This Row],[Other Expenses]]+Coffee_chain[[#This Row],[Cogs]]+Coffee_chain[[#This Row],[Marketing]]</f>
        <v>85</v>
      </c>
      <c r="R309" s="10">
        <f>(SUM(Coffee_chain[[#This Row],[Profit]])/SUM(Coffee_chain[[#This Row],[Sales]]))</f>
        <v>0.13793103448275862</v>
      </c>
      <c r="S309">
        <f>Coffee_chain[[#This Row],[Target COGS]]-Coffee_chain[[#This Row],[Cogs]]</f>
        <v>-15</v>
      </c>
      <c r="T309" s="13">
        <f>Coffee_chain[[#This Row],[Target Profit]]-Coffee_chain[[#This Row],[Profit]]</f>
        <v>8</v>
      </c>
      <c r="U309">
        <f>Coffee_chain[[#This Row],[Target Sales]]-Coffee_chain[[#This Row],[Sales]]</f>
        <v>-27</v>
      </c>
      <c r="V309" s="42"/>
    </row>
    <row r="310" spans="1:22" ht="14.25" customHeight="1" x14ac:dyDescent="0.3">
      <c r="A310" s="1">
        <v>702</v>
      </c>
      <c r="B310" s="1">
        <v>29</v>
      </c>
      <c r="C310" s="2">
        <v>41579</v>
      </c>
      <c r="D310" s="1" t="s">
        <v>32</v>
      </c>
      <c r="E310" s="1" t="s">
        <v>29</v>
      </c>
      <c r="F310" s="1">
        <v>8</v>
      </c>
      <c r="G310" s="1" t="s">
        <v>33</v>
      </c>
      <c r="H310" s="1" t="s">
        <v>38</v>
      </c>
      <c r="I310" s="1" t="s">
        <v>39</v>
      </c>
      <c r="J310" s="3">
        <v>7</v>
      </c>
      <c r="K310" s="1">
        <v>68</v>
      </c>
      <c r="L310" s="1" t="s">
        <v>41</v>
      </c>
      <c r="M310" s="1">
        <v>30</v>
      </c>
      <c r="N310" s="1">
        <v>20</v>
      </c>
      <c r="O310" s="1">
        <v>70</v>
      </c>
      <c r="P310" s="1">
        <v>30</v>
      </c>
      <c r="Q310" s="9">
        <f>Coffee_chain[[#This Row],[Other Expenses]]+Coffee_chain[[#This Row],[Cogs]]+Coffee_chain[[#This Row],[Marketing]]</f>
        <v>67</v>
      </c>
      <c r="R310" s="10">
        <f>(SUM(Coffee_chain[[#This Row],[Profit]])/SUM(Coffee_chain[[#This Row],[Sales]]))</f>
        <v>0.10294117647058823</v>
      </c>
      <c r="S310">
        <f>Coffee_chain[[#This Row],[Target COGS]]-Coffee_chain[[#This Row],[Cogs]]</f>
        <v>1</v>
      </c>
      <c r="T310" s="13">
        <f>Coffee_chain[[#This Row],[Target Profit]]-Coffee_chain[[#This Row],[Profit]]</f>
        <v>13</v>
      </c>
      <c r="U310">
        <f>Coffee_chain[[#This Row],[Target Sales]]-Coffee_chain[[#This Row],[Sales]]</f>
        <v>2</v>
      </c>
      <c r="V310" s="42"/>
    </row>
    <row r="311" spans="1:22" ht="14.25" customHeight="1" x14ac:dyDescent="0.3">
      <c r="A311" s="1">
        <v>515</v>
      </c>
      <c r="B311" s="1">
        <v>29</v>
      </c>
      <c r="C311" s="2">
        <v>41579</v>
      </c>
      <c r="D311" s="1" t="s">
        <v>32</v>
      </c>
      <c r="E311" s="1" t="s">
        <v>17</v>
      </c>
      <c r="F311" s="1">
        <v>8</v>
      </c>
      <c r="G311" s="1" t="s">
        <v>33</v>
      </c>
      <c r="H311" s="1" t="s">
        <v>38</v>
      </c>
      <c r="I311" s="1" t="s">
        <v>45</v>
      </c>
      <c r="J311" s="3">
        <v>7</v>
      </c>
      <c r="K311" s="1">
        <v>68</v>
      </c>
      <c r="L311" s="1" t="s">
        <v>36</v>
      </c>
      <c r="M311" s="1">
        <v>20</v>
      </c>
      <c r="N311" s="1">
        <v>20</v>
      </c>
      <c r="O311" s="1">
        <v>60</v>
      </c>
      <c r="P311" s="1">
        <v>30</v>
      </c>
      <c r="Q311" s="9">
        <f>Coffee_chain[[#This Row],[Other Expenses]]+Coffee_chain[[#This Row],[Cogs]]+Coffee_chain[[#This Row],[Marketing]]</f>
        <v>67</v>
      </c>
      <c r="R311" s="10">
        <f>(SUM(Coffee_chain[[#This Row],[Profit]])/SUM(Coffee_chain[[#This Row],[Sales]]))</f>
        <v>0.10294117647058823</v>
      </c>
      <c r="S311">
        <f>Coffee_chain[[#This Row],[Target COGS]]-Coffee_chain[[#This Row],[Cogs]]</f>
        <v>-9</v>
      </c>
      <c r="T311" s="13">
        <f>Coffee_chain[[#This Row],[Target Profit]]-Coffee_chain[[#This Row],[Profit]]</f>
        <v>13</v>
      </c>
      <c r="U311">
        <f>Coffee_chain[[#This Row],[Target Sales]]-Coffee_chain[[#This Row],[Sales]]</f>
        <v>-8</v>
      </c>
      <c r="V311" s="42"/>
    </row>
    <row r="312" spans="1:22" ht="14.25" customHeight="1" x14ac:dyDescent="0.3">
      <c r="A312" s="1">
        <v>603</v>
      </c>
      <c r="B312" s="1">
        <v>34</v>
      </c>
      <c r="C312" s="2">
        <v>41579</v>
      </c>
      <c r="D312" s="1" t="s">
        <v>32</v>
      </c>
      <c r="E312" s="1" t="s">
        <v>25</v>
      </c>
      <c r="F312" s="1">
        <v>12</v>
      </c>
      <c r="G312" s="1" t="s">
        <v>33</v>
      </c>
      <c r="H312" s="1" t="s">
        <v>34</v>
      </c>
      <c r="I312" s="1" t="s">
        <v>59</v>
      </c>
      <c r="J312" s="3">
        <v>-4</v>
      </c>
      <c r="K312" s="1">
        <v>81</v>
      </c>
      <c r="L312" s="1" t="s">
        <v>44</v>
      </c>
      <c r="M312" s="1">
        <v>30</v>
      </c>
      <c r="N312" s="1">
        <v>0</v>
      </c>
      <c r="O312" s="1">
        <v>70</v>
      </c>
      <c r="P312" s="1">
        <v>45</v>
      </c>
      <c r="Q312" s="9">
        <f>Coffee_chain[[#This Row],[Other Expenses]]+Coffee_chain[[#This Row],[Cogs]]+Coffee_chain[[#This Row],[Marketing]]</f>
        <v>91</v>
      </c>
      <c r="R312" s="10">
        <f>(SUM(Coffee_chain[[#This Row],[Profit]])/SUM(Coffee_chain[[#This Row],[Sales]]))</f>
        <v>-4.9382716049382713E-2</v>
      </c>
      <c r="S312">
        <f>Coffee_chain[[#This Row],[Target COGS]]-Coffee_chain[[#This Row],[Cogs]]</f>
        <v>-4</v>
      </c>
      <c r="T312" s="13">
        <f>Coffee_chain[[#This Row],[Target Profit]]-Coffee_chain[[#This Row],[Profit]]</f>
        <v>4</v>
      </c>
      <c r="U312">
        <f>Coffee_chain[[#This Row],[Target Sales]]-Coffee_chain[[#This Row],[Sales]]</f>
        <v>-11</v>
      </c>
      <c r="V312" s="42"/>
    </row>
    <row r="313" spans="1:22" ht="14.25" customHeight="1" x14ac:dyDescent="0.3">
      <c r="A313" s="1">
        <v>580</v>
      </c>
      <c r="B313" s="1">
        <v>32</v>
      </c>
      <c r="C313" s="2">
        <v>41579</v>
      </c>
      <c r="D313" s="1" t="s">
        <v>32</v>
      </c>
      <c r="E313" s="1" t="s">
        <v>23</v>
      </c>
      <c r="F313" s="1">
        <v>8</v>
      </c>
      <c r="G313" s="1" t="s">
        <v>33</v>
      </c>
      <c r="H313" s="1" t="s">
        <v>34</v>
      </c>
      <c r="I313" s="1" t="s">
        <v>46</v>
      </c>
      <c r="J313" s="3">
        <v>43</v>
      </c>
      <c r="K313" s="1">
        <v>85</v>
      </c>
      <c r="L313" s="1" t="s">
        <v>40</v>
      </c>
      <c r="M313" s="1">
        <v>20</v>
      </c>
      <c r="N313" s="1">
        <v>30</v>
      </c>
      <c r="O313" s="1">
        <v>60</v>
      </c>
      <c r="P313" s="1">
        <v>19</v>
      </c>
      <c r="Q313" s="9">
        <f>Coffee_chain[[#This Row],[Other Expenses]]+Coffee_chain[[#This Row],[Cogs]]+Coffee_chain[[#This Row],[Marketing]]</f>
        <v>59</v>
      </c>
      <c r="R313" s="10">
        <f>(SUM(Coffee_chain[[#This Row],[Profit]])/SUM(Coffee_chain[[#This Row],[Sales]]))</f>
        <v>0.50588235294117645</v>
      </c>
      <c r="S313">
        <f>Coffee_chain[[#This Row],[Target COGS]]-Coffee_chain[[#This Row],[Cogs]]</f>
        <v>-12</v>
      </c>
      <c r="T313" s="13">
        <f>Coffee_chain[[#This Row],[Target Profit]]-Coffee_chain[[#This Row],[Profit]]</f>
        <v>-13</v>
      </c>
      <c r="U313">
        <f>Coffee_chain[[#This Row],[Target Sales]]-Coffee_chain[[#This Row],[Sales]]</f>
        <v>-25</v>
      </c>
      <c r="V313" s="42"/>
    </row>
    <row r="314" spans="1:22" ht="14.25" customHeight="1" x14ac:dyDescent="0.3">
      <c r="A314" s="1">
        <v>775</v>
      </c>
      <c r="B314" s="1">
        <v>0</v>
      </c>
      <c r="C314" s="2">
        <v>41579</v>
      </c>
      <c r="D314" s="1" t="s">
        <v>32</v>
      </c>
      <c r="E314" s="1" t="s">
        <v>29</v>
      </c>
      <c r="F314" s="1">
        <v>0</v>
      </c>
      <c r="G314" s="1" t="s">
        <v>33</v>
      </c>
      <c r="H314" s="1" t="s">
        <v>34</v>
      </c>
      <c r="I314" s="1" t="s">
        <v>47</v>
      </c>
      <c r="J314" s="3">
        <v>46</v>
      </c>
      <c r="K314" s="1">
        <v>46</v>
      </c>
      <c r="L314" s="1" t="s">
        <v>41</v>
      </c>
      <c r="M314" s="1">
        <v>0</v>
      </c>
      <c r="N314" s="1">
        <v>30</v>
      </c>
      <c r="O314" s="1">
        <v>40</v>
      </c>
      <c r="P314" s="1">
        <v>12</v>
      </c>
      <c r="Q314" s="9">
        <f>Coffee_chain[[#This Row],[Other Expenses]]+Coffee_chain[[#This Row],[Cogs]]+Coffee_chain[[#This Row],[Marketing]]</f>
        <v>12</v>
      </c>
      <c r="R314" s="10">
        <f>(SUM(Coffee_chain[[#This Row],[Profit]])/SUM(Coffee_chain[[#This Row],[Sales]]))</f>
        <v>1</v>
      </c>
      <c r="S314">
        <f>Coffee_chain[[#This Row],[Target COGS]]-Coffee_chain[[#This Row],[Cogs]]</f>
        <v>0</v>
      </c>
      <c r="T314" s="13">
        <f>Coffee_chain[[#This Row],[Target Profit]]-Coffee_chain[[#This Row],[Profit]]</f>
        <v>-16</v>
      </c>
      <c r="U314">
        <f>Coffee_chain[[#This Row],[Target Sales]]-Coffee_chain[[#This Row],[Sales]]</f>
        <v>-6</v>
      </c>
      <c r="V314" s="42"/>
    </row>
    <row r="315" spans="1:22" ht="14.25" customHeight="1" x14ac:dyDescent="0.3">
      <c r="A315" s="1">
        <v>435</v>
      </c>
      <c r="B315" s="1">
        <v>33</v>
      </c>
      <c r="C315" s="2">
        <v>41579</v>
      </c>
      <c r="D315" s="1" t="s">
        <v>32</v>
      </c>
      <c r="E315" s="1" t="s">
        <v>29</v>
      </c>
      <c r="F315" s="1">
        <v>9</v>
      </c>
      <c r="G315" s="1" t="s">
        <v>33</v>
      </c>
      <c r="H315" s="1" t="s">
        <v>34</v>
      </c>
      <c r="I315" s="1" t="s">
        <v>47</v>
      </c>
      <c r="J315" s="3">
        <v>40</v>
      </c>
      <c r="K315" s="1">
        <v>86</v>
      </c>
      <c r="L315" s="1" t="s">
        <v>42</v>
      </c>
      <c r="M315" s="1">
        <v>30</v>
      </c>
      <c r="N315" s="1">
        <v>30</v>
      </c>
      <c r="O315" s="1">
        <v>70</v>
      </c>
      <c r="P315" s="1">
        <v>21</v>
      </c>
      <c r="Q315" s="9">
        <f>Coffee_chain[[#This Row],[Other Expenses]]+Coffee_chain[[#This Row],[Cogs]]+Coffee_chain[[#This Row],[Marketing]]</f>
        <v>63</v>
      </c>
      <c r="R315" s="10">
        <f>(SUM(Coffee_chain[[#This Row],[Profit]])/SUM(Coffee_chain[[#This Row],[Sales]]))</f>
        <v>0.46511627906976744</v>
      </c>
      <c r="S315">
        <f>Coffee_chain[[#This Row],[Target COGS]]-Coffee_chain[[#This Row],[Cogs]]</f>
        <v>-3</v>
      </c>
      <c r="T315" s="13">
        <f>Coffee_chain[[#This Row],[Target Profit]]-Coffee_chain[[#This Row],[Profit]]</f>
        <v>-10</v>
      </c>
      <c r="U315">
        <f>Coffee_chain[[#This Row],[Target Sales]]-Coffee_chain[[#This Row],[Sales]]</f>
        <v>-16</v>
      </c>
      <c r="V315" s="42"/>
    </row>
    <row r="316" spans="1:22" ht="14.25" customHeight="1" x14ac:dyDescent="0.3">
      <c r="A316" s="1">
        <v>314</v>
      </c>
      <c r="B316" s="1">
        <v>82</v>
      </c>
      <c r="C316" s="2">
        <v>41579</v>
      </c>
      <c r="D316" s="1" t="s">
        <v>32</v>
      </c>
      <c r="E316" s="1" t="s">
        <v>17</v>
      </c>
      <c r="F316" s="1">
        <v>25</v>
      </c>
      <c r="G316" s="1" t="s">
        <v>18</v>
      </c>
      <c r="H316" s="1" t="s">
        <v>19</v>
      </c>
      <c r="I316" s="1" t="s">
        <v>20</v>
      </c>
      <c r="J316" s="3">
        <v>-13</v>
      </c>
      <c r="K316" s="1">
        <v>130</v>
      </c>
      <c r="L316" s="1" t="s">
        <v>51</v>
      </c>
      <c r="M316" s="1">
        <v>70</v>
      </c>
      <c r="N316" s="1">
        <v>0</v>
      </c>
      <c r="O316" s="1">
        <v>110</v>
      </c>
      <c r="P316" s="1">
        <v>49</v>
      </c>
      <c r="Q316" s="9">
        <f>Coffee_chain[[#This Row],[Other Expenses]]+Coffee_chain[[#This Row],[Cogs]]+Coffee_chain[[#This Row],[Marketing]]</f>
        <v>156</v>
      </c>
      <c r="R316" s="10">
        <f>(SUM(Coffee_chain[[#This Row],[Profit]])/SUM(Coffee_chain[[#This Row],[Sales]]))</f>
        <v>-0.1</v>
      </c>
      <c r="S316">
        <f>Coffee_chain[[#This Row],[Target COGS]]-Coffee_chain[[#This Row],[Cogs]]</f>
        <v>-12</v>
      </c>
      <c r="T316" s="13">
        <f>Coffee_chain[[#This Row],[Target Profit]]-Coffee_chain[[#This Row],[Profit]]</f>
        <v>13</v>
      </c>
      <c r="U316">
        <f>Coffee_chain[[#This Row],[Target Sales]]-Coffee_chain[[#This Row],[Sales]]</f>
        <v>-20</v>
      </c>
      <c r="V316" s="42"/>
    </row>
    <row r="317" spans="1:22" ht="14.25" customHeight="1" x14ac:dyDescent="0.3">
      <c r="A317" s="1">
        <v>435</v>
      </c>
      <c r="B317" s="1">
        <v>82</v>
      </c>
      <c r="C317" s="2">
        <v>41579</v>
      </c>
      <c r="D317" s="1" t="s">
        <v>32</v>
      </c>
      <c r="E317" s="1" t="s">
        <v>29</v>
      </c>
      <c r="F317" s="1">
        <v>25</v>
      </c>
      <c r="G317" s="1" t="s">
        <v>18</v>
      </c>
      <c r="H317" s="1" t="s">
        <v>19</v>
      </c>
      <c r="I317" s="1" t="s">
        <v>22</v>
      </c>
      <c r="J317" s="3">
        <v>-12</v>
      </c>
      <c r="K317" s="1">
        <v>130</v>
      </c>
      <c r="L317" s="1" t="s">
        <v>42</v>
      </c>
      <c r="M317" s="1">
        <v>70</v>
      </c>
      <c r="N317" s="1">
        <v>0</v>
      </c>
      <c r="O317" s="1">
        <v>110</v>
      </c>
      <c r="P317" s="1">
        <v>48</v>
      </c>
      <c r="Q317" s="9">
        <f>Coffee_chain[[#This Row],[Other Expenses]]+Coffee_chain[[#This Row],[Cogs]]+Coffee_chain[[#This Row],[Marketing]]</f>
        <v>155</v>
      </c>
      <c r="R317" s="10">
        <f>(SUM(Coffee_chain[[#This Row],[Profit]])/SUM(Coffee_chain[[#This Row],[Sales]]))</f>
        <v>-9.2307692307692313E-2</v>
      </c>
      <c r="S317">
        <f>Coffee_chain[[#This Row],[Target COGS]]-Coffee_chain[[#This Row],[Cogs]]</f>
        <v>-12</v>
      </c>
      <c r="T317" s="13">
        <f>Coffee_chain[[#This Row],[Target Profit]]-Coffee_chain[[#This Row],[Profit]]</f>
        <v>12</v>
      </c>
      <c r="U317">
        <f>Coffee_chain[[#This Row],[Target Sales]]-Coffee_chain[[#This Row],[Sales]]</f>
        <v>-20</v>
      </c>
      <c r="V317" s="42"/>
    </row>
    <row r="318" spans="1:22" ht="14.25" customHeight="1" x14ac:dyDescent="0.3">
      <c r="A318" s="1">
        <v>636</v>
      </c>
      <c r="B318" s="1">
        <v>35</v>
      </c>
      <c r="C318" s="2">
        <v>41579</v>
      </c>
      <c r="D318" s="1" t="s">
        <v>32</v>
      </c>
      <c r="E318" s="1" t="s">
        <v>17</v>
      </c>
      <c r="F318" s="1">
        <v>11</v>
      </c>
      <c r="G318" s="1" t="s">
        <v>18</v>
      </c>
      <c r="H318" s="1" t="s">
        <v>26</v>
      </c>
      <c r="I318" s="1" t="s">
        <v>27</v>
      </c>
      <c r="J318" s="3">
        <v>13</v>
      </c>
      <c r="K318" s="1">
        <v>87</v>
      </c>
      <c r="L318" s="1" t="s">
        <v>51</v>
      </c>
      <c r="M318" s="1">
        <v>20</v>
      </c>
      <c r="N318" s="1">
        <v>10</v>
      </c>
      <c r="O318" s="1">
        <v>60</v>
      </c>
      <c r="P318" s="1">
        <v>38</v>
      </c>
      <c r="Q318" s="9">
        <f>Coffee_chain[[#This Row],[Other Expenses]]+Coffee_chain[[#This Row],[Cogs]]+Coffee_chain[[#This Row],[Marketing]]</f>
        <v>84</v>
      </c>
      <c r="R318" s="10">
        <f>(SUM(Coffee_chain[[#This Row],[Profit]])/SUM(Coffee_chain[[#This Row],[Sales]]))</f>
        <v>0.14942528735632185</v>
      </c>
      <c r="S318">
        <f>Coffee_chain[[#This Row],[Target COGS]]-Coffee_chain[[#This Row],[Cogs]]</f>
        <v>-15</v>
      </c>
      <c r="T318" s="13">
        <f>Coffee_chain[[#This Row],[Target Profit]]-Coffee_chain[[#This Row],[Profit]]</f>
        <v>-3</v>
      </c>
      <c r="U318">
        <f>Coffee_chain[[#This Row],[Target Sales]]-Coffee_chain[[#This Row],[Sales]]</f>
        <v>-27</v>
      </c>
      <c r="V318" s="42"/>
    </row>
    <row r="319" spans="1:22" ht="14.25" customHeight="1" x14ac:dyDescent="0.3">
      <c r="A319" s="1">
        <v>573</v>
      </c>
      <c r="B319" s="1">
        <v>34</v>
      </c>
      <c r="C319" s="2">
        <v>41579</v>
      </c>
      <c r="D319" s="1" t="s">
        <v>32</v>
      </c>
      <c r="E319" s="1" t="s">
        <v>17</v>
      </c>
      <c r="F319" s="1">
        <v>12</v>
      </c>
      <c r="G319" s="1" t="s">
        <v>18</v>
      </c>
      <c r="H319" s="1" t="s">
        <v>26</v>
      </c>
      <c r="I319" s="1" t="s">
        <v>54</v>
      </c>
      <c r="J319" s="3">
        <v>-4</v>
      </c>
      <c r="K319" s="1">
        <v>81</v>
      </c>
      <c r="L319" s="1" t="s">
        <v>51</v>
      </c>
      <c r="M319" s="1">
        <v>20</v>
      </c>
      <c r="N319" s="1">
        <v>0</v>
      </c>
      <c r="O319" s="1">
        <v>60</v>
      </c>
      <c r="P319" s="1">
        <v>45</v>
      </c>
      <c r="Q319" s="9">
        <f>Coffee_chain[[#This Row],[Other Expenses]]+Coffee_chain[[#This Row],[Cogs]]+Coffee_chain[[#This Row],[Marketing]]</f>
        <v>91</v>
      </c>
      <c r="R319" s="10">
        <f>(SUM(Coffee_chain[[#This Row],[Profit]])/SUM(Coffee_chain[[#This Row],[Sales]]))</f>
        <v>-4.9382716049382713E-2</v>
      </c>
      <c r="S319">
        <f>Coffee_chain[[#This Row],[Target COGS]]-Coffee_chain[[#This Row],[Cogs]]</f>
        <v>-14</v>
      </c>
      <c r="T319" s="13">
        <f>Coffee_chain[[#This Row],[Target Profit]]-Coffee_chain[[#This Row],[Profit]]</f>
        <v>4</v>
      </c>
      <c r="U319">
        <f>Coffee_chain[[#This Row],[Target Sales]]-Coffee_chain[[#This Row],[Sales]]</f>
        <v>-21</v>
      </c>
      <c r="V319" s="42"/>
    </row>
    <row r="320" spans="1:22" ht="14.25" customHeight="1" x14ac:dyDescent="0.3">
      <c r="A320" s="1">
        <v>314</v>
      </c>
      <c r="B320" s="1">
        <v>33</v>
      </c>
      <c r="C320" s="2">
        <v>41579</v>
      </c>
      <c r="D320" s="1" t="s">
        <v>32</v>
      </c>
      <c r="E320" s="1" t="s">
        <v>17</v>
      </c>
      <c r="F320" s="1">
        <v>12</v>
      </c>
      <c r="G320" s="1" t="s">
        <v>18</v>
      </c>
      <c r="H320" s="1" t="s">
        <v>26</v>
      </c>
      <c r="I320" s="1" t="s">
        <v>30</v>
      </c>
      <c r="J320" s="3">
        <v>-6</v>
      </c>
      <c r="K320" s="1">
        <v>79</v>
      </c>
      <c r="L320" s="1" t="s">
        <v>51</v>
      </c>
      <c r="M320" s="1">
        <v>20</v>
      </c>
      <c r="N320" s="1">
        <v>0</v>
      </c>
      <c r="O320" s="1">
        <v>60</v>
      </c>
      <c r="P320" s="1">
        <v>45</v>
      </c>
      <c r="Q320" s="9">
        <f>Coffee_chain[[#This Row],[Other Expenses]]+Coffee_chain[[#This Row],[Cogs]]+Coffee_chain[[#This Row],[Marketing]]</f>
        <v>90</v>
      </c>
      <c r="R320" s="10">
        <f>(SUM(Coffee_chain[[#This Row],[Profit]])/SUM(Coffee_chain[[#This Row],[Sales]]))</f>
        <v>-7.5949367088607597E-2</v>
      </c>
      <c r="S320">
        <f>Coffee_chain[[#This Row],[Target COGS]]-Coffee_chain[[#This Row],[Cogs]]</f>
        <v>-13</v>
      </c>
      <c r="T320" s="13">
        <f>Coffee_chain[[#This Row],[Target Profit]]-Coffee_chain[[#This Row],[Profit]]</f>
        <v>6</v>
      </c>
      <c r="U320">
        <f>Coffee_chain[[#This Row],[Target Sales]]-Coffee_chain[[#This Row],[Sales]]</f>
        <v>-19</v>
      </c>
      <c r="V320" s="42"/>
    </row>
    <row r="321" spans="1:22" ht="14.25" customHeight="1" x14ac:dyDescent="0.3">
      <c r="A321" s="1">
        <v>603</v>
      </c>
      <c r="B321" s="1">
        <v>0</v>
      </c>
      <c r="C321" s="2">
        <v>41579</v>
      </c>
      <c r="D321" s="1" t="s">
        <v>32</v>
      </c>
      <c r="E321" s="1" t="s">
        <v>25</v>
      </c>
      <c r="F321" s="1">
        <v>0</v>
      </c>
      <c r="G321" s="1" t="s">
        <v>18</v>
      </c>
      <c r="H321" s="1" t="s">
        <v>26</v>
      </c>
      <c r="I321" s="1" t="s">
        <v>30</v>
      </c>
      <c r="J321" s="3">
        <v>47</v>
      </c>
      <c r="K321" s="1">
        <v>46</v>
      </c>
      <c r="L321" s="1" t="s">
        <v>44</v>
      </c>
      <c r="M321" s="1">
        <v>0</v>
      </c>
      <c r="N321" s="1">
        <v>30</v>
      </c>
      <c r="O321" s="1">
        <v>40</v>
      </c>
      <c r="P321" s="1">
        <v>11</v>
      </c>
      <c r="Q321" s="9">
        <f>Coffee_chain[[#This Row],[Other Expenses]]+Coffee_chain[[#This Row],[Cogs]]+Coffee_chain[[#This Row],[Marketing]]</f>
        <v>11</v>
      </c>
      <c r="R321" s="10">
        <f>(SUM(Coffee_chain[[#This Row],[Profit]])/SUM(Coffee_chain[[#This Row],[Sales]]))</f>
        <v>1.0217391304347827</v>
      </c>
      <c r="S321">
        <f>Coffee_chain[[#This Row],[Target COGS]]-Coffee_chain[[#This Row],[Cogs]]</f>
        <v>0</v>
      </c>
      <c r="T321" s="13">
        <f>Coffee_chain[[#This Row],[Target Profit]]-Coffee_chain[[#This Row],[Profit]]</f>
        <v>-17</v>
      </c>
      <c r="U321">
        <f>Coffee_chain[[#This Row],[Target Sales]]-Coffee_chain[[#This Row],[Sales]]</f>
        <v>-6</v>
      </c>
      <c r="V321" s="42"/>
    </row>
    <row r="322" spans="1:22" ht="14.25" customHeight="1" x14ac:dyDescent="0.3">
      <c r="A322" s="1">
        <v>435</v>
      </c>
      <c r="B322" s="1">
        <v>44</v>
      </c>
      <c r="C322" s="2">
        <v>41579</v>
      </c>
      <c r="D322" s="1" t="s">
        <v>32</v>
      </c>
      <c r="E322" s="1" t="s">
        <v>29</v>
      </c>
      <c r="F322" s="1">
        <v>40</v>
      </c>
      <c r="G322" s="1" t="s">
        <v>18</v>
      </c>
      <c r="H322" s="1" t="s">
        <v>26</v>
      </c>
      <c r="I322" s="1" t="s">
        <v>27</v>
      </c>
      <c r="J322" s="3">
        <v>-10</v>
      </c>
      <c r="K322" s="1">
        <v>113</v>
      </c>
      <c r="L322" s="1" t="s">
        <v>42</v>
      </c>
      <c r="M322" s="1">
        <v>30</v>
      </c>
      <c r="N322" s="1">
        <v>-10</v>
      </c>
      <c r="O322" s="1">
        <v>70</v>
      </c>
      <c r="P322" s="1">
        <v>69</v>
      </c>
      <c r="Q322" s="9">
        <f>Coffee_chain[[#This Row],[Other Expenses]]+Coffee_chain[[#This Row],[Cogs]]+Coffee_chain[[#This Row],[Marketing]]</f>
        <v>153</v>
      </c>
      <c r="R322" s="10">
        <f>(SUM(Coffee_chain[[#This Row],[Profit]])/SUM(Coffee_chain[[#This Row],[Sales]]))</f>
        <v>-8.8495575221238937E-2</v>
      </c>
      <c r="S322">
        <f>Coffee_chain[[#This Row],[Target COGS]]-Coffee_chain[[#This Row],[Cogs]]</f>
        <v>-14</v>
      </c>
      <c r="T322" s="13">
        <f>Coffee_chain[[#This Row],[Target Profit]]-Coffee_chain[[#This Row],[Profit]]</f>
        <v>0</v>
      </c>
      <c r="U322">
        <f>Coffee_chain[[#This Row],[Target Sales]]-Coffee_chain[[#This Row],[Sales]]</f>
        <v>-43</v>
      </c>
      <c r="V322" s="42"/>
    </row>
    <row r="323" spans="1:22" ht="14.25" customHeight="1" x14ac:dyDescent="0.3">
      <c r="A323" s="1">
        <v>614</v>
      </c>
      <c r="B323" s="1">
        <v>29</v>
      </c>
      <c r="C323" s="2">
        <v>41609</v>
      </c>
      <c r="D323" s="1" t="s">
        <v>16</v>
      </c>
      <c r="E323" s="1" t="s">
        <v>17</v>
      </c>
      <c r="F323" s="1">
        <v>8</v>
      </c>
      <c r="G323" s="1" t="s">
        <v>18</v>
      </c>
      <c r="H323" s="1" t="s">
        <v>19</v>
      </c>
      <c r="I323" s="1" t="s">
        <v>50</v>
      </c>
      <c r="J323" s="3">
        <v>37</v>
      </c>
      <c r="K323" s="1">
        <v>78</v>
      </c>
      <c r="L323" s="1" t="s">
        <v>58</v>
      </c>
      <c r="M323" s="1">
        <v>20</v>
      </c>
      <c r="N323" s="1">
        <v>30</v>
      </c>
      <c r="O323" s="1">
        <v>60</v>
      </c>
      <c r="P323" s="1">
        <v>19</v>
      </c>
      <c r="Q323" s="9">
        <f>Coffee_chain[[#This Row],[Other Expenses]]+Coffee_chain[[#This Row],[Cogs]]+Coffee_chain[[#This Row],[Marketing]]</f>
        <v>56</v>
      </c>
      <c r="R323" s="10">
        <f>(SUM(Coffee_chain[[#This Row],[Profit]])/SUM(Coffee_chain[[#This Row],[Sales]]))</f>
        <v>0.47435897435897434</v>
      </c>
      <c r="S323">
        <f>Coffee_chain[[#This Row],[Target COGS]]-Coffee_chain[[#This Row],[Cogs]]</f>
        <v>-9</v>
      </c>
      <c r="T323" s="13">
        <f>Coffee_chain[[#This Row],[Target Profit]]-Coffee_chain[[#This Row],[Profit]]</f>
        <v>-7</v>
      </c>
      <c r="U323">
        <f>Coffee_chain[[#This Row],[Target Sales]]-Coffee_chain[[#This Row],[Sales]]</f>
        <v>-18</v>
      </c>
      <c r="V323" s="42"/>
    </row>
    <row r="324" spans="1:22" ht="14.25" customHeight="1" x14ac:dyDescent="0.3">
      <c r="A324" s="1">
        <v>440</v>
      </c>
      <c r="B324" s="1">
        <v>33</v>
      </c>
      <c r="C324" s="2">
        <v>41609</v>
      </c>
      <c r="D324" s="1" t="s">
        <v>16</v>
      </c>
      <c r="E324" s="1" t="s">
        <v>17</v>
      </c>
      <c r="F324" s="1">
        <v>9</v>
      </c>
      <c r="G324" s="1" t="s">
        <v>18</v>
      </c>
      <c r="H324" s="1" t="s">
        <v>19</v>
      </c>
      <c r="I324" s="1" t="s">
        <v>20</v>
      </c>
      <c r="J324" s="3">
        <v>43</v>
      </c>
      <c r="K324" s="1">
        <v>87</v>
      </c>
      <c r="L324" s="1" t="s">
        <v>58</v>
      </c>
      <c r="M324" s="1">
        <v>30</v>
      </c>
      <c r="N324" s="1">
        <v>30</v>
      </c>
      <c r="O324" s="1">
        <v>70</v>
      </c>
      <c r="P324" s="1">
        <v>20</v>
      </c>
      <c r="Q324" s="9">
        <f>Coffee_chain[[#This Row],[Other Expenses]]+Coffee_chain[[#This Row],[Cogs]]+Coffee_chain[[#This Row],[Marketing]]</f>
        <v>62</v>
      </c>
      <c r="R324" s="10">
        <f>(SUM(Coffee_chain[[#This Row],[Profit]])/SUM(Coffee_chain[[#This Row],[Sales]]))</f>
        <v>0.4942528735632184</v>
      </c>
      <c r="S324">
        <f>Coffee_chain[[#This Row],[Target COGS]]-Coffee_chain[[#This Row],[Cogs]]</f>
        <v>-3</v>
      </c>
      <c r="T324" s="13">
        <f>Coffee_chain[[#This Row],[Target Profit]]-Coffee_chain[[#This Row],[Profit]]</f>
        <v>-13</v>
      </c>
      <c r="U324">
        <f>Coffee_chain[[#This Row],[Target Sales]]-Coffee_chain[[#This Row],[Sales]]</f>
        <v>-17</v>
      </c>
      <c r="V324" s="42"/>
    </row>
    <row r="325" spans="1:22" ht="14.25" customHeight="1" x14ac:dyDescent="0.3">
      <c r="A325" s="1">
        <v>774</v>
      </c>
      <c r="B325" s="1">
        <v>46</v>
      </c>
      <c r="C325" s="2">
        <v>41609</v>
      </c>
      <c r="D325" s="1" t="s">
        <v>16</v>
      </c>
      <c r="E325" s="1" t="s">
        <v>25</v>
      </c>
      <c r="F325" s="1">
        <v>17</v>
      </c>
      <c r="G325" s="1" t="s">
        <v>18</v>
      </c>
      <c r="H325" s="1" t="s">
        <v>19</v>
      </c>
      <c r="I325" s="1" t="s">
        <v>20</v>
      </c>
      <c r="J325" s="3">
        <v>10</v>
      </c>
      <c r="K325" s="1">
        <v>110</v>
      </c>
      <c r="L325" s="1" t="s">
        <v>55</v>
      </c>
      <c r="M325" s="1">
        <v>30</v>
      </c>
      <c r="N325" s="1">
        <v>10</v>
      </c>
      <c r="O325" s="1">
        <v>70</v>
      </c>
      <c r="P325" s="1">
        <v>50</v>
      </c>
      <c r="Q325" s="9">
        <f>Coffee_chain[[#This Row],[Other Expenses]]+Coffee_chain[[#This Row],[Cogs]]+Coffee_chain[[#This Row],[Marketing]]</f>
        <v>113</v>
      </c>
      <c r="R325" s="10">
        <f>(SUM(Coffee_chain[[#This Row],[Profit]])/SUM(Coffee_chain[[#This Row],[Sales]]))</f>
        <v>9.0909090909090912E-2</v>
      </c>
      <c r="S325">
        <f>Coffee_chain[[#This Row],[Target COGS]]-Coffee_chain[[#This Row],[Cogs]]</f>
        <v>-16</v>
      </c>
      <c r="T325" s="13">
        <f>Coffee_chain[[#This Row],[Target Profit]]-Coffee_chain[[#This Row],[Profit]]</f>
        <v>0</v>
      </c>
      <c r="U325">
        <f>Coffee_chain[[#This Row],[Target Sales]]-Coffee_chain[[#This Row],[Sales]]</f>
        <v>-40</v>
      </c>
      <c r="V325" s="42"/>
    </row>
    <row r="326" spans="1:22" ht="14.25" customHeight="1" x14ac:dyDescent="0.3">
      <c r="A326" s="1">
        <v>321</v>
      </c>
      <c r="B326" s="1">
        <v>30</v>
      </c>
      <c r="C326" s="2">
        <v>41609</v>
      </c>
      <c r="D326" s="1" t="s">
        <v>16</v>
      </c>
      <c r="E326" s="1" t="s">
        <v>25</v>
      </c>
      <c r="F326" s="1">
        <v>8</v>
      </c>
      <c r="G326" s="1" t="s">
        <v>18</v>
      </c>
      <c r="H326" s="1" t="s">
        <v>26</v>
      </c>
      <c r="I326" s="1" t="s">
        <v>27</v>
      </c>
      <c r="J326" s="3">
        <v>39</v>
      </c>
      <c r="K326" s="1">
        <v>80</v>
      </c>
      <c r="L326" s="1" t="s">
        <v>28</v>
      </c>
      <c r="M326" s="1">
        <v>30</v>
      </c>
      <c r="N326" s="1">
        <v>30</v>
      </c>
      <c r="O326" s="1">
        <v>70</v>
      </c>
      <c r="P326" s="1">
        <v>19</v>
      </c>
      <c r="Q326" s="9">
        <f>Coffee_chain[[#This Row],[Other Expenses]]+Coffee_chain[[#This Row],[Cogs]]+Coffee_chain[[#This Row],[Marketing]]</f>
        <v>57</v>
      </c>
      <c r="R326" s="10">
        <f>(SUM(Coffee_chain[[#This Row],[Profit]])/SUM(Coffee_chain[[#This Row],[Sales]]))</f>
        <v>0.48749999999999999</v>
      </c>
      <c r="S326">
        <f>Coffee_chain[[#This Row],[Target COGS]]-Coffee_chain[[#This Row],[Cogs]]</f>
        <v>0</v>
      </c>
      <c r="T326" s="13">
        <f>Coffee_chain[[#This Row],[Target Profit]]-Coffee_chain[[#This Row],[Profit]]</f>
        <v>-9</v>
      </c>
      <c r="U326">
        <f>Coffee_chain[[#This Row],[Target Sales]]-Coffee_chain[[#This Row],[Sales]]</f>
        <v>-10</v>
      </c>
      <c r="V326" s="42"/>
    </row>
    <row r="327" spans="1:22" ht="14.25" customHeight="1" x14ac:dyDescent="0.3">
      <c r="A327" s="1">
        <v>774</v>
      </c>
      <c r="B327" s="1">
        <v>29</v>
      </c>
      <c r="C327" s="2">
        <v>41609</v>
      </c>
      <c r="D327" s="1" t="s">
        <v>16</v>
      </c>
      <c r="E327" s="1" t="s">
        <v>25</v>
      </c>
      <c r="F327" s="1">
        <v>8</v>
      </c>
      <c r="G327" s="1" t="s">
        <v>18</v>
      </c>
      <c r="H327" s="1" t="s">
        <v>26</v>
      </c>
      <c r="I327" s="1" t="s">
        <v>30</v>
      </c>
      <c r="J327" s="3">
        <v>37</v>
      </c>
      <c r="K327" s="1">
        <v>78</v>
      </c>
      <c r="L327" s="1" t="s">
        <v>55</v>
      </c>
      <c r="M327" s="1">
        <v>30</v>
      </c>
      <c r="N327" s="1">
        <v>30</v>
      </c>
      <c r="O327" s="1">
        <v>70</v>
      </c>
      <c r="P327" s="1">
        <v>19</v>
      </c>
      <c r="Q327" s="9">
        <f>Coffee_chain[[#This Row],[Other Expenses]]+Coffee_chain[[#This Row],[Cogs]]+Coffee_chain[[#This Row],[Marketing]]</f>
        <v>56</v>
      </c>
      <c r="R327" s="10">
        <f>(SUM(Coffee_chain[[#This Row],[Profit]])/SUM(Coffee_chain[[#This Row],[Sales]]))</f>
        <v>0.47435897435897434</v>
      </c>
      <c r="S327">
        <f>Coffee_chain[[#This Row],[Target COGS]]-Coffee_chain[[#This Row],[Cogs]]</f>
        <v>1</v>
      </c>
      <c r="T327" s="13">
        <f>Coffee_chain[[#This Row],[Target Profit]]-Coffee_chain[[#This Row],[Profit]]</f>
        <v>-7</v>
      </c>
      <c r="U327">
        <f>Coffee_chain[[#This Row],[Target Sales]]-Coffee_chain[[#This Row],[Sales]]</f>
        <v>-8</v>
      </c>
      <c r="V327" s="42"/>
    </row>
    <row r="328" spans="1:22" ht="14.25" customHeight="1" x14ac:dyDescent="0.3">
      <c r="A328" s="1">
        <v>608</v>
      </c>
      <c r="B328" s="1">
        <v>24</v>
      </c>
      <c r="C328" s="2">
        <v>41609</v>
      </c>
      <c r="D328" s="1" t="s">
        <v>32</v>
      </c>
      <c r="E328" s="1" t="s">
        <v>17</v>
      </c>
      <c r="F328" s="1">
        <v>7</v>
      </c>
      <c r="G328" s="1" t="s">
        <v>33</v>
      </c>
      <c r="H328" s="1" t="s">
        <v>34</v>
      </c>
      <c r="I328" s="1" t="s">
        <v>35</v>
      </c>
      <c r="J328" s="3">
        <v>19</v>
      </c>
      <c r="K328" s="1">
        <v>60</v>
      </c>
      <c r="L328" s="1" t="s">
        <v>52</v>
      </c>
      <c r="M328" s="1">
        <v>30</v>
      </c>
      <c r="N328" s="1">
        <v>30</v>
      </c>
      <c r="O328" s="1">
        <v>70</v>
      </c>
      <c r="P328" s="1">
        <v>19</v>
      </c>
      <c r="Q328" s="9">
        <f>Coffee_chain[[#This Row],[Other Expenses]]+Coffee_chain[[#This Row],[Cogs]]+Coffee_chain[[#This Row],[Marketing]]</f>
        <v>50</v>
      </c>
      <c r="R328" s="10">
        <f>(SUM(Coffee_chain[[#This Row],[Profit]])/SUM(Coffee_chain[[#This Row],[Sales]]))</f>
        <v>0.31666666666666665</v>
      </c>
      <c r="S328">
        <f>Coffee_chain[[#This Row],[Target COGS]]-Coffee_chain[[#This Row],[Cogs]]</f>
        <v>6</v>
      </c>
      <c r="T328" s="13">
        <f>Coffee_chain[[#This Row],[Target Profit]]-Coffee_chain[[#This Row],[Profit]]</f>
        <v>11</v>
      </c>
      <c r="U328">
        <f>Coffee_chain[[#This Row],[Target Sales]]-Coffee_chain[[#This Row],[Sales]]</f>
        <v>10</v>
      </c>
      <c r="V328" s="42"/>
    </row>
    <row r="329" spans="1:22" ht="14.25" customHeight="1" x14ac:dyDescent="0.3">
      <c r="A329" s="1">
        <v>775</v>
      </c>
      <c r="B329" s="1">
        <v>0</v>
      </c>
      <c r="C329" s="2">
        <v>41609</v>
      </c>
      <c r="D329" s="1" t="s">
        <v>32</v>
      </c>
      <c r="E329" s="1" t="s">
        <v>29</v>
      </c>
      <c r="F329" s="1">
        <v>0</v>
      </c>
      <c r="G329" s="1" t="s">
        <v>33</v>
      </c>
      <c r="H329" s="1" t="s">
        <v>34</v>
      </c>
      <c r="I329" s="1" t="s">
        <v>47</v>
      </c>
      <c r="J329" s="3">
        <v>46</v>
      </c>
      <c r="K329" s="1">
        <v>46</v>
      </c>
      <c r="L329" s="1" t="s">
        <v>41</v>
      </c>
      <c r="M329" s="1">
        <v>0</v>
      </c>
      <c r="N329" s="1">
        <v>30</v>
      </c>
      <c r="O329" s="1">
        <v>40</v>
      </c>
      <c r="P329" s="1">
        <v>12</v>
      </c>
      <c r="Q329" s="9">
        <f>Coffee_chain[[#This Row],[Other Expenses]]+Coffee_chain[[#This Row],[Cogs]]+Coffee_chain[[#This Row],[Marketing]]</f>
        <v>12</v>
      </c>
      <c r="R329" s="10">
        <f>(SUM(Coffee_chain[[#This Row],[Profit]])/SUM(Coffee_chain[[#This Row],[Sales]]))</f>
        <v>1</v>
      </c>
      <c r="S329">
        <f>Coffee_chain[[#This Row],[Target COGS]]-Coffee_chain[[#This Row],[Cogs]]</f>
        <v>0</v>
      </c>
      <c r="T329" s="13">
        <f>Coffee_chain[[#This Row],[Target Profit]]-Coffee_chain[[#This Row],[Profit]]</f>
        <v>-16</v>
      </c>
      <c r="U329">
        <f>Coffee_chain[[#This Row],[Target Sales]]-Coffee_chain[[#This Row],[Sales]]</f>
        <v>-6</v>
      </c>
      <c r="V329" s="42"/>
    </row>
    <row r="330" spans="1:22" ht="14.25" customHeight="1" x14ac:dyDescent="0.3">
      <c r="A330" s="1">
        <v>435</v>
      </c>
      <c r="B330" s="1">
        <v>31</v>
      </c>
      <c r="C330" s="2">
        <v>41609</v>
      </c>
      <c r="D330" s="1" t="s">
        <v>32</v>
      </c>
      <c r="E330" s="1" t="s">
        <v>29</v>
      </c>
      <c r="F330" s="1">
        <v>8</v>
      </c>
      <c r="G330" s="1" t="s">
        <v>33</v>
      </c>
      <c r="H330" s="1" t="s">
        <v>34</v>
      </c>
      <c r="I330" s="1" t="s">
        <v>47</v>
      </c>
      <c r="J330" s="3">
        <v>39</v>
      </c>
      <c r="K330" s="1">
        <v>82</v>
      </c>
      <c r="L330" s="1" t="s">
        <v>42</v>
      </c>
      <c r="M330" s="1">
        <v>30</v>
      </c>
      <c r="N330" s="1">
        <v>30</v>
      </c>
      <c r="O330" s="1">
        <v>70</v>
      </c>
      <c r="P330" s="1">
        <v>20</v>
      </c>
      <c r="Q330" s="9">
        <f>Coffee_chain[[#This Row],[Other Expenses]]+Coffee_chain[[#This Row],[Cogs]]+Coffee_chain[[#This Row],[Marketing]]</f>
        <v>59</v>
      </c>
      <c r="R330" s="10">
        <f>(SUM(Coffee_chain[[#This Row],[Profit]])/SUM(Coffee_chain[[#This Row],[Sales]]))</f>
        <v>0.47560975609756095</v>
      </c>
      <c r="S330">
        <f>Coffee_chain[[#This Row],[Target COGS]]-Coffee_chain[[#This Row],[Cogs]]</f>
        <v>-1</v>
      </c>
      <c r="T330" s="13">
        <f>Coffee_chain[[#This Row],[Target Profit]]-Coffee_chain[[#This Row],[Profit]]</f>
        <v>-9</v>
      </c>
      <c r="U330">
        <f>Coffee_chain[[#This Row],[Target Sales]]-Coffee_chain[[#This Row],[Sales]]</f>
        <v>-12</v>
      </c>
      <c r="V330" s="42"/>
    </row>
    <row r="331" spans="1:22" ht="14.25" customHeight="1" x14ac:dyDescent="0.3">
      <c r="A331" s="1">
        <v>715</v>
      </c>
      <c r="B331" s="1">
        <v>34</v>
      </c>
      <c r="C331" s="2">
        <v>41609</v>
      </c>
      <c r="D331" s="1" t="s">
        <v>32</v>
      </c>
      <c r="E331" s="1" t="s">
        <v>17</v>
      </c>
      <c r="F331" s="1">
        <v>9</v>
      </c>
      <c r="G331" s="1" t="s">
        <v>18</v>
      </c>
      <c r="H331" s="1" t="s">
        <v>19</v>
      </c>
      <c r="I331" s="1" t="s">
        <v>20</v>
      </c>
      <c r="J331" s="3">
        <v>45</v>
      </c>
      <c r="K331" s="1">
        <v>91</v>
      </c>
      <c r="L331" s="1" t="s">
        <v>52</v>
      </c>
      <c r="M331" s="1">
        <v>30</v>
      </c>
      <c r="N331" s="1">
        <v>30</v>
      </c>
      <c r="O331" s="1">
        <v>70</v>
      </c>
      <c r="P331" s="1">
        <v>21</v>
      </c>
      <c r="Q331" s="9">
        <f>Coffee_chain[[#This Row],[Other Expenses]]+Coffee_chain[[#This Row],[Cogs]]+Coffee_chain[[#This Row],[Marketing]]</f>
        <v>64</v>
      </c>
      <c r="R331" s="10">
        <f>(SUM(Coffee_chain[[#This Row],[Profit]])/SUM(Coffee_chain[[#This Row],[Sales]]))</f>
        <v>0.49450549450549453</v>
      </c>
      <c r="S331">
        <f>Coffee_chain[[#This Row],[Target COGS]]-Coffee_chain[[#This Row],[Cogs]]</f>
        <v>-4</v>
      </c>
      <c r="T331" s="13">
        <f>Coffee_chain[[#This Row],[Target Profit]]-Coffee_chain[[#This Row],[Profit]]</f>
        <v>-15</v>
      </c>
      <c r="U331">
        <f>Coffee_chain[[#This Row],[Target Sales]]-Coffee_chain[[#This Row],[Sales]]</f>
        <v>-21</v>
      </c>
      <c r="V331" s="42"/>
    </row>
    <row r="332" spans="1:22" ht="14.25" customHeight="1" x14ac:dyDescent="0.3">
      <c r="A332" s="1">
        <v>603</v>
      </c>
      <c r="B332" s="1">
        <v>39</v>
      </c>
      <c r="C332" s="2">
        <v>41609</v>
      </c>
      <c r="D332" s="1" t="s">
        <v>32</v>
      </c>
      <c r="E332" s="1" t="s">
        <v>25</v>
      </c>
      <c r="F332" s="1">
        <v>14</v>
      </c>
      <c r="G332" s="1" t="s">
        <v>18</v>
      </c>
      <c r="H332" s="1" t="s">
        <v>19</v>
      </c>
      <c r="I332" s="1" t="s">
        <v>20</v>
      </c>
      <c r="J332" s="3">
        <v>3</v>
      </c>
      <c r="K332" s="1">
        <v>94</v>
      </c>
      <c r="L332" s="1" t="s">
        <v>44</v>
      </c>
      <c r="M332" s="1">
        <v>20</v>
      </c>
      <c r="N332" s="1">
        <v>10</v>
      </c>
      <c r="O332" s="1">
        <v>60</v>
      </c>
      <c r="P332" s="1">
        <v>47</v>
      </c>
      <c r="Q332" s="9">
        <f>Coffee_chain[[#This Row],[Other Expenses]]+Coffee_chain[[#This Row],[Cogs]]+Coffee_chain[[#This Row],[Marketing]]</f>
        <v>100</v>
      </c>
      <c r="R332" s="10">
        <f>(SUM(Coffee_chain[[#This Row],[Profit]])/SUM(Coffee_chain[[#This Row],[Sales]]))</f>
        <v>3.1914893617021274E-2</v>
      </c>
      <c r="S332">
        <f>Coffee_chain[[#This Row],[Target COGS]]-Coffee_chain[[#This Row],[Cogs]]</f>
        <v>-19</v>
      </c>
      <c r="T332" s="13">
        <f>Coffee_chain[[#This Row],[Target Profit]]-Coffee_chain[[#This Row],[Profit]]</f>
        <v>7</v>
      </c>
      <c r="U332">
        <f>Coffee_chain[[#This Row],[Target Sales]]-Coffee_chain[[#This Row],[Sales]]</f>
        <v>-34</v>
      </c>
      <c r="V332" s="42"/>
    </row>
    <row r="333" spans="1:22" ht="14.25" customHeight="1" x14ac:dyDescent="0.3">
      <c r="A333" s="1">
        <v>505</v>
      </c>
      <c r="B333" s="1">
        <v>31</v>
      </c>
      <c r="C333" s="2">
        <v>41609</v>
      </c>
      <c r="D333" s="1" t="s">
        <v>32</v>
      </c>
      <c r="E333" s="1" t="s">
        <v>23</v>
      </c>
      <c r="F333" s="1">
        <v>9</v>
      </c>
      <c r="G333" s="1" t="s">
        <v>18</v>
      </c>
      <c r="H333" s="1" t="s">
        <v>19</v>
      </c>
      <c r="I333" s="1" t="s">
        <v>20</v>
      </c>
      <c r="J333" s="3">
        <v>10</v>
      </c>
      <c r="K333" s="1">
        <v>74</v>
      </c>
      <c r="L333" s="1" t="s">
        <v>57</v>
      </c>
      <c r="M333" s="1">
        <v>20</v>
      </c>
      <c r="N333" s="1">
        <v>20</v>
      </c>
      <c r="O333" s="1">
        <v>60</v>
      </c>
      <c r="P333" s="1">
        <v>31</v>
      </c>
      <c r="Q333" s="9">
        <f>Coffee_chain[[#This Row],[Other Expenses]]+Coffee_chain[[#This Row],[Cogs]]+Coffee_chain[[#This Row],[Marketing]]</f>
        <v>71</v>
      </c>
      <c r="R333" s="10">
        <f>(SUM(Coffee_chain[[#This Row],[Profit]])/SUM(Coffee_chain[[#This Row],[Sales]]))</f>
        <v>0.13513513513513514</v>
      </c>
      <c r="S333">
        <f>Coffee_chain[[#This Row],[Target COGS]]-Coffee_chain[[#This Row],[Cogs]]</f>
        <v>-11</v>
      </c>
      <c r="T333" s="13">
        <f>Coffee_chain[[#This Row],[Target Profit]]-Coffee_chain[[#This Row],[Profit]]</f>
        <v>10</v>
      </c>
      <c r="U333">
        <f>Coffee_chain[[#This Row],[Target Sales]]-Coffee_chain[[#This Row],[Sales]]</f>
        <v>-14</v>
      </c>
      <c r="V333" s="42"/>
    </row>
    <row r="334" spans="1:22" ht="14.25" customHeight="1" x14ac:dyDescent="0.3">
      <c r="A334" s="1">
        <v>314</v>
      </c>
      <c r="B334" s="1">
        <v>38</v>
      </c>
      <c r="C334" s="2">
        <v>41609</v>
      </c>
      <c r="D334" s="1" t="s">
        <v>32</v>
      </c>
      <c r="E334" s="1" t="s">
        <v>17</v>
      </c>
      <c r="F334" s="1">
        <v>12</v>
      </c>
      <c r="G334" s="1" t="s">
        <v>18</v>
      </c>
      <c r="H334" s="1" t="s">
        <v>26</v>
      </c>
      <c r="I334" s="1" t="s">
        <v>27</v>
      </c>
      <c r="J334" s="3">
        <v>16</v>
      </c>
      <c r="K334" s="1">
        <v>95</v>
      </c>
      <c r="L334" s="1" t="s">
        <v>51</v>
      </c>
      <c r="M334" s="1">
        <v>30</v>
      </c>
      <c r="N334" s="1">
        <v>10</v>
      </c>
      <c r="O334" s="1">
        <v>70</v>
      </c>
      <c r="P334" s="1">
        <v>40</v>
      </c>
      <c r="Q334" s="9">
        <f>Coffee_chain[[#This Row],[Other Expenses]]+Coffee_chain[[#This Row],[Cogs]]+Coffee_chain[[#This Row],[Marketing]]</f>
        <v>90</v>
      </c>
      <c r="R334" s="10">
        <f>(SUM(Coffee_chain[[#This Row],[Profit]])/SUM(Coffee_chain[[#This Row],[Sales]]))</f>
        <v>0.16842105263157894</v>
      </c>
      <c r="S334">
        <f>Coffee_chain[[#This Row],[Target COGS]]-Coffee_chain[[#This Row],[Cogs]]</f>
        <v>-8</v>
      </c>
      <c r="T334" s="13">
        <f>Coffee_chain[[#This Row],[Target Profit]]-Coffee_chain[[#This Row],[Profit]]</f>
        <v>-6</v>
      </c>
      <c r="U334">
        <f>Coffee_chain[[#This Row],[Target Sales]]-Coffee_chain[[#This Row],[Sales]]</f>
        <v>-25</v>
      </c>
      <c r="V334" s="42"/>
    </row>
    <row r="335" spans="1:22" ht="14.25" customHeight="1" x14ac:dyDescent="0.3">
      <c r="A335" s="1">
        <v>660</v>
      </c>
      <c r="B335" s="1">
        <v>39</v>
      </c>
      <c r="C335" s="2">
        <v>41609</v>
      </c>
      <c r="D335" s="1" t="s">
        <v>32</v>
      </c>
      <c r="E335" s="1" t="s">
        <v>17</v>
      </c>
      <c r="F335" s="1">
        <v>14</v>
      </c>
      <c r="G335" s="1" t="s">
        <v>18</v>
      </c>
      <c r="H335" s="1" t="s">
        <v>26</v>
      </c>
      <c r="I335" s="1" t="s">
        <v>30</v>
      </c>
      <c r="J335" s="3">
        <v>3</v>
      </c>
      <c r="K335" s="1">
        <v>94</v>
      </c>
      <c r="L335" s="1" t="s">
        <v>51</v>
      </c>
      <c r="M335" s="1">
        <v>30</v>
      </c>
      <c r="N335" s="1">
        <v>0</v>
      </c>
      <c r="O335" s="1">
        <v>70</v>
      </c>
      <c r="P335" s="1">
        <v>47</v>
      </c>
      <c r="Q335" s="9">
        <f>Coffee_chain[[#This Row],[Other Expenses]]+Coffee_chain[[#This Row],[Cogs]]+Coffee_chain[[#This Row],[Marketing]]</f>
        <v>100</v>
      </c>
      <c r="R335" s="10">
        <f>(SUM(Coffee_chain[[#This Row],[Profit]])/SUM(Coffee_chain[[#This Row],[Sales]]))</f>
        <v>3.1914893617021274E-2</v>
      </c>
      <c r="S335">
        <f>Coffee_chain[[#This Row],[Target COGS]]-Coffee_chain[[#This Row],[Cogs]]</f>
        <v>-9</v>
      </c>
      <c r="T335" s="13">
        <f>Coffee_chain[[#This Row],[Target Profit]]-Coffee_chain[[#This Row],[Profit]]</f>
        <v>-3</v>
      </c>
      <c r="U335">
        <f>Coffee_chain[[#This Row],[Target Sales]]-Coffee_chain[[#This Row],[Sales]]</f>
        <v>-24</v>
      </c>
      <c r="V335" s="42"/>
    </row>
    <row r="336" spans="1:22" ht="14.25" customHeight="1" x14ac:dyDescent="0.3">
      <c r="A336" s="1">
        <v>603</v>
      </c>
      <c r="B336" s="1">
        <v>0</v>
      </c>
      <c r="C336" s="2">
        <v>41609</v>
      </c>
      <c r="D336" s="1" t="s">
        <v>32</v>
      </c>
      <c r="E336" s="1" t="s">
        <v>25</v>
      </c>
      <c r="F336" s="1">
        <v>0</v>
      </c>
      <c r="G336" s="1" t="s">
        <v>18</v>
      </c>
      <c r="H336" s="1" t="s">
        <v>26</v>
      </c>
      <c r="I336" s="1" t="s">
        <v>30</v>
      </c>
      <c r="J336" s="3">
        <v>47</v>
      </c>
      <c r="K336" s="1">
        <v>46</v>
      </c>
      <c r="L336" s="1" t="s">
        <v>44</v>
      </c>
      <c r="M336" s="1">
        <v>0</v>
      </c>
      <c r="N336" s="1">
        <v>30</v>
      </c>
      <c r="O336" s="1">
        <v>40</v>
      </c>
      <c r="P336" s="1">
        <v>11</v>
      </c>
      <c r="Q336" s="9">
        <f>Coffee_chain[[#This Row],[Other Expenses]]+Coffee_chain[[#This Row],[Cogs]]+Coffee_chain[[#This Row],[Marketing]]</f>
        <v>11</v>
      </c>
      <c r="R336" s="10">
        <f>(SUM(Coffee_chain[[#This Row],[Profit]])/SUM(Coffee_chain[[#This Row],[Sales]]))</f>
        <v>1.0217391304347827</v>
      </c>
      <c r="S336">
        <f>Coffee_chain[[#This Row],[Target COGS]]-Coffee_chain[[#This Row],[Cogs]]</f>
        <v>0</v>
      </c>
      <c r="T336" s="13">
        <f>Coffee_chain[[#This Row],[Target Profit]]-Coffee_chain[[#This Row],[Profit]]</f>
        <v>-17</v>
      </c>
      <c r="U336">
        <f>Coffee_chain[[#This Row],[Target Sales]]-Coffee_chain[[#This Row],[Sales]]</f>
        <v>-6</v>
      </c>
      <c r="V336" s="42"/>
    </row>
    <row r="337" spans="1:22" ht="14.25" customHeight="1" x14ac:dyDescent="0.3">
      <c r="A337" s="1">
        <v>253</v>
      </c>
      <c r="B337" s="1">
        <v>41</v>
      </c>
      <c r="C337" s="2">
        <v>41609</v>
      </c>
      <c r="D337" s="1" t="s">
        <v>32</v>
      </c>
      <c r="E337" s="1" t="s">
        <v>29</v>
      </c>
      <c r="F337" s="1">
        <v>12</v>
      </c>
      <c r="G337" s="1" t="s">
        <v>18</v>
      </c>
      <c r="H337" s="1" t="s">
        <v>26</v>
      </c>
      <c r="I337" s="1" t="s">
        <v>27</v>
      </c>
      <c r="J337" s="3">
        <v>45</v>
      </c>
      <c r="K337" s="1">
        <v>114</v>
      </c>
      <c r="L337" s="1" t="s">
        <v>53</v>
      </c>
      <c r="M337" s="1">
        <v>30</v>
      </c>
      <c r="N337" s="1">
        <v>20</v>
      </c>
      <c r="O337" s="1">
        <v>70</v>
      </c>
      <c r="P337" s="1">
        <v>36</v>
      </c>
      <c r="Q337" s="9">
        <f>Coffee_chain[[#This Row],[Other Expenses]]+Coffee_chain[[#This Row],[Cogs]]+Coffee_chain[[#This Row],[Marketing]]</f>
        <v>89</v>
      </c>
      <c r="R337" s="10">
        <f>(SUM(Coffee_chain[[#This Row],[Profit]])/SUM(Coffee_chain[[#This Row],[Sales]]))</f>
        <v>0.39473684210526316</v>
      </c>
      <c r="S337">
        <f>Coffee_chain[[#This Row],[Target COGS]]-Coffee_chain[[#This Row],[Cogs]]</f>
        <v>-11</v>
      </c>
      <c r="T337" s="13">
        <f>Coffee_chain[[#This Row],[Target Profit]]-Coffee_chain[[#This Row],[Profit]]</f>
        <v>-25</v>
      </c>
      <c r="U337">
        <f>Coffee_chain[[#This Row],[Target Sales]]-Coffee_chain[[#This Row],[Sales]]</f>
        <v>-44</v>
      </c>
      <c r="V337" s="42"/>
    </row>
    <row r="338" spans="1:22" ht="14.25" customHeight="1" x14ac:dyDescent="0.3">
      <c r="A338" s="1">
        <v>435</v>
      </c>
      <c r="B338" s="1">
        <v>38</v>
      </c>
      <c r="C338" s="2">
        <v>41609</v>
      </c>
      <c r="D338" s="1" t="s">
        <v>32</v>
      </c>
      <c r="E338" s="1" t="s">
        <v>29</v>
      </c>
      <c r="F338" s="1">
        <v>12</v>
      </c>
      <c r="G338" s="1" t="s">
        <v>18</v>
      </c>
      <c r="H338" s="1" t="s">
        <v>26</v>
      </c>
      <c r="I338" s="1" t="s">
        <v>54</v>
      </c>
      <c r="J338" s="3">
        <v>18</v>
      </c>
      <c r="K338" s="1">
        <v>95</v>
      </c>
      <c r="L338" s="1" t="s">
        <v>42</v>
      </c>
      <c r="M338" s="1">
        <v>20</v>
      </c>
      <c r="N338" s="1">
        <v>10</v>
      </c>
      <c r="O338" s="1">
        <v>60</v>
      </c>
      <c r="P338" s="1">
        <v>39</v>
      </c>
      <c r="Q338" s="9">
        <f>Coffee_chain[[#This Row],[Other Expenses]]+Coffee_chain[[#This Row],[Cogs]]+Coffee_chain[[#This Row],[Marketing]]</f>
        <v>89</v>
      </c>
      <c r="R338" s="10">
        <f>(SUM(Coffee_chain[[#This Row],[Profit]])/SUM(Coffee_chain[[#This Row],[Sales]]))</f>
        <v>0.18947368421052632</v>
      </c>
      <c r="S338">
        <f>Coffee_chain[[#This Row],[Target COGS]]-Coffee_chain[[#This Row],[Cogs]]</f>
        <v>-18</v>
      </c>
      <c r="T338" s="13">
        <f>Coffee_chain[[#This Row],[Target Profit]]-Coffee_chain[[#This Row],[Profit]]</f>
        <v>-8</v>
      </c>
      <c r="U338">
        <f>Coffee_chain[[#This Row],[Target Sales]]-Coffee_chain[[#This Row],[Sales]]</f>
        <v>-35</v>
      </c>
      <c r="V338" s="42"/>
    </row>
    <row r="339" spans="1:22" ht="14.25" customHeight="1" x14ac:dyDescent="0.3">
      <c r="A339" s="1">
        <v>253</v>
      </c>
      <c r="B339" s="1">
        <v>43</v>
      </c>
      <c r="C339" s="2">
        <v>41609</v>
      </c>
      <c r="D339" s="1" t="s">
        <v>32</v>
      </c>
      <c r="E339" s="1" t="s">
        <v>29</v>
      </c>
      <c r="F339" s="1">
        <v>13</v>
      </c>
      <c r="G339" s="1" t="s">
        <v>18</v>
      </c>
      <c r="H339" s="1" t="s">
        <v>26</v>
      </c>
      <c r="I339" s="1" t="s">
        <v>54</v>
      </c>
      <c r="J339" s="3">
        <v>42</v>
      </c>
      <c r="K339" s="1">
        <v>113</v>
      </c>
      <c r="L339" s="1" t="s">
        <v>53</v>
      </c>
      <c r="M339" s="1">
        <v>30</v>
      </c>
      <c r="N339" s="1">
        <v>20</v>
      </c>
      <c r="O339" s="1">
        <v>70</v>
      </c>
      <c r="P339" s="1">
        <v>35</v>
      </c>
      <c r="Q339" s="9">
        <f>Coffee_chain[[#This Row],[Other Expenses]]+Coffee_chain[[#This Row],[Cogs]]+Coffee_chain[[#This Row],[Marketing]]</f>
        <v>91</v>
      </c>
      <c r="R339" s="10">
        <f>(SUM(Coffee_chain[[#This Row],[Profit]])/SUM(Coffee_chain[[#This Row],[Sales]]))</f>
        <v>0.37168141592920356</v>
      </c>
      <c r="S339">
        <f>Coffee_chain[[#This Row],[Target COGS]]-Coffee_chain[[#This Row],[Cogs]]</f>
        <v>-13</v>
      </c>
      <c r="T339" s="13">
        <f>Coffee_chain[[#This Row],[Target Profit]]-Coffee_chain[[#This Row],[Profit]]</f>
        <v>-22</v>
      </c>
      <c r="U339">
        <f>Coffee_chain[[#This Row],[Target Sales]]-Coffee_chain[[#This Row],[Sales]]</f>
        <v>-43</v>
      </c>
      <c r="V339" s="42"/>
    </row>
    <row r="340" spans="1:22" ht="14.25" customHeight="1" x14ac:dyDescent="0.3">
      <c r="A340" s="1">
        <v>216</v>
      </c>
      <c r="B340" s="1">
        <v>51</v>
      </c>
      <c r="C340" s="2">
        <v>41183</v>
      </c>
      <c r="D340" s="1" t="s">
        <v>16</v>
      </c>
      <c r="E340" s="1" t="s">
        <v>17</v>
      </c>
      <c r="F340" s="1">
        <v>46</v>
      </c>
      <c r="G340" s="1" t="s">
        <v>33</v>
      </c>
      <c r="H340" s="1" t="s">
        <v>38</v>
      </c>
      <c r="I340" s="1" t="s">
        <v>39</v>
      </c>
      <c r="J340" s="1">
        <v>-5</v>
      </c>
      <c r="K340" s="1">
        <v>122</v>
      </c>
      <c r="L340" s="1" t="s">
        <v>58</v>
      </c>
      <c r="M340" s="1">
        <v>40</v>
      </c>
      <c r="N340" s="1">
        <v>30</v>
      </c>
      <c r="O340" s="1">
        <v>110</v>
      </c>
      <c r="P340" s="1">
        <v>76</v>
      </c>
      <c r="Q340" s="9">
        <f>Coffee_chain[[#This Row],[Other Expenses]]+Coffee_chain[[#This Row],[Cogs]]+Coffee_chain[[#This Row],[Marketing]]</f>
        <v>173</v>
      </c>
      <c r="R340" s="10">
        <f>(SUM(Coffee_chain[[#This Row],[Profit]])/SUM(Coffee_chain[[#This Row],[Sales]]))</f>
        <v>-4.0983606557377046E-2</v>
      </c>
      <c r="S340">
        <f>Coffee_chain[[#This Row],[Target COGS]]-Coffee_chain[[#This Row],[Cogs]]</f>
        <v>-11</v>
      </c>
      <c r="T340" s="13">
        <f>Coffee_chain[[#This Row],[Target Profit]]-Coffee_chain[[#This Row],[Profit]]</f>
        <v>35</v>
      </c>
      <c r="U340">
        <f>Coffee_chain[[#This Row],[Target Sales]]-Coffee_chain[[#This Row],[Sales]]</f>
        <v>-12</v>
      </c>
      <c r="V340" s="42"/>
    </row>
    <row r="341" spans="1:22" ht="14.25" customHeight="1" x14ac:dyDescent="0.3">
      <c r="A341" s="1">
        <v>440</v>
      </c>
      <c r="B341" s="1">
        <v>52</v>
      </c>
      <c r="C341" s="2">
        <v>41183</v>
      </c>
      <c r="D341" s="1" t="s">
        <v>16</v>
      </c>
      <c r="E341" s="1" t="s">
        <v>17</v>
      </c>
      <c r="F341" s="1">
        <v>17</v>
      </c>
      <c r="G341" s="1" t="s">
        <v>33</v>
      </c>
      <c r="H341" s="1" t="s">
        <v>38</v>
      </c>
      <c r="I341" s="1" t="s">
        <v>43</v>
      </c>
      <c r="J341" s="1">
        <v>26</v>
      </c>
      <c r="K341" s="1">
        <v>123</v>
      </c>
      <c r="L341" s="1" t="s">
        <v>58</v>
      </c>
      <c r="M341" s="1">
        <v>40</v>
      </c>
      <c r="N341" s="1">
        <v>60</v>
      </c>
      <c r="O341" s="1">
        <v>110</v>
      </c>
      <c r="P341" s="1">
        <v>45</v>
      </c>
      <c r="Q341" s="9">
        <f>Coffee_chain[[#This Row],[Other Expenses]]+Coffee_chain[[#This Row],[Cogs]]+Coffee_chain[[#This Row],[Marketing]]</f>
        <v>114</v>
      </c>
      <c r="R341" s="10">
        <f>(SUM(Coffee_chain[[#This Row],[Profit]])/SUM(Coffee_chain[[#This Row],[Sales]]))</f>
        <v>0.21138211382113822</v>
      </c>
      <c r="S341">
        <f>Coffee_chain[[#This Row],[Target COGS]]-Coffee_chain[[#This Row],[Cogs]]</f>
        <v>-12</v>
      </c>
      <c r="T341" s="13">
        <f>Coffee_chain[[#This Row],[Target Profit]]-Coffee_chain[[#This Row],[Profit]]</f>
        <v>34</v>
      </c>
      <c r="U341">
        <f>Coffee_chain[[#This Row],[Target Sales]]-Coffee_chain[[#This Row],[Sales]]</f>
        <v>-13</v>
      </c>
      <c r="V341" s="42"/>
    </row>
    <row r="342" spans="1:22" ht="14.25" customHeight="1" x14ac:dyDescent="0.3">
      <c r="A342" s="1">
        <v>937</v>
      </c>
      <c r="B342" s="1">
        <v>43</v>
      </c>
      <c r="C342" s="2">
        <v>41183</v>
      </c>
      <c r="D342" s="1" t="s">
        <v>16</v>
      </c>
      <c r="E342" s="1" t="s">
        <v>17</v>
      </c>
      <c r="F342" s="1">
        <v>13</v>
      </c>
      <c r="G342" s="1" t="s">
        <v>33</v>
      </c>
      <c r="H342" s="1" t="s">
        <v>38</v>
      </c>
      <c r="I342" s="1" t="s">
        <v>45</v>
      </c>
      <c r="J342" s="1">
        <v>28</v>
      </c>
      <c r="K342" s="1">
        <v>107</v>
      </c>
      <c r="L342" s="1" t="s">
        <v>58</v>
      </c>
      <c r="M342" s="1">
        <v>30</v>
      </c>
      <c r="N342" s="1">
        <v>60</v>
      </c>
      <c r="O342" s="1">
        <v>100</v>
      </c>
      <c r="P342" s="1">
        <v>36</v>
      </c>
      <c r="Q342" s="9">
        <f>Coffee_chain[[#This Row],[Other Expenses]]+Coffee_chain[[#This Row],[Cogs]]+Coffee_chain[[#This Row],[Marketing]]</f>
        <v>92</v>
      </c>
      <c r="R342" s="10">
        <f>(SUM(Coffee_chain[[#This Row],[Profit]])/SUM(Coffee_chain[[#This Row],[Sales]]))</f>
        <v>0.26168224299065418</v>
      </c>
      <c r="S342">
        <f>Coffee_chain[[#This Row],[Target COGS]]-Coffee_chain[[#This Row],[Cogs]]</f>
        <v>-13</v>
      </c>
      <c r="T342" s="13">
        <f>Coffee_chain[[#This Row],[Target Profit]]-Coffee_chain[[#This Row],[Profit]]</f>
        <v>32</v>
      </c>
      <c r="U342">
        <f>Coffee_chain[[#This Row],[Target Sales]]-Coffee_chain[[#This Row],[Sales]]</f>
        <v>-7</v>
      </c>
      <c r="V342" s="42"/>
    </row>
    <row r="343" spans="1:22" ht="14.25" customHeight="1" x14ac:dyDescent="0.3">
      <c r="A343" s="1">
        <v>774</v>
      </c>
      <c r="B343" s="1">
        <v>51</v>
      </c>
      <c r="C343" s="2">
        <v>41183</v>
      </c>
      <c r="D343" s="1" t="s">
        <v>16</v>
      </c>
      <c r="E343" s="1" t="s">
        <v>25</v>
      </c>
      <c r="F343" s="1">
        <v>46</v>
      </c>
      <c r="G343" s="1" t="s">
        <v>33</v>
      </c>
      <c r="H343" s="1" t="s">
        <v>34</v>
      </c>
      <c r="I343" s="1" t="s">
        <v>46</v>
      </c>
      <c r="J343" s="1">
        <v>-11</v>
      </c>
      <c r="K343" s="1">
        <v>116</v>
      </c>
      <c r="L343" s="1" t="s">
        <v>55</v>
      </c>
      <c r="M343" s="1">
        <v>30</v>
      </c>
      <c r="N343" s="1">
        <v>30</v>
      </c>
      <c r="O343" s="1">
        <v>100</v>
      </c>
      <c r="P343" s="1">
        <v>76</v>
      </c>
      <c r="Q343" s="9">
        <f>Coffee_chain[[#This Row],[Other Expenses]]+Coffee_chain[[#This Row],[Cogs]]+Coffee_chain[[#This Row],[Marketing]]</f>
        <v>173</v>
      </c>
      <c r="R343" s="10">
        <f>(SUM(Coffee_chain[[#This Row],[Profit]])/SUM(Coffee_chain[[#This Row],[Sales]]))</f>
        <v>-9.4827586206896547E-2</v>
      </c>
      <c r="S343">
        <f>Coffee_chain[[#This Row],[Target COGS]]-Coffee_chain[[#This Row],[Cogs]]</f>
        <v>-21</v>
      </c>
      <c r="T343" s="13">
        <f>Coffee_chain[[#This Row],[Target Profit]]-Coffee_chain[[#This Row],[Profit]]</f>
        <v>41</v>
      </c>
      <c r="U343">
        <f>Coffee_chain[[#This Row],[Target Sales]]-Coffee_chain[[#This Row],[Sales]]</f>
        <v>-16</v>
      </c>
      <c r="V343" s="42"/>
    </row>
    <row r="344" spans="1:22" ht="14.25" customHeight="1" x14ac:dyDescent="0.3">
      <c r="A344" s="1">
        <v>832</v>
      </c>
      <c r="B344" s="1">
        <v>72</v>
      </c>
      <c r="C344" s="2">
        <v>41183</v>
      </c>
      <c r="D344" s="1" t="s">
        <v>16</v>
      </c>
      <c r="E344" s="1" t="s">
        <v>23</v>
      </c>
      <c r="F344" s="1">
        <v>23</v>
      </c>
      <c r="G344" s="1" t="s">
        <v>33</v>
      </c>
      <c r="H344" s="1" t="s">
        <v>34</v>
      </c>
      <c r="I344" s="1" t="s">
        <v>47</v>
      </c>
      <c r="J344" s="1">
        <v>55</v>
      </c>
      <c r="K344" s="1">
        <v>182</v>
      </c>
      <c r="L344" s="1" t="s">
        <v>24</v>
      </c>
      <c r="M344" s="1">
        <v>40</v>
      </c>
      <c r="N344" s="1">
        <v>50</v>
      </c>
      <c r="O344" s="1">
        <v>110</v>
      </c>
      <c r="P344" s="1">
        <v>55</v>
      </c>
      <c r="Q344" s="9">
        <f>Coffee_chain[[#This Row],[Other Expenses]]+Coffee_chain[[#This Row],[Cogs]]+Coffee_chain[[#This Row],[Marketing]]</f>
        <v>150</v>
      </c>
      <c r="R344" s="10">
        <f>(SUM(Coffee_chain[[#This Row],[Profit]])/SUM(Coffee_chain[[#This Row],[Sales]]))</f>
        <v>0.30219780219780218</v>
      </c>
      <c r="S344">
        <f>Coffee_chain[[#This Row],[Target COGS]]-Coffee_chain[[#This Row],[Cogs]]</f>
        <v>-32</v>
      </c>
      <c r="T344" s="13">
        <f>Coffee_chain[[#This Row],[Target Profit]]-Coffee_chain[[#This Row],[Profit]]</f>
        <v>-5</v>
      </c>
      <c r="U344">
        <f>Coffee_chain[[#This Row],[Target Sales]]-Coffee_chain[[#This Row],[Sales]]</f>
        <v>-72</v>
      </c>
      <c r="V344" s="42"/>
    </row>
    <row r="345" spans="1:22" ht="14.25" customHeight="1" x14ac:dyDescent="0.3">
      <c r="A345" s="1">
        <v>863</v>
      </c>
      <c r="B345" s="1">
        <v>48</v>
      </c>
      <c r="C345" s="2">
        <v>41183</v>
      </c>
      <c r="D345" s="1" t="s">
        <v>16</v>
      </c>
      <c r="E345" s="1" t="s">
        <v>25</v>
      </c>
      <c r="F345" s="1">
        <v>13</v>
      </c>
      <c r="G345" s="1" t="s">
        <v>18</v>
      </c>
      <c r="H345" s="1" t="s">
        <v>26</v>
      </c>
      <c r="I345" s="1" t="s">
        <v>30</v>
      </c>
      <c r="J345" s="1">
        <v>46</v>
      </c>
      <c r="K345" s="1">
        <v>118</v>
      </c>
      <c r="L345" s="1" t="s">
        <v>28</v>
      </c>
      <c r="M345" s="1">
        <v>50</v>
      </c>
      <c r="N345" s="1">
        <v>60</v>
      </c>
      <c r="O345" s="1">
        <v>120</v>
      </c>
      <c r="P345" s="1">
        <v>24</v>
      </c>
      <c r="Q345" s="9">
        <f>Coffee_chain[[#This Row],[Other Expenses]]+Coffee_chain[[#This Row],[Cogs]]+Coffee_chain[[#This Row],[Marketing]]</f>
        <v>85</v>
      </c>
      <c r="R345" s="10">
        <f>(SUM(Coffee_chain[[#This Row],[Profit]])/SUM(Coffee_chain[[#This Row],[Sales]]))</f>
        <v>0.38983050847457629</v>
      </c>
      <c r="S345">
        <f>Coffee_chain[[#This Row],[Target COGS]]-Coffee_chain[[#This Row],[Cogs]]</f>
        <v>2</v>
      </c>
      <c r="T345" s="13">
        <f>Coffee_chain[[#This Row],[Target Profit]]-Coffee_chain[[#This Row],[Profit]]</f>
        <v>14</v>
      </c>
      <c r="U345">
        <f>Coffee_chain[[#This Row],[Target Sales]]-Coffee_chain[[#This Row],[Sales]]</f>
        <v>2</v>
      </c>
      <c r="V345" s="42"/>
    </row>
    <row r="346" spans="1:22" ht="14.25" customHeight="1" x14ac:dyDescent="0.3">
      <c r="A346" s="1">
        <v>985</v>
      </c>
      <c r="B346" s="1">
        <v>60</v>
      </c>
      <c r="C346" s="2">
        <v>41183</v>
      </c>
      <c r="D346" s="1" t="s">
        <v>32</v>
      </c>
      <c r="E346" s="1" t="s">
        <v>23</v>
      </c>
      <c r="F346" s="1">
        <v>18</v>
      </c>
      <c r="G346" s="1" t="s">
        <v>33</v>
      </c>
      <c r="H346" s="1" t="s">
        <v>34</v>
      </c>
      <c r="I346" s="1" t="s">
        <v>46</v>
      </c>
      <c r="J346" s="1">
        <v>58</v>
      </c>
      <c r="K346" s="1">
        <v>159</v>
      </c>
      <c r="L346" s="1" t="s">
        <v>48</v>
      </c>
      <c r="M346" s="1">
        <v>30</v>
      </c>
      <c r="N346" s="1">
        <v>70</v>
      </c>
      <c r="O346" s="1">
        <v>100</v>
      </c>
      <c r="P346" s="1">
        <v>41</v>
      </c>
      <c r="Q346" s="9">
        <f>Coffee_chain[[#This Row],[Other Expenses]]+Coffee_chain[[#This Row],[Cogs]]+Coffee_chain[[#This Row],[Marketing]]</f>
        <v>119</v>
      </c>
      <c r="R346" s="10">
        <f>(SUM(Coffee_chain[[#This Row],[Profit]])/SUM(Coffee_chain[[#This Row],[Sales]]))</f>
        <v>0.36477987421383645</v>
      </c>
      <c r="S346">
        <f>Coffee_chain[[#This Row],[Target COGS]]-Coffee_chain[[#This Row],[Cogs]]</f>
        <v>-30</v>
      </c>
      <c r="T346" s="13">
        <f>Coffee_chain[[#This Row],[Target Profit]]-Coffee_chain[[#This Row],[Profit]]</f>
        <v>12</v>
      </c>
      <c r="U346">
        <f>Coffee_chain[[#This Row],[Target Sales]]-Coffee_chain[[#This Row],[Sales]]</f>
        <v>-59</v>
      </c>
      <c r="V346" s="42"/>
    </row>
    <row r="347" spans="1:22" ht="14.25" customHeight="1" x14ac:dyDescent="0.3">
      <c r="A347" s="1">
        <v>971</v>
      </c>
      <c r="B347" s="1">
        <v>52</v>
      </c>
      <c r="C347" s="2">
        <v>41183</v>
      </c>
      <c r="D347" s="1" t="s">
        <v>32</v>
      </c>
      <c r="E347" s="1" t="s">
        <v>29</v>
      </c>
      <c r="F347" s="1">
        <v>17</v>
      </c>
      <c r="G347" s="1" t="s">
        <v>33</v>
      </c>
      <c r="H347" s="1" t="s">
        <v>34</v>
      </c>
      <c r="I347" s="1" t="s">
        <v>46</v>
      </c>
      <c r="J347" s="1">
        <v>27</v>
      </c>
      <c r="K347" s="1">
        <v>123</v>
      </c>
      <c r="L347" s="1" t="s">
        <v>49</v>
      </c>
      <c r="M347" s="1">
        <v>30</v>
      </c>
      <c r="N347" s="1">
        <v>60</v>
      </c>
      <c r="O347" s="1">
        <v>100</v>
      </c>
      <c r="P347" s="1">
        <v>44</v>
      </c>
      <c r="Q347" s="9">
        <f>Coffee_chain[[#This Row],[Other Expenses]]+Coffee_chain[[#This Row],[Cogs]]+Coffee_chain[[#This Row],[Marketing]]</f>
        <v>113</v>
      </c>
      <c r="R347" s="10">
        <f>(SUM(Coffee_chain[[#This Row],[Profit]])/SUM(Coffee_chain[[#This Row],[Sales]]))</f>
        <v>0.21951219512195122</v>
      </c>
      <c r="S347">
        <f>Coffee_chain[[#This Row],[Target COGS]]-Coffee_chain[[#This Row],[Cogs]]</f>
        <v>-22</v>
      </c>
      <c r="T347" s="13">
        <f>Coffee_chain[[#This Row],[Target Profit]]-Coffee_chain[[#This Row],[Profit]]</f>
        <v>33</v>
      </c>
      <c r="U347">
        <f>Coffee_chain[[#This Row],[Target Sales]]-Coffee_chain[[#This Row],[Sales]]</f>
        <v>-23</v>
      </c>
      <c r="V347" s="42"/>
    </row>
    <row r="348" spans="1:22" ht="14.25" customHeight="1" x14ac:dyDescent="0.3">
      <c r="A348" s="1">
        <v>253</v>
      </c>
      <c r="B348" s="1">
        <v>56</v>
      </c>
      <c r="C348" s="2">
        <v>41183</v>
      </c>
      <c r="D348" s="1" t="s">
        <v>32</v>
      </c>
      <c r="E348" s="1" t="s">
        <v>29</v>
      </c>
      <c r="F348" s="1">
        <v>21</v>
      </c>
      <c r="G348" s="1" t="s">
        <v>33</v>
      </c>
      <c r="H348" s="1" t="s">
        <v>34</v>
      </c>
      <c r="I348" s="1" t="s">
        <v>46</v>
      </c>
      <c r="J348" s="1">
        <v>16</v>
      </c>
      <c r="K348" s="1">
        <v>126</v>
      </c>
      <c r="L348" s="1" t="s">
        <v>53</v>
      </c>
      <c r="M348" s="1">
        <v>40</v>
      </c>
      <c r="N348" s="1">
        <v>50</v>
      </c>
      <c r="O348" s="1">
        <v>110</v>
      </c>
      <c r="P348" s="1">
        <v>54</v>
      </c>
      <c r="Q348" s="9">
        <f>Coffee_chain[[#This Row],[Other Expenses]]+Coffee_chain[[#This Row],[Cogs]]+Coffee_chain[[#This Row],[Marketing]]</f>
        <v>131</v>
      </c>
      <c r="R348" s="10">
        <f>(SUM(Coffee_chain[[#This Row],[Profit]])/SUM(Coffee_chain[[#This Row],[Sales]]))</f>
        <v>0.12698412698412698</v>
      </c>
      <c r="S348">
        <f>Coffee_chain[[#This Row],[Target COGS]]-Coffee_chain[[#This Row],[Cogs]]</f>
        <v>-16</v>
      </c>
      <c r="T348" s="13">
        <f>Coffee_chain[[#This Row],[Target Profit]]-Coffee_chain[[#This Row],[Profit]]</f>
        <v>34</v>
      </c>
      <c r="U348">
        <f>Coffee_chain[[#This Row],[Target Sales]]-Coffee_chain[[#This Row],[Sales]]</f>
        <v>-16</v>
      </c>
      <c r="V348" s="42"/>
    </row>
    <row r="349" spans="1:22" ht="14.25" customHeight="1" x14ac:dyDescent="0.3">
      <c r="A349" s="1">
        <v>405</v>
      </c>
      <c r="B349" s="1">
        <v>56</v>
      </c>
      <c r="C349" s="2">
        <v>41183</v>
      </c>
      <c r="D349" s="1" t="s">
        <v>32</v>
      </c>
      <c r="E349" s="1" t="s">
        <v>23</v>
      </c>
      <c r="F349" s="1">
        <v>21</v>
      </c>
      <c r="G349" s="1" t="s">
        <v>18</v>
      </c>
      <c r="H349" s="1" t="s">
        <v>19</v>
      </c>
      <c r="I349" s="1" t="s">
        <v>50</v>
      </c>
      <c r="J349" s="1">
        <v>16</v>
      </c>
      <c r="K349" s="1">
        <v>126</v>
      </c>
      <c r="L349" s="1" t="s">
        <v>40</v>
      </c>
      <c r="M349" s="1">
        <v>40</v>
      </c>
      <c r="N349" s="1">
        <v>50</v>
      </c>
      <c r="O349" s="1">
        <v>110</v>
      </c>
      <c r="P349" s="1">
        <v>54</v>
      </c>
      <c r="Q349" s="9">
        <f>Coffee_chain[[#This Row],[Other Expenses]]+Coffee_chain[[#This Row],[Cogs]]+Coffee_chain[[#This Row],[Marketing]]</f>
        <v>131</v>
      </c>
      <c r="R349" s="10">
        <f>(SUM(Coffee_chain[[#This Row],[Profit]])/SUM(Coffee_chain[[#This Row],[Sales]]))</f>
        <v>0.12698412698412698</v>
      </c>
      <c r="S349">
        <f>Coffee_chain[[#This Row],[Target COGS]]-Coffee_chain[[#This Row],[Cogs]]</f>
        <v>-16</v>
      </c>
      <c r="T349" s="13">
        <f>Coffee_chain[[#This Row],[Target Profit]]-Coffee_chain[[#This Row],[Profit]]</f>
        <v>34</v>
      </c>
      <c r="U349">
        <f>Coffee_chain[[#This Row],[Target Sales]]-Coffee_chain[[#This Row],[Sales]]</f>
        <v>-16</v>
      </c>
      <c r="V349" s="42"/>
    </row>
    <row r="350" spans="1:22" ht="14.25" customHeight="1" x14ac:dyDescent="0.3">
      <c r="A350" s="1">
        <v>435</v>
      </c>
      <c r="B350" s="1">
        <v>45</v>
      </c>
      <c r="C350" s="2">
        <v>41183</v>
      </c>
      <c r="D350" s="1" t="s">
        <v>32</v>
      </c>
      <c r="E350" s="1" t="s">
        <v>29</v>
      </c>
      <c r="F350" s="1">
        <v>14</v>
      </c>
      <c r="G350" s="1" t="s">
        <v>18</v>
      </c>
      <c r="H350" s="1" t="s">
        <v>19</v>
      </c>
      <c r="I350" s="1" t="s">
        <v>20</v>
      </c>
      <c r="J350" s="1">
        <v>23</v>
      </c>
      <c r="K350" s="1">
        <v>114</v>
      </c>
      <c r="L350" s="1" t="s">
        <v>42</v>
      </c>
      <c r="M350" s="1">
        <v>20</v>
      </c>
      <c r="N350" s="1">
        <v>60</v>
      </c>
      <c r="O350" s="1">
        <v>90</v>
      </c>
      <c r="P350" s="1">
        <v>46</v>
      </c>
      <c r="Q350" s="9">
        <f>Coffee_chain[[#This Row],[Other Expenses]]+Coffee_chain[[#This Row],[Cogs]]+Coffee_chain[[#This Row],[Marketing]]</f>
        <v>105</v>
      </c>
      <c r="R350" s="10">
        <f>(SUM(Coffee_chain[[#This Row],[Profit]])/SUM(Coffee_chain[[#This Row],[Sales]]))</f>
        <v>0.20175438596491227</v>
      </c>
      <c r="S350">
        <f>Coffee_chain[[#This Row],[Target COGS]]-Coffee_chain[[#This Row],[Cogs]]</f>
        <v>-25</v>
      </c>
      <c r="T350" s="13">
        <f>Coffee_chain[[#This Row],[Target Profit]]-Coffee_chain[[#This Row],[Profit]]</f>
        <v>37</v>
      </c>
      <c r="U350">
        <f>Coffee_chain[[#This Row],[Target Sales]]-Coffee_chain[[#This Row],[Sales]]</f>
        <v>-24</v>
      </c>
      <c r="V350" s="42"/>
    </row>
    <row r="351" spans="1:22" ht="14.25" customHeight="1" x14ac:dyDescent="0.3">
      <c r="A351" s="1">
        <v>567</v>
      </c>
      <c r="B351" s="1">
        <v>52</v>
      </c>
      <c r="C351" s="2">
        <v>41214</v>
      </c>
      <c r="D351" s="1" t="s">
        <v>16</v>
      </c>
      <c r="E351" s="1" t="s">
        <v>17</v>
      </c>
      <c r="F351" s="1">
        <v>47</v>
      </c>
      <c r="G351" s="1" t="s">
        <v>33</v>
      </c>
      <c r="H351" s="1" t="s">
        <v>38</v>
      </c>
      <c r="I351" s="1" t="s">
        <v>39</v>
      </c>
      <c r="J351" s="1">
        <v>-3</v>
      </c>
      <c r="K351" s="1">
        <v>125</v>
      </c>
      <c r="L351" s="1" t="s">
        <v>58</v>
      </c>
      <c r="M351" s="1">
        <v>50</v>
      </c>
      <c r="N351" s="1">
        <v>10</v>
      </c>
      <c r="O351" s="1">
        <v>120</v>
      </c>
      <c r="P351" s="1">
        <v>76</v>
      </c>
      <c r="Q351" s="9">
        <f>Coffee_chain[[#This Row],[Other Expenses]]+Coffee_chain[[#This Row],[Cogs]]+Coffee_chain[[#This Row],[Marketing]]</f>
        <v>175</v>
      </c>
      <c r="R351" s="10">
        <f>(SUM(Coffee_chain[[#This Row],[Profit]])/SUM(Coffee_chain[[#This Row],[Sales]]))</f>
        <v>-2.4E-2</v>
      </c>
      <c r="S351">
        <f>Coffee_chain[[#This Row],[Target COGS]]-Coffee_chain[[#This Row],[Cogs]]</f>
        <v>-2</v>
      </c>
      <c r="T351" s="13">
        <f>Coffee_chain[[#This Row],[Target Profit]]-Coffee_chain[[#This Row],[Profit]]</f>
        <v>13</v>
      </c>
      <c r="U351">
        <f>Coffee_chain[[#This Row],[Target Sales]]-Coffee_chain[[#This Row],[Sales]]</f>
        <v>-5</v>
      </c>
      <c r="V351" s="42"/>
    </row>
    <row r="352" spans="1:22" ht="14.25" customHeight="1" x14ac:dyDescent="0.3">
      <c r="A352" s="1">
        <v>614</v>
      </c>
      <c r="B352" s="1">
        <v>46</v>
      </c>
      <c r="C352" s="2">
        <v>41214</v>
      </c>
      <c r="D352" s="1" t="s">
        <v>16</v>
      </c>
      <c r="E352" s="1" t="s">
        <v>17</v>
      </c>
      <c r="F352" s="1">
        <v>14</v>
      </c>
      <c r="G352" s="1" t="s">
        <v>33</v>
      </c>
      <c r="H352" s="1" t="s">
        <v>38</v>
      </c>
      <c r="I352" s="1" t="s">
        <v>45</v>
      </c>
      <c r="J352" s="1">
        <v>32</v>
      </c>
      <c r="K352" s="1">
        <v>114</v>
      </c>
      <c r="L352" s="1" t="s">
        <v>58</v>
      </c>
      <c r="M352" s="1">
        <v>40</v>
      </c>
      <c r="N352" s="1">
        <v>40</v>
      </c>
      <c r="O352" s="1">
        <v>110</v>
      </c>
      <c r="P352" s="1">
        <v>36</v>
      </c>
      <c r="Q352" s="9">
        <f>Coffee_chain[[#This Row],[Other Expenses]]+Coffee_chain[[#This Row],[Cogs]]+Coffee_chain[[#This Row],[Marketing]]</f>
        <v>96</v>
      </c>
      <c r="R352" s="10">
        <f>(SUM(Coffee_chain[[#This Row],[Profit]])/SUM(Coffee_chain[[#This Row],[Sales]]))</f>
        <v>0.2807017543859649</v>
      </c>
      <c r="S352">
        <f>Coffee_chain[[#This Row],[Target COGS]]-Coffee_chain[[#This Row],[Cogs]]</f>
        <v>-6</v>
      </c>
      <c r="T352" s="13">
        <f>Coffee_chain[[#This Row],[Target Profit]]-Coffee_chain[[#This Row],[Profit]]</f>
        <v>8</v>
      </c>
      <c r="U352">
        <f>Coffee_chain[[#This Row],[Target Sales]]-Coffee_chain[[#This Row],[Sales]]</f>
        <v>-4</v>
      </c>
      <c r="V352" s="42"/>
    </row>
    <row r="353" spans="1:22" ht="14.25" customHeight="1" x14ac:dyDescent="0.3">
      <c r="A353" s="1">
        <v>303</v>
      </c>
      <c r="B353" s="1">
        <v>52</v>
      </c>
      <c r="C353" s="2">
        <v>41214</v>
      </c>
      <c r="D353" s="1" t="s">
        <v>16</v>
      </c>
      <c r="E353" s="1" t="s">
        <v>17</v>
      </c>
      <c r="F353" s="1">
        <v>47</v>
      </c>
      <c r="G353" s="1" t="s">
        <v>18</v>
      </c>
      <c r="H353" s="1" t="s">
        <v>19</v>
      </c>
      <c r="I353" s="1" t="s">
        <v>20</v>
      </c>
      <c r="J353" s="1">
        <v>-4</v>
      </c>
      <c r="K353" s="1">
        <v>125</v>
      </c>
      <c r="L353" s="1" t="s">
        <v>21</v>
      </c>
      <c r="M353" s="1">
        <v>40</v>
      </c>
      <c r="N353" s="1">
        <v>10</v>
      </c>
      <c r="O353" s="1">
        <v>110</v>
      </c>
      <c r="P353" s="1">
        <v>77</v>
      </c>
      <c r="Q353" s="9">
        <f>Coffee_chain[[#This Row],[Other Expenses]]+Coffee_chain[[#This Row],[Cogs]]+Coffee_chain[[#This Row],[Marketing]]</f>
        <v>176</v>
      </c>
      <c r="R353" s="10">
        <f>(SUM(Coffee_chain[[#This Row],[Profit]])/SUM(Coffee_chain[[#This Row],[Sales]]))</f>
        <v>-3.2000000000000001E-2</v>
      </c>
      <c r="S353">
        <f>Coffee_chain[[#This Row],[Target COGS]]-Coffee_chain[[#This Row],[Cogs]]</f>
        <v>-12</v>
      </c>
      <c r="T353" s="13">
        <f>Coffee_chain[[#This Row],[Target Profit]]-Coffee_chain[[#This Row],[Profit]]</f>
        <v>14</v>
      </c>
      <c r="U353">
        <f>Coffee_chain[[#This Row],[Target Sales]]-Coffee_chain[[#This Row],[Sales]]</f>
        <v>-15</v>
      </c>
      <c r="V353" s="42"/>
    </row>
    <row r="354" spans="1:22" ht="14.25" customHeight="1" x14ac:dyDescent="0.3">
      <c r="A354" s="1">
        <v>720</v>
      </c>
      <c r="B354" s="1">
        <v>59</v>
      </c>
      <c r="C354" s="2">
        <v>41214</v>
      </c>
      <c r="D354" s="1" t="s">
        <v>16</v>
      </c>
      <c r="E354" s="1" t="s">
        <v>17</v>
      </c>
      <c r="F354" s="1">
        <v>19</v>
      </c>
      <c r="G354" s="1" t="s">
        <v>18</v>
      </c>
      <c r="H354" s="1" t="s">
        <v>19</v>
      </c>
      <c r="I354" s="1" t="s">
        <v>22</v>
      </c>
      <c r="J354" s="1">
        <v>32</v>
      </c>
      <c r="K354" s="1">
        <v>138</v>
      </c>
      <c r="L354" s="1" t="s">
        <v>21</v>
      </c>
      <c r="M354" s="1">
        <v>50</v>
      </c>
      <c r="N354" s="1">
        <v>40</v>
      </c>
      <c r="O354" s="1">
        <v>120</v>
      </c>
      <c r="P354" s="1">
        <v>47</v>
      </c>
      <c r="Q354" s="9">
        <f>Coffee_chain[[#This Row],[Other Expenses]]+Coffee_chain[[#This Row],[Cogs]]+Coffee_chain[[#This Row],[Marketing]]</f>
        <v>125</v>
      </c>
      <c r="R354" s="10">
        <f>(SUM(Coffee_chain[[#This Row],[Profit]])/SUM(Coffee_chain[[#This Row],[Sales]]))</f>
        <v>0.2318840579710145</v>
      </c>
      <c r="S354">
        <f>Coffee_chain[[#This Row],[Target COGS]]-Coffee_chain[[#This Row],[Cogs]]</f>
        <v>-9</v>
      </c>
      <c r="T354" s="13">
        <f>Coffee_chain[[#This Row],[Target Profit]]-Coffee_chain[[#This Row],[Profit]]</f>
        <v>8</v>
      </c>
      <c r="U354">
        <f>Coffee_chain[[#This Row],[Target Sales]]-Coffee_chain[[#This Row],[Sales]]</f>
        <v>-18</v>
      </c>
      <c r="V354" s="42"/>
    </row>
    <row r="355" spans="1:22" ht="14.25" customHeight="1" x14ac:dyDescent="0.3">
      <c r="A355" s="1">
        <v>713</v>
      </c>
      <c r="B355" s="1">
        <v>59</v>
      </c>
      <c r="C355" s="2">
        <v>41214</v>
      </c>
      <c r="D355" s="1" t="s">
        <v>16</v>
      </c>
      <c r="E355" s="1" t="s">
        <v>23</v>
      </c>
      <c r="F355" s="1">
        <v>19</v>
      </c>
      <c r="G355" s="1" t="s">
        <v>18</v>
      </c>
      <c r="H355" s="1" t="s">
        <v>19</v>
      </c>
      <c r="I355" s="1" t="s">
        <v>50</v>
      </c>
      <c r="J355" s="1">
        <v>32</v>
      </c>
      <c r="K355" s="1">
        <v>138</v>
      </c>
      <c r="L355" s="1" t="s">
        <v>24</v>
      </c>
      <c r="M355" s="1">
        <v>50</v>
      </c>
      <c r="N355" s="1">
        <v>40</v>
      </c>
      <c r="O355" s="1">
        <v>120</v>
      </c>
      <c r="P355" s="1">
        <v>47</v>
      </c>
      <c r="Q355" s="9">
        <f>Coffee_chain[[#This Row],[Other Expenses]]+Coffee_chain[[#This Row],[Cogs]]+Coffee_chain[[#This Row],[Marketing]]</f>
        <v>125</v>
      </c>
      <c r="R355" s="10">
        <f>(SUM(Coffee_chain[[#This Row],[Profit]])/SUM(Coffee_chain[[#This Row],[Sales]]))</f>
        <v>0.2318840579710145</v>
      </c>
      <c r="S355">
        <f>Coffee_chain[[#This Row],[Target COGS]]-Coffee_chain[[#This Row],[Cogs]]</f>
        <v>-9</v>
      </c>
      <c r="T355" s="13">
        <f>Coffee_chain[[#This Row],[Target Profit]]-Coffee_chain[[#This Row],[Profit]]</f>
        <v>8</v>
      </c>
      <c r="U355">
        <f>Coffee_chain[[#This Row],[Target Sales]]-Coffee_chain[[#This Row],[Sales]]</f>
        <v>-18</v>
      </c>
      <c r="V355" s="42"/>
    </row>
    <row r="356" spans="1:22" ht="14.25" customHeight="1" x14ac:dyDescent="0.3">
      <c r="A356" s="1">
        <v>718</v>
      </c>
      <c r="B356" s="1">
        <v>50</v>
      </c>
      <c r="C356" s="2">
        <v>41214</v>
      </c>
      <c r="D356" s="1" t="s">
        <v>16</v>
      </c>
      <c r="E356" s="1" t="s">
        <v>25</v>
      </c>
      <c r="F356" s="1">
        <v>14</v>
      </c>
      <c r="G356" s="1" t="s">
        <v>18</v>
      </c>
      <c r="H356" s="1" t="s">
        <v>26</v>
      </c>
      <c r="I356" s="1" t="s">
        <v>30</v>
      </c>
      <c r="J356" s="1">
        <v>47</v>
      </c>
      <c r="K356" s="1">
        <v>123</v>
      </c>
      <c r="L356" s="1" t="s">
        <v>60</v>
      </c>
      <c r="M356" s="1">
        <v>50</v>
      </c>
      <c r="N356" s="1">
        <v>50</v>
      </c>
      <c r="O356" s="1">
        <v>120</v>
      </c>
      <c r="P356" s="1">
        <v>26</v>
      </c>
      <c r="Q356" s="9">
        <f>Coffee_chain[[#This Row],[Other Expenses]]+Coffee_chain[[#This Row],[Cogs]]+Coffee_chain[[#This Row],[Marketing]]</f>
        <v>90</v>
      </c>
      <c r="R356" s="10">
        <f>(SUM(Coffee_chain[[#This Row],[Profit]])/SUM(Coffee_chain[[#This Row],[Sales]]))</f>
        <v>0.38211382113821141</v>
      </c>
      <c r="S356">
        <f>Coffee_chain[[#This Row],[Target COGS]]-Coffee_chain[[#This Row],[Cogs]]</f>
        <v>0</v>
      </c>
      <c r="T356" s="13">
        <f>Coffee_chain[[#This Row],[Target Profit]]-Coffee_chain[[#This Row],[Profit]]</f>
        <v>3</v>
      </c>
      <c r="U356">
        <f>Coffee_chain[[#This Row],[Target Sales]]-Coffee_chain[[#This Row],[Sales]]</f>
        <v>-3</v>
      </c>
      <c r="V356" s="42"/>
    </row>
    <row r="357" spans="1:22" ht="14.25" customHeight="1" x14ac:dyDescent="0.3">
      <c r="A357" s="1">
        <v>860</v>
      </c>
      <c r="B357" s="1">
        <v>53</v>
      </c>
      <c r="C357" s="2">
        <v>41214</v>
      </c>
      <c r="D357" s="1" t="s">
        <v>32</v>
      </c>
      <c r="E357" s="1" t="s">
        <v>25</v>
      </c>
      <c r="F357" s="1">
        <v>17</v>
      </c>
      <c r="G357" s="1" t="s">
        <v>33</v>
      </c>
      <c r="H357" s="1" t="s">
        <v>34</v>
      </c>
      <c r="I357" s="1" t="s">
        <v>35</v>
      </c>
      <c r="J357" s="1">
        <v>26</v>
      </c>
      <c r="K357" s="1">
        <v>124</v>
      </c>
      <c r="L357" s="1" t="s">
        <v>37</v>
      </c>
      <c r="M357" s="1">
        <v>50</v>
      </c>
      <c r="N357" s="1">
        <v>40</v>
      </c>
      <c r="O357" s="1">
        <v>120</v>
      </c>
      <c r="P357" s="1">
        <v>45</v>
      </c>
      <c r="Q357" s="9">
        <f>Coffee_chain[[#This Row],[Other Expenses]]+Coffee_chain[[#This Row],[Cogs]]+Coffee_chain[[#This Row],[Marketing]]</f>
        <v>115</v>
      </c>
      <c r="R357" s="10">
        <f>(SUM(Coffee_chain[[#This Row],[Profit]])/SUM(Coffee_chain[[#This Row],[Sales]]))</f>
        <v>0.20967741935483872</v>
      </c>
      <c r="S357">
        <f>Coffee_chain[[#This Row],[Target COGS]]-Coffee_chain[[#This Row],[Cogs]]</f>
        <v>-3</v>
      </c>
      <c r="T357" s="13">
        <f>Coffee_chain[[#This Row],[Target Profit]]-Coffee_chain[[#This Row],[Profit]]</f>
        <v>14</v>
      </c>
      <c r="U357">
        <f>Coffee_chain[[#This Row],[Target Sales]]-Coffee_chain[[#This Row],[Sales]]</f>
        <v>-4</v>
      </c>
      <c r="V357" s="42"/>
    </row>
    <row r="358" spans="1:22" ht="14.25" customHeight="1" x14ac:dyDescent="0.3">
      <c r="A358" s="1">
        <v>435</v>
      </c>
      <c r="B358" s="1">
        <v>54</v>
      </c>
      <c r="C358" s="2">
        <v>41214</v>
      </c>
      <c r="D358" s="1" t="s">
        <v>32</v>
      </c>
      <c r="E358" s="1" t="s">
        <v>29</v>
      </c>
      <c r="F358" s="1">
        <v>15</v>
      </c>
      <c r="G358" s="1" t="s">
        <v>33</v>
      </c>
      <c r="H358" s="1" t="s">
        <v>34</v>
      </c>
      <c r="I358" s="1" t="s">
        <v>35</v>
      </c>
      <c r="J358" s="1">
        <v>52</v>
      </c>
      <c r="K358" s="1">
        <v>132</v>
      </c>
      <c r="L358" s="1" t="s">
        <v>42</v>
      </c>
      <c r="M358" s="1">
        <v>50</v>
      </c>
      <c r="N358" s="1">
        <v>50</v>
      </c>
      <c r="O358" s="1">
        <v>120</v>
      </c>
      <c r="P358" s="1">
        <v>26</v>
      </c>
      <c r="Q358" s="9">
        <f>Coffee_chain[[#This Row],[Other Expenses]]+Coffee_chain[[#This Row],[Cogs]]+Coffee_chain[[#This Row],[Marketing]]</f>
        <v>95</v>
      </c>
      <c r="R358" s="10">
        <f>(SUM(Coffee_chain[[#This Row],[Profit]])/SUM(Coffee_chain[[#This Row],[Sales]]))</f>
        <v>0.39393939393939392</v>
      </c>
      <c r="S358">
        <f>Coffee_chain[[#This Row],[Target COGS]]-Coffee_chain[[#This Row],[Cogs]]</f>
        <v>-4</v>
      </c>
      <c r="T358" s="13">
        <f>Coffee_chain[[#This Row],[Target Profit]]-Coffee_chain[[#This Row],[Profit]]</f>
        <v>-2</v>
      </c>
      <c r="U358">
        <f>Coffee_chain[[#This Row],[Target Sales]]-Coffee_chain[[#This Row],[Sales]]</f>
        <v>-12</v>
      </c>
      <c r="V358" s="42"/>
    </row>
    <row r="359" spans="1:22" ht="14.25" customHeight="1" x14ac:dyDescent="0.3">
      <c r="A359" s="1">
        <v>505</v>
      </c>
      <c r="B359" s="1">
        <v>43</v>
      </c>
      <c r="C359" s="2">
        <v>41214</v>
      </c>
      <c r="D359" s="1" t="s">
        <v>32</v>
      </c>
      <c r="E359" s="1" t="s">
        <v>23</v>
      </c>
      <c r="F359" s="1">
        <v>14</v>
      </c>
      <c r="G359" s="1" t="s">
        <v>33</v>
      </c>
      <c r="H359" s="1" t="s">
        <v>38</v>
      </c>
      <c r="I359" s="1" t="s">
        <v>45</v>
      </c>
      <c r="J359" s="1">
        <v>20</v>
      </c>
      <c r="K359" s="1">
        <v>109</v>
      </c>
      <c r="L359" s="1" t="s">
        <v>57</v>
      </c>
      <c r="M359" s="1">
        <v>50</v>
      </c>
      <c r="N359" s="1">
        <v>30</v>
      </c>
      <c r="O359" s="1">
        <v>120</v>
      </c>
      <c r="P359" s="1">
        <v>46</v>
      </c>
      <c r="Q359" s="9">
        <f>Coffee_chain[[#This Row],[Other Expenses]]+Coffee_chain[[#This Row],[Cogs]]+Coffee_chain[[#This Row],[Marketing]]</f>
        <v>103</v>
      </c>
      <c r="R359" s="10">
        <f>(SUM(Coffee_chain[[#This Row],[Profit]])/SUM(Coffee_chain[[#This Row],[Sales]]))</f>
        <v>0.1834862385321101</v>
      </c>
      <c r="S359">
        <f>Coffee_chain[[#This Row],[Target COGS]]-Coffee_chain[[#This Row],[Cogs]]</f>
        <v>7</v>
      </c>
      <c r="T359" s="13">
        <f>Coffee_chain[[#This Row],[Target Profit]]-Coffee_chain[[#This Row],[Profit]]</f>
        <v>10</v>
      </c>
      <c r="U359">
        <f>Coffee_chain[[#This Row],[Target Sales]]-Coffee_chain[[#This Row],[Sales]]</f>
        <v>11</v>
      </c>
      <c r="V359" s="42"/>
    </row>
    <row r="360" spans="1:22" ht="14.25" customHeight="1" x14ac:dyDescent="0.3">
      <c r="A360" s="1">
        <v>504</v>
      </c>
      <c r="B360" s="1">
        <v>61</v>
      </c>
      <c r="C360" s="2">
        <v>41214</v>
      </c>
      <c r="D360" s="1" t="s">
        <v>32</v>
      </c>
      <c r="E360" s="1" t="s">
        <v>23</v>
      </c>
      <c r="F360" s="1">
        <v>55</v>
      </c>
      <c r="G360" s="1" t="s">
        <v>33</v>
      </c>
      <c r="H360" s="1" t="s">
        <v>34</v>
      </c>
      <c r="I360" s="1" t="s">
        <v>47</v>
      </c>
      <c r="J360" s="1">
        <v>1</v>
      </c>
      <c r="K360" s="1">
        <v>147</v>
      </c>
      <c r="L360" s="1" t="s">
        <v>48</v>
      </c>
      <c r="M360" s="1">
        <v>40</v>
      </c>
      <c r="N360" s="1">
        <v>10</v>
      </c>
      <c r="O360" s="1">
        <v>110</v>
      </c>
      <c r="P360" s="1">
        <v>85</v>
      </c>
      <c r="Q360" s="9">
        <f>Coffee_chain[[#This Row],[Other Expenses]]+Coffee_chain[[#This Row],[Cogs]]+Coffee_chain[[#This Row],[Marketing]]</f>
        <v>201</v>
      </c>
      <c r="R360" s="10">
        <f>(SUM(Coffee_chain[[#This Row],[Profit]])/SUM(Coffee_chain[[#This Row],[Sales]]))</f>
        <v>6.8027210884353739E-3</v>
      </c>
      <c r="S360">
        <f>Coffee_chain[[#This Row],[Target COGS]]-Coffee_chain[[#This Row],[Cogs]]</f>
        <v>-21</v>
      </c>
      <c r="T360" s="13">
        <f>Coffee_chain[[#This Row],[Target Profit]]-Coffee_chain[[#This Row],[Profit]]</f>
        <v>9</v>
      </c>
      <c r="U360">
        <f>Coffee_chain[[#This Row],[Target Sales]]-Coffee_chain[[#This Row],[Sales]]</f>
        <v>-37</v>
      </c>
      <c r="V360" s="42"/>
    </row>
    <row r="361" spans="1:22" ht="14.25" customHeight="1" x14ac:dyDescent="0.3">
      <c r="A361" s="1">
        <v>541</v>
      </c>
      <c r="B361" s="1">
        <v>55</v>
      </c>
      <c r="C361" s="2">
        <v>41214</v>
      </c>
      <c r="D361" s="1" t="s">
        <v>32</v>
      </c>
      <c r="E361" s="1" t="s">
        <v>29</v>
      </c>
      <c r="F361" s="1">
        <v>20</v>
      </c>
      <c r="G361" s="1" t="s">
        <v>33</v>
      </c>
      <c r="H361" s="1" t="s">
        <v>34</v>
      </c>
      <c r="I361" s="1" t="s">
        <v>47</v>
      </c>
      <c r="J361" s="1">
        <v>16</v>
      </c>
      <c r="K361" s="1">
        <v>124</v>
      </c>
      <c r="L361" s="1" t="s">
        <v>49</v>
      </c>
      <c r="M361" s="1">
        <v>50</v>
      </c>
      <c r="N361" s="1">
        <v>30</v>
      </c>
      <c r="O361" s="1">
        <v>120</v>
      </c>
      <c r="P361" s="1">
        <v>53</v>
      </c>
      <c r="Q361" s="9">
        <f>Coffee_chain[[#This Row],[Other Expenses]]+Coffee_chain[[#This Row],[Cogs]]+Coffee_chain[[#This Row],[Marketing]]</f>
        <v>128</v>
      </c>
      <c r="R361" s="10">
        <f>(SUM(Coffee_chain[[#This Row],[Profit]])/SUM(Coffee_chain[[#This Row],[Sales]]))</f>
        <v>0.12903225806451613</v>
      </c>
      <c r="S361">
        <f>Coffee_chain[[#This Row],[Target COGS]]-Coffee_chain[[#This Row],[Cogs]]</f>
        <v>-5</v>
      </c>
      <c r="T361" s="13">
        <f>Coffee_chain[[#This Row],[Target Profit]]-Coffee_chain[[#This Row],[Profit]]</f>
        <v>14</v>
      </c>
      <c r="U361">
        <f>Coffee_chain[[#This Row],[Target Sales]]-Coffee_chain[[#This Row],[Sales]]</f>
        <v>-4</v>
      </c>
      <c r="V361" s="42"/>
    </row>
    <row r="362" spans="1:22" ht="14.25" customHeight="1" x14ac:dyDescent="0.3">
      <c r="A362" s="1">
        <v>860</v>
      </c>
      <c r="B362" s="1">
        <v>82</v>
      </c>
      <c r="C362" s="2">
        <v>41214</v>
      </c>
      <c r="D362" s="1" t="s">
        <v>32</v>
      </c>
      <c r="E362" s="1" t="s">
        <v>25</v>
      </c>
      <c r="F362" s="1">
        <v>31</v>
      </c>
      <c r="G362" s="1" t="s">
        <v>18</v>
      </c>
      <c r="H362" s="1" t="s">
        <v>19</v>
      </c>
      <c r="I362" s="1" t="s">
        <v>20</v>
      </c>
      <c r="J362" s="1">
        <v>38</v>
      </c>
      <c r="K362" s="1">
        <v>184</v>
      </c>
      <c r="L362" s="1" t="s">
        <v>37</v>
      </c>
      <c r="M362" s="1">
        <v>60</v>
      </c>
      <c r="N362" s="1">
        <v>30</v>
      </c>
      <c r="O362" s="1">
        <v>130</v>
      </c>
      <c r="P362" s="1">
        <v>64</v>
      </c>
      <c r="Q362" s="9">
        <f>Coffee_chain[[#This Row],[Other Expenses]]+Coffee_chain[[#This Row],[Cogs]]+Coffee_chain[[#This Row],[Marketing]]</f>
        <v>177</v>
      </c>
      <c r="R362" s="10">
        <f>(SUM(Coffee_chain[[#This Row],[Profit]])/SUM(Coffee_chain[[#This Row],[Sales]]))</f>
        <v>0.20652173913043478</v>
      </c>
      <c r="S362">
        <f>Coffee_chain[[#This Row],[Target COGS]]-Coffee_chain[[#This Row],[Cogs]]</f>
        <v>-22</v>
      </c>
      <c r="T362" s="13">
        <f>Coffee_chain[[#This Row],[Target Profit]]-Coffee_chain[[#This Row],[Profit]]</f>
        <v>-8</v>
      </c>
      <c r="U362">
        <f>Coffee_chain[[#This Row],[Target Sales]]-Coffee_chain[[#This Row],[Sales]]</f>
        <v>-54</v>
      </c>
      <c r="V362" s="42"/>
    </row>
    <row r="363" spans="1:22" ht="14.25" customHeight="1" x14ac:dyDescent="0.3">
      <c r="A363" s="1">
        <v>715</v>
      </c>
      <c r="B363" s="1">
        <v>61</v>
      </c>
      <c r="C363" s="2">
        <v>41214</v>
      </c>
      <c r="D363" s="1" t="s">
        <v>32</v>
      </c>
      <c r="E363" s="1" t="s">
        <v>17</v>
      </c>
      <c r="F363" s="1">
        <v>55</v>
      </c>
      <c r="G363" s="1" t="s">
        <v>18</v>
      </c>
      <c r="H363" s="1" t="s">
        <v>26</v>
      </c>
      <c r="I363" s="1" t="s">
        <v>54</v>
      </c>
      <c r="J363" s="1">
        <v>2</v>
      </c>
      <c r="K363" s="1">
        <v>147</v>
      </c>
      <c r="L363" s="1" t="s">
        <v>52</v>
      </c>
      <c r="M363" s="1">
        <v>50</v>
      </c>
      <c r="N363" s="1">
        <v>0</v>
      </c>
      <c r="O363" s="1">
        <v>120</v>
      </c>
      <c r="P363" s="1">
        <v>84</v>
      </c>
      <c r="Q363" s="9">
        <f>Coffee_chain[[#This Row],[Other Expenses]]+Coffee_chain[[#This Row],[Cogs]]+Coffee_chain[[#This Row],[Marketing]]</f>
        <v>200</v>
      </c>
      <c r="R363" s="10">
        <f>(SUM(Coffee_chain[[#This Row],[Profit]])/SUM(Coffee_chain[[#This Row],[Sales]]))</f>
        <v>1.3605442176870748E-2</v>
      </c>
      <c r="S363">
        <f>Coffee_chain[[#This Row],[Target COGS]]-Coffee_chain[[#This Row],[Cogs]]</f>
        <v>-11</v>
      </c>
      <c r="T363" s="13">
        <f>Coffee_chain[[#This Row],[Target Profit]]-Coffee_chain[[#This Row],[Profit]]</f>
        <v>-2</v>
      </c>
      <c r="U363">
        <f>Coffee_chain[[#This Row],[Target Sales]]-Coffee_chain[[#This Row],[Sales]]</f>
        <v>-27</v>
      </c>
      <c r="V363" s="42"/>
    </row>
    <row r="364" spans="1:22" ht="14.25" customHeight="1" x14ac:dyDescent="0.3">
      <c r="A364" s="1">
        <v>425</v>
      </c>
      <c r="B364" s="1">
        <v>53</v>
      </c>
      <c r="C364" s="2">
        <v>41214</v>
      </c>
      <c r="D364" s="1" t="s">
        <v>32</v>
      </c>
      <c r="E364" s="1" t="s">
        <v>29</v>
      </c>
      <c r="F364" s="1">
        <v>16</v>
      </c>
      <c r="G364" s="1" t="s">
        <v>18</v>
      </c>
      <c r="H364" s="1" t="s">
        <v>26</v>
      </c>
      <c r="I364" s="1" t="s">
        <v>27</v>
      </c>
      <c r="J364" s="1">
        <v>49</v>
      </c>
      <c r="K364" s="1">
        <v>141</v>
      </c>
      <c r="L364" s="1" t="s">
        <v>53</v>
      </c>
      <c r="M364" s="1">
        <v>30</v>
      </c>
      <c r="N364" s="1">
        <v>50</v>
      </c>
      <c r="O364" s="1">
        <v>100</v>
      </c>
      <c r="P364" s="1">
        <v>39</v>
      </c>
      <c r="Q364" s="9">
        <f>Coffee_chain[[#This Row],[Other Expenses]]+Coffee_chain[[#This Row],[Cogs]]+Coffee_chain[[#This Row],[Marketing]]</f>
        <v>108</v>
      </c>
      <c r="R364" s="10">
        <f>(SUM(Coffee_chain[[#This Row],[Profit]])/SUM(Coffee_chain[[#This Row],[Sales]]))</f>
        <v>0.3475177304964539</v>
      </c>
      <c r="S364">
        <f>Coffee_chain[[#This Row],[Target COGS]]-Coffee_chain[[#This Row],[Cogs]]</f>
        <v>-23</v>
      </c>
      <c r="T364" s="13">
        <f>Coffee_chain[[#This Row],[Target Profit]]-Coffee_chain[[#This Row],[Profit]]</f>
        <v>1</v>
      </c>
      <c r="U364">
        <f>Coffee_chain[[#This Row],[Target Sales]]-Coffee_chain[[#This Row],[Sales]]</f>
        <v>-41</v>
      </c>
      <c r="V364" s="42"/>
    </row>
    <row r="365" spans="1:22" ht="14.25" customHeight="1" x14ac:dyDescent="0.3">
      <c r="A365" s="1">
        <v>419</v>
      </c>
      <c r="B365" s="1">
        <v>47</v>
      </c>
      <c r="C365" s="2">
        <v>41244</v>
      </c>
      <c r="D365" s="1" t="s">
        <v>16</v>
      </c>
      <c r="E365" s="1" t="s">
        <v>17</v>
      </c>
      <c r="F365" s="1">
        <v>42</v>
      </c>
      <c r="G365" s="1" t="s">
        <v>33</v>
      </c>
      <c r="H365" s="1" t="s">
        <v>38</v>
      </c>
      <c r="I365" s="1" t="s">
        <v>39</v>
      </c>
      <c r="J365" s="1">
        <v>-6</v>
      </c>
      <c r="K365" s="1">
        <v>112</v>
      </c>
      <c r="L365" s="1" t="s">
        <v>58</v>
      </c>
      <c r="M365" s="1">
        <v>40</v>
      </c>
      <c r="N365" s="1">
        <v>10</v>
      </c>
      <c r="O365" s="1">
        <v>110</v>
      </c>
      <c r="P365" s="1">
        <v>71</v>
      </c>
      <c r="Q365" s="9">
        <f>Coffee_chain[[#This Row],[Other Expenses]]+Coffee_chain[[#This Row],[Cogs]]+Coffee_chain[[#This Row],[Marketing]]</f>
        <v>160</v>
      </c>
      <c r="R365" s="10">
        <f>(SUM(Coffee_chain[[#This Row],[Profit]])/SUM(Coffee_chain[[#This Row],[Sales]]))</f>
        <v>-5.3571428571428568E-2</v>
      </c>
      <c r="S365">
        <f>Coffee_chain[[#This Row],[Target COGS]]-Coffee_chain[[#This Row],[Cogs]]</f>
        <v>-7</v>
      </c>
      <c r="T365" s="13">
        <f>Coffee_chain[[#This Row],[Target Profit]]-Coffee_chain[[#This Row],[Profit]]</f>
        <v>16</v>
      </c>
      <c r="U365">
        <f>Coffee_chain[[#This Row],[Target Sales]]-Coffee_chain[[#This Row],[Sales]]</f>
        <v>-2</v>
      </c>
      <c r="V365" s="42"/>
    </row>
    <row r="366" spans="1:22" ht="14.25" customHeight="1" x14ac:dyDescent="0.3">
      <c r="A366" s="1">
        <v>513</v>
      </c>
      <c r="B366" s="1">
        <v>54</v>
      </c>
      <c r="C366" s="2">
        <v>41244</v>
      </c>
      <c r="D366" s="1" t="s">
        <v>16</v>
      </c>
      <c r="E366" s="1" t="s">
        <v>17</v>
      </c>
      <c r="F366" s="1">
        <v>17</v>
      </c>
      <c r="G366" s="1" t="s">
        <v>33</v>
      </c>
      <c r="H366" s="1" t="s">
        <v>38</v>
      </c>
      <c r="I366" s="1" t="s">
        <v>43</v>
      </c>
      <c r="J366" s="1">
        <v>29</v>
      </c>
      <c r="K366" s="1">
        <v>127</v>
      </c>
      <c r="L366" s="1" t="s">
        <v>58</v>
      </c>
      <c r="M366" s="1">
        <v>50</v>
      </c>
      <c r="N366" s="1">
        <v>40</v>
      </c>
      <c r="O366" s="1">
        <v>120</v>
      </c>
      <c r="P366" s="1">
        <v>44</v>
      </c>
      <c r="Q366" s="9">
        <f>Coffee_chain[[#This Row],[Other Expenses]]+Coffee_chain[[#This Row],[Cogs]]+Coffee_chain[[#This Row],[Marketing]]</f>
        <v>115</v>
      </c>
      <c r="R366" s="10">
        <f>(SUM(Coffee_chain[[#This Row],[Profit]])/SUM(Coffee_chain[[#This Row],[Sales]]))</f>
        <v>0.2283464566929134</v>
      </c>
      <c r="S366">
        <f>Coffee_chain[[#This Row],[Target COGS]]-Coffee_chain[[#This Row],[Cogs]]</f>
        <v>-4</v>
      </c>
      <c r="T366" s="13">
        <f>Coffee_chain[[#This Row],[Target Profit]]-Coffee_chain[[#This Row],[Profit]]</f>
        <v>11</v>
      </c>
      <c r="U366">
        <f>Coffee_chain[[#This Row],[Target Sales]]-Coffee_chain[[#This Row],[Sales]]</f>
        <v>-7</v>
      </c>
      <c r="V366" s="42"/>
    </row>
    <row r="367" spans="1:22" ht="14.25" customHeight="1" x14ac:dyDescent="0.3">
      <c r="A367" s="1">
        <v>512</v>
      </c>
      <c r="B367" s="1">
        <v>67</v>
      </c>
      <c r="C367" s="2">
        <v>41244</v>
      </c>
      <c r="D367" s="1" t="s">
        <v>16</v>
      </c>
      <c r="E367" s="1" t="s">
        <v>23</v>
      </c>
      <c r="F367" s="1">
        <v>22</v>
      </c>
      <c r="G367" s="1" t="s">
        <v>33</v>
      </c>
      <c r="H367" s="1" t="s">
        <v>34</v>
      </c>
      <c r="I367" s="1" t="s">
        <v>47</v>
      </c>
      <c r="J367" s="1">
        <v>47</v>
      </c>
      <c r="K367" s="1">
        <v>168</v>
      </c>
      <c r="L367" s="1" t="s">
        <v>24</v>
      </c>
      <c r="M367" s="1">
        <v>50</v>
      </c>
      <c r="N367" s="1">
        <v>30</v>
      </c>
      <c r="O367" s="1">
        <v>120</v>
      </c>
      <c r="P367" s="1">
        <v>54</v>
      </c>
      <c r="Q367" s="9">
        <f>Coffee_chain[[#This Row],[Other Expenses]]+Coffee_chain[[#This Row],[Cogs]]+Coffee_chain[[#This Row],[Marketing]]</f>
        <v>143</v>
      </c>
      <c r="R367" s="10">
        <f>(SUM(Coffee_chain[[#This Row],[Profit]])/SUM(Coffee_chain[[#This Row],[Sales]]))</f>
        <v>0.27976190476190477</v>
      </c>
      <c r="S367">
        <f>Coffee_chain[[#This Row],[Target COGS]]-Coffee_chain[[#This Row],[Cogs]]</f>
        <v>-17</v>
      </c>
      <c r="T367" s="13">
        <f>Coffee_chain[[#This Row],[Target Profit]]-Coffee_chain[[#This Row],[Profit]]</f>
        <v>-17</v>
      </c>
      <c r="U367">
        <f>Coffee_chain[[#This Row],[Target Sales]]-Coffee_chain[[#This Row],[Sales]]</f>
        <v>-48</v>
      </c>
      <c r="V367" s="42"/>
    </row>
    <row r="368" spans="1:22" ht="14.25" customHeight="1" x14ac:dyDescent="0.3">
      <c r="A368" s="1">
        <v>309</v>
      </c>
      <c r="B368" s="1">
        <v>54</v>
      </c>
      <c r="C368" s="2">
        <v>41244</v>
      </c>
      <c r="D368" s="1" t="s">
        <v>16</v>
      </c>
      <c r="E368" s="1" t="s">
        <v>17</v>
      </c>
      <c r="F368" s="1">
        <v>15</v>
      </c>
      <c r="G368" s="1" t="s">
        <v>18</v>
      </c>
      <c r="H368" s="1" t="s">
        <v>26</v>
      </c>
      <c r="I368" s="1" t="s">
        <v>27</v>
      </c>
      <c r="J368" s="1">
        <v>53</v>
      </c>
      <c r="K368" s="1">
        <v>133</v>
      </c>
      <c r="L368" s="1" t="s">
        <v>56</v>
      </c>
      <c r="M368" s="1">
        <v>40</v>
      </c>
      <c r="N368" s="1">
        <v>50</v>
      </c>
      <c r="O368" s="1">
        <v>110</v>
      </c>
      <c r="P368" s="1">
        <v>26</v>
      </c>
      <c r="Q368" s="9">
        <f>Coffee_chain[[#This Row],[Other Expenses]]+Coffee_chain[[#This Row],[Cogs]]+Coffee_chain[[#This Row],[Marketing]]</f>
        <v>95</v>
      </c>
      <c r="R368" s="10">
        <f>(SUM(Coffee_chain[[#This Row],[Profit]])/SUM(Coffee_chain[[#This Row],[Sales]]))</f>
        <v>0.39849624060150374</v>
      </c>
      <c r="S368">
        <f>Coffee_chain[[#This Row],[Target COGS]]-Coffee_chain[[#This Row],[Cogs]]</f>
        <v>-14</v>
      </c>
      <c r="T368" s="13">
        <f>Coffee_chain[[#This Row],[Target Profit]]-Coffee_chain[[#This Row],[Profit]]</f>
        <v>-3</v>
      </c>
      <c r="U368">
        <f>Coffee_chain[[#This Row],[Target Sales]]-Coffee_chain[[#This Row],[Sales]]</f>
        <v>-23</v>
      </c>
      <c r="V368" s="42"/>
    </row>
    <row r="369" spans="1:22" ht="14.25" customHeight="1" x14ac:dyDescent="0.3">
      <c r="A369" s="1">
        <v>816</v>
      </c>
      <c r="B369" s="1">
        <v>63</v>
      </c>
      <c r="C369" s="2">
        <v>41244</v>
      </c>
      <c r="D369" s="1" t="s">
        <v>32</v>
      </c>
      <c r="E369" s="1" t="s">
        <v>17</v>
      </c>
      <c r="F369" s="1">
        <v>19</v>
      </c>
      <c r="G369" s="1" t="s">
        <v>33</v>
      </c>
      <c r="H369" s="1" t="s">
        <v>38</v>
      </c>
      <c r="I369" s="1" t="s">
        <v>39</v>
      </c>
      <c r="J369" s="1">
        <v>36</v>
      </c>
      <c r="K369" s="1">
        <v>139</v>
      </c>
      <c r="L369" s="1" t="s">
        <v>51</v>
      </c>
      <c r="M369" s="1">
        <v>60</v>
      </c>
      <c r="N369" s="1">
        <v>40</v>
      </c>
      <c r="O369" s="1">
        <v>130</v>
      </c>
      <c r="P369" s="1">
        <v>40</v>
      </c>
      <c r="Q369" s="9">
        <f>Coffee_chain[[#This Row],[Other Expenses]]+Coffee_chain[[#This Row],[Cogs]]+Coffee_chain[[#This Row],[Marketing]]</f>
        <v>122</v>
      </c>
      <c r="R369" s="10">
        <f>(SUM(Coffee_chain[[#This Row],[Profit]])/SUM(Coffee_chain[[#This Row],[Sales]]))</f>
        <v>0.25899280575539568</v>
      </c>
      <c r="S369">
        <f>Coffee_chain[[#This Row],[Target COGS]]-Coffee_chain[[#This Row],[Cogs]]</f>
        <v>-3</v>
      </c>
      <c r="T369" s="13">
        <f>Coffee_chain[[#This Row],[Target Profit]]-Coffee_chain[[#This Row],[Profit]]</f>
        <v>4</v>
      </c>
      <c r="U369">
        <f>Coffee_chain[[#This Row],[Target Sales]]-Coffee_chain[[#This Row],[Sales]]</f>
        <v>-9</v>
      </c>
      <c r="V369" s="42"/>
    </row>
    <row r="370" spans="1:22" ht="14.25" customHeight="1" x14ac:dyDescent="0.3">
      <c r="A370" s="1">
        <v>959</v>
      </c>
      <c r="B370" s="1">
        <v>49</v>
      </c>
      <c r="C370" s="2">
        <v>41244</v>
      </c>
      <c r="D370" s="1" t="s">
        <v>32</v>
      </c>
      <c r="E370" s="1" t="s">
        <v>25</v>
      </c>
      <c r="F370" s="1">
        <v>16</v>
      </c>
      <c r="G370" s="1" t="s">
        <v>33</v>
      </c>
      <c r="H370" s="1" t="s">
        <v>34</v>
      </c>
      <c r="I370" s="1" t="s">
        <v>35</v>
      </c>
      <c r="J370" s="1">
        <v>21</v>
      </c>
      <c r="K370" s="1">
        <v>114</v>
      </c>
      <c r="L370" s="1" t="s">
        <v>37</v>
      </c>
      <c r="M370" s="1">
        <v>40</v>
      </c>
      <c r="N370" s="1">
        <v>40</v>
      </c>
      <c r="O370" s="1">
        <v>110</v>
      </c>
      <c r="P370" s="1">
        <v>44</v>
      </c>
      <c r="Q370" s="9">
        <f>Coffee_chain[[#This Row],[Other Expenses]]+Coffee_chain[[#This Row],[Cogs]]+Coffee_chain[[#This Row],[Marketing]]</f>
        <v>109</v>
      </c>
      <c r="R370" s="10">
        <f>(SUM(Coffee_chain[[#This Row],[Profit]])/SUM(Coffee_chain[[#This Row],[Sales]]))</f>
        <v>0.18421052631578946</v>
      </c>
      <c r="S370">
        <f>Coffee_chain[[#This Row],[Target COGS]]-Coffee_chain[[#This Row],[Cogs]]</f>
        <v>-9</v>
      </c>
      <c r="T370" s="13">
        <f>Coffee_chain[[#This Row],[Target Profit]]-Coffee_chain[[#This Row],[Profit]]</f>
        <v>19</v>
      </c>
      <c r="U370">
        <f>Coffee_chain[[#This Row],[Target Sales]]-Coffee_chain[[#This Row],[Sales]]</f>
        <v>-4</v>
      </c>
      <c r="V370" s="42"/>
    </row>
    <row r="371" spans="1:22" ht="14.25" customHeight="1" x14ac:dyDescent="0.3">
      <c r="A371" s="1">
        <v>435</v>
      </c>
      <c r="B371" s="1">
        <v>50</v>
      </c>
      <c r="C371" s="2">
        <v>41244</v>
      </c>
      <c r="D371" s="1" t="s">
        <v>32</v>
      </c>
      <c r="E371" s="1" t="s">
        <v>29</v>
      </c>
      <c r="F371" s="1">
        <v>14</v>
      </c>
      <c r="G371" s="1" t="s">
        <v>33</v>
      </c>
      <c r="H371" s="1" t="s">
        <v>34</v>
      </c>
      <c r="I371" s="1" t="s">
        <v>35</v>
      </c>
      <c r="J371" s="1">
        <v>47</v>
      </c>
      <c r="K371" s="1">
        <v>123</v>
      </c>
      <c r="L371" s="1" t="s">
        <v>42</v>
      </c>
      <c r="M371" s="1">
        <v>40</v>
      </c>
      <c r="N371" s="1">
        <v>50</v>
      </c>
      <c r="O371" s="1">
        <v>110</v>
      </c>
      <c r="P371" s="1">
        <v>26</v>
      </c>
      <c r="Q371" s="9">
        <f>Coffee_chain[[#This Row],[Other Expenses]]+Coffee_chain[[#This Row],[Cogs]]+Coffee_chain[[#This Row],[Marketing]]</f>
        <v>90</v>
      </c>
      <c r="R371" s="10">
        <f>(SUM(Coffee_chain[[#This Row],[Profit]])/SUM(Coffee_chain[[#This Row],[Sales]]))</f>
        <v>0.38211382113821141</v>
      </c>
      <c r="S371">
        <f>Coffee_chain[[#This Row],[Target COGS]]-Coffee_chain[[#This Row],[Cogs]]</f>
        <v>-10</v>
      </c>
      <c r="T371" s="13">
        <f>Coffee_chain[[#This Row],[Target Profit]]-Coffee_chain[[#This Row],[Profit]]</f>
        <v>3</v>
      </c>
      <c r="U371">
        <f>Coffee_chain[[#This Row],[Target Sales]]-Coffee_chain[[#This Row],[Sales]]</f>
        <v>-13</v>
      </c>
      <c r="V371" s="42"/>
    </row>
    <row r="372" spans="1:22" ht="14.25" customHeight="1" x14ac:dyDescent="0.3">
      <c r="A372" s="1">
        <v>603</v>
      </c>
      <c r="B372" s="1">
        <v>52</v>
      </c>
      <c r="C372" s="2">
        <v>41244</v>
      </c>
      <c r="D372" s="1" t="s">
        <v>32</v>
      </c>
      <c r="E372" s="1" t="s">
        <v>25</v>
      </c>
      <c r="F372" s="1">
        <v>16</v>
      </c>
      <c r="G372" s="1" t="s">
        <v>33</v>
      </c>
      <c r="H372" s="1" t="s">
        <v>38</v>
      </c>
      <c r="I372" s="1" t="s">
        <v>43</v>
      </c>
      <c r="J372" s="1">
        <v>37</v>
      </c>
      <c r="K372" s="1">
        <v>127</v>
      </c>
      <c r="L372" s="1" t="s">
        <v>44</v>
      </c>
      <c r="M372" s="1">
        <v>40</v>
      </c>
      <c r="N372" s="1">
        <v>50</v>
      </c>
      <c r="O372" s="1">
        <v>110</v>
      </c>
      <c r="P372" s="1">
        <v>38</v>
      </c>
      <c r="Q372" s="9">
        <f>Coffee_chain[[#This Row],[Other Expenses]]+Coffee_chain[[#This Row],[Cogs]]+Coffee_chain[[#This Row],[Marketing]]</f>
        <v>106</v>
      </c>
      <c r="R372" s="10">
        <f>(SUM(Coffee_chain[[#This Row],[Profit]])/SUM(Coffee_chain[[#This Row],[Sales]]))</f>
        <v>0.29133858267716534</v>
      </c>
      <c r="S372">
        <f>Coffee_chain[[#This Row],[Target COGS]]-Coffee_chain[[#This Row],[Cogs]]</f>
        <v>-12</v>
      </c>
      <c r="T372" s="13">
        <f>Coffee_chain[[#This Row],[Target Profit]]-Coffee_chain[[#This Row],[Profit]]</f>
        <v>13</v>
      </c>
      <c r="U372">
        <f>Coffee_chain[[#This Row],[Target Sales]]-Coffee_chain[[#This Row],[Sales]]</f>
        <v>-17</v>
      </c>
      <c r="V372" s="42"/>
    </row>
    <row r="373" spans="1:22" ht="14.25" customHeight="1" x14ac:dyDescent="0.3">
      <c r="A373" s="1">
        <v>475</v>
      </c>
      <c r="B373" s="1">
        <v>55</v>
      </c>
      <c r="C373" s="2">
        <v>41244</v>
      </c>
      <c r="D373" s="1" t="s">
        <v>32</v>
      </c>
      <c r="E373" s="1" t="s">
        <v>25</v>
      </c>
      <c r="F373" s="1">
        <v>49</v>
      </c>
      <c r="G373" s="1" t="s">
        <v>33</v>
      </c>
      <c r="H373" s="1" t="s">
        <v>34</v>
      </c>
      <c r="I373" s="1" t="s">
        <v>46</v>
      </c>
      <c r="J373" s="1">
        <v>-2</v>
      </c>
      <c r="K373" s="1">
        <v>131</v>
      </c>
      <c r="L373" s="1" t="s">
        <v>37</v>
      </c>
      <c r="M373" s="1">
        <v>50</v>
      </c>
      <c r="N373" s="1">
        <v>10</v>
      </c>
      <c r="O373" s="1">
        <v>120</v>
      </c>
      <c r="P373" s="1">
        <v>78</v>
      </c>
      <c r="Q373" s="9">
        <f>Coffee_chain[[#This Row],[Other Expenses]]+Coffee_chain[[#This Row],[Cogs]]+Coffee_chain[[#This Row],[Marketing]]</f>
        <v>182</v>
      </c>
      <c r="R373" s="10">
        <f>(SUM(Coffee_chain[[#This Row],[Profit]])/SUM(Coffee_chain[[#This Row],[Sales]]))</f>
        <v>-1.5267175572519083E-2</v>
      </c>
      <c r="S373">
        <f>Coffee_chain[[#This Row],[Target COGS]]-Coffee_chain[[#This Row],[Cogs]]</f>
        <v>-5</v>
      </c>
      <c r="T373" s="13">
        <f>Coffee_chain[[#This Row],[Target Profit]]-Coffee_chain[[#This Row],[Profit]]</f>
        <v>12</v>
      </c>
      <c r="U373">
        <f>Coffee_chain[[#This Row],[Target Sales]]-Coffee_chain[[#This Row],[Sales]]</f>
        <v>-11</v>
      </c>
      <c r="V373" s="42"/>
    </row>
    <row r="374" spans="1:22" ht="14.25" customHeight="1" x14ac:dyDescent="0.3">
      <c r="A374" s="1">
        <v>603</v>
      </c>
      <c r="B374" s="1">
        <v>49</v>
      </c>
      <c r="C374" s="2">
        <v>41244</v>
      </c>
      <c r="D374" s="1" t="s">
        <v>32</v>
      </c>
      <c r="E374" s="1" t="s">
        <v>25</v>
      </c>
      <c r="F374" s="1">
        <v>44</v>
      </c>
      <c r="G374" s="1" t="s">
        <v>33</v>
      </c>
      <c r="H374" s="1" t="s">
        <v>34</v>
      </c>
      <c r="I374" s="1" t="s">
        <v>46</v>
      </c>
      <c r="J374" s="1">
        <v>-4</v>
      </c>
      <c r="K374" s="1">
        <v>118</v>
      </c>
      <c r="L374" s="1" t="s">
        <v>44</v>
      </c>
      <c r="M374" s="1">
        <v>40</v>
      </c>
      <c r="N374" s="1">
        <v>10</v>
      </c>
      <c r="O374" s="1">
        <v>110</v>
      </c>
      <c r="P374" s="1">
        <v>73</v>
      </c>
      <c r="Q374" s="9">
        <f>Coffee_chain[[#This Row],[Other Expenses]]+Coffee_chain[[#This Row],[Cogs]]+Coffee_chain[[#This Row],[Marketing]]</f>
        <v>166</v>
      </c>
      <c r="R374" s="10">
        <f>(SUM(Coffee_chain[[#This Row],[Profit]])/SUM(Coffee_chain[[#This Row],[Sales]]))</f>
        <v>-3.3898305084745763E-2</v>
      </c>
      <c r="S374">
        <f>Coffee_chain[[#This Row],[Target COGS]]-Coffee_chain[[#This Row],[Cogs]]</f>
        <v>-9</v>
      </c>
      <c r="T374" s="13">
        <f>Coffee_chain[[#This Row],[Target Profit]]-Coffee_chain[[#This Row],[Profit]]</f>
        <v>14</v>
      </c>
      <c r="U374">
        <f>Coffee_chain[[#This Row],[Target Sales]]-Coffee_chain[[#This Row],[Sales]]</f>
        <v>-8</v>
      </c>
      <c r="V374" s="42"/>
    </row>
    <row r="375" spans="1:22" ht="14.25" customHeight="1" x14ac:dyDescent="0.3">
      <c r="A375" s="1">
        <v>503</v>
      </c>
      <c r="B375" s="1">
        <v>41</v>
      </c>
      <c r="C375" s="2">
        <v>41244</v>
      </c>
      <c r="D375" s="1" t="s">
        <v>32</v>
      </c>
      <c r="E375" s="1" t="s">
        <v>29</v>
      </c>
      <c r="F375" s="1">
        <v>13</v>
      </c>
      <c r="G375" s="1" t="s">
        <v>33</v>
      </c>
      <c r="H375" s="1" t="s">
        <v>38</v>
      </c>
      <c r="I375" s="1" t="s">
        <v>45</v>
      </c>
      <c r="J375" s="1">
        <v>1</v>
      </c>
      <c r="K375" s="1">
        <v>98</v>
      </c>
      <c r="L375" s="1" t="s">
        <v>49</v>
      </c>
      <c r="M375" s="1">
        <v>40</v>
      </c>
      <c r="N375" s="1">
        <v>20</v>
      </c>
      <c r="O375" s="1">
        <v>110</v>
      </c>
      <c r="P375" s="1">
        <v>56</v>
      </c>
      <c r="Q375" s="9">
        <f>Coffee_chain[[#This Row],[Other Expenses]]+Coffee_chain[[#This Row],[Cogs]]+Coffee_chain[[#This Row],[Marketing]]</f>
        <v>110</v>
      </c>
      <c r="R375" s="10">
        <f>(SUM(Coffee_chain[[#This Row],[Profit]])/SUM(Coffee_chain[[#This Row],[Sales]]))</f>
        <v>1.020408163265306E-2</v>
      </c>
      <c r="S375">
        <f>Coffee_chain[[#This Row],[Target COGS]]-Coffee_chain[[#This Row],[Cogs]]</f>
        <v>-1</v>
      </c>
      <c r="T375" s="13">
        <f>Coffee_chain[[#This Row],[Target Profit]]-Coffee_chain[[#This Row],[Profit]]</f>
        <v>19</v>
      </c>
      <c r="U375">
        <f>Coffee_chain[[#This Row],[Target Sales]]-Coffee_chain[[#This Row],[Sales]]</f>
        <v>12</v>
      </c>
      <c r="V375" s="42"/>
    </row>
    <row r="376" spans="1:22" ht="14.25" customHeight="1" x14ac:dyDescent="0.3">
      <c r="A376" s="1">
        <v>503</v>
      </c>
      <c r="B376" s="1">
        <v>54</v>
      </c>
      <c r="C376" s="2">
        <v>41244</v>
      </c>
      <c r="D376" s="1" t="s">
        <v>32</v>
      </c>
      <c r="E376" s="1" t="s">
        <v>29</v>
      </c>
      <c r="F376" s="1">
        <v>17</v>
      </c>
      <c r="G376" s="1" t="s">
        <v>33</v>
      </c>
      <c r="H376" s="1" t="s">
        <v>34</v>
      </c>
      <c r="I376" s="1" t="s">
        <v>46</v>
      </c>
      <c r="J376" s="1">
        <v>28</v>
      </c>
      <c r="K376" s="1">
        <v>127</v>
      </c>
      <c r="L376" s="1" t="s">
        <v>49</v>
      </c>
      <c r="M376" s="1">
        <v>50</v>
      </c>
      <c r="N376" s="1">
        <v>40</v>
      </c>
      <c r="O376" s="1">
        <v>120</v>
      </c>
      <c r="P376" s="1">
        <v>45</v>
      </c>
      <c r="Q376" s="9">
        <f>Coffee_chain[[#This Row],[Other Expenses]]+Coffee_chain[[#This Row],[Cogs]]+Coffee_chain[[#This Row],[Marketing]]</f>
        <v>116</v>
      </c>
      <c r="R376" s="10">
        <f>(SUM(Coffee_chain[[#This Row],[Profit]])/SUM(Coffee_chain[[#This Row],[Sales]]))</f>
        <v>0.22047244094488189</v>
      </c>
      <c r="S376">
        <f>Coffee_chain[[#This Row],[Target COGS]]-Coffee_chain[[#This Row],[Cogs]]</f>
        <v>-4</v>
      </c>
      <c r="T376" s="13">
        <f>Coffee_chain[[#This Row],[Target Profit]]-Coffee_chain[[#This Row],[Profit]]</f>
        <v>12</v>
      </c>
      <c r="U376">
        <f>Coffee_chain[[#This Row],[Target Sales]]-Coffee_chain[[#This Row],[Sales]]</f>
        <v>-7</v>
      </c>
      <c r="V376" s="42"/>
    </row>
    <row r="377" spans="1:22" ht="14.25" customHeight="1" x14ac:dyDescent="0.3">
      <c r="A377" s="1">
        <v>405</v>
      </c>
      <c r="B377" s="1">
        <v>65</v>
      </c>
      <c r="C377" s="2">
        <v>41244</v>
      </c>
      <c r="D377" s="1" t="s">
        <v>32</v>
      </c>
      <c r="E377" s="1" t="s">
        <v>23</v>
      </c>
      <c r="F377" s="1">
        <v>24</v>
      </c>
      <c r="G377" s="1" t="s">
        <v>18</v>
      </c>
      <c r="H377" s="1" t="s">
        <v>19</v>
      </c>
      <c r="I377" s="1" t="s">
        <v>50</v>
      </c>
      <c r="J377" s="1">
        <v>22</v>
      </c>
      <c r="K377" s="1">
        <v>145</v>
      </c>
      <c r="L377" s="1" t="s">
        <v>40</v>
      </c>
      <c r="M377" s="1">
        <v>60</v>
      </c>
      <c r="N377" s="1">
        <v>20</v>
      </c>
      <c r="O377" s="1">
        <v>130</v>
      </c>
      <c r="P377" s="1">
        <v>58</v>
      </c>
      <c r="Q377" s="9">
        <f>Coffee_chain[[#This Row],[Other Expenses]]+Coffee_chain[[#This Row],[Cogs]]+Coffee_chain[[#This Row],[Marketing]]</f>
        <v>147</v>
      </c>
      <c r="R377" s="10">
        <f>(SUM(Coffee_chain[[#This Row],[Profit]])/SUM(Coffee_chain[[#This Row],[Sales]]))</f>
        <v>0.15172413793103448</v>
      </c>
      <c r="S377">
        <f>Coffee_chain[[#This Row],[Target COGS]]-Coffee_chain[[#This Row],[Cogs]]</f>
        <v>-5</v>
      </c>
      <c r="T377" s="13">
        <f>Coffee_chain[[#This Row],[Target Profit]]-Coffee_chain[[#This Row],[Profit]]</f>
        <v>-2</v>
      </c>
      <c r="U377">
        <f>Coffee_chain[[#This Row],[Target Sales]]-Coffee_chain[[#This Row],[Sales]]</f>
        <v>-15</v>
      </c>
      <c r="V377" s="42"/>
    </row>
    <row r="378" spans="1:22" ht="14.25" customHeight="1" x14ac:dyDescent="0.3">
      <c r="A378" s="1">
        <v>435</v>
      </c>
      <c r="B378" s="1">
        <v>52</v>
      </c>
      <c r="C378" s="2">
        <v>41244</v>
      </c>
      <c r="D378" s="1" t="s">
        <v>32</v>
      </c>
      <c r="E378" s="1" t="s">
        <v>29</v>
      </c>
      <c r="F378" s="1">
        <v>16</v>
      </c>
      <c r="G378" s="1" t="s">
        <v>18</v>
      </c>
      <c r="H378" s="1" t="s">
        <v>19</v>
      </c>
      <c r="I378" s="1" t="s">
        <v>50</v>
      </c>
      <c r="J378" s="1">
        <v>36</v>
      </c>
      <c r="K378" s="1">
        <v>127</v>
      </c>
      <c r="L378" s="1" t="s">
        <v>42</v>
      </c>
      <c r="M378" s="1">
        <v>40</v>
      </c>
      <c r="N378" s="1">
        <v>40</v>
      </c>
      <c r="O378" s="1">
        <v>110</v>
      </c>
      <c r="P378" s="1">
        <v>39</v>
      </c>
      <c r="Q378" s="9">
        <f>Coffee_chain[[#This Row],[Other Expenses]]+Coffee_chain[[#This Row],[Cogs]]+Coffee_chain[[#This Row],[Marketing]]</f>
        <v>107</v>
      </c>
      <c r="R378" s="10">
        <f>(SUM(Coffee_chain[[#This Row],[Profit]])/SUM(Coffee_chain[[#This Row],[Sales]]))</f>
        <v>0.28346456692913385</v>
      </c>
      <c r="S378">
        <f>Coffee_chain[[#This Row],[Target COGS]]-Coffee_chain[[#This Row],[Cogs]]</f>
        <v>-12</v>
      </c>
      <c r="T378" s="13">
        <f>Coffee_chain[[#This Row],[Target Profit]]-Coffee_chain[[#This Row],[Profit]]</f>
        <v>4</v>
      </c>
      <c r="U378">
        <f>Coffee_chain[[#This Row],[Target Sales]]-Coffee_chain[[#This Row],[Sales]]</f>
        <v>-17</v>
      </c>
      <c r="V378" s="42"/>
    </row>
    <row r="379" spans="1:22" ht="14.25" customHeight="1" x14ac:dyDescent="0.3">
      <c r="A379" s="1">
        <v>801</v>
      </c>
      <c r="B379" s="1">
        <v>48</v>
      </c>
      <c r="C379" s="2">
        <v>41244</v>
      </c>
      <c r="D379" s="1" t="s">
        <v>32</v>
      </c>
      <c r="E379" s="1" t="s">
        <v>29</v>
      </c>
      <c r="F379" s="1">
        <v>15</v>
      </c>
      <c r="G379" s="1" t="s">
        <v>18</v>
      </c>
      <c r="H379" s="1" t="s">
        <v>19</v>
      </c>
      <c r="I379" s="1" t="s">
        <v>20</v>
      </c>
      <c r="J379" s="1">
        <v>28</v>
      </c>
      <c r="K379" s="1">
        <v>122</v>
      </c>
      <c r="L379" s="1" t="s">
        <v>42</v>
      </c>
      <c r="M379" s="1">
        <v>40</v>
      </c>
      <c r="N379" s="1">
        <v>40</v>
      </c>
      <c r="O379" s="1">
        <v>110</v>
      </c>
      <c r="P379" s="1">
        <v>46</v>
      </c>
      <c r="Q379" s="9">
        <f>Coffee_chain[[#This Row],[Other Expenses]]+Coffee_chain[[#This Row],[Cogs]]+Coffee_chain[[#This Row],[Marketing]]</f>
        <v>109</v>
      </c>
      <c r="R379" s="10">
        <f>(SUM(Coffee_chain[[#This Row],[Profit]])/SUM(Coffee_chain[[#This Row],[Sales]]))</f>
        <v>0.22950819672131148</v>
      </c>
      <c r="S379">
        <f>Coffee_chain[[#This Row],[Target COGS]]-Coffee_chain[[#This Row],[Cogs]]</f>
        <v>-8</v>
      </c>
      <c r="T379" s="13">
        <f>Coffee_chain[[#This Row],[Target Profit]]-Coffee_chain[[#This Row],[Profit]]</f>
        <v>12</v>
      </c>
      <c r="U379">
        <f>Coffee_chain[[#This Row],[Target Sales]]-Coffee_chain[[#This Row],[Sales]]</f>
        <v>-12</v>
      </c>
      <c r="V379" s="42"/>
    </row>
    <row r="380" spans="1:22" ht="14.25" customHeight="1" x14ac:dyDescent="0.3">
      <c r="A380" s="1">
        <v>425</v>
      </c>
      <c r="B380" s="1">
        <v>49</v>
      </c>
      <c r="C380" s="2">
        <v>41244</v>
      </c>
      <c r="D380" s="1" t="s">
        <v>32</v>
      </c>
      <c r="E380" s="1" t="s">
        <v>29</v>
      </c>
      <c r="F380" s="1">
        <v>13</v>
      </c>
      <c r="G380" s="1" t="s">
        <v>18</v>
      </c>
      <c r="H380" s="1" t="s">
        <v>19</v>
      </c>
      <c r="I380" s="1" t="s">
        <v>20</v>
      </c>
      <c r="J380" s="1">
        <v>46</v>
      </c>
      <c r="K380" s="1">
        <v>120</v>
      </c>
      <c r="L380" s="1" t="s">
        <v>53</v>
      </c>
      <c r="M380" s="1">
        <v>40</v>
      </c>
      <c r="N380" s="1">
        <v>50</v>
      </c>
      <c r="O380" s="1">
        <v>110</v>
      </c>
      <c r="P380" s="1">
        <v>25</v>
      </c>
      <c r="Q380" s="9">
        <f>Coffee_chain[[#This Row],[Other Expenses]]+Coffee_chain[[#This Row],[Cogs]]+Coffee_chain[[#This Row],[Marketing]]</f>
        <v>87</v>
      </c>
      <c r="R380" s="10">
        <f>(SUM(Coffee_chain[[#This Row],[Profit]])/SUM(Coffee_chain[[#This Row],[Sales]]))</f>
        <v>0.38333333333333336</v>
      </c>
      <c r="S380">
        <f>Coffee_chain[[#This Row],[Target COGS]]-Coffee_chain[[#This Row],[Cogs]]</f>
        <v>-9</v>
      </c>
      <c r="T380" s="13">
        <f>Coffee_chain[[#This Row],[Target Profit]]-Coffee_chain[[#This Row],[Profit]]</f>
        <v>4</v>
      </c>
      <c r="U380">
        <f>Coffee_chain[[#This Row],[Target Sales]]-Coffee_chain[[#This Row],[Sales]]</f>
        <v>-10</v>
      </c>
      <c r="V380" s="42"/>
    </row>
    <row r="381" spans="1:22" ht="14.25" customHeight="1" x14ac:dyDescent="0.3">
      <c r="A381" s="1">
        <v>860</v>
      </c>
      <c r="B381" s="1">
        <v>50</v>
      </c>
      <c r="C381" s="2">
        <v>41244</v>
      </c>
      <c r="D381" s="1" t="s">
        <v>32</v>
      </c>
      <c r="E381" s="1" t="s">
        <v>25</v>
      </c>
      <c r="F381" s="1">
        <v>14</v>
      </c>
      <c r="G381" s="1" t="s">
        <v>18</v>
      </c>
      <c r="H381" s="1" t="s">
        <v>26</v>
      </c>
      <c r="I381" s="1" t="s">
        <v>27</v>
      </c>
      <c r="J381" s="1">
        <v>47</v>
      </c>
      <c r="K381" s="1">
        <v>123</v>
      </c>
      <c r="L381" s="1" t="s">
        <v>37</v>
      </c>
      <c r="M381" s="1">
        <v>50</v>
      </c>
      <c r="N381" s="1">
        <v>50</v>
      </c>
      <c r="O381" s="1">
        <v>120</v>
      </c>
      <c r="P381" s="1">
        <v>26</v>
      </c>
      <c r="Q381" s="9">
        <f>Coffee_chain[[#This Row],[Other Expenses]]+Coffee_chain[[#This Row],[Cogs]]+Coffee_chain[[#This Row],[Marketing]]</f>
        <v>90</v>
      </c>
      <c r="R381" s="10">
        <f>(SUM(Coffee_chain[[#This Row],[Profit]])/SUM(Coffee_chain[[#This Row],[Sales]]))</f>
        <v>0.38211382113821141</v>
      </c>
      <c r="S381">
        <f>Coffee_chain[[#This Row],[Target COGS]]-Coffee_chain[[#This Row],[Cogs]]</f>
        <v>0</v>
      </c>
      <c r="T381" s="13">
        <f>Coffee_chain[[#This Row],[Target Profit]]-Coffee_chain[[#This Row],[Profit]]</f>
        <v>3</v>
      </c>
      <c r="U381">
        <f>Coffee_chain[[#This Row],[Target Sales]]-Coffee_chain[[#This Row],[Sales]]</f>
        <v>-3</v>
      </c>
      <c r="V381" s="42"/>
    </row>
    <row r="382" spans="1:22" ht="14.25" customHeight="1" x14ac:dyDescent="0.3">
      <c r="A382" s="1">
        <v>234</v>
      </c>
      <c r="B382" s="1">
        <v>51</v>
      </c>
      <c r="C382" s="2">
        <v>41548</v>
      </c>
      <c r="D382" s="1" t="s">
        <v>16</v>
      </c>
      <c r="E382" s="1" t="s">
        <v>17</v>
      </c>
      <c r="F382" s="1">
        <v>46</v>
      </c>
      <c r="G382" s="1" t="s">
        <v>33</v>
      </c>
      <c r="H382" s="1" t="s">
        <v>38</v>
      </c>
      <c r="I382" s="1" t="s">
        <v>39</v>
      </c>
      <c r="J382" s="3">
        <v>-7</v>
      </c>
      <c r="K382" s="1">
        <v>130</v>
      </c>
      <c r="L382" s="1" t="s">
        <v>58</v>
      </c>
      <c r="M382" s="1">
        <v>40</v>
      </c>
      <c r="N382" s="1">
        <v>30</v>
      </c>
      <c r="O382" s="1">
        <v>110</v>
      </c>
      <c r="P382" s="1">
        <v>76</v>
      </c>
      <c r="Q382" s="9">
        <f>Coffee_chain[[#This Row],[Other Expenses]]+Coffee_chain[[#This Row],[Cogs]]+Coffee_chain[[#This Row],[Marketing]]</f>
        <v>173</v>
      </c>
      <c r="R382" s="10">
        <f>(SUM(Coffee_chain[[#This Row],[Profit]])/SUM(Coffee_chain[[#This Row],[Sales]]))</f>
        <v>-5.3846153846153849E-2</v>
      </c>
      <c r="S382">
        <f>Coffee_chain[[#This Row],[Target COGS]]-Coffee_chain[[#This Row],[Cogs]]</f>
        <v>-11</v>
      </c>
      <c r="T382" s="13">
        <f>Coffee_chain[[#This Row],[Target Profit]]-Coffee_chain[[#This Row],[Profit]]</f>
        <v>37</v>
      </c>
      <c r="U382">
        <f>Coffee_chain[[#This Row],[Target Sales]]-Coffee_chain[[#This Row],[Sales]]</f>
        <v>-20</v>
      </c>
      <c r="V382" s="42"/>
    </row>
    <row r="383" spans="1:22" ht="14.25" customHeight="1" x14ac:dyDescent="0.3">
      <c r="A383" s="1">
        <v>614</v>
      </c>
      <c r="B383" s="1">
        <v>52</v>
      </c>
      <c r="C383" s="2">
        <v>41548</v>
      </c>
      <c r="D383" s="1" t="s">
        <v>16</v>
      </c>
      <c r="E383" s="1" t="s">
        <v>17</v>
      </c>
      <c r="F383" s="1">
        <v>17</v>
      </c>
      <c r="G383" s="1" t="s">
        <v>33</v>
      </c>
      <c r="H383" s="1" t="s">
        <v>38</v>
      </c>
      <c r="I383" s="1" t="s">
        <v>43</v>
      </c>
      <c r="J383" s="3">
        <v>39</v>
      </c>
      <c r="K383" s="1">
        <v>131</v>
      </c>
      <c r="L383" s="1" t="s">
        <v>58</v>
      </c>
      <c r="M383" s="1">
        <v>40</v>
      </c>
      <c r="N383" s="1">
        <v>60</v>
      </c>
      <c r="O383" s="1">
        <v>110</v>
      </c>
      <c r="P383" s="1">
        <v>45</v>
      </c>
      <c r="Q383" s="9">
        <f>Coffee_chain[[#This Row],[Other Expenses]]+Coffee_chain[[#This Row],[Cogs]]+Coffee_chain[[#This Row],[Marketing]]</f>
        <v>114</v>
      </c>
      <c r="R383" s="10">
        <f>(SUM(Coffee_chain[[#This Row],[Profit]])/SUM(Coffee_chain[[#This Row],[Sales]]))</f>
        <v>0.29770992366412213</v>
      </c>
      <c r="S383">
        <f>Coffee_chain[[#This Row],[Target COGS]]-Coffee_chain[[#This Row],[Cogs]]</f>
        <v>-12</v>
      </c>
      <c r="T383" s="13">
        <f>Coffee_chain[[#This Row],[Target Profit]]-Coffee_chain[[#This Row],[Profit]]</f>
        <v>21</v>
      </c>
      <c r="U383">
        <f>Coffee_chain[[#This Row],[Target Sales]]-Coffee_chain[[#This Row],[Sales]]</f>
        <v>-21</v>
      </c>
      <c r="V383" s="42"/>
    </row>
    <row r="384" spans="1:22" ht="14.25" customHeight="1" x14ac:dyDescent="0.3">
      <c r="A384" s="1">
        <v>937</v>
      </c>
      <c r="B384" s="1">
        <v>43</v>
      </c>
      <c r="C384" s="2">
        <v>41548</v>
      </c>
      <c r="D384" s="1" t="s">
        <v>16</v>
      </c>
      <c r="E384" s="1" t="s">
        <v>17</v>
      </c>
      <c r="F384" s="1">
        <v>13</v>
      </c>
      <c r="G384" s="1" t="s">
        <v>33</v>
      </c>
      <c r="H384" s="1" t="s">
        <v>38</v>
      </c>
      <c r="I384" s="1" t="s">
        <v>45</v>
      </c>
      <c r="J384" s="3">
        <v>42</v>
      </c>
      <c r="K384" s="1">
        <v>114</v>
      </c>
      <c r="L384" s="1" t="s">
        <v>58</v>
      </c>
      <c r="M384" s="1">
        <v>30</v>
      </c>
      <c r="N384" s="1">
        <v>60</v>
      </c>
      <c r="O384" s="1">
        <v>100</v>
      </c>
      <c r="P384" s="1">
        <v>36</v>
      </c>
      <c r="Q384" s="9">
        <f>Coffee_chain[[#This Row],[Other Expenses]]+Coffee_chain[[#This Row],[Cogs]]+Coffee_chain[[#This Row],[Marketing]]</f>
        <v>92</v>
      </c>
      <c r="R384" s="10">
        <f>(SUM(Coffee_chain[[#This Row],[Profit]])/SUM(Coffee_chain[[#This Row],[Sales]]))</f>
        <v>0.36842105263157893</v>
      </c>
      <c r="S384">
        <f>Coffee_chain[[#This Row],[Target COGS]]-Coffee_chain[[#This Row],[Cogs]]</f>
        <v>-13</v>
      </c>
      <c r="T384" s="13">
        <f>Coffee_chain[[#This Row],[Target Profit]]-Coffee_chain[[#This Row],[Profit]]</f>
        <v>18</v>
      </c>
      <c r="U384">
        <f>Coffee_chain[[#This Row],[Target Sales]]-Coffee_chain[[#This Row],[Sales]]</f>
        <v>-14</v>
      </c>
      <c r="V384" s="42"/>
    </row>
    <row r="385" spans="1:22" ht="14.25" customHeight="1" x14ac:dyDescent="0.3">
      <c r="A385" s="1">
        <v>774</v>
      </c>
      <c r="B385" s="1">
        <v>51</v>
      </c>
      <c r="C385" s="2">
        <v>41548</v>
      </c>
      <c r="D385" s="1" t="s">
        <v>16</v>
      </c>
      <c r="E385" s="1" t="s">
        <v>25</v>
      </c>
      <c r="F385" s="1">
        <v>46</v>
      </c>
      <c r="G385" s="1" t="s">
        <v>33</v>
      </c>
      <c r="H385" s="1" t="s">
        <v>34</v>
      </c>
      <c r="I385" s="1" t="s">
        <v>46</v>
      </c>
      <c r="J385" s="3">
        <v>-16</v>
      </c>
      <c r="K385" s="1">
        <v>124</v>
      </c>
      <c r="L385" s="1" t="s">
        <v>55</v>
      </c>
      <c r="M385" s="1">
        <v>30</v>
      </c>
      <c r="N385" s="1">
        <v>30</v>
      </c>
      <c r="O385" s="1">
        <v>100</v>
      </c>
      <c r="P385" s="1">
        <v>76</v>
      </c>
      <c r="Q385" s="9">
        <f>Coffee_chain[[#This Row],[Other Expenses]]+Coffee_chain[[#This Row],[Cogs]]+Coffee_chain[[#This Row],[Marketing]]</f>
        <v>173</v>
      </c>
      <c r="R385" s="10">
        <f>(SUM(Coffee_chain[[#This Row],[Profit]])/SUM(Coffee_chain[[#This Row],[Sales]]))</f>
        <v>-0.12903225806451613</v>
      </c>
      <c r="S385">
        <f>Coffee_chain[[#This Row],[Target COGS]]-Coffee_chain[[#This Row],[Cogs]]</f>
        <v>-21</v>
      </c>
      <c r="T385" s="13">
        <f>Coffee_chain[[#This Row],[Target Profit]]-Coffee_chain[[#This Row],[Profit]]</f>
        <v>46</v>
      </c>
      <c r="U385">
        <f>Coffee_chain[[#This Row],[Target Sales]]-Coffee_chain[[#This Row],[Sales]]</f>
        <v>-24</v>
      </c>
      <c r="V385" s="42"/>
    </row>
    <row r="386" spans="1:22" ht="14.25" customHeight="1" x14ac:dyDescent="0.3">
      <c r="A386" s="1">
        <v>682</v>
      </c>
      <c r="B386" s="1">
        <v>72</v>
      </c>
      <c r="C386" s="2">
        <v>41548</v>
      </c>
      <c r="D386" s="1" t="s">
        <v>16</v>
      </c>
      <c r="E386" s="1" t="s">
        <v>23</v>
      </c>
      <c r="F386" s="1">
        <v>23</v>
      </c>
      <c r="G386" s="1" t="s">
        <v>33</v>
      </c>
      <c r="H386" s="1" t="s">
        <v>34</v>
      </c>
      <c r="I386" s="1" t="s">
        <v>47</v>
      </c>
      <c r="J386" s="3">
        <v>82</v>
      </c>
      <c r="K386" s="1">
        <v>194</v>
      </c>
      <c r="L386" s="1" t="s">
        <v>24</v>
      </c>
      <c r="M386" s="1">
        <v>40</v>
      </c>
      <c r="N386" s="1">
        <v>50</v>
      </c>
      <c r="O386" s="1">
        <v>110</v>
      </c>
      <c r="P386" s="1">
        <v>55</v>
      </c>
      <c r="Q386" s="9">
        <f>Coffee_chain[[#This Row],[Other Expenses]]+Coffee_chain[[#This Row],[Cogs]]+Coffee_chain[[#This Row],[Marketing]]</f>
        <v>150</v>
      </c>
      <c r="R386" s="10">
        <f>(SUM(Coffee_chain[[#This Row],[Profit]])/SUM(Coffee_chain[[#This Row],[Sales]]))</f>
        <v>0.42268041237113402</v>
      </c>
      <c r="S386">
        <f>Coffee_chain[[#This Row],[Target COGS]]-Coffee_chain[[#This Row],[Cogs]]</f>
        <v>-32</v>
      </c>
      <c r="T386" s="13">
        <f>Coffee_chain[[#This Row],[Target Profit]]-Coffee_chain[[#This Row],[Profit]]</f>
        <v>-32</v>
      </c>
      <c r="U386">
        <f>Coffee_chain[[#This Row],[Target Sales]]-Coffee_chain[[#This Row],[Sales]]</f>
        <v>-84</v>
      </c>
      <c r="V386" s="42"/>
    </row>
    <row r="387" spans="1:22" ht="14.25" customHeight="1" x14ac:dyDescent="0.3">
      <c r="A387" s="1">
        <v>772</v>
      </c>
      <c r="B387" s="1">
        <v>48</v>
      </c>
      <c r="C387" s="2">
        <v>41548</v>
      </c>
      <c r="D387" s="1" t="s">
        <v>16</v>
      </c>
      <c r="E387" s="1" t="s">
        <v>25</v>
      </c>
      <c r="F387" s="1">
        <v>13</v>
      </c>
      <c r="G387" s="1" t="s">
        <v>18</v>
      </c>
      <c r="H387" s="1" t="s">
        <v>26</v>
      </c>
      <c r="I387" s="1" t="s">
        <v>30</v>
      </c>
      <c r="J387" s="3">
        <v>68</v>
      </c>
      <c r="K387" s="1">
        <v>126</v>
      </c>
      <c r="L387" s="1" t="s">
        <v>28</v>
      </c>
      <c r="M387" s="1">
        <v>50</v>
      </c>
      <c r="N387" s="1">
        <v>60</v>
      </c>
      <c r="O387" s="1">
        <v>120</v>
      </c>
      <c r="P387" s="1">
        <v>24</v>
      </c>
      <c r="Q387" s="9">
        <f>Coffee_chain[[#This Row],[Other Expenses]]+Coffee_chain[[#This Row],[Cogs]]+Coffee_chain[[#This Row],[Marketing]]</f>
        <v>85</v>
      </c>
      <c r="R387" s="10">
        <f>(SUM(Coffee_chain[[#This Row],[Profit]])/SUM(Coffee_chain[[#This Row],[Sales]]))</f>
        <v>0.53968253968253965</v>
      </c>
      <c r="S387">
        <f>Coffee_chain[[#This Row],[Target COGS]]-Coffee_chain[[#This Row],[Cogs]]</f>
        <v>2</v>
      </c>
      <c r="T387" s="13">
        <f>Coffee_chain[[#This Row],[Target Profit]]-Coffee_chain[[#This Row],[Profit]]</f>
        <v>-8</v>
      </c>
      <c r="U387">
        <f>Coffee_chain[[#This Row],[Target Sales]]-Coffee_chain[[#This Row],[Sales]]</f>
        <v>-6</v>
      </c>
      <c r="V387" s="42"/>
    </row>
    <row r="388" spans="1:22" ht="14.25" customHeight="1" x14ac:dyDescent="0.3">
      <c r="A388" s="1">
        <v>225</v>
      </c>
      <c r="B388" s="1">
        <v>60</v>
      </c>
      <c r="C388" s="2">
        <v>41548</v>
      </c>
      <c r="D388" s="1" t="s">
        <v>32</v>
      </c>
      <c r="E388" s="1" t="s">
        <v>23</v>
      </c>
      <c r="F388" s="1">
        <v>18</v>
      </c>
      <c r="G388" s="1" t="s">
        <v>33</v>
      </c>
      <c r="H388" s="1" t="s">
        <v>34</v>
      </c>
      <c r="I388" s="1" t="s">
        <v>46</v>
      </c>
      <c r="J388" s="3">
        <v>86</v>
      </c>
      <c r="K388" s="1">
        <v>169</v>
      </c>
      <c r="L388" s="1" t="s">
        <v>48</v>
      </c>
      <c r="M388" s="1">
        <v>30</v>
      </c>
      <c r="N388" s="1">
        <v>70</v>
      </c>
      <c r="O388" s="1">
        <v>100</v>
      </c>
      <c r="P388" s="1">
        <v>41</v>
      </c>
      <c r="Q388" s="9">
        <f>Coffee_chain[[#This Row],[Other Expenses]]+Coffee_chain[[#This Row],[Cogs]]+Coffee_chain[[#This Row],[Marketing]]</f>
        <v>119</v>
      </c>
      <c r="R388" s="10">
        <f>(SUM(Coffee_chain[[#This Row],[Profit]])/SUM(Coffee_chain[[#This Row],[Sales]]))</f>
        <v>0.50887573964497046</v>
      </c>
      <c r="S388">
        <f>Coffee_chain[[#This Row],[Target COGS]]-Coffee_chain[[#This Row],[Cogs]]</f>
        <v>-30</v>
      </c>
      <c r="T388" s="13">
        <f>Coffee_chain[[#This Row],[Target Profit]]-Coffee_chain[[#This Row],[Profit]]</f>
        <v>-16</v>
      </c>
      <c r="U388">
        <f>Coffee_chain[[#This Row],[Target Sales]]-Coffee_chain[[#This Row],[Sales]]</f>
        <v>-69</v>
      </c>
      <c r="V388" s="42"/>
    </row>
    <row r="389" spans="1:22" ht="14.25" customHeight="1" x14ac:dyDescent="0.3">
      <c r="A389" s="1">
        <v>541</v>
      </c>
      <c r="B389" s="1">
        <v>52</v>
      </c>
      <c r="C389" s="2">
        <v>41548</v>
      </c>
      <c r="D389" s="1" t="s">
        <v>32</v>
      </c>
      <c r="E389" s="1" t="s">
        <v>29</v>
      </c>
      <c r="F389" s="1">
        <v>17</v>
      </c>
      <c r="G389" s="1" t="s">
        <v>33</v>
      </c>
      <c r="H389" s="1" t="s">
        <v>34</v>
      </c>
      <c r="I389" s="1" t="s">
        <v>46</v>
      </c>
      <c r="J389" s="3">
        <v>40</v>
      </c>
      <c r="K389" s="1">
        <v>131</v>
      </c>
      <c r="L389" s="1" t="s">
        <v>49</v>
      </c>
      <c r="M389" s="1">
        <v>30</v>
      </c>
      <c r="N389" s="1">
        <v>60</v>
      </c>
      <c r="O389" s="1">
        <v>100</v>
      </c>
      <c r="P389" s="1">
        <v>44</v>
      </c>
      <c r="Q389" s="9">
        <f>Coffee_chain[[#This Row],[Other Expenses]]+Coffee_chain[[#This Row],[Cogs]]+Coffee_chain[[#This Row],[Marketing]]</f>
        <v>113</v>
      </c>
      <c r="R389" s="10">
        <f>(SUM(Coffee_chain[[#This Row],[Profit]])/SUM(Coffee_chain[[#This Row],[Sales]]))</f>
        <v>0.30534351145038169</v>
      </c>
      <c r="S389">
        <f>Coffee_chain[[#This Row],[Target COGS]]-Coffee_chain[[#This Row],[Cogs]]</f>
        <v>-22</v>
      </c>
      <c r="T389" s="13">
        <f>Coffee_chain[[#This Row],[Target Profit]]-Coffee_chain[[#This Row],[Profit]]</f>
        <v>20</v>
      </c>
      <c r="U389">
        <f>Coffee_chain[[#This Row],[Target Sales]]-Coffee_chain[[#This Row],[Sales]]</f>
        <v>-31</v>
      </c>
      <c r="V389" s="42"/>
    </row>
    <row r="390" spans="1:22" ht="14.25" customHeight="1" x14ac:dyDescent="0.3">
      <c r="A390" s="1">
        <v>425</v>
      </c>
      <c r="B390" s="1">
        <v>56</v>
      </c>
      <c r="C390" s="2">
        <v>41548</v>
      </c>
      <c r="D390" s="1" t="s">
        <v>32</v>
      </c>
      <c r="E390" s="1" t="s">
        <v>29</v>
      </c>
      <c r="F390" s="1">
        <v>21</v>
      </c>
      <c r="G390" s="1" t="s">
        <v>33</v>
      </c>
      <c r="H390" s="1" t="s">
        <v>34</v>
      </c>
      <c r="I390" s="1" t="s">
        <v>46</v>
      </c>
      <c r="J390" s="3">
        <v>24</v>
      </c>
      <c r="K390" s="1">
        <v>134</v>
      </c>
      <c r="L390" s="1" t="s">
        <v>53</v>
      </c>
      <c r="M390" s="1">
        <v>40</v>
      </c>
      <c r="N390" s="1">
        <v>50</v>
      </c>
      <c r="O390" s="1">
        <v>110</v>
      </c>
      <c r="P390" s="1">
        <v>54</v>
      </c>
      <c r="Q390" s="9">
        <f>Coffee_chain[[#This Row],[Other Expenses]]+Coffee_chain[[#This Row],[Cogs]]+Coffee_chain[[#This Row],[Marketing]]</f>
        <v>131</v>
      </c>
      <c r="R390" s="10">
        <f>(SUM(Coffee_chain[[#This Row],[Profit]])/SUM(Coffee_chain[[#This Row],[Sales]]))</f>
        <v>0.17910447761194029</v>
      </c>
      <c r="S390">
        <f>Coffee_chain[[#This Row],[Target COGS]]-Coffee_chain[[#This Row],[Cogs]]</f>
        <v>-16</v>
      </c>
      <c r="T390" s="13">
        <f>Coffee_chain[[#This Row],[Target Profit]]-Coffee_chain[[#This Row],[Profit]]</f>
        <v>26</v>
      </c>
      <c r="U390">
        <f>Coffee_chain[[#This Row],[Target Sales]]-Coffee_chain[[#This Row],[Sales]]</f>
        <v>-24</v>
      </c>
      <c r="V390" s="42"/>
    </row>
    <row r="391" spans="1:22" ht="14.25" customHeight="1" x14ac:dyDescent="0.3">
      <c r="A391" s="1">
        <v>580</v>
      </c>
      <c r="B391" s="1">
        <v>56</v>
      </c>
      <c r="C391" s="2">
        <v>41548</v>
      </c>
      <c r="D391" s="1" t="s">
        <v>32</v>
      </c>
      <c r="E391" s="1" t="s">
        <v>23</v>
      </c>
      <c r="F391" s="1">
        <v>21</v>
      </c>
      <c r="G391" s="1" t="s">
        <v>18</v>
      </c>
      <c r="H391" s="1" t="s">
        <v>19</v>
      </c>
      <c r="I391" s="1" t="s">
        <v>50</v>
      </c>
      <c r="J391" s="3">
        <v>24</v>
      </c>
      <c r="K391" s="1">
        <v>134</v>
      </c>
      <c r="L391" s="1" t="s">
        <v>40</v>
      </c>
      <c r="M391" s="1">
        <v>40</v>
      </c>
      <c r="N391" s="1">
        <v>50</v>
      </c>
      <c r="O391" s="1">
        <v>110</v>
      </c>
      <c r="P391" s="1">
        <v>54</v>
      </c>
      <c r="Q391" s="9">
        <f>Coffee_chain[[#This Row],[Other Expenses]]+Coffee_chain[[#This Row],[Cogs]]+Coffee_chain[[#This Row],[Marketing]]</f>
        <v>131</v>
      </c>
      <c r="R391" s="10">
        <f>(SUM(Coffee_chain[[#This Row],[Profit]])/SUM(Coffee_chain[[#This Row],[Sales]]))</f>
        <v>0.17910447761194029</v>
      </c>
      <c r="S391">
        <f>Coffee_chain[[#This Row],[Target COGS]]-Coffee_chain[[#This Row],[Cogs]]</f>
        <v>-16</v>
      </c>
      <c r="T391" s="13">
        <f>Coffee_chain[[#This Row],[Target Profit]]-Coffee_chain[[#This Row],[Profit]]</f>
        <v>26</v>
      </c>
      <c r="U391">
        <f>Coffee_chain[[#This Row],[Target Sales]]-Coffee_chain[[#This Row],[Sales]]</f>
        <v>-24</v>
      </c>
      <c r="V391" s="42"/>
    </row>
    <row r="392" spans="1:22" ht="14.25" customHeight="1" x14ac:dyDescent="0.3">
      <c r="A392" s="1">
        <v>435</v>
      </c>
      <c r="B392" s="1">
        <v>45</v>
      </c>
      <c r="C392" s="2">
        <v>41548</v>
      </c>
      <c r="D392" s="1" t="s">
        <v>32</v>
      </c>
      <c r="E392" s="1" t="s">
        <v>29</v>
      </c>
      <c r="F392" s="1">
        <v>14</v>
      </c>
      <c r="G392" s="1" t="s">
        <v>18</v>
      </c>
      <c r="H392" s="1" t="s">
        <v>19</v>
      </c>
      <c r="I392" s="1" t="s">
        <v>20</v>
      </c>
      <c r="J392" s="3">
        <v>34</v>
      </c>
      <c r="K392" s="1">
        <v>121</v>
      </c>
      <c r="L392" s="1" t="s">
        <v>42</v>
      </c>
      <c r="M392" s="1">
        <v>20</v>
      </c>
      <c r="N392" s="1">
        <v>60</v>
      </c>
      <c r="O392" s="1">
        <v>90</v>
      </c>
      <c r="P392" s="1">
        <v>46</v>
      </c>
      <c r="Q392" s="9">
        <f>Coffee_chain[[#This Row],[Other Expenses]]+Coffee_chain[[#This Row],[Cogs]]+Coffee_chain[[#This Row],[Marketing]]</f>
        <v>105</v>
      </c>
      <c r="R392" s="10">
        <f>(SUM(Coffee_chain[[#This Row],[Profit]])/SUM(Coffee_chain[[#This Row],[Sales]]))</f>
        <v>0.28099173553719009</v>
      </c>
      <c r="S392">
        <f>Coffee_chain[[#This Row],[Target COGS]]-Coffee_chain[[#This Row],[Cogs]]</f>
        <v>-25</v>
      </c>
      <c r="T392" s="13">
        <f>Coffee_chain[[#This Row],[Target Profit]]-Coffee_chain[[#This Row],[Profit]]</f>
        <v>26</v>
      </c>
      <c r="U392">
        <f>Coffee_chain[[#This Row],[Target Sales]]-Coffee_chain[[#This Row],[Sales]]</f>
        <v>-31</v>
      </c>
      <c r="V392" s="42"/>
    </row>
    <row r="393" spans="1:22" ht="14.25" customHeight="1" x14ac:dyDescent="0.3">
      <c r="A393" s="1">
        <v>614</v>
      </c>
      <c r="B393" s="1">
        <v>52</v>
      </c>
      <c r="C393" s="2">
        <v>41579</v>
      </c>
      <c r="D393" s="1" t="s">
        <v>16</v>
      </c>
      <c r="E393" s="1" t="s">
        <v>17</v>
      </c>
      <c r="F393" s="1">
        <v>47</v>
      </c>
      <c r="G393" s="1" t="s">
        <v>33</v>
      </c>
      <c r="H393" s="1" t="s">
        <v>38</v>
      </c>
      <c r="I393" s="1" t="s">
        <v>39</v>
      </c>
      <c r="J393" s="3">
        <v>-4</v>
      </c>
      <c r="K393" s="1">
        <v>133</v>
      </c>
      <c r="L393" s="1" t="s">
        <v>58</v>
      </c>
      <c r="M393" s="1">
        <v>50</v>
      </c>
      <c r="N393" s="1">
        <v>10</v>
      </c>
      <c r="O393" s="1">
        <v>120</v>
      </c>
      <c r="P393" s="1">
        <v>76</v>
      </c>
      <c r="Q393" s="9">
        <f>Coffee_chain[[#This Row],[Other Expenses]]+Coffee_chain[[#This Row],[Cogs]]+Coffee_chain[[#This Row],[Marketing]]</f>
        <v>175</v>
      </c>
      <c r="R393" s="10">
        <f>(SUM(Coffee_chain[[#This Row],[Profit]])/SUM(Coffee_chain[[#This Row],[Sales]]))</f>
        <v>-3.007518796992481E-2</v>
      </c>
      <c r="S393">
        <f>Coffee_chain[[#This Row],[Target COGS]]-Coffee_chain[[#This Row],[Cogs]]</f>
        <v>-2</v>
      </c>
      <c r="T393" s="13">
        <f>Coffee_chain[[#This Row],[Target Profit]]-Coffee_chain[[#This Row],[Profit]]</f>
        <v>14</v>
      </c>
      <c r="U393">
        <f>Coffee_chain[[#This Row],[Target Sales]]-Coffee_chain[[#This Row],[Sales]]</f>
        <v>-13</v>
      </c>
      <c r="V393" s="42"/>
    </row>
    <row r="394" spans="1:22" ht="14.25" customHeight="1" x14ac:dyDescent="0.3">
      <c r="A394" s="1">
        <v>234</v>
      </c>
      <c r="B394" s="1">
        <v>46</v>
      </c>
      <c r="C394" s="2">
        <v>41579</v>
      </c>
      <c r="D394" s="1" t="s">
        <v>16</v>
      </c>
      <c r="E394" s="1" t="s">
        <v>17</v>
      </c>
      <c r="F394" s="1">
        <v>14</v>
      </c>
      <c r="G394" s="1" t="s">
        <v>33</v>
      </c>
      <c r="H394" s="1" t="s">
        <v>38</v>
      </c>
      <c r="I394" s="1" t="s">
        <v>45</v>
      </c>
      <c r="J394" s="3">
        <v>47</v>
      </c>
      <c r="K394" s="1">
        <v>121</v>
      </c>
      <c r="L394" s="1" t="s">
        <v>58</v>
      </c>
      <c r="M394" s="1">
        <v>40</v>
      </c>
      <c r="N394" s="1">
        <v>40</v>
      </c>
      <c r="O394" s="1">
        <v>110</v>
      </c>
      <c r="P394" s="1">
        <v>36</v>
      </c>
      <c r="Q394" s="9">
        <f>Coffee_chain[[#This Row],[Other Expenses]]+Coffee_chain[[#This Row],[Cogs]]+Coffee_chain[[#This Row],[Marketing]]</f>
        <v>96</v>
      </c>
      <c r="R394" s="10">
        <f>(SUM(Coffee_chain[[#This Row],[Profit]])/SUM(Coffee_chain[[#This Row],[Sales]]))</f>
        <v>0.38842975206611569</v>
      </c>
      <c r="S394">
        <f>Coffee_chain[[#This Row],[Target COGS]]-Coffee_chain[[#This Row],[Cogs]]</f>
        <v>-6</v>
      </c>
      <c r="T394" s="13">
        <f>Coffee_chain[[#This Row],[Target Profit]]-Coffee_chain[[#This Row],[Profit]]</f>
        <v>-7</v>
      </c>
      <c r="U394">
        <f>Coffee_chain[[#This Row],[Target Sales]]-Coffee_chain[[#This Row],[Sales]]</f>
        <v>-11</v>
      </c>
      <c r="V394" s="42"/>
    </row>
    <row r="395" spans="1:22" ht="14.25" customHeight="1" x14ac:dyDescent="0.3">
      <c r="A395" s="1">
        <v>970</v>
      </c>
      <c r="B395" s="1">
        <v>52</v>
      </c>
      <c r="C395" s="2">
        <v>41579</v>
      </c>
      <c r="D395" s="1" t="s">
        <v>16</v>
      </c>
      <c r="E395" s="1" t="s">
        <v>17</v>
      </c>
      <c r="F395" s="1">
        <v>47</v>
      </c>
      <c r="G395" s="1" t="s">
        <v>18</v>
      </c>
      <c r="H395" s="1" t="s">
        <v>19</v>
      </c>
      <c r="I395" s="1" t="s">
        <v>20</v>
      </c>
      <c r="J395" s="3">
        <v>-6</v>
      </c>
      <c r="K395" s="1">
        <v>133</v>
      </c>
      <c r="L395" s="1" t="s">
        <v>21</v>
      </c>
      <c r="M395" s="1">
        <v>40</v>
      </c>
      <c r="N395" s="1">
        <v>10</v>
      </c>
      <c r="O395" s="1">
        <v>110</v>
      </c>
      <c r="P395" s="1">
        <v>77</v>
      </c>
      <c r="Q395" s="9">
        <f>Coffee_chain[[#This Row],[Other Expenses]]+Coffee_chain[[#This Row],[Cogs]]+Coffee_chain[[#This Row],[Marketing]]</f>
        <v>176</v>
      </c>
      <c r="R395" s="10">
        <f>(SUM(Coffee_chain[[#This Row],[Profit]])/SUM(Coffee_chain[[#This Row],[Sales]]))</f>
        <v>-4.5112781954887216E-2</v>
      </c>
      <c r="S395">
        <f>Coffee_chain[[#This Row],[Target COGS]]-Coffee_chain[[#This Row],[Cogs]]</f>
        <v>-12</v>
      </c>
      <c r="T395" s="13">
        <f>Coffee_chain[[#This Row],[Target Profit]]-Coffee_chain[[#This Row],[Profit]]</f>
        <v>16</v>
      </c>
      <c r="U395">
        <f>Coffee_chain[[#This Row],[Target Sales]]-Coffee_chain[[#This Row],[Sales]]</f>
        <v>-23</v>
      </c>
      <c r="V395" s="42"/>
    </row>
    <row r="396" spans="1:22" ht="14.25" customHeight="1" x14ac:dyDescent="0.3">
      <c r="A396" s="1">
        <v>970</v>
      </c>
      <c r="B396" s="1">
        <v>59</v>
      </c>
      <c r="C396" s="2">
        <v>41579</v>
      </c>
      <c r="D396" s="1" t="s">
        <v>16</v>
      </c>
      <c r="E396" s="1" t="s">
        <v>17</v>
      </c>
      <c r="F396" s="1">
        <v>19</v>
      </c>
      <c r="G396" s="1" t="s">
        <v>18</v>
      </c>
      <c r="H396" s="1" t="s">
        <v>19</v>
      </c>
      <c r="I396" s="1" t="s">
        <v>22</v>
      </c>
      <c r="J396" s="3">
        <v>47</v>
      </c>
      <c r="K396" s="1">
        <v>147</v>
      </c>
      <c r="L396" s="1" t="s">
        <v>21</v>
      </c>
      <c r="M396" s="1">
        <v>50</v>
      </c>
      <c r="N396" s="1">
        <v>40</v>
      </c>
      <c r="O396" s="1">
        <v>120</v>
      </c>
      <c r="P396" s="1">
        <v>47</v>
      </c>
      <c r="Q396" s="9">
        <f>Coffee_chain[[#This Row],[Other Expenses]]+Coffee_chain[[#This Row],[Cogs]]+Coffee_chain[[#This Row],[Marketing]]</f>
        <v>125</v>
      </c>
      <c r="R396" s="10">
        <f>(SUM(Coffee_chain[[#This Row],[Profit]])/SUM(Coffee_chain[[#This Row],[Sales]]))</f>
        <v>0.31972789115646261</v>
      </c>
      <c r="S396">
        <f>Coffee_chain[[#This Row],[Target COGS]]-Coffee_chain[[#This Row],[Cogs]]</f>
        <v>-9</v>
      </c>
      <c r="T396" s="13">
        <f>Coffee_chain[[#This Row],[Target Profit]]-Coffee_chain[[#This Row],[Profit]]</f>
        <v>-7</v>
      </c>
      <c r="U396">
        <f>Coffee_chain[[#This Row],[Target Sales]]-Coffee_chain[[#This Row],[Sales]]</f>
        <v>-27</v>
      </c>
      <c r="V396" s="42"/>
    </row>
    <row r="397" spans="1:22" ht="14.25" customHeight="1" x14ac:dyDescent="0.3">
      <c r="A397" s="1">
        <v>936</v>
      </c>
      <c r="B397" s="1">
        <v>59</v>
      </c>
      <c r="C397" s="2">
        <v>41579</v>
      </c>
      <c r="D397" s="1" t="s">
        <v>16</v>
      </c>
      <c r="E397" s="1" t="s">
        <v>23</v>
      </c>
      <c r="F397" s="1">
        <v>19</v>
      </c>
      <c r="G397" s="1" t="s">
        <v>18</v>
      </c>
      <c r="H397" s="1" t="s">
        <v>19</v>
      </c>
      <c r="I397" s="1" t="s">
        <v>50</v>
      </c>
      <c r="J397" s="3">
        <v>47</v>
      </c>
      <c r="K397" s="1">
        <v>147</v>
      </c>
      <c r="L397" s="1" t="s">
        <v>24</v>
      </c>
      <c r="M397" s="1">
        <v>50</v>
      </c>
      <c r="N397" s="1">
        <v>40</v>
      </c>
      <c r="O397" s="1">
        <v>120</v>
      </c>
      <c r="P397" s="1">
        <v>47</v>
      </c>
      <c r="Q397" s="9">
        <f>Coffee_chain[[#This Row],[Other Expenses]]+Coffee_chain[[#This Row],[Cogs]]+Coffee_chain[[#This Row],[Marketing]]</f>
        <v>125</v>
      </c>
      <c r="R397" s="10">
        <f>(SUM(Coffee_chain[[#This Row],[Profit]])/SUM(Coffee_chain[[#This Row],[Sales]]))</f>
        <v>0.31972789115646261</v>
      </c>
      <c r="S397">
        <f>Coffee_chain[[#This Row],[Target COGS]]-Coffee_chain[[#This Row],[Cogs]]</f>
        <v>-9</v>
      </c>
      <c r="T397" s="13">
        <f>Coffee_chain[[#This Row],[Target Profit]]-Coffee_chain[[#This Row],[Profit]]</f>
        <v>-7</v>
      </c>
      <c r="U397">
        <f>Coffee_chain[[#This Row],[Target Sales]]-Coffee_chain[[#This Row],[Sales]]</f>
        <v>-27</v>
      </c>
      <c r="V397" s="42"/>
    </row>
    <row r="398" spans="1:22" ht="14.25" customHeight="1" x14ac:dyDescent="0.3">
      <c r="A398" s="1">
        <v>914</v>
      </c>
      <c r="B398" s="1">
        <v>50</v>
      </c>
      <c r="C398" s="2">
        <v>41579</v>
      </c>
      <c r="D398" s="1" t="s">
        <v>16</v>
      </c>
      <c r="E398" s="1" t="s">
        <v>25</v>
      </c>
      <c r="F398" s="1">
        <v>14</v>
      </c>
      <c r="G398" s="1" t="s">
        <v>18</v>
      </c>
      <c r="H398" s="1" t="s">
        <v>26</v>
      </c>
      <c r="I398" s="1" t="s">
        <v>30</v>
      </c>
      <c r="J398" s="3">
        <v>70</v>
      </c>
      <c r="K398" s="1">
        <v>131</v>
      </c>
      <c r="L398" s="1" t="s">
        <v>60</v>
      </c>
      <c r="M398" s="1">
        <v>50</v>
      </c>
      <c r="N398" s="1">
        <v>50</v>
      </c>
      <c r="O398" s="1">
        <v>120</v>
      </c>
      <c r="P398" s="1">
        <v>26</v>
      </c>
      <c r="Q398" s="9">
        <f>Coffee_chain[[#This Row],[Other Expenses]]+Coffee_chain[[#This Row],[Cogs]]+Coffee_chain[[#This Row],[Marketing]]</f>
        <v>90</v>
      </c>
      <c r="R398" s="10">
        <f>(SUM(Coffee_chain[[#This Row],[Profit]])/SUM(Coffee_chain[[#This Row],[Sales]]))</f>
        <v>0.53435114503816794</v>
      </c>
      <c r="S398">
        <f>Coffee_chain[[#This Row],[Target COGS]]-Coffee_chain[[#This Row],[Cogs]]</f>
        <v>0</v>
      </c>
      <c r="T398" s="13">
        <f>Coffee_chain[[#This Row],[Target Profit]]-Coffee_chain[[#This Row],[Profit]]</f>
        <v>-20</v>
      </c>
      <c r="U398">
        <f>Coffee_chain[[#This Row],[Target Sales]]-Coffee_chain[[#This Row],[Sales]]</f>
        <v>-11</v>
      </c>
      <c r="V398" s="42"/>
    </row>
    <row r="399" spans="1:22" ht="14.25" customHeight="1" x14ac:dyDescent="0.3">
      <c r="A399" s="1">
        <v>203</v>
      </c>
      <c r="B399" s="1">
        <v>53</v>
      </c>
      <c r="C399" s="2">
        <v>41579</v>
      </c>
      <c r="D399" s="1" t="s">
        <v>32</v>
      </c>
      <c r="E399" s="1" t="s">
        <v>25</v>
      </c>
      <c r="F399" s="1">
        <v>17</v>
      </c>
      <c r="G399" s="1" t="s">
        <v>33</v>
      </c>
      <c r="H399" s="1" t="s">
        <v>34</v>
      </c>
      <c r="I399" s="1" t="s">
        <v>35</v>
      </c>
      <c r="J399" s="3">
        <v>39</v>
      </c>
      <c r="K399" s="1">
        <v>132</v>
      </c>
      <c r="L399" s="1" t="s">
        <v>37</v>
      </c>
      <c r="M399" s="1">
        <v>50</v>
      </c>
      <c r="N399" s="1">
        <v>40</v>
      </c>
      <c r="O399" s="1">
        <v>120</v>
      </c>
      <c r="P399" s="1">
        <v>45</v>
      </c>
      <c r="Q399" s="9">
        <f>Coffee_chain[[#This Row],[Other Expenses]]+Coffee_chain[[#This Row],[Cogs]]+Coffee_chain[[#This Row],[Marketing]]</f>
        <v>115</v>
      </c>
      <c r="R399" s="10">
        <f>(SUM(Coffee_chain[[#This Row],[Profit]])/SUM(Coffee_chain[[#This Row],[Sales]]))</f>
        <v>0.29545454545454547</v>
      </c>
      <c r="S399">
        <f>Coffee_chain[[#This Row],[Target COGS]]-Coffee_chain[[#This Row],[Cogs]]</f>
        <v>-3</v>
      </c>
      <c r="T399" s="13">
        <f>Coffee_chain[[#This Row],[Target Profit]]-Coffee_chain[[#This Row],[Profit]]</f>
        <v>1</v>
      </c>
      <c r="U399">
        <f>Coffee_chain[[#This Row],[Target Sales]]-Coffee_chain[[#This Row],[Sales]]</f>
        <v>-12</v>
      </c>
      <c r="V399" s="42"/>
    </row>
    <row r="400" spans="1:22" ht="14.25" customHeight="1" x14ac:dyDescent="0.3">
      <c r="A400" s="1">
        <v>435</v>
      </c>
      <c r="B400" s="1">
        <v>54</v>
      </c>
      <c r="C400" s="2">
        <v>41579</v>
      </c>
      <c r="D400" s="1" t="s">
        <v>32</v>
      </c>
      <c r="E400" s="1" t="s">
        <v>29</v>
      </c>
      <c r="F400" s="1">
        <v>15</v>
      </c>
      <c r="G400" s="1" t="s">
        <v>33</v>
      </c>
      <c r="H400" s="1" t="s">
        <v>34</v>
      </c>
      <c r="I400" s="1" t="s">
        <v>35</v>
      </c>
      <c r="J400" s="3">
        <v>77</v>
      </c>
      <c r="K400" s="1">
        <v>141</v>
      </c>
      <c r="L400" s="1" t="s">
        <v>42</v>
      </c>
      <c r="M400" s="1">
        <v>50</v>
      </c>
      <c r="N400" s="1">
        <v>50</v>
      </c>
      <c r="O400" s="1">
        <v>120</v>
      </c>
      <c r="P400" s="1">
        <v>26</v>
      </c>
      <c r="Q400" s="9">
        <f>Coffee_chain[[#This Row],[Other Expenses]]+Coffee_chain[[#This Row],[Cogs]]+Coffee_chain[[#This Row],[Marketing]]</f>
        <v>95</v>
      </c>
      <c r="R400" s="10">
        <f>(SUM(Coffee_chain[[#This Row],[Profit]])/SUM(Coffee_chain[[#This Row],[Sales]]))</f>
        <v>0.54609929078014185</v>
      </c>
      <c r="S400">
        <f>Coffee_chain[[#This Row],[Target COGS]]-Coffee_chain[[#This Row],[Cogs]]</f>
        <v>-4</v>
      </c>
      <c r="T400" s="13">
        <f>Coffee_chain[[#This Row],[Target Profit]]-Coffee_chain[[#This Row],[Profit]]</f>
        <v>-27</v>
      </c>
      <c r="U400">
        <f>Coffee_chain[[#This Row],[Target Sales]]-Coffee_chain[[#This Row],[Sales]]</f>
        <v>-21</v>
      </c>
      <c r="V400" s="42"/>
    </row>
    <row r="401" spans="1:22" ht="14.25" customHeight="1" x14ac:dyDescent="0.3">
      <c r="A401" s="1">
        <v>505</v>
      </c>
      <c r="B401" s="1">
        <v>43</v>
      </c>
      <c r="C401" s="2">
        <v>41579</v>
      </c>
      <c r="D401" s="1" t="s">
        <v>32</v>
      </c>
      <c r="E401" s="1" t="s">
        <v>23</v>
      </c>
      <c r="F401" s="1">
        <v>14</v>
      </c>
      <c r="G401" s="1" t="s">
        <v>33</v>
      </c>
      <c r="H401" s="1" t="s">
        <v>38</v>
      </c>
      <c r="I401" s="1" t="s">
        <v>45</v>
      </c>
      <c r="J401" s="3">
        <v>30</v>
      </c>
      <c r="K401" s="1">
        <v>116</v>
      </c>
      <c r="L401" s="1" t="s">
        <v>57</v>
      </c>
      <c r="M401" s="1">
        <v>50</v>
      </c>
      <c r="N401" s="1">
        <v>30</v>
      </c>
      <c r="O401" s="1">
        <v>120</v>
      </c>
      <c r="P401" s="1">
        <v>46</v>
      </c>
      <c r="Q401" s="9">
        <f>Coffee_chain[[#This Row],[Other Expenses]]+Coffee_chain[[#This Row],[Cogs]]+Coffee_chain[[#This Row],[Marketing]]</f>
        <v>103</v>
      </c>
      <c r="R401" s="10">
        <f>(SUM(Coffee_chain[[#This Row],[Profit]])/SUM(Coffee_chain[[#This Row],[Sales]]))</f>
        <v>0.25862068965517243</v>
      </c>
      <c r="S401">
        <f>Coffee_chain[[#This Row],[Target COGS]]-Coffee_chain[[#This Row],[Cogs]]</f>
        <v>7</v>
      </c>
      <c r="T401" s="13">
        <f>Coffee_chain[[#This Row],[Target Profit]]-Coffee_chain[[#This Row],[Profit]]</f>
        <v>0</v>
      </c>
      <c r="U401">
        <f>Coffee_chain[[#This Row],[Target Sales]]-Coffee_chain[[#This Row],[Sales]]</f>
        <v>4</v>
      </c>
      <c r="V401" s="42"/>
    </row>
    <row r="402" spans="1:22" ht="14.25" customHeight="1" x14ac:dyDescent="0.3">
      <c r="A402" s="1">
        <v>318</v>
      </c>
      <c r="B402" s="1">
        <v>61</v>
      </c>
      <c r="C402" s="2">
        <v>41579</v>
      </c>
      <c r="D402" s="1" t="s">
        <v>32</v>
      </c>
      <c r="E402" s="1" t="s">
        <v>23</v>
      </c>
      <c r="F402" s="1">
        <v>55</v>
      </c>
      <c r="G402" s="1" t="s">
        <v>33</v>
      </c>
      <c r="H402" s="1" t="s">
        <v>34</v>
      </c>
      <c r="I402" s="1" t="s">
        <v>47</v>
      </c>
      <c r="J402" s="3">
        <v>1</v>
      </c>
      <c r="K402" s="1">
        <v>157</v>
      </c>
      <c r="L402" s="1" t="s">
        <v>48</v>
      </c>
      <c r="M402" s="1">
        <v>40</v>
      </c>
      <c r="N402" s="1">
        <v>10</v>
      </c>
      <c r="O402" s="1">
        <v>110</v>
      </c>
      <c r="P402" s="1">
        <v>85</v>
      </c>
      <c r="Q402" s="9">
        <f>Coffee_chain[[#This Row],[Other Expenses]]+Coffee_chain[[#This Row],[Cogs]]+Coffee_chain[[#This Row],[Marketing]]</f>
        <v>201</v>
      </c>
      <c r="R402" s="10">
        <f>(SUM(Coffee_chain[[#This Row],[Profit]])/SUM(Coffee_chain[[#This Row],[Sales]]))</f>
        <v>6.369426751592357E-3</v>
      </c>
      <c r="S402">
        <f>Coffee_chain[[#This Row],[Target COGS]]-Coffee_chain[[#This Row],[Cogs]]</f>
        <v>-21</v>
      </c>
      <c r="T402" s="13">
        <f>Coffee_chain[[#This Row],[Target Profit]]-Coffee_chain[[#This Row],[Profit]]</f>
        <v>9</v>
      </c>
      <c r="U402">
        <f>Coffee_chain[[#This Row],[Target Sales]]-Coffee_chain[[#This Row],[Sales]]</f>
        <v>-47</v>
      </c>
      <c r="V402" s="42"/>
    </row>
    <row r="403" spans="1:22" ht="14.25" customHeight="1" x14ac:dyDescent="0.3">
      <c r="A403" s="1">
        <v>503</v>
      </c>
      <c r="B403" s="1">
        <v>55</v>
      </c>
      <c r="C403" s="2">
        <v>41579</v>
      </c>
      <c r="D403" s="1" t="s">
        <v>32</v>
      </c>
      <c r="E403" s="1" t="s">
        <v>29</v>
      </c>
      <c r="F403" s="1">
        <v>20</v>
      </c>
      <c r="G403" s="1" t="s">
        <v>33</v>
      </c>
      <c r="H403" s="1" t="s">
        <v>34</v>
      </c>
      <c r="I403" s="1" t="s">
        <v>47</v>
      </c>
      <c r="J403" s="3">
        <v>24</v>
      </c>
      <c r="K403" s="1">
        <v>132</v>
      </c>
      <c r="L403" s="1" t="s">
        <v>49</v>
      </c>
      <c r="M403" s="1">
        <v>50</v>
      </c>
      <c r="N403" s="1">
        <v>30</v>
      </c>
      <c r="O403" s="1">
        <v>120</v>
      </c>
      <c r="P403" s="1">
        <v>53</v>
      </c>
      <c r="Q403" s="9">
        <f>Coffee_chain[[#This Row],[Other Expenses]]+Coffee_chain[[#This Row],[Cogs]]+Coffee_chain[[#This Row],[Marketing]]</f>
        <v>128</v>
      </c>
      <c r="R403" s="10">
        <f>(SUM(Coffee_chain[[#This Row],[Profit]])/SUM(Coffee_chain[[#This Row],[Sales]]))</f>
        <v>0.18181818181818182</v>
      </c>
      <c r="S403">
        <f>Coffee_chain[[#This Row],[Target COGS]]-Coffee_chain[[#This Row],[Cogs]]</f>
        <v>-5</v>
      </c>
      <c r="T403" s="13">
        <f>Coffee_chain[[#This Row],[Target Profit]]-Coffee_chain[[#This Row],[Profit]]</f>
        <v>6</v>
      </c>
      <c r="U403">
        <f>Coffee_chain[[#This Row],[Target Sales]]-Coffee_chain[[#This Row],[Sales]]</f>
        <v>-12</v>
      </c>
      <c r="V403" s="42"/>
    </row>
    <row r="404" spans="1:22" ht="14.25" customHeight="1" x14ac:dyDescent="0.3">
      <c r="A404" s="1">
        <v>475</v>
      </c>
      <c r="B404" s="1">
        <v>82</v>
      </c>
      <c r="C404" s="2">
        <v>41579</v>
      </c>
      <c r="D404" s="1" t="s">
        <v>32</v>
      </c>
      <c r="E404" s="1" t="s">
        <v>25</v>
      </c>
      <c r="F404" s="1">
        <v>31</v>
      </c>
      <c r="G404" s="1" t="s">
        <v>18</v>
      </c>
      <c r="H404" s="1" t="s">
        <v>19</v>
      </c>
      <c r="I404" s="1" t="s">
        <v>20</v>
      </c>
      <c r="J404" s="3">
        <v>56</v>
      </c>
      <c r="K404" s="1">
        <v>196</v>
      </c>
      <c r="L404" s="1" t="s">
        <v>37</v>
      </c>
      <c r="M404" s="1">
        <v>60</v>
      </c>
      <c r="N404" s="1">
        <v>30</v>
      </c>
      <c r="O404" s="1">
        <v>130</v>
      </c>
      <c r="P404" s="1">
        <v>64</v>
      </c>
      <c r="Q404" s="9">
        <f>Coffee_chain[[#This Row],[Other Expenses]]+Coffee_chain[[#This Row],[Cogs]]+Coffee_chain[[#This Row],[Marketing]]</f>
        <v>177</v>
      </c>
      <c r="R404" s="10">
        <f>(SUM(Coffee_chain[[#This Row],[Profit]])/SUM(Coffee_chain[[#This Row],[Sales]]))</f>
        <v>0.2857142857142857</v>
      </c>
      <c r="S404">
        <f>Coffee_chain[[#This Row],[Target COGS]]-Coffee_chain[[#This Row],[Cogs]]</f>
        <v>-22</v>
      </c>
      <c r="T404" s="13">
        <f>Coffee_chain[[#This Row],[Target Profit]]-Coffee_chain[[#This Row],[Profit]]</f>
        <v>-26</v>
      </c>
      <c r="U404">
        <f>Coffee_chain[[#This Row],[Target Sales]]-Coffee_chain[[#This Row],[Sales]]</f>
        <v>-66</v>
      </c>
      <c r="V404" s="42"/>
    </row>
    <row r="405" spans="1:22" ht="14.25" customHeight="1" x14ac:dyDescent="0.3">
      <c r="A405" s="1">
        <v>715</v>
      </c>
      <c r="B405" s="1">
        <v>61</v>
      </c>
      <c r="C405" s="2">
        <v>41579</v>
      </c>
      <c r="D405" s="1" t="s">
        <v>32</v>
      </c>
      <c r="E405" s="1" t="s">
        <v>17</v>
      </c>
      <c r="F405" s="1">
        <v>55</v>
      </c>
      <c r="G405" s="1" t="s">
        <v>18</v>
      </c>
      <c r="H405" s="1" t="s">
        <v>26</v>
      </c>
      <c r="I405" s="1" t="s">
        <v>54</v>
      </c>
      <c r="J405" s="3">
        <v>3</v>
      </c>
      <c r="K405" s="1">
        <v>157</v>
      </c>
      <c r="L405" s="1" t="s">
        <v>52</v>
      </c>
      <c r="M405" s="1">
        <v>50</v>
      </c>
      <c r="N405" s="1">
        <v>0</v>
      </c>
      <c r="O405" s="1">
        <v>120</v>
      </c>
      <c r="P405" s="1">
        <v>84</v>
      </c>
      <c r="Q405" s="9">
        <f>Coffee_chain[[#This Row],[Other Expenses]]+Coffee_chain[[#This Row],[Cogs]]+Coffee_chain[[#This Row],[Marketing]]</f>
        <v>200</v>
      </c>
      <c r="R405" s="10">
        <f>(SUM(Coffee_chain[[#This Row],[Profit]])/SUM(Coffee_chain[[#This Row],[Sales]]))</f>
        <v>1.9108280254777069E-2</v>
      </c>
      <c r="S405">
        <f>Coffee_chain[[#This Row],[Target COGS]]-Coffee_chain[[#This Row],[Cogs]]</f>
        <v>-11</v>
      </c>
      <c r="T405" s="13">
        <f>Coffee_chain[[#This Row],[Target Profit]]-Coffee_chain[[#This Row],[Profit]]</f>
        <v>-3</v>
      </c>
      <c r="U405">
        <f>Coffee_chain[[#This Row],[Target Sales]]-Coffee_chain[[#This Row],[Sales]]</f>
        <v>-37</v>
      </c>
      <c r="V405" s="42"/>
    </row>
    <row r="406" spans="1:22" ht="14.25" customHeight="1" x14ac:dyDescent="0.3">
      <c r="A406" s="1">
        <v>509</v>
      </c>
      <c r="B406" s="1">
        <v>53</v>
      </c>
      <c r="C406" s="2">
        <v>41579</v>
      </c>
      <c r="D406" s="1" t="s">
        <v>32</v>
      </c>
      <c r="E406" s="1" t="s">
        <v>29</v>
      </c>
      <c r="F406" s="1">
        <v>16</v>
      </c>
      <c r="G406" s="1" t="s">
        <v>18</v>
      </c>
      <c r="H406" s="1" t="s">
        <v>26</v>
      </c>
      <c r="I406" s="1" t="s">
        <v>27</v>
      </c>
      <c r="J406" s="3">
        <v>73</v>
      </c>
      <c r="K406" s="1">
        <v>150</v>
      </c>
      <c r="L406" s="1" t="s">
        <v>53</v>
      </c>
      <c r="M406" s="1">
        <v>30</v>
      </c>
      <c r="N406" s="1">
        <v>50</v>
      </c>
      <c r="O406" s="1">
        <v>100</v>
      </c>
      <c r="P406" s="1">
        <v>39</v>
      </c>
      <c r="Q406" s="9">
        <f>Coffee_chain[[#This Row],[Other Expenses]]+Coffee_chain[[#This Row],[Cogs]]+Coffee_chain[[#This Row],[Marketing]]</f>
        <v>108</v>
      </c>
      <c r="R406" s="10">
        <f>(SUM(Coffee_chain[[#This Row],[Profit]])/SUM(Coffee_chain[[#This Row],[Sales]]))</f>
        <v>0.48666666666666669</v>
      </c>
      <c r="S406">
        <f>Coffee_chain[[#This Row],[Target COGS]]-Coffee_chain[[#This Row],[Cogs]]</f>
        <v>-23</v>
      </c>
      <c r="T406" s="13">
        <f>Coffee_chain[[#This Row],[Target Profit]]-Coffee_chain[[#This Row],[Profit]]</f>
        <v>-23</v>
      </c>
      <c r="U406">
        <f>Coffee_chain[[#This Row],[Target Sales]]-Coffee_chain[[#This Row],[Sales]]</f>
        <v>-50</v>
      </c>
      <c r="V406" s="42"/>
    </row>
    <row r="407" spans="1:22" ht="14.25" customHeight="1" x14ac:dyDescent="0.3">
      <c r="A407" s="1">
        <v>513</v>
      </c>
      <c r="B407" s="1">
        <v>47</v>
      </c>
      <c r="C407" s="2">
        <v>41609</v>
      </c>
      <c r="D407" s="1" t="s">
        <v>16</v>
      </c>
      <c r="E407" s="1" t="s">
        <v>17</v>
      </c>
      <c r="F407" s="1">
        <v>42</v>
      </c>
      <c r="G407" s="1" t="s">
        <v>33</v>
      </c>
      <c r="H407" s="1" t="s">
        <v>38</v>
      </c>
      <c r="I407" s="1" t="s">
        <v>39</v>
      </c>
      <c r="J407" s="3">
        <v>-9</v>
      </c>
      <c r="K407" s="1">
        <v>119</v>
      </c>
      <c r="L407" s="1" t="s">
        <v>58</v>
      </c>
      <c r="M407" s="1">
        <v>40</v>
      </c>
      <c r="N407" s="1">
        <v>10</v>
      </c>
      <c r="O407" s="1">
        <v>110</v>
      </c>
      <c r="P407" s="1">
        <v>71</v>
      </c>
      <c r="Q407" s="9">
        <f>Coffee_chain[[#This Row],[Other Expenses]]+Coffee_chain[[#This Row],[Cogs]]+Coffee_chain[[#This Row],[Marketing]]</f>
        <v>160</v>
      </c>
      <c r="R407" s="10">
        <f>(SUM(Coffee_chain[[#This Row],[Profit]])/SUM(Coffee_chain[[#This Row],[Sales]]))</f>
        <v>-7.5630252100840331E-2</v>
      </c>
      <c r="S407">
        <f>Coffee_chain[[#This Row],[Target COGS]]-Coffee_chain[[#This Row],[Cogs]]</f>
        <v>-7</v>
      </c>
      <c r="T407" s="13">
        <f>Coffee_chain[[#This Row],[Target Profit]]-Coffee_chain[[#This Row],[Profit]]</f>
        <v>19</v>
      </c>
      <c r="U407">
        <f>Coffee_chain[[#This Row],[Target Sales]]-Coffee_chain[[#This Row],[Sales]]</f>
        <v>-9</v>
      </c>
      <c r="V407" s="42"/>
    </row>
    <row r="408" spans="1:22" ht="14.25" customHeight="1" x14ac:dyDescent="0.3">
      <c r="A408" s="1">
        <v>234</v>
      </c>
      <c r="B408" s="1">
        <v>54</v>
      </c>
      <c r="C408" s="2">
        <v>41609</v>
      </c>
      <c r="D408" s="1" t="s">
        <v>16</v>
      </c>
      <c r="E408" s="1" t="s">
        <v>17</v>
      </c>
      <c r="F408" s="1">
        <v>17</v>
      </c>
      <c r="G408" s="1" t="s">
        <v>33</v>
      </c>
      <c r="H408" s="1" t="s">
        <v>38</v>
      </c>
      <c r="I408" s="1" t="s">
        <v>43</v>
      </c>
      <c r="J408" s="3">
        <v>43</v>
      </c>
      <c r="K408" s="1">
        <v>135</v>
      </c>
      <c r="L408" s="1" t="s">
        <v>58</v>
      </c>
      <c r="M408" s="1">
        <v>50</v>
      </c>
      <c r="N408" s="1">
        <v>40</v>
      </c>
      <c r="O408" s="1">
        <v>120</v>
      </c>
      <c r="P408" s="1">
        <v>44</v>
      </c>
      <c r="Q408" s="9">
        <f>Coffee_chain[[#This Row],[Other Expenses]]+Coffee_chain[[#This Row],[Cogs]]+Coffee_chain[[#This Row],[Marketing]]</f>
        <v>115</v>
      </c>
      <c r="R408" s="10">
        <f>(SUM(Coffee_chain[[#This Row],[Profit]])/SUM(Coffee_chain[[#This Row],[Sales]]))</f>
        <v>0.31851851851851853</v>
      </c>
      <c r="S408">
        <f>Coffee_chain[[#This Row],[Target COGS]]-Coffee_chain[[#This Row],[Cogs]]</f>
        <v>-4</v>
      </c>
      <c r="T408" s="13">
        <f>Coffee_chain[[#This Row],[Target Profit]]-Coffee_chain[[#This Row],[Profit]]</f>
        <v>-3</v>
      </c>
      <c r="U408">
        <f>Coffee_chain[[#This Row],[Target Sales]]-Coffee_chain[[#This Row],[Sales]]</f>
        <v>-15</v>
      </c>
      <c r="V408" s="42"/>
    </row>
    <row r="409" spans="1:22" ht="14.25" customHeight="1" x14ac:dyDescent="0.3">
      <c r="A409" s="1">
        <v>361</v>
      </c>
      <c r="B409" s="1">
        <v>67</v>
      </c>
      <c r="C409" s="2">
        <v>41609</v>
      </c>
      <c r="D409" s="1" t="s">
        <v>16</v>
      </c>
      <c r="E409" s="1" t="s">
        <v>23</v>
      </c>
      <c r="F409" s="1">
        <v>22</v>
      </c>
      <c r="G409" s="1" t="s">
        <v>33</v>
      </c>
      <c r="H409" s="1" t="s">
        <v>34</v>
      </c>
      <c r="I409" s="1" t="s">
        <v>47</v>
      </c>
      <c r="J409" s="3">
        <v>70</v>
      </c>
      <c r="K409" s="1">
        <v>179</v>
      </c>
      <c r="L409" s="1" t="s">
        <v>24</v>
      </c>
      <c r="M409" s="1">
        <v>50</v>
      </c>
      <c r="N409" s="1">
        <v>30</v>
      </c>
      <c r="O409" s="1">
        <v>120</v>
      </c>
      <c r="P409" s="1">
        <v>54</v>
      </c>
      <c r="Q409" s="9">
        <f>Coffee_chain[[#This Row],[Other Expenses]]+Coffee_chain[[#This Row],[Cogs]]+Coffee_chain[[#This Row],[Marketing]]</f>
        <v>143</v>
      </c>
      <c r="R409" s="10">
        <f>(SUM(Coffee_chain[[#This Row],[Profit]])/SUM(Coffee_chain[[#This Row],[Sales]]))</f>
        <v>0.39106145251396646</v>
      </c>
      <c r="S409">
        <f>Coffee_chain[[#This Row],[Target COGS]]-Coffee_chain[[#This Row],[Cogs]]</f>
        <v>-17</v>
      </c>
      <c r="T409" s="13">
        <f>Coffee_chain[[#This Row],[Target Profit]]-Coffee_chain[[#This Row],[Profit]]</f>
        <v>-40</v>
      </c>
      <c r="U409">
        <f>Coffee_chain[[#This Row],[Target Sales]]-Coffee_chain[[#This Row],[Sales]]</f>
        <v>-59</v>
      </c>
      <c r="V409" s="42"/>
    </row>
    <row r="410" spans="1:22" ht="14.25" customHeight="1" x14ac:dyDescent="0.3">
      <c r="A410" s="1">
        <v>630</v>
      </c>
      <c r="B410" s="1">
        <v>54</v>
      </c>
      <c r="C410" s="2">
        <v>41609</v>
      </c>
      <c r="D410" s="1" t="s">
        <v>16</v>
      </c>
      <c r="E410" s="1" t="s">
        <v>17</v>
      </c>
      <c r="F410" s="1">
        <v>15</v>
      </c>
      <c r="G410" s="1" t="s">
        <v>18</v>
      </c>
      <c r="H410" s="1" t="s">
        <v>26</v>
      </c>
      <c r="I410" s="1" t="s">
        <v>27</v>
      </c>
      <c r="J410" s="3">
        <v>79</v>
      </c>
      <c r="K410" s="1">
        <v>142</v>
      </c>
      <c r="L410" s="1" t="s">
        <v>56</v>
      </c>
      <c r="M410" s="1">
        <v>40</v>
      </c>
      <c r="N410" s="1">
        <v>50</v>
      </c>
      <c r="O410" s="1">
        <v>110</v>
      </c>
      <c r="P410" s="1">
        <v>26</v>
      </c>
      <c r="Q410" s="9">
        <f>Coffee_chain[[#This Row],[Other Expenses]]+Coffee_chain[[#This Row],[Cogs]]+Coffee_chain[[#This Row],[Marketing]]</f>
        <v>95</v>
      </c>
      <c r="R410" s="10">
        <f>(SUM(Coffee_chain[[#This Row],[Profit]])/SUM(Coffee_chain[[#This Row],[Sales]]))</f>
        <v>0.55633802816901412</v>
      </c>
      <c r="S410">
        <f>Coffee_chain[[#This Row],[Target COGS]]-Coffee_chain[[#This Row],[Cogs]]</f>
        <v>-14</v>
      </c>
      <c r="T410" s="13">
        <f>Coffee_chain[[#This Row],[Target Profit]]-Coffee_chain[[#This Row],[Profit]]</f>
        <v>-29</v>
      </c>
      <c r="U410">
        <f>Coffee_chain[[#This Row],[Target Sales]]-Coffee_chain[[#This Row],[Sales]]</f>
        <v>-32</v>
      </c>
      <c r="V410" s="42"/>
    </row>
    <row r="411" spans="1:22" ht="14.25" customHeight="1" x14ac:dyDescent="0.3">
      <c r="A411" s="1">
        <v>636</v>
      </c>
      <c r="B411" s="1">
        <v>63</v>
      </c>
      <c r="C411" s="2">
        <v>41609</v>
      </c>
      <c r="D411" s="1" t="s">
        <v>32</v>
      </c>
      <c r="E411" s="1" t="s">
        <v>17</v>
      </c>
      <c r="F411" s="1">
        <v>19</v>
      </c>
      <c r="G411" s="1" t="s">
        <v>33</v>
      </c>
      <c r="H411" s="1" t="s">
        <v>38</v>
      </c>
      <c r="I411" s="1" t="s">
        <v>39</v>
      </c>
      <c r="J411" s="3">
        <v>53</v>
      </c>
      <c r="K411" s="1">
        <v>148</v>
      </c>
      <c r="L411" s="1" t="s">
        <v>51</v>
      </c>
      <c r="M411" s="1">
        <v>60</v>
      </c>
      <c r="N411" s="1">
        <v>40</v>
      </c>
      <c r="O411" s="1">
        <v>130</v>
      </c>
      <c r="P411" s="1">
        <v>40</v>
      </c>
      <c r="Q411" s="9">
        <f>Coffee_chain[[#This Row],[Other Expenses]]+Coffee_chain[[#This Row],[Cogs]]+Coffee_chain[[#This Row],[Marketing]]</f>
        <v>122</v>
      </c>
      <c r="R411" s="10">
        <f>(SUM(Coffee_chain[[#This Row],[Profit]])/SUM(Coffee_chain[[#This Row],[Sales]]))</f>
        <v>0.35810810810810811</v>
      </c>
      <c r="S411">
        <f>Coffee_chain[[#This Row],[Target COGS]]-Coffee_chain[[#This Row],[Cogs]]</f>
        <v>-3</v>
      </c>
      <c r="T411" s="13">
        <f>Coffee_chain[[#This Row],[Target Profit]]-Coffee_chain[[#This Row],[Profit]]</f>
        <v>-13</v>
      </c>
      <c r="U411">
        <f>Coffee_chain[[#This Row],[Target Sales]]-Coffee_chain[[#This Row],[Sales]]</f>
        <v>-18</v>
      </c>
      <c r="V411" s="42"/>
    </row>
    <row r="412" spans="1:22" ht="14.25" customHeight="1" x14ac:dyDescent="0.3">
      <c r="A412" s="1">
        <v>203</v>
      </c>
      <c r="B412" s="1">
        <v>49</v>
      </c>
      <c r="C412" s="2">
        <v>41609</v>
      </c>
      <c r="D412" s="1" t="s">
        <v>32</v>
      </c>
      <c r="E412" s="1" t="s">
        <v>25</v>
      </c>
      <c r="F412" s="1">
        <v>16</v>
      </c>
      <c r="G412" s="1" t="s">
        <v>33</v>
      </c>
      <c r="H412" s="1" t="s">
        <v>34</v>
      </c>
      <c r="I412" s="1" t="s">
        <v>35</v>
      </c>
      <c r="J412" s="3">
        <v>31</v>
      </c>
      <c r="K412" s="1">
        <v>121</v>
      </c>
      <c r="L412" s="1" t="s">
        <v>37</v>
      </c>
      <c r="M412" s="1">
        <v>40</v>
      </c>
      <c r="N412" s="1">
        <v>40</v>
      </c>
      <c r="O412" s="1">
        <v>110</v>
      </c>
      <c r="P412" s="1">
        <v>44</v>
      </c>
      <c r="Q412" s="9">
        <f>Coffee_chain[[#This Row],[Other Expenses]]+Coffee_chain[[#This Row],[Cogs]]+Coffee_chain[[#This Row],[Marketing]]</f>
        <v>109</v>
      </c>
      <c r="R412" s="10">
        <f>(SUM(Coffee_chain[[#This Row],[Profit]])/SUM(Coffee_chain[[#This Row],[Sales]]))</f>
        <v>0.256198347107438</v>
      </c>
      <c r="S412">
        <f>Coffee_chain[[#This Row],[Target COGS]]-Coffee_chain[[#This Row],[Cogs]]</f>
        <v>-9</v>
      </c>
      <c r="T412" s="13">
        <f>Coffee_chain[[#This Row],[Target Profit]]-Coffee_chain[[#This Row],[Profit]]</f>
        <v>9</v>
      </c>
      <c r="U412">
        <f>Coffee_chain[[#This Row],[Target Sales]]-Coffee_chain[[#This Row],[Sales]]</f>
        <v>-11</v>
      </c>
      <c r="V412" s="42"/>
    </row>
    <row r="413" spans="1:22" ht="14.25" customHeight="1" x14ac:dyDescent="0.3">
      <c r="A413" s="1">
        <v>435</v>
      </c>
      <c r="B413" s="1">
        <v>50</v>
      </c>
      <c r="C413" s="2">
        <v>41609</v>
      </c>
      <c r="D413" s="1" t="s">
        <v>32</v>
      </c>
      <c r="E413" s="1" t="s">
        <v>29</v>
      </c>
      <c r="F413" s="1">
        <v>14</v>
      </c>
      <c r="G413" s="1" t="s">
        <v>33</v>
      </c>
      <c r="H413" s="1" t="s">
        <v>34</v>
      </c>
      <c r="I413" s="1" t="s">
        <v>35</v>
      </c>
      <c r="J413" s="3">
        <v>70</v>
      </c>
      <c r="K413" s="1">
        <v>131</v>
      </c>
      <c r="L413" s="1" t="s">
        <v>42</v>
      </c>
      <c r="M413" s="1">
        <v>40</v>
      </c>
      <c r="N413" s="1">
        <v>50</v>
      </c>
      <c r="O413" s="1">
        <v>110</v>
      </c>
      <c r="P413" s="1">
        <v>26</v>
      </c>
      <c r="Q413" s="9">
        <f>Coffee_chain[[#This Row],[Other Expenses]]+Coffee_chain[[#This Row],[Cogs]]+Coffee_chain[[#This Row],[Marketing]]</f>
        <v>90</v>
      </c>
      <c r="R413" s="10">
        <f>(SUM(Coffee_chain[[#This Row],[Profit]])/SUM(Coffee_chain[[#This Row],[Sales]]))</f>
        <v>0.53435114503816794</v>
      </c>
      <c r="S413">
        <f>Coffee_chain[[#This Row],[Target COGS]]-Coffee_chain[[#This Row],[Cogs]]</f>
        <v>-10</v>
      </c>
      <c r="T413" s="13">
        <f>Coffee_chain[[#This Row],[Target Profit]]-Coffee_chain[[#This Row],[Profit]]</f>
        <v>-20</v>
      </c>
      <c r="U413">
        <f>Coffee_chain[[#This Row],[Target Sales]]-Coffee_chain[[#This Row],[Sales]]</f>
        <v>-21</v>
      </c>
      <c r="V413" s="42"/>
    </row>
    <row r="414" spans="1:22" ht="14.25" customHeight="1" x14ac:dyDescent="0.3">
      <c r="A414" s="1">
        <v>603</v>
      </c>
      <c r="B414" s="1">
        <v>52</v>
      </c>
      <c r="C414" s="2">
        <v>41609</v>
      </c>
      <c r="D414" s="1" t="s">
        <v>32</v>
      </c>
      <c r="E414" s="1" t="s">
        <v>25</v>
      </c>
      <c r="F414" s="1">
        <v>16</v>
      </c>
      <c r="G414" s="1" t="s">
        <v>33</v>
      </c>
      <c r="H414" s="1" t="s">
        <v>38</v>
      </c>
      <c r="I414" s="1" t="s">
        <v>43</v>
      </c>
      <c r="J414" s="3">
        <v>55</v>
      </c>
      <c r="K414" s="1">
        <v>135</v>
      </c>
      <c r="L414" s="1" t="s">
        <v>44</v>
      </c>
      <c r="M414" s="1">
        <v>40</v>
      </c>
      <c r="N414" s="1">
        <v>50</v>
      </c>
      <c r="O414" s="1">
        <v>110</v>
      </c>
      <c r="P414" s="1">
        <v>38</v>
      </c>
      <c r="Q414" s="9">
        <f>Coffee_chain[[#This Row],[Other Expenses]]+Coffee_chain[[#This Row],[Cogs]]+Coffee_chain[[#This Row],[Marketing]]</f>
        <v>106</v>
      </c>
      <c r="R414" s="10">
        <f>(SUM(Coffee_chain[[#This Row],[Profit]])/SUM(Coffee_chain[[#This Row],[Sales]]))</f>
        <v>0.40740740740740738</v>
      </c>
      <c r="S414">
        <f>Coffee_chain[[#This Row],[Target COGS]]-Coffee_chain[[#This Row],[Cogs]]</f>
        <v>-12</v>
      </c>
      <c r="T414" s="13">
        <f>Coffee_chain[[#This Row],[Target Profit]]-Coffee_chain[[#This Row],[Profit]]</f>
        <v>-5</v>
      </c>
      <c r="U414">
        <f>Coffee_chain[[#This Row],[Target Sales]]-Coffee_chain[[#This Row],[Sales]]</f>
        <v>-25</v>
      </c>
      <c r="V414" s="42"/>
    </row>
    <row r="415" spans="1:22" ht="14.25" customHeight="1" x14ac:dyDescent="0.3">
      <c r="A415" s="1">
        <v>203</v>
      </c>
      <c r="B415" s="1">
        <v>55</v>
      </c>
      <c r="C415" s="2">
        <v>41609</v>
      </c>
      <c r="D415" s="1" t="s">
        <v>32</v>
      </c>
      <c r="E415" s="1" t="s">
        <v>25</v>
      </c>
      <c r="F415" s="1">
        <v>49</v>
      </c>
      <c r="G415" s="1" t="s">
        <v>33</v>
      </c>
      <c r="H415" s="1" t="s">
        <v>34</v>
      </c>
      <c r="I415" s="1" t="s">
        <v>46</v>
      </c>
      <c r="J415" s="3">
        <v>-3</v>
      </c>
      <c r="K415" s="1">
        <v>140</v>
      </c>
      <c r="L415" s="1" t="s">
        <v>37</v>
      </c>
      <c r="M415" s="1">
        <v>50</v>
      </c>
      <c r="N415" s="1">
        <v>10</v>
      </c>
      <c r="O415" s="1">
        <v>120</v>
      </c>
      <c r="P415" s="1">
        <v>78</v>
      </c>
      <c r="Q415" s="9">
        <f>Coffee_chain[[#This Row],[Other Expenses]]+Coffee_chain[[#This Row],[Cogs]]+Coffee_chain[[#This Row],[Marketing]]</f>
        <v>182</v>
      </c>
      <c r="R415" s="10">
        <f>(SUM(Coffee_chain[[#This Row],[Profit]])/SUM(Coffee_chain[[#This Row],[Sales]]))</f>
        <v>-2.1428571428571429E-2</v>
      </c>
      <c r="S415">
        <f>Coffee_chain[[#This Row],[Target COGS]]-Coffee_chain[[#This Row],[Cogs]]</f>
        <v>-5</v>
      </c>
      <c r="T415" s="13">
        <f>Coffee_chain[[#This Row],[Target Profit]]-Coffee_chain[[#This Row],[Profit]]</f>
        <v>13</v>
      </c>
      <c r="U415">
        <f>Coffee_chain[[#This Row],[Target Sales]]-Coffee_chain[[#This Row],[Sales]]</f>
        <v>-20</v>
      </c>
      <c r="V415" s="42"/>
    </row>
    <row r="416" spans="1:22" ht="14.25" customHeight="1" x14ac:dyDescent="0.3">
      <c r="A416" s="1">
        <v>603</v>
      </c>
      <c r="B416" s="1">
        <v>49</v>
      </c>
      <c r="C416" s="2">
        <v>41609</v>
      </c>
      <c r="D416" s="1" t="s">
        <v>32</v>
      </c>
      <c r="E416" s="1" t="s">
        <v>25</v>
      </c>
      <c r="F416" s="1">
        <v>44</v>
      </c>
      <c r="G416" s="1" t="s">
        <v>33</v>
      </c>
      <c r="H416" s="1" t="s">
        <v>34</v>
      </c>
      <c r="I416" s="1" t="s">
        <v>46</v>
      </c>
      <c r="J416" s="3">
        <v>-6</v>
      </c>
      <c r="K416" s="1">
        <v>126</v>
      </c>
      <c r="L416" s="1" t="s">
        <v>44</v>
      </c>
      <c r="M416" s="1">
        <v>40</v>
      </c>
      <c r="N416" s="1">
        <v>10</v>
      </c>
      <c r="O416" s="1">
        <v>110</v>
      </c>
      <c r="P416" s="1">
        <v>73</v>
      </c>
      <c r="Q416" s="9">
        <f>Coffee_chain[[#This Row],[Other Expenses]]+Coffee_chain[[#This Row],[Cogs]]+Coffee_chain[[#This Row],[Marketing]]</f>
        <v>166</v>
      </c>
      <c r="R416" s="10">
        <f>(SUM(Coffee_chain[[#This Row],[Profit]])/SUM(Coffee_chain[[#This Row],[Sales]]))</f>
        <v>-4.7619047619047616E-2</v>
      </c>
      <c r="S416">
        <f>Coffee_chain[[#This Row],[Target COGS]]-Coffee_chain[[#This Row],[Cogs]]</f>
        <v>-9</v>
      </c>
      <c r="T416" s="13">
        <f>Coffee_chain[[#This Row],[Target Profit]]-Coffee_chain[[#This Row],[Profit]]</f>
        <v>16</v>
      </c>
      <c r="U416">
        <f>Coffee_chain[[#This Row],[Target Sales]]-Coffee_chain[[#This Row],[Sales]]</f>
        <v>-16</v>
      </c>
      <c r="V416" s="42"/>
    </row>
    <row r="417" spans="1:22" ht="14.25" customHeight="1" x14ac:dyDescent="0.3">
      <c r="A417" s="1">
        <v>541</v>
      </c>
      <c r="B417" s="1">
        <v>41</v>
      </c>
      <c r="C417" s="2">
        <v>41609</v>
      </c>
      <c r="D417" s="1" t="s">
        <v>32</v>
      </c>
      <c r="E417" s="1" t="s">
        <v>29</v>
      </c>
      <c r="F417" s="1">
        <v>13</v>
      </c>
      <c r="G417" s="1" t="s">
        <v>33</v>
      </c>
      <c r="H417" s="1" t="s">
        <v>38</v>
      </c>
      <c r="I417" s="1" t="s">
        <v>45</v>
      </c>
      <c r="J417" s="3">
        <v>1</v>
      </c>
      <c r="K417" s="1">
        <v>104</v>
      </c>
      <c r="L417" s="1" t="s">
        <v>49</v>
      </c>
      <c r="M417" s="1">
        <v>40</v>
      </c>
      <c r="N417" s="1">
        <v>20</v>
      </c>
      <c r="O417" s="1">
        <v>110</v>
      </c>
      <c r="P417" s="1">
        <v>56</v>
      </c>
      <c r="Q417" s="9">
        <f>Coffee_chain[[#This Row],[Other Expenses]]+Coffee_chain[[#This Row],[Cogs]]+Coffee_chain[[#This Row],[Marketing]]</f>
        <v>110</v>
      </c>
      <c r="R417" s="10">
        <f>(SUM(Coffee_chain[[#This Row],[Profit]])/SUM(Coffee_chain[[#This Row],[Sales]]))</f>
        <v>9.6153846153846159E-3</v>
      </c>
      <c r="S417">
        <f>Coffee_chain[[#This Row],[Target COGS]]-Coffee_chain[[#This Row],[Cogs]]</f>
        <v>-1</v>
      </c>
      <c r="T417" s="13">
        <f>Coffee_chain[[#This Row],[Target Profit]]-Coffee_chain[[#This Row],[Profit]]</f>
        <v>19</v>
      </c>
      <c r="U417">
        <f>Coffee_chain[[#This Row],[Target Sales]]-Coffee_chain[[#This Row],[Sales]]</f>
        <v>6</v>
      </c>
      <c r="V417" s="42"/>
    </row>
    <row r="418" spans="1:22" ht="14.25" customHeight="1" x14ac:dyDescent="0.3">
      <c r="A418" s="1">
        <v>503</v>
      </c>
      <c r="B418" s="1">
        <v>54</v>
      </c>
      <c r="C418" s="2">
        <v>41609</v>
      </c>
      <c r="D418" s="1" t="s">
        <v>32</v>
      </c>
      <c r="E418" s="1" t="s">
        <v>29</v>
      </c>
      <c r="F418" s="1">
        <v>17</v>
      </c>
      <c r="G418" s="1" t="s">
        <v>33</v>
      </c>
      <c r="H418" s="1" t="s">
        <v>34</v>
      </c>
      <c r="I418" s="1" t="s">
        <v>46</v>
      </c>
      <c r="J418" s="3">
        <v>42</v>
      </c>
      <c r="K418" s="1">
        <v>135</v>
      </c>
      <c r="L418" s="1" t="s">
        <v>49</v>
      </c>
      <c r="M418" s="1">
        <v>50</v>
      </c>
      <c r="N418" s="1">
        <v>40</v>
      </c>
      <c r="O418" s="1">
        <v>120</v>
      </c>
      <c r="P418" s="1">
        <v>45</v>
      </c>
      <c r="Q418" s="9">
        <f>Coffee_chain[[#This Row],[Other Expenses]]+Coffee_chain[[#This Row],[Cogs]]+Coffee_chain[[#This Row],[Marketing]]</f>
        <v>116</v>
      </c>
      <c r="R418" s="10">
        <f>(SUM(Coffee_chain[[#This Row],[Profit]])/SUM(Coffee_chain[[#This Row],[Sales]]))</f>
        <v>0.31111111111111112</v>
      </c>
      <c r="S418">
        <f>Coffee_chain[[#This Row],[Target COGS]]-Coffee_chain[[#This Row],[Cogs]]</f>
        <v>-4</v>
      </c>
      <c r="T418" s="13">
        <f>Coffee_chain[[#This Row],[Target Profit]]-Coffee_chain[[#This Row],[Profit]]</f>
        <v>-2</v>
      </c>
      <c r="U418">
        <f>Coffee_chain[[#This Row],[Target Sales]]-Coffee_chain[[#This Row],[Sales]]</f>
        <v>-15</v>
      </c>
      <c r="V418" s="42"/>
    </row>
    <row r="419" spans="1:22" ht="14.25" customHeight="1" x14ac:dyDescent="0.3">
      <c r="A419" s="1">
        <v>405</v>
      </c>
      <c r="B419" s="1">
        <v>65</v>
      </c>
      <c r="C419" s="2">
        <v>41609</v>
      </c>
      <c r="D419" s="1" t="s">
        <v>32</v>
      </c>
      <c r="E419" s="1" t="s">
        <v>23</v>
      </c>
      <c r="F419" s="1">
        <v>24</v>
      </c>
      <c r="G419" s="1" t="s">
        <v>18</v>
      </c>
      <c r="H419" s="1" t="s">
        <v>19</v>
      </c>
      <c r="I419" s="1" t="s">
        <v>50</v>
      </c>
      <c r="J419" s="3">
        <v>33</v>
      </c>
      <c r="K419" s="1">
        <v>155</v>
      </c>
      <c r="L419" s="1" t="s">
        <v>40</v>
      </c>
      <c r="M419" s="1">
        <v>60</v>
      </c>
      <c r="N419" s="1">
        <v>20</v>
      </c>
      <c r="O419" s="1">
        <v>130</v>
      </c>
      <c r="P419" s="1">
        <v>58</v>
      </c>
      <c r="Q419" s="9">
        <f>Coffee_chain[[#This Row],[Other Expenses]]+Coffee_chain[[#This Row],[Cogs]]+Coffee_chain[[#This Row],[Marketing]]</f>
        <v>147</v>
      </c>
      <c r="R419" s="10">
        <f>(SUM(Coffee_chain[[#This Row],[Profit]])/SUM(Coffee_chain[[#This Row],[Sales]]))</f>
        <v>0.2129032258064516</v>
      </c>
      <c r="S419">
        <f>Coffee_chain[[#This Row],[Target COGS]]-Coffee_chain[[#This Row],[Cogs]]</f>
        <v>-5</v>
      </c>
      <c r="T419" s="13">
        <f>Coffee_chain[[#This Row],[Target Profit]]-Coffee_chain[[#This Row],[Profit]]</f>
        <v>-13</v>
      </c>
      <c r="U419">
        <f>Coffee_chain[[#This Row],[Target Sales]]-Coffee_chain[[#This Row],[Sales]]</f>
        <v>-25</v>
      </c>
      <c r="V419" s="42"/>
    </row>
    <row r="420" spans="1:22" ht="14.25" customHeight="1" x14ac:dyDescent="0.3">
      <c r="A420" s="1">
        <v>435</v>
      </c>
      <c r="B420" s="1">
        <v>52</v>
      </c>
      <c r="C420" s="2">
        <v>41609</v>
      </c>
      <c r="D420" s="1" t="s">
        <v>32</v>
      </c>
      <c r="E420" s="1" t="s">
        <v>29</v>
      </c>
      <c r="F420" s="1">
        <v>16</v>
      </c>
      <c r="G420" s="1" t="s">
        <v>18</v>
      </c>
      <c r="H420" s="1" t="s">
        <v>19</v>
      </c>
      <c r="I420" s="1" t="s">
        <v>50</v>
      </c>
      <c r="J420" s="3">
        <v>53</v>
      </c>
      <c r="K420" s="1">
        <v>135</v>
      </c>
      <c r="L420" s="1" t="s">
        <v>42</v>
      </c>
      <c r="M420" s="1">
        <v>40</v>
      </c>
      <c r="N420" s="1">
        <v>40</v>
      </c>
      <c r="O420" s="1">
        <v>110</v>
      </c>
      <c r="P420" s="1">
        <v>39</v>
      </c>
      <c r="Q420" s="9">
        <f>Coffee_chain[[#This Row],[Other Expenses]]+Coffee_chain[[#This Row],[Cogs]]+Coffee_chain[[#This Row],[Marketing]]</f>
        <v>107</v>
      </c>
      <c r="R420" s="10">
        <f>(SUM(Coffee_chain[[#This Row],[Profit]])/SUM(Coffee_chain[[#This Row],[Sales]]))</f>
        <v>0.3925925925925926</v>
      </c>
      <c r="S420">
        <f>Coffee_chain[[#This Row],[Target COGS]]-Coffee_chain[[#This Row],[Cogs]]</f>
        <v>-12</v>
      </c>
      <c r="T420" s="13">
        <f>Coffee_chain[[#This Row],[Target Profit]]-Coffee_chain[[#This Row],[Profit]]</f>
        <v>-13</v>
      </c>
      <c r="U420">
        <f>Coffee_chain[[#This Row],[Target Sales]]-Coffee_chain[[#This Row],[Sales]]</f>
        <v>-25</v>
      </c>
      <c r="V420" s="42"/>
    </row>
    <row r="421" spans="1:22" ht="14.25" customHeight="1" x14ac:dyDescent="0.3">
      <c r="A421" s="1">
        <v>435</v>
      </c>
      <c r="B421" s="1">
        <v>48</v>
      </c>
      <c r="C421" s="2">
        <v>41609</v>
      </c>
      <c r="D421" s="1" t="s">
        <v>32</v>
      </c>
      <c r="E421" s="1" t="s">
        <v>29</v>
      </c>
      <c r="F421" s="1">
        <v>15</v>
      </c>
      <c r="G421" s="1" t="s">
        <v>18</v>
      </c>
      <c r="H421" s="1" t="s">
        <v>19</v>
      </c>
      <c r="I421" s="1" t="s">
        <v>20</v>
      </c>
      <c r="J421" s="3">
        <v>42</v>
      </c>
      <c r="K421" s="1">
        <v>130</v>
      </c>
      <c r="L421" s="1" t="s">
        <v>42</v>
      </c>
      <c r="M421" s="1">
        <v>40</v>
      </c>
      <c r="N421" s="1">
        <v>40</v>
      </c>
      <c r="O421" s="1">
        <v>110</v>
      </c>
      <c r="P421" s="1">
        <v>46</v>
      </c>
      <c r="Q421" s="9">
        <f>Coffee_chain[[#This Row],[Other Expenses]]+Coffee_chain[[#This Row],[Cogs]]+Coffee_chain[[#This Row],[Marketing]]</f>
        <v>109</v>
      </c>
      <c r="R421" s="10">
        <f>(SUM(Coffee_chain[[#This Row],[Profit]])/SUM(Coffee_chain[[#This Row],[Sales]]))</f>
        <v>0.32307692307692309</v>
      </c>
      <c r="S421">
        <f>Coffee_chain[[#This Row],[Target COGS]]-Coffee_chain[[#This Row],[Cogs]]</f>
        <v>-8</v>
      </c>
      <c r="T421" s="13">
        <f>Coffee_chain[[#This Row],[Target Profit]]-Coffee_chain[[#This Row],[Profit]]</f>
        <v>-2</v>
      </c>
      <c r="U421">
        <f>Coffee_chain[[#This Row],[Target Sales]]-Coffee_chain[[#This Row],[Sales]]</f>
        <v>-20</v>
      </c>
      <c r="V421" s="42"/>
    </row>
    <row r="422" spans="1:22" ht="14.25" customHeight="1" x14ac:dyDescent="0.3">
      <c r="A422" s="1">
        <v>425</v>
      </c>
      <c r="B422" s="1">
        <v>49</v>
      </c>
      <c r="C422" s="2">
        <v>41609</v>
      </c>
      <c r="D422" s="1" t="s">
        <v>32</v>
      </c>
      <c r="E422" s="1" t="s">
        <v>29</v>
      </c>
      <c r="F422" s="1">
        <v>13</v>
      </c>
      <c r="G422" s="1" t="s">
        <v>18</v>
      </c>
      <c r="H422" s="1" t="s">
        <v>19</v>
      </c>
      <c r="I422" s="1" t="s">
        <v>20</v>
      </c>
      <c r="J422" s="3">
        <v>68</v>
      </c>
      <c r="K422" s="1">
        <v>128</v>
      </c>
      <c r="L422" s="1" t="s">
        <v>53</v>
      </c>
      <c r="M422" s="1">
        <v>40</v>
      </c>
      <c r="N422" s="1">
        <v>50</v>
      </c>
      <c r="O422" s="1">
        <v>110</v>
      </c>
      <c r="P422" s="1">
        <v>25</v>
      </c>
      <c r="Q422" s="9">
        <f>Coffee_chain[[#This Row],[Other Expenses]]+Coffee_chain[[#This Row],[Cogs]]+Coffee_chain[[#This Row],[Marketing]]</f>
        <v>87</v>
      </c>
      <c r="R422" s="10">
        <f>(SUM(Coffee_chain[[#This Row],[Profit]])/SUM(Coffee_chain[[#This Row],[Sales]]))</f>
        <v>0.53125</v>
      </c>
      <c r="S422">
        <f>Coffee_chain[[#This Row],[Target COGS]]-Coffee_chain[[#This Row],[Cogs]]</f>
        <v>-9</v>
      </c>
      <c r="T422" s="13">
        <f>Coffee_chain[[#This Row],[Target Profit]]-Coffee_chain[[#This Row],[Profit]]</f>
        <v>-18</v>
      </c>
      <c r="U422">
        <f>Coffee_chain[[#This Row],[Target Sales]]-Coffee_chain[[#This Row],[Sales]]</f>
        <v>-18</v>
      </c>
      <c r="V422" s="42"/>
    </row>
    <row r="423" spans="1:22" ht="14.25" customHeight="1" x14ac:dyDescent="0.3">
      <c r="A423" s="1">
        <v>959</v>
      </c>
      <c r="B423" s="1">
        <v>50</v>
      </c>
      <c r="C423" s="2">
        <v>41609</v>
      </c>
      <c r="D423" s="1" t="s">
        <v>32</v>
      </c>
      <c r="E423" s="1" t="s">
        <v>25</v>
      </c>
      <c r="F423" s="1">
        <v>14</v>
      </c>
      <c r="G423" s="1" t="s">
        <v>18</v>
      </c>
      <c r="H423" s="1" t="s">
        <v>26</v>
      </c>
      <c r="I423" s="1" t="s">
        <v>27</v>
      </c>
      <c r="J423" s="3">
        <v>70</v>
      </c>
      <c r="K423" s="1">
        <v>131</v>
      </c>
      <c r="L423" s="1" t="s">
        <v>37</v>
      </c>
      <c r="M423" s="1">
        <v>50</v>
      </c>
      <c r="N423" s="1">
        <v>50</v>
      </c>
      <c r="O423" s="1">
        <v>120</v>
      </c>
      <c r="P423" s="1">
        <v>26</v>
      </c>
      <c r="Q423" s="9">
        <f>Coffee_chain[[#This Row],[Other Expenses]]+Coffee_chain[[#This Row],[Cogs]]+Coffee_chain[[#This Row],[Marketing]]</f>
        <v>90</v>
      </c>
      <c r="R423" s="10">
        <f>(SUM(Coffee_chain[[#This Row],[Profit]])/SUM(Coffee_chain[[#This Row],[Sales]]))</f>
        <v>0.53435114503816794</v>
      </c>
      <c r="S423">
        <f>Coffee_chain[[#This Row],[Target COGS]]-Coffee_chain[[#This Row],[Cogs]]</f>
        <v>0</v>
      </c>
      <c r="T423" s="13">
        <f>Coffee_chain[[#This Row],[Target Profit]]-Coffee_chain[[#This Row],[Profit]]</f>
        <v>-20</v>
      </c>
      <c r="U423">
        <f>Coffee_chain[[#This Row],[Target Sales]]-Coffee_chain[[#This Row],[Sales]]</f>
        <v>-11</v>
      </c>
      <c r="V423" s="42"/>
    </row>
    <row r="424" spans="1:22" ht="14.25" customHeight="1" x14ac:dyDescent="0.3">
      <c r="A424" s="1">
        <v>937</v>
      </c>
      <c r="B424" s="1">
        <v>21</v>
      </c>
      <c r="C424" s="2">
        <v>41183</v>
      </c>
      <c r="D424" s="1" t="s">
        <v>16</v>
      </c>
      <c r="E424" s="1" t="s">
        <v>17</v>
      </c>
      <c r="F424" s="1">
        <v>5</v>
      </c>
      <c r="G424" s="1" t="s">
        <v>18</v>
      </c>
      <c r="H424" s="1" t="s">
        <v>19</v>
      </c>
      <c r="I424" s="1" t="s">
        <v>50</v>
      </c>
      <c r="J424" s="1">
        <v>16</v>
      </c>
      <c r="K424" s="1">
        <v>53</v>
      </c>
      <c r="L424" s="1" t="s">
        <v>58</v>
      </c>
      <c r="M424" s="1">
        <v>0</v>
      </c>
      <c r="N424" s="1">
        <v>30</v>
      </c>
      <c r="O424" s="1">
        <v>30</v>
      </c>
      <c r="P424" s="1">
        <v>16</v>
      </c>
      <c r="Q424" s="9">
        <f>Coffee_chain[[#This Row],[Other Expenses]]+Coffee_chain[[#This Row],[Cogs]]+Coffee_chain[[#This Row],[Marketing]]</f>
        <v>42</v>
      </c>
      <c r="R424" s="10">
        <f>(SUM(Coffee_chain[[#This Row],[Profit]])/SUM(Coffee_chain[[#This Row],[Sales]]))</f>
        <v>0.30188679245283018</v>
      </c>
      <c r="S424">
        <f>Coffee_chain[[#This Row],[Target COGS]]-Coffee_chain[[#This Row],[Cogs]]</f>
        <v>-21</v>
      </c>
      <c r="T424" s="13">
        <f>Coffee_chain[[#This Row],[Target Profit]]-Coffee_chain[[#This Row],[Profit]]</f>
        <v>14</v>
      </c>
      <c r="U424">
        <f>Coffee_chain[[#This Row],[Target Sales]]-Coffee_chain[[#This Row],[Sales]]</f>
        <v>-23</v>
      </c>
      <c r="V424" s="42"/>
    </row>
    <row r="425" spans="1:22" ht="14.25" customHeight="1" x14ac:dyDescent="0.3">
      <c r="A425" s="1">
        <v>513</v>
      </c>
      <c r="B425" s="1">
        <v>27</v>
      </c>
      <c r="C425" s="2">
        <v>41183</v>
      </c>
      <c r="D425" s="1" t="s">
        <v>16</v>
      </c>
      <c r="E425" s="1" t="s">
        <v>17</v>
      </c>
      <c r="F425" s="1">
        <v>7</v>
      </c>
      <c r="G425" s="1" t="s">
        <v>18</v>
      </c>
      <c r="H425" s="1" t="s">
        <v>19</v>
      </c>
      <c r="I425" s="1" t="s">
        <v>20</v>
      </c>
      <c r="J425" s="1">
        <v>20</v>
      </c>
      <c r="K425" s="1">
        <v>66</v>
      </c>
      <c r="L425" s="1" t="s">
        <v>58</v>
      </c>
      <c r="M425" s="1">
        <v>10</v>
      </c>
      <c r="N425" s="1">
        <v>30</v>
      </c>
      <c r="O425" s="1">
        <v>40</v>
      </c>
      <c r="P425" s="1">
        <v>19</v>
      </c>
      <c r="Q425" s="9">
        <f>Coffee_chain[[#This Row],[Other Expenses]]+Coffee_chain[[#This Row],[Cogs]]+Coffee_chain[[#This Row],[Marketing]]</f>
        <v>53</v>
      </c>
      <c r="R425" s="10">
        <f>(SUM(Coffee_chain[[#This Row],[Profit]])/SUM(Coffee_chain[[#This Row],[Sales]]))</f>
        <v>0.30303030303030304</v>
      </c>
      <c r="S425">
        <f>Coffee_chain[[#This Row],[Target COGS]]-Coffee_chain[[#This Row],[Cogs]]</f>
        <v>-17</v>
      </c>
      <c r="T425" s="13">
        <f>Coffee_chain[[#This Row],[Target Profit]]-Coffee_chain[[#This Row],[Profit]]</f>
        <v>10</v>
      </c>
      <c r="U425">
        <f>Coffee_chain[[#This Row],[Target Sales]]-Coffee_chain[[#This Row],[Sales]]</f>
        <v>-26</v>
      </c>
      <c r="V425" s="42"/>
    </row>
    <row r="426" spans="1:22" ht="14.25" customHeight="1" x14ac:dyDescent="0.3">
      <c r="A426" s="1">
        <v>850</v>
      </c>
      <c r="B426" s="1">
        <v>56</v>
      </c>
      <c r="C426" s="2">
        <v>41183</v>
      </c>
      <c r="D426" s="1" t="s">
        <v>16</v>
      </c>
      <c r="E426" s="1" t="s">
        <v>25</v>
      </c>
      <c r="F426" s="1">
        <v>21</v>
      </c>
      <c r="G426" s="1" t="s">
        <v>18</v>
      </c>
      <c r="H426" s="1" t="s">
        <v>19</v>
      </c>
      <c r="I426" s="1" t="s">
        <v>20</v>
      </c>
      <c r="J426" s="1">
        <v>16</v>
      </c>
      <c r="K426" s="1">
        <v>126</v>
      </c>
      <c r="L426" s="1" t="s">
        <v>28</v>
      </c>
      <c r="M426" s="1">
        <v>30</v>
      </c>
      <c r="N426" s="1">
        <v>20</v>
      </c>
      <c r="O426" s="1">
        <v>60</v>
      </c>
      <c r="P426" s="1">
        <v>54</v>
      </c>
      <c r="Q426" s="9">
        <f>Coffee_chain[[#This Row],[Other Expenses]]+Coffee_chain[[#This Row],[Cogs]]+Coffee_chain[[#This Row],[Marketing]]</f>
        <v>131</v>
      </c>
      <c r="R426" s="10">
        <f>(SUM(Coffee_chain[[#This Row],[Profit]])/SUM(Coffee_chain[[#This Row],[Sales]]))</f>
        <v>0.12698412698412698</v>
      </c>
      <c r="S426">
        <f>Coffee_chain[[#This Row],[Target COGS]]-Coffee_chain[[#This Row],[Cogs]]</f>
        <v>-26</v>
      </c>
      <c r="T426" s="13">
        <f>Coffee_chain[[#This Row],[Target Profit]]-Coffee_chain[[#This Row],[Profit]]</f>
        <v>4</v>
      </c>
      <c r="U426">
        <f>Coffee_chain[[#This Row],[Target Sales]]-Coffee_chain[[#This Row],[Sales]]</f>
        <v>-66</v>
      </c>
      <c r="V426" s="42"/>
    </row>
    <row r="427" spans="1:22" ht="14.25" customHeight="1" x14ac:dyDescent="0.3">
      <c r="A427" s="1">
        <v>781</v>
      </c>
      <c r="B427" s="1">
        <v>54</v>
      </c>
      <c r="C427" s="2">
        <v>41183</v>
      </c>
      <c r="D427" s="1" t="s">
        <v>16</v>
      </c>
      <c r="E427" s="1" t="s">
        <v>25</v>
      </c>
      <c r="F427" s="1">
        <v>20</v>
      </c>
      <c r="G427" s="1" t="s">
        <v>18</v>
      </c>
      <c r="H427" s="1" t="s">
        <v>19</v>
      </c>
      <c r="I427" s="1" t="s">
        <v>20</v>
      </c>
      <c r="J427" s="1">
        <v>13</v>
      </c>
      <c r="K427" s="1">
        <v>120</v>
      </c>
      <c r="L427" s="1" t="s">
        <v>55</v>
      </c>
      <c r="M427" s="1">
        <v>30</v>
      </c>
      <c r="N427" s="1">
        <v>20</v>
      </c>
      <c r="O427" s="1">
        <v>60</v>
      </c>
      <c r="P427" s="1">
        <v>53</v>
      </c>
      <c r="Q427" s="9">
        <f>Coffee_chain[[#This Row],[Other Expenses]]+Coffee_chain[[#This Row],[Cogs]]+Coffee_chain[[#This Row],[Marketing]]</f>
        <v>127</v>
      </c>
      <c r="R427" s="10">
        <f>(SUM(Coffee_chain[[#This Row],[Profit]])/SUM(Coffee_chain[[#This Row],[Sales]]))</f>
        <v>0.10833333333333334</v>
      </c>
      <c r="S427">
        <f>Coffee_chain[[#This Row],[Target COGS]]-Coffee_chain[[#This Row],[Cogs]]</f>
        <v>-24</v>
      </c>
      <c r="T427" s="13">
        <f>Coffee_chain[[#This Row],[Target Profit]]-Coffee_chain[[#This Row],[Profit]]</f>
        <v>7</v>
      </c>
      <c r="U427">
        <f>Coffee_chain[[#This Row],[Target Sales]]-Coffee_chain[[#This Row],[Sales]]</f>
        <v>-60</v>
      </c>
      <c r="V427" s="42"/>
    </row>
    <row r="428" spans="1:22" ht="14.25" customHeight="1" x14ac:dyDescent="0.3">
      <c r="A428" s="1">
        <v>413</v>
      </c>
      <c r="B428" s="1">
        <v>21</v>
      </c>
      <c r="C428" s="2">
        <v>41183</v>
      </c>
      <c r="D428" s="1" t="s">
        <v>16</v>
      </c>
      <c r="E428" s="1" t="s">
        <v>25</v>
      </c>
      <c r="F428" s="1">
        <v>5</v>
      </c>
      <c r="G428" s="1" t="s">
        <v>18</v>
      </c>
      <c r="H428" s="1" t="s">
        <v>26</v>
      </c>
      <c r="I428" s="1" t="s">
        <v>30</v>
      </c>
      <c r="J428" s="1">
        <v>15</v>
      </c>
      <c r="K428" s="1">
        <v>53</v>
      </c>
      <c r="L428" s="1" t="s">
        <v>55</v>
      </c>
      <c r="M428" s="1">
        <v>20</v>
      </c>
      <c r="N428" s="1">
        <v>30</v>
      </c>
      <c r="O428" s="1">
        <v>50</v>
      </c>
      <c r="P428" s="1">
        <v>17</v>
      </c>
      <c r="Q428" s="9">
        <f>Coffee_chain[[#This Row],[Other Expenses]]+Coffee_chain[[#This Row],[Cogs]]+Coffee_chain[[#This Row],[Marketing]]</f>
        <v>43</v>
      </c>
      <c r="R428" s="10">
        <f>(SUM(Coffee_chain[[#This Row],[Profit]])/SUM(Coffee_chain[[#This Row],[Sales]]))</f>
        <v>0.28301886792452829</v>
      </c>
      <c r="S428">
        <f>Coffee_chain[[#This Row],[Target COGS]]-Coffee_chain[[#This Row],[Cogs]]</f>
        <v>-1</v>
      </c>
      <c r="T428" s="13">
        <f>Coffee_chain[[#This Row],[Target Profit]]-Coffee_chain[[#This Row],[Profit]]</f>
        <v>15</v>
      </c>
      <c r="U428">
        <f>Coffee_chain[[#This Row],[Target Sales]]-Coffee_chain[[#This Row],[Sales]]</f>
        <v>-3</v>
      </c>
      <c r="V428" s="42"/>
    </row>
    <row r="429" spans="1:22" ht="14.25" customHeight="1" x14ac:dyDescent="0.3">
      <c r="A429" s="1">
        <v>505</v>
      </c>
      <c r="B429" s="1">
        <v>39</v>
      </c>
      <c r="C429" s="2">
        <v>41183</v>
      </c>
      <c r="D429" s="1" t="s">
        <v>32</v>
      </c>
      <c r="E429" s="1" t="s">
        <v>23</v>
      </c>
      <c r="F429" s="1">
        <v>12</v>
      </c>
      <c r="G429" s="1" t="s">
        <v>33</v>
      </c>
      <c r="H429" s="1" t="s">
        <v>34</v>
      </c>
      <c r="I429" s="1" t="s">
        <v>35</v>
      </c>
      <c r="J429" s="1">
        <v>14</v>
      </c>
      <c r="K429" s="1">
        <v>92</v>
      </c>
      <c r="L429" s="1" t="s">
        <v>57</v>
      </c>
      <c r="M429" s="1">
        <v>20</v>
      </c>
      <c r="N429" s="1">
        <v>20</v>
      </c>
      <c r="O429" s="1">
        <v>50</v>
      </c>
      <c r="P429" s="1">
        <v>39</v>
      </c>
      <c r="Q429" s="9">
        <f>Coffee_chain[[#This Row],[Other Expenses]]+Coffee_chain[[#This Row],[Cogs]]+Coffee_chain[[#This Row],[Marketing]]</f>
        <v>90</v>
      </c>
      <c r="R429" s="10">
        <f>(SUM(Coffee_chain[[#This Row],[Profit]])/SUM(Coffee_chain[[#This Row],[Sales]]))</f>
        <v>0.15217391304347827</v>
      </c>
      <c r="S429">
        <f>Coffee_chain[[#This Row],[Target COGS]]-Coffee_chain[[#This Row],[Cogs]]</f>
        <v>-19</v>
      </c>
      <c r="T429" s="13">
        <f>Coffee_chain[[#This Row],[Target Profit]]-Coffee_chain[[#This Row],[Profit]]</f>
        <v>6</v>
      </c>
      <c r="U429">
        <f>Coffee_chain[[#This Row],[Target Sales]]-Coffee_chain[[#This Row],[Sales]]</f>
        <v>-42</v>
      </c>
      <c r="V429" s="42"/>
    </row>
    <row r="430" spans="1:22" ht="14.25" customHeight="1" x14ac:dyDescent="0.3">
      <c r="A430" s="1">
        <v>702</v>
      </c>
      <c r="B430" s="1">
        <v>23</v>
      </c>
      <c r="C430" s="2">
        <v>41183</v>
      </c>
      <c r="D430" s="1" t="s">
        <v>32</v>
      </c>
      <c r="E430" s="1" t="s">
        <v>29</v>
      </c>
      <c r="F430" s="1">
        <v>6</v>
      </c>
      <c r="G430" s="1" t="s">
        <v>33</v>
      </c>
      <c r="H430" s="1" t="s">
        <v>34</v>
      </c>
      <c r="I430" s="1" t="s">
        <v>35</v>
      </c>
      <c r="J430" s="1">
        <v>17</v>
      </c>
      <c r="K430" s="1">
        <v>58</v>
      </c>
      <c r="L430" s="1" t="s">
        <v>41</v>
      </c>
      <c r="M430" s="1">
        <v>10</v>
      </c>
      <c r="N430" s="1">
        <v>30</v>
      </c>
      <c r="O430" s="1">
        <v>40</v>
      </c>
      <c r="P430" s="1">
        <v>18</v>
      </c>
      <c r="Q430" s="9">
        <f>Coffee_chain[[#This Row],[Other Expenses]]+Coffee_chain[[#This Row],[Cogs]]+Coffee_chain[[#This Row],[Marketing]]</f>
        <v>47</v>
      </c>
      <c r="R430" s="10">
        <f>(SUM(Coffee_chain[[#This Row],[Profit]])/SUM(Coffee_chain[[#This Row],[Sales]]))</f>
        <v>0.29310344827586204</v>
      </c>
      <c r="S430">
        <f>Coffee_chain[[#This Row],[Target COGS]]-Coffee_chain[[#This Row],[Cogs]]</f>
        <v>-13</v>
      </c>
      <c r="T430" s="13">
        <f>Coffee_chain[[#This Row],[Target Profit]]-Coffee_chain[[#This Row],[Profit]]</f>
        <v>13</v>
      </c>
      <c r="U430">
        <f>Coffee_chain[[#This Row],[Target Sales]]-Coffee_chain[[#This Row],[Sales]]</f>
        <v>-18</v>
      </c>
      <c r="V430" s="42"/>
    </row>
    <row r="431" spans="1:22" ht="14.25" customHeight="1" x14ac:dyDescent="0.3">
      <c r="A431" s="1">
        <v>563</v>
      </c>
      <c r="B431" s="1">
        <v>21</v>
      </c>
      <c r="C431" s="2">
        <v>41183</v>
      </c>
      <c r="D431" s="1" t="s">
        <v>32</v>
      </c>
      <c r="E431" s="1" t="s">
        <v>17</v>
      </c>
      <c r="F431" s="1">
        <v>5</v>
      </c>
      <c r="G431" s="1" t="s">
        <v>33</v>
      </c>
      <c r="H431" s="1" t="s">
        <v>38</v>
      </c>
      <c r="I431" s="1" t="s">
        <v>43</v>
      </c>
      <c r="J431" s="1">
        <v>15</v>
      </c>
      <c r="K431" s="1">
        <v>52</v>
      </c>
      <c r="L431" s="1" t="s">
        <v>36</v>
      </c>
      <c r="M431" s="1">
        <v>10</v>
      </c>
      <c r="N431" s="1">
        <v>30</v>
      </c>
      <c r="O431" s="1">
        <v>40</v>
      </c>
      <c r="P431" s="1">
        <v>16</v>
      </c>
      <c r="Q431" s="9">
        <f>Coffee_chain[[#This Row],[Other Expenses]]+Coffee_chain[[#This Row],[Cogs]]+Coffee_chain[[#This Row],[Marketing]]</f>
        <v>42</v>
      </c>
      <c r="R431" s="10">
        <f>(SUM(Coffee_chain[[#This Row],[Profit]])/SUM(Coffee_chain[[#This Row],[Sales]]))</f>
        <v>0.28846153846153844</v>
      </c>
      <c r="S431">
        <f>Coffee_chain[[#This Row],[Target COGS]]-Coffee_chain[[#This Row],[Cogs]]</f>
        <v>-11</v>
      </c>
      <c r="T431" s="13">
        <f>Coffee_chain[[#This Row],[Target Profit]]-Coffee_chain[[#This Row],[Profit]]</f>
        <v>15</v>
      </c>
      <c r="U431">
        <f>Coffee_chain[[#This Row],[Target Sales]]-Coffee_chain[[#This Row],[Sales]]</f>
        <v>-12</v>
      </c>
      <c r="V431" s="42"/>
    </row>
    <row r="432" spans="1:22" ht="14.25" customHeight="1" x14ac:dyDescent="0.3">
      <c r="A432" s="1">
        <v>603</v>
      </c>
      <c r="B432" s="1">
        <v>25</v>
      </c>
      <c r="C432" s="2">
        <v>41183</v>
      </c>
      <c r="D432" s="1" t="s">
        <v>32</v>
      </c>
      <c r="E432" s="1" t="s">
        <v>25</v>
      </c>
      <c r="F432" s="1">
        <v>9</v>
      </c>
      <c r="G432" s="1" t="s">
        <v>33</v>
      </c>
      <c r="H432" s="1" t="s">
        <v>34</v>
      </c>
      <c r="I432" s="1" t="s">
        <v>59</v>
      </c>
      <c r="J432" s="1">
        <v>-12</v>
      </c>
      <c r="K432" s="1">
        <v>56</v>
      </c>
      <c r="L432" s="1" t="s">
        <v>44</v>
      </c>
      <c r="M432" s="1">
        <v>10</v>
      </c>
      <c r="N432" s="1">
        <v>10</v>
      </c>
      <c r="O432" s="1">
        <v>40</v>
      </c>
      <c r="P432" s="1">
        <v>43</v>
      </c>
      <c r="Q432" s="9">
        <f>Coffee_chain[[#This Row],[Other Expenses]]+Coffee_chain[[#This Row],[Cogs]]+Coffee_chain[[#This Row],[Marketing]]</f>
        <v>77</v>
      </c>
      <c r="R432" s="10">
        <f>(SUM(Coffee_chain[[#This Row],[Profit]])/SUM(Coffee_chain[[#This Row],[Sales]]))</f>
        <v>-0.21428571428571427</v>
      </c>
      <c r="S432">
        <f>Coffee_chain[[#This Row],[Target COGS]]-Coffee_chain[[#This Row],[Cogs]]</f>
        <v>-15</v>
      </c>
      <c r="T432" s="13">
        <f>Coffee_chain[[#This Row],[Target Profit]]-Coffee_chain[[#This Row],[Profit]]</f>
        <v>22</v>
      </c>
      <c r="U432">
        <f>Coffee_chain[[#This Row],[Target Sales]]-Coffee_chain[[#This Row],[Sales]]</f>
        <v>-16</v>
      </c>
      <c r="V432" s="42"/>
    </row>
    <row r="433" spans="1:22" ht="14.25" customHeight="1" x14ac:dyDescent="0.3">
      <c r="A433" s="1">
        <v>405</v>
      </c>
      <c r="B433" s="1">
        <v>21</v>
      </c>
      <c r="C433" s="2">
        <v>41183</v>
      </c>
      <c r="D433" s="1" t="s">
        <v>32</v>
      </c>
      <c r="E433" s="1" t="s">
        <v>23</v>
      </c>
      <c r="F433" s="1">
        <v>5</v>
      </c>
      <c r="G433" s="1" t="s">
        <v>33</v>
      </c>
      <c r="H433" s="1" t="s">
        <v>34</v>
      </c>
      <c r="I433" s="1" t="s">
        <v>46</v>
      </c>
      <c r="J433" s="1">
        <v>15</v>
      </c>
      <c r="K433" s="1">
        <v>53</v>
      </c>
      <c r="L433" s="1" t="s">
        <v>40</v>
      </c>
      <c r="M433" s="1">
        <v>0</v>
      </c>
      <c r="N433" s="1">
        <v>30</v>
      </c>
      <c r="O433" s="1">
        <v>30</v>
      </c>
      <c r="P433" s="1">
        <v>17</v>
      </c>
      <c r="Q433" s="9">
        <f>Coffee_chain[[#This Row],[Other Expenses]]+Coffee_chain[[#This Row],[Cogs]]+Coffee_chain[[#This Row],[Marketing]]</f>
        <v>43</v>
      </c>
      <c r="R433" s="10">
        <f>(SUM(Coffee_chain[[#This Row],[Profit]])/SUM(Coffee_chain[[#This Row],[Sales]]))</f>
        <v>0.28301886792452829</v>
      </c>
      <c r="S433">
        <f>Coffee_chain[[#This Row],[Target COGS]]-Coffee_chain[[#This Row],[Cogs]]</f>
        <v>-21</v>
      </c>
      <c r="T433" s="13">
        <f>Coffee_chain[[#This Row],[Target Profit]]-Coffee_chain[[#This Row],[Profit]]</f>
        <v>15</v>
      </c>
      <c r="U433">
        <f>Coffee_chain[[#This Row],[Target Sales]]-Coffee_chain[[#This Row],[Sales]]</f>
        <v>-23</v>
      </c>
      <c r="V433" s="42"/>
    </row>
    <row r="434" spans="1:22" ht="14.25" customHeight="1" x14ac:dyDescent="0.3">
      <c r="A434" s="1">
        <v>702</v>
      </c>
      <c r="B434" s="1">
        <v>0</v>
      </c>
      <c r="C434" s="2">
        <v>41183</v>
      </c>
      <c r="D434" s="1" t="s">
        <v>32</v>
      </c>
      <c r="E434" s="1" t="s">
        <v>29</v>
      </c>
      <c r="F434" s="1">
        <v>0</v>
      </c>
      <c r="G434" s="1" t="s">
        <v>33</v>
      </c>
      <c r="H434" s="1" t="s">
        <v>34</v>
      </c>
      <c r="I434" s="1" t="s">
        <v>47</v>
      </c>
      <c r="J434" s="1">
        <v>32</v>
      </c>
      <c r="K434" s="1">
        <v>43</v>
      </c>
      <c r="L434" s="1" t="s">
        <v>41</v>
      </c>
      <c r="M434" s="1">
        <v>0</v>
      </c>
      <c r="N434" s="1">
        <v>30</v>
      </c>
      <c r="O434" s="1">
        <v>30</v>
      </c>
      <c r="P434" s="1">
        <v>11</v>
      </c>
      <c r="Q434" s="9">
        <f>Coffee_chain[[#This Row],[Other Expenses]]+Coffee_chain[[#This Row],[Cogs]]+Coffee_chain[[#This Row],[Marketing]]</f>
        <v>11</v>
      </c>
      <c r="R434" s="10">
        <f>(SUM(Coffee_chain[[#This Row],[Profit]])/SUM(Coffee_chain[[#This Row],[Sales]]))</f>
        <v>0.7441860465116279</v>
      </c>
      <c r="S434">
        <f>Coffee_chain[[#This Row],[Target COGS]]-Coffee_chain[[#This Row],[Cogs]]</f>
        <v>0</v>
      </c>
      <c r="T434" s="13">
        <f>Coffee_chain[[#This Row],[Target Profit]]-Coffee_chain[[#This Row],[Profit]]</f>
        <v>-2</v>
      </c>
      <c r="U434">
        <f>Coffee_chain[[#This Row],[Target Sales]]-Coffee_chain[[#This Row],[Sales]]</f>
        <v>-13</v>
      </c>
      <c r="V434" s="42"/>
    </row>
    <row r="435" spans="1:22" ht="14.25" customHeight="1" x14ac:dyDescent="0.3">
      <c r="A435" s="1">
        <v>603</v>
      </c>
      <c r="B435" s="1">
        <v>34</v>
      </c>
      <c r="C435" s="2">
        <v>41183</v>
      </c>
      <c r="D435" s="1" t="s">
        <v>32</v>
      </c>
      <c r="E435" s="1" t="s">
        <v>25</v>
      </c>
      <c r="F435" s="1">
        <v>12</v>
      </c>
      <c r="G435" s="1" t="s">
        <v>18</v>
      </c>
      <c r="H435" s="1" t="s">
        <v>19</v>
      </c>
      <c r="I435" s="1" t="s">
        <v>20</v>
      </c>
      <c r="J435" s="1">
        <v>-3</v>
      </c>
      <c r="K435" s="1">
        <v>77</v>
      </c>
      <c r="L435" s="1" t="s">
        <v>44</v>
      </c>
      <c r="M435" s="1">
        <v>10</v>
      </c>
      <c r="N435" s="1">
        <v>20</v>
      </c>
      <c r="O435" s="1">
        <v>40</v>
      </c>
      <c r="P435" s="1">
        <v>46</v>
      </c>
      <c r="Q435" s="9">
        <f>Coffee_chain[[#This Row],[Other Expenses]]+Coffee_chain[[#This Row],[Cogs]]+Coffee_chain[[#This Row],[Marketing]]</f>
        <v>92</v>
      </c>
      <c r="R435" s="10">
        <f>(SUM(Coffee_chain[[#This Row],[Profit]])/SUM(Coffee_chain[[#This Row],[Sales]]))</f>
        <v>-3.896103896103896E-2</v>
      </c>
      <c r="S435">
        <f>Coffee_chain[[#This Row],[Target COGS]]-Coffee_chain[[#This Row],[Cogs]]</f>
        <v>-24</v>
      </c>
      <c r="T435" s="13">
        <f>Coffee_chain[[#This Row],[Target Profit]]-Coffee_chain[[#This Row],[Profit]]</f>
        <v>23</v>
      </c>
      <c r="U435">
        <f>Coffee_chain[[#This Row],[Target Sales]]-Coffee_chain[[#This Row],[Sales]]</f>
        <v>-37</v>
      </c>
      <c r="V435" s="42"/>
    </row>
    <row r="436" spans="1:22" ht="14.25" customHeight="1" x14ac:dyDescent="0.3">
      <c r="A436" s="1">
        <v>505</v>
      </c>
      <c r="B436" s="1">
        <v>21</v>
      </c>
      <c r="C436" s="2">
        <v>41183</v>
      </c>
      <c r="D436" s="1" t="s">
        <v>32</v>
      </c>
      <c r="E436" s="1" t="s">
        <v>23</v>
      </c>
      <c r="F436" s="1">
        <v>5</v>
      </c>
      <c r="G436" s="1" t="s">
        <v>18</v>
      </c>
      <c r="H436" s="1" t="s">
        <v>19</v>
      </c>
      <c r="I436" s="1" t="s">
        <v>50</v>
      </c>
      <c r="J436" s="1">
        <v>14</v>
      </c>
      <c r="K436" s="1">
        <v>52</v>
      </c>
      <c r="L436" s="1" t="s">
        <v>57</v>
      </c>
      <c r="M436" s="1">
        <v>10</v>
      </c>
      <c r="N436" s="1">
        <v>30</v>
      </c>
      <c r="O436" s="1">
        <v>40</v>
      </c>
      <c r="P436" s="1">
        <v>17</v>
      </c>
      <c r="Q436" s="9">
        <f>Coffee_chain[[#This Row],[Other Expenses]]+Coffee_chain[[#This Row],[Cogs]]+Coffee_chain[[#This Row],[Marketing]]</f>
        <v>43</v>
      </c>
      <c r="R436" s="10">
        <f>(SUM(Coffee_chain[[#This Row],[Profit]])/SUM(Coffee_chain[[#This Row],[Sales]]))</f>
        <v>0.26923076923076922</v>
      </c>
      <c r="S436">
        <f>Coffee_chain[[#This Row],[Target COGS]]-Coffee_chain[[#This Row],[Cogs]]</f>
        <v>-11</v>
      </c>
      <c r="T436" s="13">
        <f>Coffee_chain[[#This Row],[Target Profit]]-Coffee_chain[[#This Row],[Profit]]</f>
        <v>16</v>
      </c>
      <c r="U436">
        <f>Coffee_chain[[#This Row],[Target Sales]]-Coffee_chain[[#This Row],[Sales]]</f>
        <v>-12</v>
      </c>
      <c r="V436" s="42"/>
    </row>
    <row r="437" spans="1:22" ht="14.25" customHeight="1" x14ac:dyDescent="0.3">
      <c r="A437" s="1">
        <v>971</v>
      </c>
      <c r="B437" s="1">
        <v>25</v>
      </c>
      <c r="C437" s="2">
        <v>41183</v>
      </c>
      <c r="D437" s="1" t="s">
        <v>32</v>
      </c>
      <c r="E437" s="1" t="s">
        <v>29</v>
      </c>
      <c r="F437" s="1">
        <v>7</v>
      </c>
      <c r="G437" s="1" t="s">
        <v>18</v>
      </c>
      <c r="H437" s="1" t="s">
        <v>19</v>
      </c>
      <c r="I437" s="1" t="s">
        <v>50</v>
      </c>
      <c r="J437" s="1">
        <v>17</v>
      </c>
      <c r="K437" s="1">
        <v>61</v>
      </c>
      <c r="L437" s="1" t="s">
        <v>49</v>
      </c>
      <c r="M437" s="1">
        <v>10</v>
      </c>
      <c r="N437" s="1">
        <v>30</v>
      </c>
      <c r="O437" s="1">
        <v>40</v>
      </c>
      <c r="P437" s="1">
        <v>19</v>
      </c>
      <c r="Q437" s="9">
        <f>Coffee_chain[[#This Row],[Other Expenses]]+Coffee_chain[[#This Row],[Cogs]]+Coffee_chain[[#This Row],[Marketing]]</f>
        <v>51</v>
      </c>
      <c r="R437" s="10">
        <f>(SUM(Coffee_chain[[#This Row],[Profit]])/SUM(Coffee_chain[[#This Row],[Sales]]))</f>
        <v>0.27868852459016391</v>
      </c>
      <c r="S437">
        <f>Coffee_chain[[#This Row],[Target COGS]]-Coffee_chain[[#This Row],[Cogs]]</f>
        <v>-15</v>
      </c>
      <c r="T437" s="13">
        <f>Coffee_chain[[#This Row],[Target Profit]]-Coffee_chain[[#This Row],[Profit]]</f>
        <v>13</v>
      </c>
      <c r="U437">
        <f>Coffee_chain[[#This Row],[Target Sales]]-Coffee_chain[[#This Row],[Sales]]</f>
        <v>-21</v>
      </c>
      <c r="V437" s="42"/>
    </row>
    <row r="438" spans="1:22" ht="14.25" customHeight="1" x14ac:dyDescent="0.3">
      <c r="A438" s="1">
        <v>314</v>
      </c>
      <c r="B438" s="1">
        <v>34</v>
      </c>
      <c r="C438" s="2">
        <v>41183</v>
      </c>
      <c r="D438" s="1" t="s">
        <v>32</v>
      </c>
      <c r="E438" s="1" t="s">
        <v>17</v>
      </c>
      <c r="F438" s="1">
        <v>12</v>
      </c>
      <c r="G438" s="1" t="s">
        <v>18</v>
      </c>
      <c r="H438" s="1" t="s">
        <v>26</v>
      </c>
      <c r="I438" s="1" t="s">
        <v>30</v>
      </c>
      <c r="J438" s="1">
        <v>-3</v>
      </c>
      <c r="K438" s="1">
        <v>77</v>
      </c>
      <c r="L438" s="1" t="s">
        <v>51</v>
      </c>
      <c r="M438" s="1">
        <v>10</v>
      </c>
      <c r="N438" s="1">
        <v>10</v>
      </c>
      <c r="O438" s="1">
        <v>40</v>
      </c>
      <c r="P438" s="1">
        <v>46</v>
      </c>
      <c r="Q438" s="9">
        <f>Coffee_chain[[#This Row],[Other Expenses]]+Coffee_chain[[#This Row],[Cogs]]+Coffee_chain[[#This Row],[Marketing]]</f>
        <v>92</v>
      </c>
      <c r="R438" s="10">
        <f>(SUM(Coffee_chain[[#This Row],[Profit]])/SUM(Coffee_chain[[#This Row],[Sales]]))</f>
        <v>-3.896103896103896E-2</v>
      </c>
      <c r="S438">
        <f>Coffee_chain[[#This Row],[Target COGS]]-Coffee_chain[[#This Row],[Cogs]]</f>
        <v>-24</v>
      </c>
      <c r="T438" s="13">
        <f>Coffee_chain[[#This Row],[Target Profit]]-Coffee_chain[[#This Row],[Profit]]</f>
        <v>13</v>
      </c>
      <c r="U438">
        <f>Coffee_chain[[#This Row],[Target Sales]]-Coffee_chain[[#This Row],[Sales]]</f>
        <v>-37</v>
      </c>
      <c r="V438" s="42"/>
    </row>
    <row r="439" spans="1:22" ht="14.25" customHeight="1" x14ac:dyDescent="0.3">
      <c r="A439" s="1">
        <v>603</v>
      </c>
      <c r="B439" s="1">
        <v>21</v>
      </c>
      <c r="C439" s="2">
        <v>41183</v>
      </c>
      <c r="D439" s="1" t="s">
        <v>32</v>
      </c>
      <c r="E439" s="1" t="s">
        <v>25</v>
      </c>
      <c r="F439" s="1">
        <v>5</v>
      </c>
      <c r="G439" s="1" t="s">
        <v>18</v>
      </c>
      <c r="H439" s="1" t="s">
        <v>26</v>
      </c>
      <c r="I439" s="1" t="s">
        <v>27</v>
      </c>
      <c r="J439" s="1">
        <v>14</v>
      </c>
      <c r="K439" s="1">
        <v>52</v>
      </c>
      <c r="L439" s="1" t="s">
        <v>44</v>
      </c>
      <c r="M439" s="1">
        <v>20</v>
      </c>
      <c r="N439" s="1">
        <v>30</v>
      </c>
      <c r="O439" s="1">
        <v>50</v>
      </c>
      <c r="P439" s="1">
        <v>17</v>
      </c>
      <c r="Q439" s="9">
        <f>Coffee_chain[[#This Row],[Other Expenses]]+Coffee_chain[[#This Row],[Cogs]]+Coffee_chain[[#This Row],[Marketing]]</f>
        <v>43</v>
      </c>
      <c r="R439" s="10">
        <f>(SUM(Coffee_chain[[#This Row],[Profit]])/SUM(Coffee_chain[[#This Row],[Sales]]))</f>
        <v>0.26923076923076922</v>
      </c>
      <c r="S439">
        <f>Coffee_chain[[#This Row],[Target COGS]]-Coffee_chain[[#This Row],[Cogs]]</f>
        <v>-1</v>
      </c>
      <c r="T439" s="13">
        <f>Coffee_chain[[#This Row],[Target Profit]]-Coffee_chain[[#This Row],[Profit]]</f>
        <v>16</v>
      </c>
      <c r="U439">
        <f>Coffee_chain[[#This Row],[Target Sales]]-Coffee_chain[[#This Row],[Sales]]</f>
        <v>-2</v>
      </c>
      <c r="V439" s="42"/>
    </row>
    <row r="440" spans="1:22" ht="14.25" customHeight="1" x14ac:dyDescent="0.3">
      <c r="A440" s="1">
        <v>435</v>
      </c>
      <c r="B440" s="1">
        <v>39</v>
      </c>
      <c r="C440" s="2">
        <v>41183</v>
      </c>
      <c r="D440" s="1" t="s">
        <v>32</v>
      </c>
      <c r="E440" s="1" t="s">
        <v>29</v>
      </c>
      <c r="F440" s="1">
        <v>12</v>
      </c>
      <c r="G440" s="1" t="s">
        <v>18</v>
      </c>
      <c r="H440" s="1" t="s">
        <v>26</v>
      </c>
      <c r="I440" s="1" t="s">
        <v>54</v>
      </c>
      <c r="J440" s="1">
        <v>14</v>
      </c>
      <c r="K440" s="1">
        <v>92</v>
      </c>
      <c r="L440" s="1" t="s">
        <v>42</v>
      </c>
      <c r="M440" s="1">
        <v>10</v>
      </c>
      <c r="N440" s="1">
        <v>20</v>
      </c>
      <c r="O440" s="1">
        <v>40</v>
      </c>
      <c r="P440" s="1">
        <v>39</v>
      </c>
      <c r="Q440" s="9">
        <f>Coffee_chain[[#This Row],[Other Expenses]]+Coffee_chain[[#This Row],[Cogs]]+Coffee_chain[[#This Row],[Marketing]]</f>
        <v>90</v>
      </c>
      <c r="R440" s="10">
        <f>(SUM(Coffee_chain[[#This Row],[Profit]])/SUM(Coffee_chain[[#This Row],[Sales]]))</f>
        <v>0.15217391304347827</v>
      </c>
      <c r="S440">
        <f>Coffee_chain[[#This Row],[Target COGS]]-Coffee_chain[[#This Row],[Cogs]]</f>
        <v>-29</v>
      </c>
      <c r="T440" s="13">
        <f>Coffee_chain[[#This Row],[Target Profit]]-Coffee_chain[[#This Row],[Profit]]</f>
        <v>6</v>
      </c>
      <c r="U440">
        <f>Coffee_chain[[#This Row],[Target Sales]]-Coffee_chain[[#This Row],[Sales]]</f>
        <v>-52</v>
      </c>
      <c r="V440" s="42"/>
    </row>
    <row r="441" spans="1:22" ht="14.25" customHeight="1" x14ac:dyDescent="0.3">
      <c r="A441" s="1">
        <v>360</v>
      </c>
      <c r="B441" s="1">
        <v>46</v>
      </c>
      <c r="C441" s="2">
        <v>41183</v>
      </c>
      <c r="D441" s="1" t="s">
        <v>32</v>
      </c>
      <c r="E441" s="1" t="s">
        <v>29</v>
      </c>
      <c r="F441" s="1">
        <v>14</v>
      </c>
      <c r="G441" s="1" t="s">
        <v>18</v>
      </c>
      <c r="H441" s="1" t="s">
        <v>26</v>
      </c>
      <c r="I441" s="1" t="s">
        <v>54</v>
      </c>
      <c r="J441" s="1">
        <v>31</v>
      </c>
      <c r="K441" s="1">
        <v>113</v>
      </c>
      <c r="L441" s="1" t="s">
        <v>53</v>
      </c>
      <c r="M441" s="1">
        <v>20</v>
      </c>
      <c r="N441" s="1">
        <v>30</v>
      </c>
      <c r="O441" s="1">
        <v>50</v>
      </c>
      <c r="P441" s="1">
        <v>36</v>
      </c>
      <c r="Q441" s="9">
        <f>Coffee_chain[[#This Row],[Other Expenses]]+Coffee_chain[[#This Row],[Cogs]]+Coffee_chain[[#This Row],[Marketing]]</f>
        <v>96</v>
      </c>
      <c r="R441" s="10">
        <f>(SUM(Coffee_chain[[#This Row],[Profit]])/SUM(Coffee_chain[[#This Row],[Sales]]))</f>
        <v>0.27433628318584069</v>
      </c>
      <c r="S441">
        <f>Coffee_chain[[#This Row],[Target COGS]]-Coffee_chain[[#This Row],[Cogs]]</f>
        <v>-26</v>
      </c>
      <c r="T441" s="13">
        <f>Coffee_chain[[#This Row],[Target Profit]]-Coffee_chain[[#This Row],[Profit]]</f>
        <v>-1</v>
      </c>
      <c r="U441">
        <f>Coffee_chain[[#This Row],[Target Sales]]-Coffee_chain[[#This Row],[Sales]]</f>
        <v>-63</v>
      </c>
      <c r="V441" s="42"/>
    </row>
    <row r="442" spans="1:22" ht="14.25" customHeight="1" x14ac:dyDescent="0.3">
      <c r="A442" s="1">
        <v>775</v>
      </c>
      <c r="B442" s="1">
        <v>22</v>
      </c>
      <c r="C442" s="2">
        <v>41214</v>
      </c>
      <c r="D442" s="1" t="s">
        <v>32</v>
      </c>
      <c r="E442" s="1" t="s">
        <v>29</v>
      </c>
      <c r="F442" s="1">
        <v>6</v>
      </c>
      <c r="G442" s="1" t="s">
        <v>33</v>
      </c>
      <c r="H442" s="1" t="s">
        <v>34</v>
      </c>
      <c r="I442" s="1" t="s">
        <v>35</v>
      </c>
      <c r="J442" s="1">
        <v>17</v>
      </c>
      <c r="K442" s="1">
        <v>56</v>
      </c>
      <c r="L442" s="1" t="s">
        <v>41</v>
      </c>
      <c r="M442" s="1">
        <v>20</v>
      </c>
      <c r="N442" s="1">
        <v>20</v>
      </c>
      <c r="O442" s="1">
        <v>50</v>
      </c>
      <c r="P442" s="1">
        <v>17</v>
      </c>
      <c r="Q442" s="9">
        <f>Coffee_chain[[#This Row],[Other Expenses]]+Coffee_chain[[#This Row],[Cogs]]+Coffee_chain[[#This Row],[Marketing]]</f>
        <v>45</v>
      </c>
      <c r="R442" s="10">
        <f>(SUM(Coffee_chain[[#This Row],[Profit]])/SUM(Coffee_chain[[#This Row],[Sales]]))</f>
        <v>0.30357142857142855</v>
      </c>
      <c r="S442">
        <f>Coffee_chain[[#This Row],[Target COGS]]-Coffee_chain[[#This Row],[Cogs]]</f>
        <v>-2</v>
      </c>
      <c r="T442" s="13">
        <f>Coffee_chain[[#This Row],[Target Profit]]-Coffee_chain[[#This Row],[Profit]]</f>
        <v>3</v>
      </c>
      <c r="U442">
        <f>Coffee_chain[[#This Row],[Target Sales]]-Coffee_chain[[#This Row],[Sales]]</f>
        <v>-6</v>
      </c>
      <c r="V442" s="42"/>
    </row>
    <row r="443" spans="1:22" ht="14.25" customHeight="1" x14ac:dyDescent="0.3">
      <c r="A443" s="1">
        <v>505</v>
      </c>
      <c r="B443" s="1">
        <v>34</v>
      </c>
      <c r="C443" s="2">
        <v>41214</v>
      </c>
      <c r="D443" s="1" t="s">
        <v>32</v>
      </c>
      <c r="E443" s="1" t="s">
        <v>23</v>
      </c>
      <c r="F443" s="1">
        <v>12</v>
      </c>
      <c r="G443" s="1" t="s">
        <v>33</v>
      </c>
      <c r="H443" s="1" t="s">
        <v>34</v>
      </c>
      <c r="I443" s="1" t="s">
        <v>47</v>
      </c>
      <c r="J443" s="1">
        <v>-4</v>
      </c>
      <c r="K443" s="1">
        <v>76</v>
      </c>
      <c r="L443" s="1" t="s">
        <v>57</v>
      </c>
      <c r="M443" s="1">
        <v>20</v>
      </c>
      <c r="N443" s="1">
        <v>-10</v>
      </c>
      <c r="O443" s="1">
        <v>50</v>
      </c>
      <c r="P443" s="1">
        <v>46</v>
      </c>
      <c r="Q443" s="9">
        <f>Coffee_chain[[#This Row],[Other Expenses]]+Coffee_chain[[#This Row],[Cogs]]+Coffee_chain[[#This Row],[Marketing]]</f>
        <v>92</v>
      </c>
      <c r="R443" s="10">
        <f>(SUM(Coffee_chain[[#This Row],[Profit]])/SUM(Coffee_chain[[#This Row],[Sales]]))</f>
        <v>-5.2631578947368418E-2</v>
      </c>
      <c r="S443">
        <f>Coffee_chain[[#This Row],[Target COGS]]-Coffee_chain[[#This Row],[Cogs]]</f>
        <v>-14</v>
      </c>
      <c r="T443" s="13">
        <f>Coffee_chain[[#This Row],[Target Profit]]-Coffee_chain[[#This Row],[Profit]]</f>
        <v>-6</v>
      </c>
      <c r="U443">
        <f>Coffee_chain[[#This Row],[Target Sales]]-Coffee_chain[[#This Row],[Sales]]</f>
        <v>-26</v>
      </c>
      <c r="V443" s="42"/>
    </row>
    <row r="444" spans="1:22" ht="14.25" customHeight="1" x14ac:dyDescent="0.3">
      <c r="A444" s="1">
        <v>253</v>
      </c>
      <c r="B444" s="1">
        <v>22</v>
      </c>
      <c r="C444" s="2">
        <v>41214</v>
      </c>
      <c r="D444" s="1" t="s">
        <v>32</v>
      </c>
      <c r="E444" s="1" t="s">
        <v>29</v>
      </c>
      <c r="F444" s="1">
        <v>7</v>
      </c>
      <c r="G444" s="1" t="s">
        <v>33</v>
      </c>
      <c r="H444" s="1" t="s">
        <v>34</v>
      </c>
      <c r="I444" s="1" t="s">
        <v>47</v>
      </c>
      <c r="J444" s="1">
        <v>11</v>
      </c>
      <c r="K444" s="1">
        <v>52</v>
      </c>
      <c r="L444" s="1" t="s">
        <v>53</v>
      </c>
      <c r="M444" s="1">
        <v>20</v>
      </c>
      <c r="N444" s="1">
        <v>20</v>
      </c>
      <c r="O444" s="1">
        <v>50</v>
      </c>
      <c r="P444" s="1">
        <v>19</v>
      </c>
      <c r="Q444" s="9">
        <f>Coffee_chain[[#This Row],[Other Expenses]]+Coffee_chain[[#This Row],[Cogs]]+Coffee_chain[[#This Row],[Marketing]]</f>
        <v>48</v>
      </c>
      <c r="R444" s="10">
        <f>(SUM(Coffee_chain[[#This Row],[Profit]])/SUM(Coffee_chain[[#This Row],[Sales]]))</f>
        <v>0.21153846153846154</v>
      </c>
      <c r="S444">
        <f>Coffee_chain[[#This Row],[Target COGS]]-Coffee_chain[[#This Row],[Cogs]]</f>
        <v>-2</v>
      </c>
      <c r="T444" s="13">
        <f>Coffee_chain[[#This Row],[Target Profit]]-Coffee_chain[[#This Row],[Profit]]</f>
        <v>9</v>
      </c>
      <c r="U444">
        <f>Coffee_chain[[#This Row],[Target Sales]]-Coffee_chain[[#This Row],[Sales]]</f>
        <v>-2</v>
      </c>
      <c r="V444" s="42"/>
    </row>
    <row r="445" spans="1:22" ht="14.25" customHeight="1" x14ac:dyDescent="0.3">
      <c r="A445" s="1">
        <v>603</v>
      </c>
      <c r="B445" s="1">
        <v>33</v>
      </c>
      <c r="C445" s="2">
        <v>41214</v>
      </c>
      <c r="D445" s="1" t="s">
        <v>32</v>
      </c>
      <c r="E445" s="1" t="s">
        <v>25</v>
      </c>
      <c r="F445" s="1">
        <v>12</v>
      </c>
      <c r="G445" s="1" t="s">
        <v>18</v>
      </c>
      <c r="H445" s="1" t="s">
        <v>19</v>
      </c>
      <c r="I445" s="1" t="s">
        <v>20</v>
      </c>
      <c r="J445" s="1">
        <v>-4</v>
      </c>
      <c r="K445" s="1">
        <v>74</v>
      </c>
      <c r="L445" s="1" t="s">
        <v>44</v>
      </c>
      <c r="M445" s="1">
        <v>20</v>
      </c>
      <c r="N445" s="1">
        <v>0</v>
      </c>
      <c r="O445" s="1">
        <v>50</v>
      </c>
      <c r="P445" s="1">
        <v>45</v>
      </c>
      <c r="Q445" s="9">
        <f>Coffee_chain[[#This Row],[Other Expenses]]+Coffee_chain[[#This Row],[Cogs]]+Coffee_chain[[#This Row],[Marketing]]</f>
        <v>90</v>
      </c>
      <c r="R445" s="10">
        <f>(SUM(Coffee_chain[[#This Row],[Profit]])/SUM(Coffee_chain[[#This Row],[Sales]]))</f>
        <v>-5.4054054054054057E-2</v>
      </c>
      <c r="S445">
        <f>Coffee_chain[[#This Row],[Target COGS]]-Coffee_chain[[#This Row],[Cogs]]</f>
        <v>-13</v>
      </c>
      <c r="T445" s="13">
        <f>Coffee_chain[[#This Row],[Target Profit]]-Coffee_chain[[#This Row],[Profit]]</f>
        <v>4</v>
      </c>
      <c r="U445">
        <f>Coffee_chain[[#This Row],[Target Sales]]-Coffee_chain[[#This Row],[Sales]]</f>
        <v>-24</v>
      </c>
      <c r="V445" s="42"/>
    </row>
    <row r="446" spans="1:22" ht="14.25" customHeight="1" x14ac:dyDescent="0.3">
      <c r="A446" s="1">
        <v>505</v>
      </c>
      <c r="B446" s="1">
        <v>29</v>
      </c>
      <c r="C446" s="2">
        <v>41214</v>
      </c>
      <c r="D446" s="1" t="s">
        <v>32</v>
      </c>
      <c r="E446" s="1" t="s">
        <v>23</v>
      </c>
      <c r="F446" s="1">
        <v>8</v>
      </c>
      <c r="G446" s="1" t="s">
        <v>18</v>
      </c>
      <c r="H446" s="1" t="s">
        <v>19</v>
      </c>
      <c r="I446" s="1" t="s">
        <v>20</v>
      </c>
      <c r="J446" s="1">
        <v>5</v>
      </c>
      <c r="K446" s="1">
        <v>64</v>
      </c>
      <c r="L446" s="1" t="s">
        <v>57</v>
      </c>
      <c r="M446" s="1">
        <v>20</v>
      </c>
      <c r="N446" s="1">
        <v>10</v>
      </c>
      <c r="O446" s="1">
        <v>50</v>
      </c>
      <c r="P446" s="1">
        <v>30</v>
      </c>
      <c r="Q446" s="9">
        <f>Coffee_chain[[#This Row],[Other Expenses]]+Coffee_chain[[#This Row],[Cogs]]+Coffee_chain[[#This Row],[Marketing]]</f>
        <v>67</v>
      </c>
      <c r="R446" s="10">
        <f>(SUM(Coffee_chain[[#This Row],[Profit]])/SUM(Coffee_chain[[#This Row],[Sales]]))</f>
        <v>7.8125E-2</v>
      </c>
      <c r="S446">
        <f>Coffee_chain[[#This Row],[Target COGS]]-Coffee_chain[[#This Row],[Cogs]]</f>
        <v>-9</v>
      </c>
      <c r="T446" s="13">
        <f>Coffee_chain[[#This Row],[Target Profit]]-Coffee_chain[[#This Row],[Profit]]</f>
        <v>5</v>
      </c>
      <c r="U446">
        <f>Coffee_chain[[#This Row],[Target Sales]]-Coffee_chain[[#This Row],[Sales]]</f>
        <v>-14</v>
      </c>
      <c r="V446" s="42"/>
    </row>
    <row r="447" spans="1:22" ht="14.25" customHeight="1" x14ac:dyDescent="0.3">
      <c r="A447" s="1">
        <v>503</v>
      </c>
      <c r="B447" s="1">
        <v>25</v>
      </c>
      <c r="C447" s="2">
        <v>41214</v>
      </c>
      <c r="D447" s="1" t="s">
        <v>32</v>
      </c>
      <c r="E447" s="1" t="s">
        <v>29</v>
      </c>
      <c r="F447" s="1">
        <v>7</v>
      </c>
      <c r="G447" s="1" t="s">
        <v>18</v>
      </c>
      <c r="H447" s="1" t="s">
        <v>19</v>
      </c>
      <c r="I447" s="1" t="s">
        <v>50</v>
      </c>
      <c r="J447" s="1">
        <v>19</v>
      </c>
      <c r="K447" s="1">
        <v>63</v>
      </c>
      <c r="L447" s="1" t="s">
        <v>49</v>
      </c>
      <c r="M447" s="1">
        <v>20</v>
      </c>
      <c r="N447" s="1">
        <v>20</v>
      </c>
      <c r="O447" s="1">
        <v>50</v>
      </c>
      <c r="P447" s="1">
        <v>19</v>
      </c>
      <c r="Q447" s="9">
        <f>Coffee_chain[[#This Row],[Other Expenses]]+Coffee_chain[[#This Row],[Cogs]]+Coffee_chain[[#This Row],[Marketing]]</f>
        <v>51</v>
      </c>
      <c r="R447" s="10">
        <f>(SUM(Coffee_chain[[#This Row],[Profit]])/SUM(Coffee_chain[[#This Row],[Sales]]))</f>
        <v>0.30158730158730157</v>
      </c>
      <c r="S447">
        <f>Coffee_chain[[#This Row],[Target COGS]]-Coffee_chain[[#This Row],[Cogs]]</f>
        <v>-5</v>
      </c>
      <c r="T447" s="13">
        <f>Coffee_chain[[#This Row],[Target Profit]]-Coffee_chain[[#This Row],[Profit]]</f>
        <v>1</v>
      </c>
      <c r="U447">
        <f>Coffee_chain[[#This Row],[Target Sales]]-Coffee_chain[[#This Row],[Sales]]</f>
        <v>-13</v>
      </c>
      <c r="V447" s="42"/>
    </row>
    <row r="448" spans="1:22" ht="14.25" customHeight="1" x14ac:dyDescent="0.3">
      <c r="A448" s="1">
        <v>603</v>
      </c>
      <c r="B448" s="1">
        <v>15</v>
      </c>
      <c r="C448" s="2">
        <v>41214</v>
      </c>
      <c r="D448" s="1" t="s">
        <v>32</v>
      </c>
      <c r="E448" s="1" t="s">
        <v>25</v>
      </c>
      <c r="F448" s="1">
        <v>4</v>
      </c>
      <c r="G448" s="1" t="s">
        <v>18</v>
      </c>
      <c r="H448" s="1" t="s">
        <v>26</v>
      </c>
      <c r="I448" s="1" t="s">
        <v>27</v>
      </c>
      <c r="J448" s="1">
        <v>8</v>
      </c>
      <c r="K448" s="1">
        <v>39</v>
      </c>
      <c r="L448" s="1" t="s">
        <v>44</v>
      </c>
      <c r="M448" s="1">
        <v>10</v>
      </c>
      <c r="N448" s="1">
        <v>20</v>
      </c>
      <c r="O448" s="1">
        <v>40</v>
      </c>
      <c r="P448" s="1">
        <v>16</v>
      </c>
      <c r="Q448" s="9">
        <f>Coffee_chain[[#This Row],[Other Expenses]]+Coffee_chain[[#This Row],[Cogs]]+Coffee_chain[[#This Row],[Marketing]]</f>
        <v>35</v>
      </c>
      <c r="R448" s="10">
        <f>(SUM(Coffee_chain[[#This Row],[Profit]])/SUM(Coffee_chain[[#This Row],[Sales]]))</f>
        <v>0.20512820512820512</v>
      </c>
      <c r="S448">
        <f>Coffee_chain[[#This Row],[Target COGS]]-Coffee_chain[[#This Row],[Cogs]]</f>
        <v>-5</v>
      </c>
      <c r="T448" s="13">
        <f>Coffee_chain[[#This Row],[Target Profit]]-Coffee_chain[[#This Row],[Profit]]</f>
        <v>12</v>
      </c>
      <c r="U448">
        <f>Coffee_chain[[#This Row],[Target Sales]]-Coffee_chain[[#This Row],[Sales]]</f>
        <v>1</v>
      </c>
      <c r="V448" s="42"/>
    </row>
    <row r="449" spans="1:22" ht="14.25" customHeight="1" x14ac:dyDescent="0.3">
      <c r="A449" s="1">
        <v>541</v>
      </c>
      <c r="B449" s="1">
        <v>32</v>
      </c>
      <c r="C449" s="2">
        <v>41214</v>
      </c>
      <c r="D449" s="1" t="s">
        <v>32</v>
      </c>
      <c r="E449" s="1" t="s">
        <v>29</v>
      </c>
      <c r="F449" s="1">
        <v>8</v>
      </c>
      <c r="G449" s="1" t="s">
        <v>18</v>
      </c>
      <c r="H449" s="1" t="s">
        <v>26</v>
      </c>
      <c r="I449" s="1" t="s">
        <v>27</v>
      </c>
      <c r="J449" s="1">
        <v>28</v>
      </c>
      <c r="K449" s="1">
        <v>80</v>
      </c>
      <c r="L449" s="1" t="s">
        <v>49</v>
      </c>
      <c r="M449" s="1">
        <v>20</v>
      </c>
      <c r="N449" s="1">
        <v>30</v>
      </c>
      <c r="O449" s="1">
        <v>50</v>
      </c>
      <c r="P449" s="1">
        <v>20</v>
      </c>
      <c r="Q449" s="9">
        <f>Coffee_chain[[#This Row],[Other Expenses]]+Coffee_chain[[#This Row],[Cogs]]+Coffee_chain[[#This Row],[Marketing]]</f>
        <v>60</v>
      </c>
      <c r="R449" s="10">
        <f>(SUM(Coffee_chain[[#This Row],[Profit]])/SUM(Coffee_chain[[#This Row],[Sales]]))</f>
        <v>0.35</v>
      </c>
      <c r="S449">
        <f>Coffee_chain[[#This Row],[Target COGS]]-Coffee_chain[[#This Row],[Cogs]]</f>
        <v>-12</v>
      </c>
      <c r="T449" s="13">
        <f>Coffee_chain[[#This Row],[Target Profit]]-Coffee_chain[[#This Row],[Profit]]</f>
        <v>2</v>
      </c>
      <c r="U449">
        <f>Coffee_chain[[#This Row],[Target Sales]]-Coffee_chain[[#This Row],[Sales]]</f>
        <v>-30</v>
      </c>
      <c r="V449" s="42"/>
    </row>
    <row r="450" spans="1:22" ht="14.25" customHeight="1" x14ac:dyDescent="0.3">
      <c r="A450" s="1">
        <v>435</v>
      </c>
      <c r="B450" s="1">
        <v>35</v>
      </c>
      <c r="C450" s="2">
        <v>41214</v>
      </c>
      <c r="D450" s="1" t="s">
        <v>32</v>
      </c>
      <c r="E450" s="1" t="s">
        <v>29</v>
      </c>
      <c r="F450" s="1">
        <v>11</v>
      </c>
      <c r="G450" s="1" t="s">
        <v>18</v>
      </c>
      <c r="H450" s="1" t="s">
        <v>26</v>
      </c>
      <c r="I450" s="1" t="s">
        <v>54</v>
      </c>
      <c r="J450" s="1">
        <v>9</v>
      </c>
      <c r="K450" s="1">
        <v>82</v>
      </c>
      <c r="L450" s="1" t="s">
        <v>42</v>
      </c>
      <c r="M450" s="1">
        <v>20</v>
      </c>
      <c r="N450" s="1">
        <v>10</v>
      </c>
      <c r="O450" s="1">
        <v>50</v>
      </c>
      <c r="P450" s="1">
        <v>38</v>
      </c>
      <c r="Q450" s="9">
        <f>Coffee_chain[[#This Row],[Other Expenses]]+Coffee_chain[[#This Row],[Cogs]]+Coffee_chain[[#This Row],[Marketing]]</f>
        <v>84</v>
      </c>
      <c r="R450" s="10">
        <f>(SUM(Coffee_chain[[#This Row],[Profit]])/SUM(Coffee_chain[[#This Row],[Sales]]))</f>
        <v>0.10975609756097561</v>
      </c>
      <c r="S450">
        <f>Coffee_chain[[#This Row],[Target COGS]]-Coffee_chain[[#This Row],[Cogs]]</f>
        <v>-15</v>
      </c>
      <c r="T450" s="13">
        <f>Coffee_chain[[#This Row],[Target Profit]]-Coffee_chain[[#This Row],[Profit]]</f>
        <v>1</v>
      </c>
      <c r="U450">
        <f>Coffee_chain[[#This Row],[Target Sales]]-Coffee_chain[[#This Row],[Sales]]</f>
        <v>-32</v>
      </c>
      <c r="V450" s="42"/>
    </row>
    <row r="451" spans="1:22" ht="14.25" customHeight="1" x14ac:dyDescent="0.3">
      <c r="A451" s="1">
        <v>801</v>
      </c>
      <c r="B451" s="1">
        <v>34</v>
      </c>
      <c r="C451" s="2">
        <v>41214</v>
      </c>
      <c r="D451" s="1" t="s">
        <v>32</v>
      </c>
      <c r="E451" s="1" t="s">
        <v>29</v>
      </c>
      <c r="F451" s="1">
        <v>12</v>
      </c>
      <c r="G451" s="1" t="s">
        <v>18</v>
      </c>
      <c r="H451" s="1" t="s">
        <v>26</v>
      </c>
      <c r="I451" s="1" t="s">
        <v>30</v>
      </c>
      <c r="J451" s="1">
        <v>-3</v>
      </c>
      <c r="K451" s="1">
        <v>76</v>
      </c>
      <c r="L451" s="1" t="s">
        <v>42</v>
      </c>
      <c r="M451" s="1">
        <v>20</v>
      </c>
      <c r="N451" s="1">
        <v>0</v>
      </c>
      <c r="O451" s="1">
        <v>50</v>
      </c>
      <c r="P451" s="1">
        <v>45</v>
      </c>
      <c r="Q451" s="9">
        <f>Coffee_chain[[#This Row],[Other Expenses]]+Coffee_chain[[#This Row],[Cogs]]+Coffee_chain[[#This Row],[Marketing]]</f>
        <v>91</v>
      </c>
      <c r="R451" s="10">
        <f>(SUM(Coffee_chain[[#This Row],[Profit]])/SUM(Coffee_chain[[#This Row],[Sales]]))</f>
        <v>-3.9473684210526314E-2</v>
      </c>
      <c r="S451">
        <f>Coffee_chain[[#This Row],[Target COGS]]-Coffee_chain[[#This Row],[Cogs]]</f>
        <v>-14</v>
      </c>
      <c r="T451" s="13">
        <f>Coffee_chain[[#This Row],[Target Profit]]-Coffee_chain[[#This Row],[Profit]]</f>
        <v>3</v>
      </c>
      <c r="U451">
        <f>Coffee_chain[[#This Row],[Target Sales]]-Coffee_chain[[#This Row],[Sales]]</f>
        <v>-26</v>
      </c>
      <c r="V451" s="42"/>
    </row>
    <row r="452" spans="1:22" ht="14.25" customHeight="1" x14ac:dyDescent="0.3">
      <c r="A452" s="1">
        <v>772</v>
      </c>
      <c r="B452" s="1">
        <v>24</v>
      </c>
      <c r="C452" s="2">
        <v>41244</v>
      </c>
      <c r="D452" s="1" t="s">
        <v>16</v>
      </c>
      <c r="E452" s="1" t="s">
        <v>25</v>
      </c>
      <c r="F452" s="1">
        <v>7</v>
      </c>
      <c r="G452" s="1" t="s">
        <v>18</v>
      </c>
      <c r="H452" s="1" t="s">
        <v>19</v>
      </c>
      <c r="I452" s="1" t="s">
        <v>50</v>
      </c>
      <c r="J452" s="1">
        <v>12</v>
      </c>
      <c r="K452" s="1">
        <v>56</v>
      </c>
      <c r="L452" s="1" t="s">
        <v>28</v>
      </c>
      <c r="M452" s="1">
        <v>10</v>
      </c>
      <c r="N452" s="1">
        <v>20</v>
      </c>
      <c r="O452" s="1">
        <v>40</v>
      </c>
      <c r="P452" s="1">
        <v>20</v>
      </c>
      <c r="Q452" s="9">
        <f>Coffee_chain[[#This Row],[Other Expenses]]+Coffee_chain[[#This Row],[Cogs]]+Coffee_chain[[#This Row],[Marketing]]</f>
        <v>51</v>
      </c>
      <c r="R452" s="10">
        <f>(SUM(Coffee_chain[[#This Row],[Profit]])/SUM(Coffee_chain[[#This Row],[Sales]]))</f>
        <v>0.21428571428571427</v>
      </c>
      <c r="S452">
        <f>Coffee_chain[[#This Row],[Target COGS]]-Coffee_chain[[#This Row],[Cogs]]</f>
        <v>-14</v>
      </c>
      <c r="T452" s="13">
        <f>Coffee_chain[[#This Row],[Target Profit]]-Coffee_chain[[#This Row],[Profit]]</f>
        <v>8</v>
      </c>
      <c r="U452">
        <f>Coffee_chain[[#This Row],[Target Sales]]-Coffee_chain[[#This Row],[Sales]]</f>
        <v>-16</v>
      </c>
      <c r="V452" s="42"/>
    </row>
    <row r="453" spans="1:22" ht="14.25" customHeight="1" x14ac:dyDescent="0.3">
      <c r="A453" s="1">
        <v>505</v>
      </c>
      <c r="B453" s="1">
        <v>38</v>
      </c>
      <c r="C453" s="2">
        <v>41244</v>
      </c>
      <c r="D453" s="1" t="s">
        <v>32</v>
      </c>
      <c r="E453" s="1" t="s">
        <v>23</v>
      </c>
      <c r="F453" s="1">
        <v>12</v>
      </c>
      <c r="G453" s="1" t="s">
        <v>33</v>
      </c>
      <c r="H453" s="1" t="s">
        <v>34</v>
      </c>
      <c r="I453" s="1" t="s">
        <v>35</v>
      </c>
      <c r="J453" s="1">
        <v>12</v>
      </c>
      <c r="K453" s="1">
        <v>89</v>
      </c>
      <c r="L453" s="1" t="s">
        <v>57</v>
      </c>
      <c r="M453" s="1">
        <v>30</v>
      </c>
      <c r="N453" s="1">
        <v>0</v>
      </c>
      <c r="O453" s="1">
        <v>60</v>
      </c>
      <c r="P453" s="1">
        <v>39</v>
      </c>
      <c r="Q453" s="9">
        <f>Coffee_chain[[#This Row],[Other Expenses]]+Coffee_chain[[#This Row],[Cogs]]+Coffee_chain[[#This Row],[Marketing]]</f>
        <v>89</v>
      </c>
      <c r="R453" s="10">
        <f>(SUM(Coffee_chain[[#This Row],[Profit]])/SUM(Coffee_chain[[#This Row],[Sales]]))</f>
        <v>0.1348314606741573</v>
      </c>
      <c r="S453">
        <f>Coffee_chain[[#This Row],[Target COGS]]-Coffee_chain[[#This Row],[Cogs]]</f>
        <v>-8</v>
      </c>
      <c r="T453" s="13">
        <f>Coffee_chain[[#This Row],[Target Profit]]-Coffee_chain[[#This Row],[Profit]]</f>
        <v>-12</v>
      </c>
      <c r="U453">
        <f>Coffee_chain[[#This Row],[Target Sales]]-Coffee_chain[[#This Row],[Sales]]</f>
        <v>-29</v>
      </c>
      <c r="V453" s="42"/>
    </row>
    <row r="454" spans="1:22" ht="14.25" customHeight="1" x14ac:dyDescent="0.3">
      <c r="A454" s="1">
        <v>702</v>
      </c>
      <c r="B454" s="1">
        <v>23</v>
      </c>
      <c r="C454" s="2">
        <v>41244</v>
      </c>
      <c r="D454" s="1" t="s">
        <v>32</v>
      </c>
      <c r="E454" s="1" t="s">
        <v>29</v>
      </c>
      <c r="F454" s="1">
        <v>6</v>
      </c>
      <c r="G454" s="1" t="s">
        <v>33</v>
      </c>
      <c r="H454" s="1" t="s">
        <v>34</v>
      </c>
      <c r="I454" s="1" t="s">
        <v>35</v>
      </c>
      <c r="J454" s="1">
        <v>17</v>
      </c>
      <c r="K454" s="1">
        <v>58</v>
      </c>
      <c r="L454" s="1" t="s">
        <v>41</v>
      </c>
      <c r="M454" s="1">
        <v>20</v>
      </c>
      <c r="N454" s="1">
        <v>20</v>
      </c>
      <c r="O454" s="1">
        <v>50</v>
      </c>
      <c r="P454" s="1">
        <v>18</v>
      </c>
      <c r="Q454" s="9">
        <f>Coffee_chain[[#This Row],[Other Expenses]]+Coffee_chain[[#This Row],[Cogs]]+Coffee_chain[[#This Row],[Marketing]]</f>
        <v>47</v>
      </c>
      <c r="R454" s="10">
        <f>(SUM(Coffee_chain[[#This Row],[Profit]])/SUM(Coffee_chain[[#This Row],[Sales]]))</f>
        <v>0.29310344827586204</v>
      </c>
      <c r="S454">
        <f>Coffee_chain[[#This Row],[Target COGS]]-Coffee_chain[[#This Row],[Cogs]]</f>
        <v>-3</v>
      </c>
      <c r="T454" s="13">
        <f>Coffee_chain[[#This Row],[Target Profit]]-Coffee_chain[[#This Row],[Profit]]</f>
        <v>3</v>
      </c>
      <c r="U454">
        <f>Coffee_chain[[#This Row],[Target Sales]]-Coffee_chain[[#This Row],[Sales]]</f>
        <v>-8</v>
      </c>
      <c r="V454" s="42"/>
    </row>
    <row r="455" spans="1:22" ht="14.25" customHeight="1" x14ac:dyDescent="0.3">
      <c r="A455" s="1">
        <v>641</v>
      </c>
      <c r="B455" s="1">
        <v>16</v>
      </c>
      <c r="C455" s="2">
        <v>41244</v>
      </c>
      <c r="D455" s="1" t="s">
        <v>32</v>
      </c>
      <c r="E455" s="1" t="s">
        <v>17</v>
      </c>
      <c r="F455" s="1">
        <v>4</v>
      </c>
      <c r="G455" s="1" t="s">
        <v>33</v>
      </c>
      <c r="H455" s="1" t="s">
        <v>38</v>
      </c>
      <c r="I455" s="1" t="s">
        <v>43</v>
      </c>
      <c r="J455" s="1">
        <v>10</v>
      </c>
      <c r="K455" s="1">
        <v>41</v>
      </c>
      <c r="L455" s="1" t="s">
        <v>36</v>
      </c>
      <c r="M455" s="1">
        <v>10</v>
      </c>
      <c r="N455" s="1">
        <v>20</v>
      </c>
      <c r="O455" s="1">
        <v>40</v>
      </c>
      <c r="P455" s="1">
        <v>15</v>
      </c>
      <c r="Q455" s="9">
        <f>Coffee_chain[[#This Row],[Other Expenses]]+Coffee_chain[[#This Row],[Cogs]]+Coffee_chain[[#This Row],[Marketing]]</f>
        <v>35</v>
      </c>
      <c r="R455" s="10">
        <f>(SUM(Coffee_chain[[#This Row],[Profit]])/SUM(Coffee_chain[[#This Row],[Sales]]))</f>
        <v>0.24390243902439024</v>
      </c>
      <c r="S455">
        <f>Coffee_chain[[#This Row],[Target COGS]]-Coffee_chain[[#This Row],[Cogs]]</f>
        <v>-6</v>
      </c>
      <c r="T455" s="13">
        <f>Coffee_chain[[#This Row],[Target Profit]]-Coffee_chain[[#This Row],[Profit]]</f>
        <v>10</v>
      </c>
      <c r="U455">
        <f>Coffee_chain[[#This Row],[Target Sales]]-Coffee_chain[[#This Row],[Sales]]</f>
        <v>-1</v>
      </c>
      <c r="V455" s="42"/>
    </row>
    <row r="456" spans="1:22" ht="14.25" customHeight="1" x14ac:dyDescent="0.3">
      <c r="A456" s="1">
        <v>563</v>
      </c>
      <c r="B456" s="1">
        <v>31</v>
      </c>
      <c r="C456" s="2">
        <v>41244</v>
      </c>
      <c r="D456" s="1" t="s">
        <v>32</v>
      </c>
      <c r="E456" s="1" t="s">
        <v>17</v>
      </c>
      <c r="F456" s="1">
        <v>9</v>
      </c>
      <c r="G456" s="1" t="s">
        <v>33</v>
      </c>
      <c r="H456" s="1" t="s">
        <v>38</v>
      </c>
      <c r="I456" s="1" t="s">
        <v>45</v>
      </c>
      <c r="J456" s="1">
        <v>8</v>
      </c>
      <c r="K456" s="1">
        <v>69</v>
      </c>
      <c r="L456" s="1" t="s">
        <v>36</v>
      </c>
      <c r="M456" s="1">
        <v>30</v>
      </c>
      <c r="N456" s="1">
        <v>10</v>
      </c>
      <c r="O456" s="1">
        <v>60</v>
      </c>
      <c r="P456" s="1">
        <v>30</v>
      </c>
      <c r="Q456" s="9">
        <f>Coffee_chain[[#This Row],[Other Expenses]]+Coffee_chain[[#This Row],[Cogs]]+Coffee_chain[[#This Row],[Marketing]]</f>
        <v>70</v>
      </c>
      <c r="R456" s="10">
        <f>(SUM(Coffee_chain[[#This Row],[Profit]])/SUM(Coffee_chain[[#This Row],[Sales]]))</f>
        <v>0.11594202898550725</v>
      </c>
      <c r="S456">
        <f>Coffee_chain[[#This Row],[Target COGS]]-Coffee_chain[[#This Row],[Cogs]]</f>
        <v>-1</v>
      </c>
      <c r="T456" s="13">
        <f>Coffee_chain[[#This Row],[Target Profit]]-Coffee_chain[[#This Row],[Profit]]</f>
        <v>2</v>
      </c>
      <c r="U456">
        <f>Coffee_chain[[#This Row],[Target Sales]]-Coffee_chain[[#This Row],[Sales]]</f>
        <v>-9</v>
      </c>
      <c r="V456" s="42"/>
    </row>
    <row r="457" spans="1:22" ht="14.25" customHeight="1" x14ac:dyDescent="0.3">
      <c r="A457" s="1">
        <v>603</v>
      </c>
      <c r="B457" s="1">
        <v>20</v>
      </c>
      <c r="C457" s="2">
        <v>41244</v>
      </c>
      <c r="D457" s="1" t="s">
        <v>32</v>
      </c>
      <c r="E457" s="1" t="s">
        <v>25</v>
      </c>
      <c r="F457" s="1">
        <v>7</v>
      </c>
      <c r="G457" s="1" t="s">
        <v>33</v>
      </c>
      <c r="H457" s="1" t="s">
        <v>34</v>
      </c>
      <c r="I457" s="1" t="s">
        <v>59</v>
      </c>
      <c r="J457" s="1">
        <v>-16</v>
      </c>
      <c r="K457" s="1">
        <v>45</v>
      </c>
      <c r="L457" s="1" t="s">
        <v>44</v>
      </c>
      <c r="M457" s="1">
        <v>10</v>
      </c>
      <c r="N457" s="1">
        <v>0</v>
      </c>
      <c r="O457" s="1">
        <v>40</v>
      </c>
      <c r="P457" s="1">
        <v>41</v>
      </c>
      <c r="Q457" s="9">
        <f>Coffee_chain[[#This Row],[Other Expenses]]+Coffee_chain[[#This Row],[Cogs]]+Coffee_chain[[#This Row],[Marketing]]</f>
        <v>68</v>
      </c>
      <c r="R457" s="10">
        <f>(SUM(Coffee_chain[[#This Row],[Profit]])/SUM(Coffee_chain[[#This Row],[Sales]]))</f>
        <v>-0.35555555555555557</v>
      </c>
      <c r="S457">
        <f>Coffee_chain[[#This Row],[Target COGS]]-Coffee_chain[[#This Row],[Cogs]]</f>
        <v>-10</v>
      </c>
      <c r="T457" s="13">
        <f>Coffee_chain[[#This Row],[Target Profit]]-Coffee_chain[[#This Row],[Profit]]</f>
        <v>16</v>
      </c>
      <c r="U457">
        <f>Coffee_chain[[#This Row],[Target Sales]]-Coffee_chain[[#This Row],[Sales]]</f>
        <v>-5</v>
      </c>
      <c r="V457" s="42"/>
    </row>
    <row r="458" spans="1:22" ht="14.25" customHeight="1" x14ac:dyDescent="0.3">
      <c r="A458" s="1">
        <v>580</v>
      </c>
      <c r="B458" s="1">
        <v>29</v>
      </c>
      <c r="C458" s="2">
        <v>41244</v>
      </c>
      <c r="D458" s="1" t="s">
        <v>32</v>
      </c>
      <c r="E458" s="1" t="s">
        <v>23</v>
      </c>
      <c r="F458" s="1">
        <v>8</v>
      </c>
      <c r="G458" s="1" t="s">
        <v>33</v>
      </c>
      <c r="H458" s="1" t="s">
        <v>34</v>
      </c>
      <c r="I458" s="1" t="s">
        <v>46</v>
      </c>
      <c r="J458" s="1">
        <v>24</v>
      </c>
      <c r="K458" s="1">
        <v>73</v>
      </c>
      <c r="L458" s="1" t="s">
        <v>40</v>
      </c>
      <c r="M458" s="1">
        <v>20</v>
      </c>
      <c r="N458" s="1">
        <v>20</v>
      </c>
      <c r="O458" s="1">
        <v>50</v>
      </c>
      <c r="P458" s="1">
        <v>20</v>
      </c>
      <c r="Q458" s="9">
        <f>Coffee_chain[[#This Row],[Other Expenses]]+Coffee_chain[[#This Row],[Cogs]]+Coffee_chain[[#This Row],[Marketing]]</f>
        <v>57</v>
      </c>
      <c r="R458" s="10">
        <f>(SUM(Coffee_chain[[#This Row],[Profit]])/SUM(Coffee_chain[[#This Row],[Sales]]))</f>
        <v>0.32876712328767121</v>
      </c>
      <c r="S458">
        <f>Coffee_chain[[#This Row],[Target COGS]]-Coffee_chain[[#This Row],[Cogs]]</f>
        <v>-9</v>
      </c>
      <c r="T458" s="13">
        <f>Coffee_chain[[#This Row],[Target Profit]]-Coffee_chain[[#This Row],[Profit]]</f>
        <v>-4</v>
      </c>
      <c r="U458">
        <f>Coffee_chain[[#This Row],[Target Sales]]-Coffee_chain[[#This Row],[Sales]]</f>
        <v>-23</v>
      </c>
      <c r="V458" s="42"/>
    </row>
    <row r="459" spans="1:22" ht="14.25" customHeight="1" x14ac:dyDescent="0.3">
      <c r="A459" s="1">
        <v>253</v>
      </c>
      <c r="B459" s="1">
        <v>24</v>
      </c>
      <c r="C459" s="2">
        <v>41244</v>
      </c>
      <c r="D459" s="1" t="s">
        <v>32</v>
      </c>
      <c r="E459" s="1" t="s">
        <v>29</v>
      </c>
      <c r="F459" s="1">
        <v>7</v>
      </c>
      <c r="G459" s="1" t="s">
        <v>33</v>
      </c>
      <c r="H459" s="1" t="s">
        <v>34</v>
      </c>
      <c r="I459" s="1" t="s">
        <v>47</v>
      </c>
      <c r="J459" s="1">
        <v>13</v>
      </c>
      <c r="K459" s="1">
        <v>56</v>
      </c>
      <c r="L459" s="1" t="s">
        <v>53</v>
      </c>
      <c r="M459" s="1">
        <v>20</v>
      </c>
      <c r="N459" s="1">
        <v>20</v>
      </c>
      <c r="O459" s="1">
        <v>50</v>
      </c>
      <c r="P459" s="1">
        <v>19</v>
      </c>
      <c r="Q459" s="9">
        <f>Coffee_chain[[#This Row],[Other Expenses]]+Coffee_chain[[#This Row],[Cogs]]+Coffee_chain[[#This Row],[Marketing]]</f>
        <v>50</v>
      </c>
      <c r="R459" s="10">
        <f>(SUM(Coffee_chain[[#This Row],[Profit]])/SUM(Coffee_chain[[#This Row],[Sales]]))</f>
        <v>0.23214285714285715</v>
      </c>
      <c r="S459">
        <f>Coffee_chain[[#This Row],[Target COGS]]-Coffee_chain[[#This Row],[Cogs]]</f>
        <v>-4</v>
      </c>
      <c r="T459" s="13">
        <f>Coffee_chain[[#This Row],[Target Profit]]-Coffee_chain[[#This Row],[Profit]]</f>
        <v>7</v>
      </c>
      <c r="U459">
        <f>Coffee_chain[[#This Row],[Target Sales]]-Coffee_chain[[#This Row],[Sales]]</f>
        <v>-6</v>
      </c>
      <c r="V459" s="42"/>
    </row>
    <row r="460" spans="1:22" ht="14.25" customHeight="1" x14ac:dyDescent="0.3">
      <c r="A460" s="1">
        <v>541</v>
      </c>
      <c r="B460" s="1">
        <v>24</v>
      </c>
      <c r="C460" s="2">
        <v>41244</v>
      </c>
      <c r="D460" s="1" t="s">
        <v>32</v>
      </c>
      <c r="E460" s="1" t="s">
        <v>29</v>
      </c>
      <c r="F460" s="1">
        <v>6</v>
      </c>
      <c r="G460" s="1" t="s">
        <v>18</v>
      </c>
      <c r="H460" s="1" t="s">
        <v>19</v>
      </c>
      <c r="I460" s="1" t="s">
        <v>50</v>
      </c>
      <c r="J460" s="1">
        <v>19</v>
      </c>
      <c r="K460" s="1">
        <v>60</v>
      </c>
      <c r="L460" s="1" t="s">
        <v>49</v>
      </c>
      <c r="M460" s="1">
        <v>20</v>
      </c>
      <c r="N460" s="1">
        <v>20</v>
      </c>
      <c r="O460" s="1">
        <v>50</v>
      </c>
      <c r="P460" s="1">
        <v>17</v>
      </c>
      <c r="Q460" s="9">
        <f>Coffee_chain[[#This Row],[Other Expenses]]+Coffee_chain[[#This Row],[Cogs]]+Coffee_chain[[#This Row],[Marketing]]</f>
        <v>47</v>
      </c>
      <c r="R460" s="10">
        <f>(SUM(Coffee_chain[[#This Row],[Profit]])/SUM(Coffee_chain[[#This Row],[Sales]]))</f>
        <v>0.31666666666666665</v>
      </c>
      <c r="S460">
        <f>Coffee_chain[[#This Row],[Target COGS]]-Coffee_chain[[#This Row],[Cogs]]</f>
        <v>-4</v>
      </c>
      <c r="T460" s="13">
        <f>Coffee_chain[[#This Row],[Target Profit]]-Coffee_chain[[#This Row],[Profit]]</f>
        <v>1</v>
      </c>
      <c r="U460">
        <f>Coffee_chain[[#This Row],[Target Sales]]-Coffee_chain[[#This Row],[Sales]]</f>
        <v>-10</v>
      </c>
      <c r="V460" s="42"/>
    </row>
    <row r="461" spans="1:22" ht="14.25" customHeight="1" x14ac:dyDescent="0.3">
      <c r="A461" s="1">
        <v>603</v>
      </c>
      <c r="B461" s="1">
        <v>16</v>
      </c>
      <c r="C461" s="2">
        <v>41244</v>
      </c>
      <c r="D461" s="1" t="s">
        <v>32</v>
      </c>
      <c r="E461" s="1" t="s">
        <v>25</v>
      </c>
      <c r="F461" s="1">
        <v>4</v>
      </c>
      <c r="G461" s="1" t="s">
        <v>18</v>
      </c>
      <c r="H461" s="1" t="s">
        <v>26</v>
      </c>
      <c r="I461" s="1" t="s">
        <v>27</v>
      </c>
      <c r="J461" s="1">
        <v>10</v>
      </c>
      <c r="K461" s="1">
        <v>41</v>
      </c>
      <c r="L461" s="1" t="s">
        <v>44</v>
      </c>
      <c r="M461" s="1">
        <v>10</v>
      </c>
      <c r="N461" s="1">
        <v>20</v>
      </c>
      <c r="O461" s="1">
        <v>40</v>
      </c>
      <c r="P461" s="1">
        <v>15</v>
      </c>
      <c r="Q461" s="9">
        <f>Coffee_chain[[#This Row],[Other Expenses]]+Coffee_chain[[#This Row],[Cogs]]+Coffee_chain[[#This Row],[Marketing]]</f>
        <v>35</v>
      </c>
      <c r="R461" s="10">
        <f>(SUM(Coffee_chain[[#This Row],[Profit]])/SUM(Coffee_chain[[#This Row],[Sales]]))</f>
        <v>0.24390243902439024</v>
      </c>
      <c r="S461">
        <f>Coffee_chain[[#This Row],[Target COGS]]-Coffee_chain[[#This Row],[Cogs]]</f>
        <v>-6</v>
      </c>
      <c r="T461" s="13">
        <f>Coffee_chain[[#This Row],[Target Profit]]-Coffee_chain[[#This Row],[Profit]]</f>
        <v>10</v>
      </c>
      <c r="U461">
        <f>Coffee_chain[[#This Row],[Target Sales]]-Coffee_chain[[#This Row],[Sales]]</f>
        <v>-1</v>
      </c>
      <c r="V461" s="42"/>
    </row>
    <row r="462" spans="1:22" ht="14.25" customHeight="1" x14ac:dyDescent="0.3">
      <c r="A462" s="1">
        <v>971</v>
      </c>
      <c r="B462" s="1">
        <v>29</v>
      </c>
      <c r="C462" s="2">
        <v>41244</v>
      </c>
      <c r="D462" s="1" t="s">
        <v>32</v>
      </c>
      <c r="E462" s="1" t="s">
        <v>29</v>
      </c>
      <c r="F462" s="1">
        <v>8</v>
      </c>
      <c r="G462" s="1" t="s">
        <v>18</v>
      </c>
      <c r="H462" s="1" t="s">
        <v>26</v>
      </c>
      <c r="I462" s="1" t="s">
        <v>27</v>
      </c>
      <c r="J462" s="1">
        <v>25</v>
      </c>
      <c r="K462" s="1">
        <v>73</v>
      </c>
      <c r="L462" s="1" t="s">
        <v>49</v>
      </c>
      <c r="M462" s="1">
        <v>20</v>
      </c>
      <c r="N462" s="1">
        <v>30</v>
      </c>
      <c r="O462" s="1">
        <v>50</v>
      </c>
      <c r="P462" s="1">
        <v>19</v>
      </c>
      <c r="Q462" s="9">
        <f>Coffee_chain[[#This Row],[Other Expenses]]+Coffee_chain[[#This Row],[Cogs]]+Coffee_chain[[#This Row],[Marketing]]</f>
        <v>56</v>
      </c>
      <c r="R462" s="10">
        <f>(SUM(Coffee_chain[[#This Row],[Profit]])/SUM(Coffee_chain[[#This Row],[Sales]]))</f>
        <v>0.34246575342465752</v>
      </c>
      <c r="S462">
        <f>Coffee_chain[[#This Row],[Target COGS]]-Coffee_chain[[#This Row],[Cogs]]</f>
        <v>-9</v>
      </c>
      <c r="T462" s="13">
        <f>Coffee_chain[[#This Row],[Target Profit]]-Coffee_chain[[#This Row],[Profit]]</f>
        <v>5</v>
      </c>
      <c r="U462">
        <f>Coffee_chain[[#This Row],[Target Sales]]-Coffee_chain[[#This Row],[Sales]]</f>
        <v>-23</v>
      </c>
      <c r="V462" s="42"/>
    </row>
    <row r="463" spans="1:22" ht="14.25" customHeight="1" x14ac:dyDescent="0.3">
      <c r="A463" s="1">
        <v>937</v>
      </c>
      <c r="B463" s="1">
        <v>21</v>
      </c>
      <c r="C463" s="2">
        <v>41548</v>
      </c>
      <c r="D463" s="1" t="s">
        <v>16</v>
      </c>
      <c r="E463" s="1" t="s">
        <v>17</v>
      </c>
      <c r="F463" s="1">
        <v>5</v>
      </c>
      <c r="G463" s="1" t="s">
        <v>18</v>
      </c>
      <c r="H463" s="1" t="s">
        <v>19</v>
      </c>
      <c r="I463" s="1" t="s">
        <v>50</v>
      </c>
      <c r="J463" s="3">
        <v>24</v>
      </c>
      <c r="K463" s="1">
        <v>56</v>
      </c>
      <c r="L463" s="1" t="s">
        <v>58</v>
      </c>
      <c r="M463" s="1">
        <v>0</v>
      </c>
      <c r="N463" s="1">
        <v>30</v>
      </c>
      <c r="O463" s="1">
        <v>30</v>
      </c>
      <c r="P463" s="1">
        <v>16</v>
      </c>
      <c r="Q463" s="9">
        <f>Coffee_chain[[#This Row],[Other Expenses]]+Coffee_chain[[#This Row],[Cogs]]+Coffee_chain[[#This Row],[Marketing]]</f>
        <v>42</v>
      </c>
      <c r="R463" s="10">
        <f>(SUM(Coffee_chain[[#This Row],[Profit]])/SUM(Coffee_chain[[#This Row],[Sales]]))</f>
        <v>0.42857142857142855</v>
      </c>
      <c r="S463">
        <f>Coffee_chain[[#This Row],[Target COGS]]-Coffee_chain[[#This Row],[Cogs]]</f>
        <v>-21</v>
      </c>
      <c r="T463" s="13">
        <f>Coffee_chain[[#This Row],[Target Profit]]-Coffee_chain[[#This Row],[Profit]]</f>
        <v>6</v>
      </c>
      <c r="U463">
        <f>Coffee_chain[[#This Row],[Target Sales]]-Coffee_chain[[#This Row],[Sales]]</f>
        <v>-26</v>
      </c>
      <c r="V463" s="42"/>
    </row>
    <row r="464" spans="1:22" ht="14.25" customHeight="1" x14ac:dyDescent="0.3">
      <c r="A464" s="1">
        <v>937</v>
      </c>
      <c r="B464" s="1">
        <v>27</v>
      </c>
      <c r="C464" s="2">
        <v>41548</v>
      </c>
      <c r="D464" s="1" t="s">
        <v>16</v>
      </c>
      <c r="E464" s="1" t="s">
        <v>17</v>
      </c>
      <c r="F464" s="1">
        <v>7</v>
      </c>
      <c r="G464" s="1" t="s">
        <v>18</v>
      </c>
      <c r="H464" s="1" t="s">
        <v>19</v>
      </c>
      <c r="I464" s="1" t="s">
        <v>20</v>
      </c>
      <c r="J464" s="3">
        <v>30</v>
      </c>
      <c r="K464" s="1">
        <v>70</v>
      </c>
      <c r="L464" s="1" t="s">
        <v>58</v>
      </c>
      <c r="M464" s="1">
        <v>10</v>
      </c>
      <c r="N464" s="1">
        <v>30</v>
      </c>
      <c r="O464" s="1">
        <v>40</v>
      </c>
      <c r="P464" s="1">
        <v>19</v>
      </c>
      <c r="Q464" s="9">
        <f>Coffee_chain[[#This Row],[Other Expenses]]+Coffee_chain[[#This Row],[Cogs]]+Coffee_chain[[#This Row],[Marketing]]</f>
        <v>53</v>
      </c>
      <c r="R464" s="10">
        <f>(SUM(Coffee_chain[[#This Row],[Profit]])/SUM(Coffee_chain[[#This Row],[Sales]]))</f>
        <v>0.42857142857142855</v>
      </c>
      <c r="S464">
        <f>Coffee_chain[[#This Row],[Target COGS]]-Coffee_chain[[#This Row],[Cogs]]</f>
        <v>-17</v>
      </c>
      <c r="T464" s="13">
        <f>Coffee_chain[[#This Row],[Target Profit]]-Coffee_chain[[#This Row],[Profit]]</f>
        <v>0</v>
      </c>
      <c r="U464">
        <f>Coffee_chain[[#This Row],[Target Sales]]-Coffee_chain[[#This Row],[Sales]]</f>
        <v>-30</v>
      </c>
      <c r="V464" s="42"/>
    </row>
    <row r="465" spans="1:22" ht="14.25" customHeight="1" x14ac:dyDescent="0.3">
      <c r="A465" s="1">
        <v>786</v>
      </c>
      <c r="B465" s="1">
        <v>56</v>
      </c>
      <c r="C465" s="2">
        <v>41548</v>
      </c>
      <c r="D465" s="1" t="s">
        <v>16</v>
      </c>
      <c r="E465" s="1" t="s">
        <v>25</v>
      </c>
      <c r="F465" s="1">
        <v>21</v>
      </c>
      <c r="G465" s="1" t="s">
        <v>18</v>
      </c>
      <c r="H465" s="1" t="s">
        <v>19</v>
      </c>
      <c r="I465" s="1" t="s">
        <v>20</v>
      </c>
      <c r="J465" s="3">
        <v>24</v>
      </c>
      <c r="K465" s="1">
        <v>134</v>
      </c>
      <c r="L465" s="1" t="s">
        <v>28</v>
      </c>
      <c r="M465" s="1">
        <v>30</v>
      </c>
      <c r="N465" s="1">
        <v>20</v>
      </c>
      <c r="O465" s="1">
        <v>60</v>
      </c>
      <c r="P465" s="1">
        <v>54</v>
      </c>
      <c r="Q465" s="9">
        <f>Coffee_chain[[#This Row],[Other Expenses]]+Coffee_chain[[#This Row],[Cogs]]+Coffee_chain[[#This Row],[Marketing]]</f>
        <v>131</v>
      </c>
      <c r="R465" s="10">
        <f>(SUM(Coffee_chain[[#This Row],[Profit]])/SUM(Coffee_chain[[#This Row],[Sales]]))</f>
        <v>0.17910447761194029</v>
      </c>
      <c r="S465">
        <f>Coffee_chain[[#This Row],[Target COGS]]-Coffee_chain[[#This Row],[Cogs]]</f>
        <v>-26</v>
      </c>
      <c r="T465" s="13">
        <f>Coffee_chain[[#This Row],[Target Profit]]-Coffee_chain[[#This Row],[Profit]]</f>
        <v>-4</v>
      </c>
      <c r="U465">
        <f>Coffee_chain[[#This Row],[Target Sales]]-Coffee_chain[[#This Row],[Sales]]</f>
        <v>-74</v>
      </c>
      <c r="V465" s="42"/>
    </row>
    <row r="466" spans="1:22" ht="14.25" customHeight="1" x14ac:dyDescent="0.3">
      <c r="A466" s="1">
        <v>339</v>
      </c>
      <c r="B466" s="1">
        <v>54</v>
      </c>
      <c r="C466" s="2">
        <v>41548</v>
      </c>
      <c r="D466" s="1" t="s">
        <v>16</v>
      </c>
      <c r="E466" s="1" t="s">
        <v>25</v>
      </c>
      <c r="F466" s="1">
        <v>20</v>
      </c>
      <c r="G466" s="1" t="s">
        <v>18</v>
      </c>
      <c r="H466" s="1" t="s">
        <v>19</v>
      </c>
      <c r="I466" s="1" t="s">
        <v>20</v>
      </c>
      <c r="J466" s="3">
        <v>19</v>
      </c>
      <c r="K466" s="1">
        <v>128</v>
      </c>
      <c r="L466" s="1" t="s">
        <v>55</v>
      </c>
      <c r="M466" s="1">
        <v>30</v>
      </c>
      <c r="N466" s="1">
        <v>20</v>
      </c>
      <c r="O466" s="1">
        <v>60</v>
      </c>
      <c r="P466" s="1">
        <v>53</v>
      </c>
      <c r="Q466" s="9">
        <f>Coffee_chain[[#This Row],[Other Expenses]]+Coffee_chain[[#This Row],[Cogs]]+Coffee_chain[[#This Row],[Marketing]]</f>
        <v>127</v>
      </c>
      <c r="R466" s="10">
        <f>(SUM(Coffee_chain[[#This Row],[Profit]])/SUM(Coffee_chain[[#This Row],[Sales]]))</f>
        <v>0.1484375</v>
      </c>
      <c r="S466">
        <f>Coffee_chain[[#This Row],[Target COGS]]-Coffee_chain[[#This Row],[Cogs]]</f>
        <v>-24</v>
      </c>
      <c r="T466" s="13">
        <f>Coffee_chain[[#This Row],[Target Profit]]-Coffee_chain[[#This Row],[Profit]]</f>
        <v>1</v>
      </c>
      <c r="U466">
        <f>Coffee_chain[[#This Row],[Target Sales]]-Coffee_chain[[#This Row],[Sales]]</f>
        <v>-68</v>
      </c>
      <c r="V466" s="42"/>
    </row>
    <row r="467" spans="1:22" ht="14.25" customHeight="1" x14ac:dyDescent="0.3">
      <c r="A467" s="1">
        <v>781</v>
      </c>
      <c r="B467" s="1">
        <v>21</v>
      </c>
      <c r="C467" s="2">
        <v>41548</v>
      </c>
      <c r="D467" s="1" t="s">
        <v>16</v>
      </c>
      <c r="E467" s="1" t="s">
        <v>25</v>
      </c>
      <c r="F467" s="1">
        <v>5</v>
      </c>
      <c r="G467" s="1" t="s">
        <v>18</v>
      </c>
      <c r="H467" s="1" t="s">
        <v>26</v>
      </c>
      <c r="I467" s="1" t="s">
        <v>30</v>
      </c>
      <c r="J467" s="3">
        <v>22</v>
      </c>
      <c r="K467" s="1">
        <v>56</v>
      </c>
      <c r="L467" s="1" t="s">
        <v>55</v>
      </c>
      <c r="M467" s="1">
        <v>20</v>
      </c>
      <c r="N467" s="1">
        <v>30</v>
      </c>
      <c r="O467" s="1">
        <v>50</v>
      </c>
      <c r="P467" s="1">
        <v>17</v>
      </c>
      <c r="Q467" s="9">
        <f>Coffee_chain[[#This Row],[Other Expenses]]+Coffee_chain[[#This Row],[Cogs]]+Coffee_chain[[#This Row],[Marketing]]</f>
        <v>43</v>
      </c>
      <c r="R467" s="10">
        <f>(SUM(Coffee_chain[[#This Row],[Profit]])/SUM(Coffee_chain[[#This Row],[Sales]]))</f>
        <v>0.39285714285714285</v>
      </c>
      <c r="S467">
        <f>Coffee_chain[[#This Row],[Target COGS]]-Coffee_chain[[#This Row],[Cogs]]</f>
        <v>-1</v>
      </c>
      <c r="T467" s="13">
        <f>Coffee_chain[[#This Row],[Target Profit]]-Coffee_chain[[#This Row],[Profit]]</f>
        <v>8</v>
      </c>
      <c r="U467">
        <f>Coffee_chain[[#This Row],[Target Sales]]-Coffee_chain[[#This Row],[Sales]]</f>
        <v>-6</v>
      </c>
      <c r="V467" s="42"/>
    </row>
    <row r="468" spans="1:22" ht="14.25" customHeight="1" x14ac:dyDescent="0.3">
      <c r="A468" s="1">
        <v>505</v>
      </c>
      <c r="B468" s="1">
        <v>39</v>
      </c>
      <c r="C468" s="2">
        <v>41548</v>
      </c>
      <c r="D468" s="1" t="s">
        <v>32</v>
      </c>
      <c r="E468" s="1" t="s">
        <v>23</v>
      </c>
      <c r="F468" s="1">
        <v>12</v>
      </c>
      <c r="G468" s="1" t="s">
        <v>33</v>
      </c>
      <c r="H468" s="1" t="s">
        <v>34</v>
      </c>
      <c r="I468" s="1" t="s">
        <v>35</v>
      </c>
      <c r="J468" s="3">
        <v>21</v>
      </c>
      <c r="K468" s="1">
        <v>98</v>
      </c>
      <c r="L468" s="1" t="s">
        <v>57</v>
      </c>
      <c r="M468" s="1">
        <v>20</v>
      </c>
      <c r="N468" s="1">
        <v>20</v>
      </c>
      <c r="O468" s="1">
        <v>50</v>
      </c>
      <c r="P468" s="1">
        <v>39</v>
      </c>
      <c r="Q468" s="9">
        <f>Coffee_chain[[#This Row],[Other Expenses]]+Coffee_chain[[#This Row],[Cogs]]+Coffee_chain[[#This Row],[Marketing]]</f>
        <v>90</v>
      </c>
      <c r="R468" s="10">
        <f>(SUM(Coffee_chain[[#This Row],[Profit]])/SUM(Coffee_chain[[#This Row],[Sales]]))</f>
        <v>0.21428571428571427</v>
      </c>
      <c r="S468">
        <f>Coffee_chain[[#This Row],[Target COGS]]-Coffee_chain[[#This Row],[Cogs]]</f>
        <v>-19</v>
      </c>
      <c r="T468" s="13">
        <f>Coffee_chain[[#This Row],[Target Profit]]-Coffee_chain[[#This Row],[Profit]]</f>
        <v>-1</v>
      </c>
      <c r="U468">
        <f>Coffee_chain[[#This Row],[Target Sales]]-Coffee_chain[[#This Row],[Sales]]</f>
        <v>-48</v>
      </c>
      <c r="V468" s="42"/>
    </row>
    <row r="469" spans="1:22" ht="14.25" customHeight="1" x14ac:dyDescent="0.3">
      <c r="A469" s="1">
        <v>775</v>
      </c>
      <c r="B469" s="1">
        <v>23</v>
      </c>
      <c r="C469" s="2">
        <v>41548</v>
      </c>
      <c r="D469" s="1" t="s">
        <v>32</v>
      </c>
      <c r="E469" s="1" t="s">
        <v>29</v>
      </c>
      <c r="F469" s="1">
        <v>6</v>
      </c>
      <c r="G469" s="1" t="s">
        <v>33</v>
      </c>
      <c r="H469" s="1" t="s">
        <v>34</v>
      </c>
      <c r="I469" s="1" t="s">
        <v>35</v>
      </c>
      <c r="J469" s="3">
        <v>25</v>
      </c>
      <c r="K469" s="1">
        <v>62</v>
      </c>
      <c r="L469" s="1" t="s">
        <v>41</v>
      </c>
      <c r="M469" s="1">
        <v>10</v>
      </c>
      <c r="N469" s="1">
        <v>30</v>
      </c>
      <c r="O469" s="1">
        <v>40</v>
      </c>
      <c r="P469" s="1">
        <v>18</v>
      </c>
      <c r="Q469" s="9">
        <f>Coffee_chain[[#This Row],[Other Expenses]]+Coffee_chain[[#This Row],[Cogs]]+Coffee_chain[[#This Row],[Marketing]]</f>
        <v>47</v>
      </c>
      <c r="R469" s="10">
        <f>(SUM(Coffee_chain[[#This Row],[Profit]])/SUM(Coffee_chain[[#This Row],[Sales]]))</f>
        <v>0.40322580645161288</v>
      </c>
      <c r="S469">
        <f>Coffee_chain[[#This Row],[Target COGS]]-Coffee_chain[[#This Row],[Cogs]]</f>
        <v>-13</v>
      </c>
      <c r="T469" s="13">
        <f>Coffee_chain[[#This Row],[Target Profit]]-Coffee_chain[[#This Row],[Profit]]</f>
        <v>5</v>
      </c>
      <c r="U469">
        <f>Coffee_chain[[#This Row],[Target Sales]]-Coffee_chain[[#This Row],[Sales]]</f>
        <v>-22</v>
      </c>
      <c r="V469" s="42"/>
    </row>
    <row r="470" spans="1:22" ht="14.25" customHeight="1" x14ac:dyDescent="0.3">
      <c r="A470" s="1">
        <v>515</v>
      </c>
      <c r="B470" s="1">
        <v>21</v>
      </c>
      <c r="C470" s="2">
        <v>41548</v>
      </c>
      <c r="D470" s="1" t="s">
        <v>32</v>
      </c>
      <c r="E470" s="1" t="s">
        <v>17</v>
      </c>
      <c r="F470" s="1">
        <v>5</v>
      </c>
      <c r="G470" s="1" t="s">
        <v>33</v>
      </c>
      <c r="H470" s="1" t="s">
        <v>38</v>
      </c>
      <c r="I470" s="1" t="s">
        <v>43</v>
      </c>
      <c r="J470" s="3">
        <v>22</v>
      </c>
      <c r="K470" s="1">
        <v>55</v>
      </c>
      <c r="L470" s="1" t="s">
        <v>36</v>
      </c>
      <c r="M470" s="1">
        <v>10</v>
      </c>
      <c r="N470" s="1">
        <v>30</v>
      </c>
      <c r="O470" s="1">
        <v>40</v>
      </c>
      <c r="P470" s="1">
        <v>16</v>
      </c>
      <c r="Q470" s="9">
        <f>Coffee_chain[[#This Row],[Other Expenses]]+Coffee_chain[[#This Row],[Cogs]]+Coffee_chain[[#This Row],[Marketing]]</f>
        <v>42</v>
      </c>
      <c r="R470" s="10">
        <f>(SUM(Coffee_chain[[#This Row],[Profit]])/SUM(Coffee_chain[[#This Row],[Sales]]))</f>
        <v>0.4</v>
      </c>
      <c r="S470">
        <f>Coffee_chain[[#This Row],[Target COGS]]-Coffee_chain[[#This Row],[Cogs]]</f>
        <v>-11</v>
      </c>
      <c r="T470" s="13">
        <f>Coffee_chain[[#This Row],[Target Profit]]-Coffee_chain[[#This Row],[Profit]]</f>
        <v>8</v>
      </c>
      <c r="U470">
        <f>Coffee_chain[[#This Row],[Target Sales]]-Coffee_chain[[#This Row],[Sales]]</f>
        <v>-15</v>
      </c>
      <c r="V470" s="42"/>
    </row>
    <row r="471" spans="1:22" ht="14.25" customHeight="1" x14ac:dyDescent="0.3">
      <c r="A471" s="1">
        <v>603</v>
      </c>
      <c r="B471" s="1">
        <v>25</v>
      </c>
      <c r="C471" s="2">
        <v>41548</v>
      </c>
      <c r="D471" s="1" t="s">
        <v>32</v>
      </c>
      <c r="E471" s="1" t="s">
        <v>25</v>
      </c>
      <c r="F471" s="1">
        <v>9</v>
      </c>
      <c r="G471" s="1" t="s">
        <v>33</v>
      </c>
      <c r="H471" s="1" t="s">
        <v>34</v>
      </c>
      <c r="I471" s="1" t="s">
        <v>59</v>
      </c>
      <c r="J471" s="3">
        <v>-18</v>
      </c>
      <c r="K471" s="1">
        <v>60</v>
      </c>
      <c r="L471" s="1" t="s">
        <v>44</v>
      </c>
      <c r="M471" s="1">
        <v>10</v>
      </c>
      <c r="N471" s="1">
        <v>10</v>
      </c>
      <c r="O471" s="1">
        <v>40</v>
      </c>
      <c r="P471" s="1">
        <v>43</v>
      </c>
      <c r="Q471" s="9">
        <f>Coffee_chain[[#This Row],[Other Expenses]]+Coffee_chain[[#This Row],[Cogs]]+Coffee_chain[[#This Row],[Marketing]]</f>
        <v>77</v>
      </c>
      <c r="R471" s="10">
        <f>(SUM(Coffee_chain[[#This Row],[Profit]])/SUM(Coffee_chain[[#This Row],[Sales]]))</f>
        <v>-0.3</v>
      </c>
      <c r="S471">
        <f>Coffee_chain[[#This Row],[Target COGS]]-Coffee_chain[[#This Row],[Cogs]]</f>
        <v>-15</v>
      </c>
      <c r="T471" s="13">
        <f>Coffee_chain[[#This Row],[Target Profit]]-Coffee_chain[[#This Row],[Profit]]</f>
        <v>28</v>
      </c>
      <c r="U471">
        <f>Coffee_chain[[#This Row],[Target Sales]]-Coffee_chain[[#This Row],[Sales]]</f>
        <v>-20</v>
      </c>
      <c r="V471" s="42"/>
    </row>
    <row r="472" spans="1:22" ht="14.25" customHeight="1" x14ac:dyDescent="0.3">
      <c r="A472" s="1">
        <v>580</v>
      </c>
      <c r="B472" s="1">
        <v>21</v>
      </c>
      <c r="C472" s="2">
        <v>41548</v>
      </c>
      <c r="D472" s="1" t="s">
        <v>32</v>
      </c>
      <c r="E472" s="1" t="s">
        <v>23</v>
      </c>
      <c r="F472" s="1">
        <v>5</v>
      </c>
      <c r="G472" s="1" t="s">
        <v>33</v>
      </c>
      <c r="H472" s="1" t="s">
        <v>34</v>
      </c>
      <c r="I472" s="1" t="s">
        <v>46</v>
      </c>
      <c r="J472" s="3">
        <v>22</v>
      </c>
      <c r="K472" s="1">
        <v>56</v>
      </c>
      <c r="L472" s="1" t="s">
        <v>40</v>
      </c>
      <c r="M472" s="1">
        <v>0</v>
      </c>
      <c r="N472" s="1">
        <v>30</v>
      </c>
      <c r="O472" s="1">
        <v>30</v>
      </c>
      <c r="P472" s="1">
        <v>17</v>
      </c>
      <c r="Q472" s="9">
        <f>Coffee_chain[[#This Row],[Other Expenses]]+Coffee_chain[[#This Row],[Cogs]]+Coffee_chain[[#This Row],[Marketing]]</f>
        <v>43</v>
      </c>
      <c r="R472" s="10">
        <f>(SUM(Coffee_chain[[#This Row],[Profit]])/SUM(Coffee_chain[[#This Row],[Sales]]))</f>
        <v>0.39285714285714285</v>
      </c>
      <c r="S472">
        <f>Coffee_chain[[#This Row],[Target COGS]]-Coffee_chain[[#This Row],[Cogs]]</f>
        <v>-21</v>
      </c>
      <c r="T472" s="13">
        <f>Coffee_chain[[#This Row],[Target Profit]]-Coffee_chain[[#This Row],[Profit]]</f>
        <v>8</v>
      </c>
      <c r="U472">
        <f>Coffee_chain[[#This Row],[Target Sales]]-Coffee_chain[[#This Row],[Sales]]</f>
        <v>-26</v>
      </c>
      <c r="V472" s="42"/>
    </row>
    <row r="473" spans="1:22" ht="14.25" customHeight="1" x14ac:dyDescent="0.3">
      <c r="A473" s="1">
        <v>702</v>
      </c>
      <c r="B473" s="1">
        <v>0</v>
      </c>
      <c r="C473" s="2">
        <v>41548</v>
      </c>
      <c r="D473" s="1" t="s">
        <v>32</v>
      </c>
      <c r="E473" s="1" t="s">
        <v>29</v>
      </c>
      <c r="F473" s="1">
        <v>0</v>
      </c>
      <c r="G473" s="1" t="s">
        <v>33</v>
      </c>
      <c r="H473" s="1" t="s">
        <v>34</v>
      </c>
      <c r="I473" s="1" t="s">
        <v>47</v>
      </c>
      <c r="J473" s="3">
        <v>47</v>
      </c>
      <c r="K473" s="1">
        <v>46</v>
      </c>
      <c r="L473" s="1" t="s">
        <v>41</v>
      </c>
      <c r="M473" s="1">
        <v>0</v>
      </c>
      <c r="N473" s="1">
        <v>30</v>
      </c>
      <c r="O473" s="1">
        <v>30</v>
      </c>
      <c r="P473" s="1">
        <v>11</v>
      </c>
      <c r="Q473" s="9">
        <f>Coffee_chain[[#This Row],[Other Expenses]]+Coffee_chain[[#This Row],[Cogs]]+Coffee_chain[[#This Row],[Marketing]]</f>
        <v>11</v>
      </c>
      <c r="R473" s="10">
        <f>(SUM(Coffee_chain[[#This Row],[Profit]])/SUM(Coffee_chain[[#This Row],[Sales]]))</f>
        <v>1.0217391304347827</v>
      </c>
      <c r="S473">
        <f>Coffee_chain[[#This Row],[Target COGS]]-Coffee_chain[[#This Row],[Cogs]]</f>
        <v>0</v>
      </c>
      <c r="T473" s="13">
        <f>Coffee_chain[[#This Row],[Target Profit]]-Coffee_chain[[#This Row],[Profit]]</f>
        <v>-17</v>
      </c>
      <c r="U473">
        <f>Coffee_chain[[#This Row],[Target Sales]]-Coffee_chain[[#This Row],[Sales]]</f>
        <v>-16</v>
      </c>
      <c r="V473" s="42"/>
    </row>
    <row r="474" spans="1:22" ht="14.25" customHeight="1" x14ac:dyDescent="0.3">
      <c r="A474" s="1">
        <v>603</v>
      </c>
      <c r="B474" s="1">
        <v>34</v>
      </c>
      <c r="C474" s="2">
        <v>41548</v>
      </c>
      <c r="D474" s="1" t="s">
        <v>32</v>
      </c>
      <c r="E474" s="1" t="s">
        <v>25</v>
      </c>
      <c r="F474" s="1">
        <v>12</v>
      </c>
      <c r="G474" s="1" t="s">
        <v>18</v>
      </c>
      <c r="H474" s="1" t="s">
        <v>19</v>
      </c>
      <c r="I474" s="1" t="s">
        <v>20</v>
      </c>
      <c r="J474" s="3">
        <v>-4</v>
      </c>
      <c r="K474" s="1">
        <v>82</v>
      </c>
      <c r="L474" s="1" t="s">
        <v>44</v>
      </c>
      <c r="M474" s="1">
        <v>10</v>
      </c>
      <c r="N474" s="1">
        <v>20</v>
      </c>
      <c r="O474" s="1">
        <v>40</v>
      </c>
      <c r="P474" s="1">
        <v>46</v>
      </c>
      <c r="Q474" s="9">
        <f>Coffee_chain[[#This Row],[Other Expenses]]+Coffee_chain[[#This Row],[Cogs]]+Coffee_chain[[#This Row],[Marketing]]</f>
        <v>92</v>
      </c>
      <c r="R474" s="10">
        <f>(SUM(Coffee_chain[[#This Row],[Profit]])/SUM(Coffee_chain[[#This Row],[Sales]]))</f>
        <v>-4.878048780487805E-2</v>
      </c>
      <c r="S474">
        <f>Coffee_chain[[#This Row],[Target COGS]]-Coffee_chain[[#This Row],[Cogs]]</f>
        <v>-24</v>
      </c>
      <c r="T474" s="13">
        <f>Coffee_chain[[#This Row],[Target Profit]]-Coffee_chain[[#This Row],[Profit]]</f>
        <v>24</v>
      </c>
      <c r="U474">
        <f>Coffee_chain[[#This Row],[Target Sales]]-Coffee_chain[[#This Row],[Sales]]</f>
        <v>-42</v>
      </c>
      <c r="V474" s="42"/>
    </row>
    <row r="475" spans="1:22" ht="14.25" customHeight="1" x14ac:dyDescent="0.3">
      <c r="A475" s="1">
        <v>505</v>
      </c>
      <c r="B475" s="1">
        <v>21</v>
      </c>
      <c r="C475" s="2">
        <v>41548</v>
      </c>
      <c r="D475" s="1" t="s">
        <v>32</v>
      </c>
      <c r="E475" s="1" t="s">
        <v>23</v>
      </c>
      <c r="F475" s="1">
        <v>5</v>
      </c>
      <c r="G475" s="1" t="s">
        <v>18</v>
      </c>
      <c r="H475" s="1" t="s">
        <v>19</v>
      </c>
      <c r="I475" s="1" t="s">
        <v>50</v>
      </c>
      <c r="J475" s="3">
        <v>21</v>
      </c>
      <c r="K475" s="1">
        <v>55</v>
      </c>
      <c r="L475" s="1" t="s">
        <v>57</v>
      </c>
      <c r="M475" s="1">
        <v>10</v>
      </c>
      <c r="N475" s="1">
        <v>30</v>
      </c>
      <c r="O475" s="1">
        <v>40</v>
      </c>
      <c r="P475" s="1">
        <v>17</v>
      </c>
      <c r="Q475" s="9">
        <f>Coffee_chain[[#This Row],[Other Expenses]]+Coffee_chain[[#This Row],[Cogs]]+Coffee_chain[[#This Row],[Marketing]]</f>
        <v>43</v>
      </c>
      <c r="R475" s="10">
        <f>(SUM(Coffee_chain[[#This Row],[Profit]])/SUM(Coffee_chain[[#This Row],[Sales]]))</f>
        <v>0.38181818181818183</v>
      </c>
      <c r="S475">
        <f>Coffee_chain[[#This Row],[Target COGS]]-Coffee_chain[[#This Row],[Cogs]]</f>
        <v>-11</v>
      </c>
      <c r="T475" s="13">
        <f>Coffee_chain[[#This Row],[Target Profit]]-Coffee_chain[[#This Row],[Profit]]</f>
        <v>9</v>
      </c>
      <c r="U475">
        <f>Coffee_chain[[#This Row],[Target Sales]]-Coffee_chain[[#This Row],[Sales]]</f>
        <v>-15</v>
      </c>
      <c r="V475" s="42"/>
    </row>
    <row r="476" spans="1:22" ht="14.25" customHeight="1" x14ac:dyDescent="0.3">
      <c r="A476" s="1">
        <v>971</v>
      </c>
      <c r="B476" s="1">
        <v>25</v>
      </c>
      <c r="C476" s="2">
        <v>41548</v>
      </c>
      <c r="D476" s="1" t="s">
        <v>32</v>
      </c>
      <c r="E476" s="1" t="s">
        <v>29</v>
      </c>
      <c r="F476" s="1">
        <v>7</v>
      </c>
      <c r="G476" s="1" t="s">
        <v>18</v>
      </c>
      <c r="H476" s="1" t="s">
        <v>19</v>
      </c>
      <c r="I476" s="1" t="s">
        <v>50</v>
      </c>
      <c r="J476" s="3">
        <v>25</v>
      </c>
      <c r="K476" s="1">
        <v>65</v>
      </c>
      <c r="L476" s="1" t="s">
        <v>49</v>
      </c>
      <c r="M476" s="1">
        <v>10</v>
      </c>
      <c r="N476" s="1">
        <v>30</v>
      </c>
      <c r="O476" s="1">
        <v>40</v>
      </c>
      <c r="P476" s="1">
        <v>19</v>
      </c>
      <c r="Q476" s="9">
        <f>Coffee_chain[[#This Row],[Other Expenses]]+Coffee_chain[[#This Row],[Cogs]]+Coffee_chain[[#This Row],[Marketing]]</f>
        <v>51</v>
      </c>
      <c r="R476" s="10">
        <f>(SUM(Coffee_chain[[#This Row],[Profit]])/SUM(Coffee_chain[[#This Row],[Sales]]))</f>
        <v>0.38461538461538464</v>
      </c>
      <c r="S476">
        <f>Coffee_chain[[#This Row],[Target COGS]]-Coffee_chain[[#This Row],[Cogs]]</f>
        <v>-15</v>
      </c>
      <c r="T476" s="13">
        <f>Coffee_chain[[#This Row],[Target Profit]]-Coffee_chain[[#This Row],[Profit]]</f>
        <v>5</v>
      </c>
      <c r="U476">
        <f>Coffee_chain[[#This Row],[Target Sales]]-Coffee_chain[[#This Row],[Sales]]</f>
        <v>-25</v>
      </c>
      <c r="V476" s="42"/>
    </row>
    <row r="477" spans="1:22" ht="14.25" customHeight="1" x14ac:dyDescent="0.3">
      <c r="A477" s="1">
        <v>314</v>
      </c>
      <c r="B477" s="1">
        <v>34</v>
      </c>
      <c r="C477" s="2">
        <v>41548</v>
      </c>
      <c r="D477" s="1" t="s">
        <v>32</v>
      </c>
      <c r="E477" s="1" t="s">
        <v>17</v>
      </c>
      <c r="F477" s="1">
        <v>12</v>
      </c>
      <c r="G477" s="1" t="s">
        <v>18</v>
      </c>
      <c r="H477" s="1" t="s">
        <v>26</v>
      </c>
      <c r="I477" s="1" t="s">
        <v>30</v>
      </c>
      <c r="J477" s="3">
        <v>-4</v>
      </c>
      <c r="K477" s="1">
        <v>82</v>
      </c>
      <c r="L477" s="1" t="s">
        <v>51</v>
      </c>
      <c r="M477" s="1">
        <v>10</v>
      </c>
      <c r="N477" s="1">
        <v>10</v>
      </c>
      <c r="O477" s="1">
        <v>40</v>
      </c>
      <c r="P477" s="1">
        <v>46</v>
      </c>
      <c r="Q477" s="9">
        <f>Coffee_chain[[#This Row],[Other Expenses]]+Coffee_chain[[#This Row],[Cogs]]+Coffee_chain[[#This Row],[Marketing]]</f>
        <v>92</v>
      </c>
      <c r="R477" s="10">
        <f>(SUM(Coffee_chain[[#This Row],[Profit]])/SUM(Coffee_chain[[#This Row],[Sales]]))</f>
        <v>-4.878048780487805E-2</v>
      </c>
      <c r="S477">
        <f>Coffee_chain[[#This Row],[Target COGS]]-Coffee_chain[[#This Row],[Cogs]]</f>
        <v>-24</v>
      </c>
      <c r="T477" s="13">
        <f>Coffee_chain[[#This Row],[Target Profit]]-Coffee_chain[[#This Row],[Profit]]</f>
        <v>14</v>
      </c>
      <c r="U477">
        <f>Coffee_chain[[#This Row],[Target Sales]]-Coffee_chain[[#This Row],[Sales]]</f>
        <v>-42</v>
      </c>
      <c r="V477" s="42"/>
    </row>
    <row r="478" spans="1:22" ht="14.25" customHeight="1" x14ac:dyDescent="0.3">
      <c r="A478" s="1">
        <v>603</v>
      </c>
      <c r="B478" s="1">
        <v>21</v>
      </c>
      <c r="C478" s="2">
        <v>41548</v>
      </c>
      <c r="D478" s="1" t="s">
        <v>32</v>
      </c>
      <c r="E478" s="1" t="s">
        <v>25</v>
      </c>
      <c r="F478" s="1">
        <v>5</v>
      </c>
      <c r="G478" s="1" t="s">
        <v>18</v>
      </c>
      <c r="H478" s="1" t="s">
        <v>26</v>
      </c>
      <c r="I478" s="1" t="s">
        <v>27</v>
      </c>
      <c r="J478" s="3">
        <v>21</v>
      </c>
      <c r="K478" s="1">
        <v>55</v>
      </c>
      <c r="L478" s="1" t="s">
        <v>44</v>
      </c>
      <c r="M478" s="1">
        <v>20</v>
      </c>
      <c r="N478" s="1">
        <v>30</v>
      </c>
      <c r="O478" s="1">
        <v>50</v>
      </c>
      <c r="P478" s="1">
        <v>17</v>
      </c>
      <c r="Q478" s="9">
        <f>Coffee_chain[[#This Row],[Other Expenses]]+Coffee_chain[[#This Row],[Cogs]]+Coffee_chain[[#This Row],[Marketing]]</f>
        <v>43</v>
      </c>
      <c r="R478" s="10">
        <f>(SUM(Coffee_chain[[#This Row],[Profit]])/SUM(Coffee_chain[[#This Row],[Sales]]))</f>
        <v>0.38181818181818183</v>
      </c>
      <c r="S478">
        <f>Coffee_chain[[#This Row],[Target COGS]]-Coffee_chain[[#This Row],[Cogs]]</f>
        <v>-1</v>
      </c>
      <c r="T478" s="13">
        <f>Coffee_chain[[#This Row],[Target Profit]]-Coffee_chain[[#This Row],[Profit]]</f>
        <v>9</v>
      </c>
      <c r="U478">
        <f>Coffee_chain[[#This Row],[Target Sales]]-Coffee_chain[[#This Row],[Sales]]</f>
        <v>-5</v>
      </c>
      <c r="V478" s="42"/>
    </row>
    <row r="479" spans="1:22" ht="14.25" customHeight="1" x14ac:dyDescent="0.3">
      <c r="A479" s="1">
        <v>435</v>
      </c>
      <c r="B479" s="1">
        <v>39</v>
      </c>
      <c r="C479" s="2">
        <v>41548</v>
      </c>
      <c r="D479" s="1" t="s">
        <v>32</v>
      </c>
      <c r="E479" s="1" t="s">
        <v>29</v>
      </c>
      <c r="F479" s="1">
        <v>12</v>
      </c>
      <c r="G479" s="1" t="s">
        <v>18</v>
      </c>
      <c r="H479" s="1" t="s">
        <v>26</v>
      </c>
      <c r="I479" s="1" t="s">
        <v>54</v>
      </c>
      <c r="J479" s="3">
        <v>21</v>
      </c>
      <c r="K479" s="1">
        <v>98</v>
      </c>
      <c r="L479" s="1" t="s">
        <v>42</v>
      </c>
      <c r="M479" s="1">
        <v>10</v>
      </c>
      <c r="N479" s="1">
        <v>20</v>
      </c>
      <c r="O479" s="1">
        <v>40</v>
      </c>
      <c r="P479" s="1">
        <v>39</v>
      </c>
      <c r="Q479" s="9">
        <f>Coffee_chain[[#This Row],[Other Expenses]]+Coffee_chain[[#This Row],[Cogs]]+Coffee_chain[[#This Row],[Marketing]]</f>
        <v>90</v>
      </c>
      <c r="R479" s="10">
        <f>(SUM(Coffee_chain[[#This Row],[Profit]])/SUM(Coffee_chain[[#This Row],[Sales]]))</f>
        <v>0.21428571428571427</v>
      </c>
      <c r="S479">
        <f>Coffee_chain[[#This Row],[Target COGS]]-Coffee_chain[[#This Row],[Cogs]]</f>
        <v>-29</v>
      </c>
      <c r="T479" s="13">
        <f>Coffee_chain[[#This Row],[Target Profit]]-Coffee_chain[[#This Row],[Profit]]</f>
        <v>-1</v>
      </c>
      <c r="U479">
        <f>Coffee_chain[[#This Row],[Target Sales]]-Coffee_chain[[#This Row],[Sales]]</f>
        <v>-58</v>
      </c>
      <c r="V479" s="42"/>
    </row>
    <row r="480" spans="1:22" ht="14.25" customHeight="1" x14ac:dyDescent="0.3">
      <c r="A480" s="1">
        <v>509</v>
      </c>
      <c r="B480" s="1">
        <v>46</v>
      </c>
      <c r="C480" s="2">
        <v>41548</v>
      </c>
      <c r="D480" s="1" t="s">
        <v>32</v>
      </c>
      <c r="E480" s="1" t="s">
        <v>29</v>
      </c>
      <c r="F480" s="1">
        <v>14</v>
      </c>
      <c r="G480" s="1" t="s">
        <v>18</v>
      </c>
      <c r="H480" s="1" t="s">
        <v>26</v>
      </c>
      <c r="I480" s="1" t="s">
        <v>54</v>
      </c>
      <c r="J480" s="3">
        <v>46</v>
      </c>
      <c r="K480" s="1">
        <v>120</v>
      </c>
      <c r="L480" s="1" t="s">
        <v>53</v>
      </c>
      <c r="M480" s="1">
        <v>20</v>
      </c>
      <c r="N480" s="1">
        <v>30</v>
      </c>
      <c r="O480" s="1">
        <v>50</v>
      </c>
      <c r="P480" s="1">
        <v>36</v>
      </c>
      <c r="Q480" s="9">
        <f>Coffee_chain[[#This Row],[Other Expenses]]+Coffee_chain[[#This Row],[Cogs]]+Coffee_chain[[#This Row],[Marketing]]</f>
        <v>96</v>
      </c>
      <c r="R480" s="10">
        <f>(SUM(Coffee_chain[[#This Row],[Profit]])/SUM(Coffee_chain[[#This Row],[Sales]]))</f>
        <v>0.38333333333333336</v>
      </c>
      <c r="S480">
        <f>Coffee_chain[[#This Row],[Target COGS]]-Coffee_chain[[#This Row],[Cogs]]</f>
        <v>-26</v>
      </c>
      <c r="T480" s="13">
        <f>Coffee_chain[[#This Row],[Target Profit]]-Coffee_chain[[#This Row],[Profit]]</f>
        <v>-16</v>
      </c>
      <c r="U480">
        <f>Coffee_chain[[#This Row],[Target Sales]]-Coffee_chain[[#This Row],[Sales]]</f>
        <v>-70</v>
      </c>
      <c r="V480" s="42"/>
    </row>
    <row r="481" spans="1:22" ht="14.25" customHeight="1" x14ac:dyDescent="0.3">
      <c r="A481" s="1">
        <v>775</v>
      </c>
      <c r="B481" s="1">
        <v>22</v>
      </c>
      <c r="C481" s="2">
        <v>41579</v>
      </c>
      <c r="D481" s="1" t="s">
        <v>32</v>
      </c>
      <c r="E481" s="1" t="s">
        <v>29</v>
      </c>
      <c r="F481" s="1">
        <v>6</v>
      </c>
      <c r="G481" s="1" t="s">
        <v>33</v>
      </c>
      <c r="H481" s="1" t="s">
        <v>34</v>
      </c>
      <c r="I481" s="1" t="s">
        <v>35</v>
      </c>
      <c r="J481" s="3">
        <v>25</v>
      </c>
      <c r="K481" s="1">
        <v>60</v>
      </c>
      <c r="L481" s="1" t="s">
        <v>41</v>
      </c>
      <c r="M481" s="1">
        <v>20</v>
      </c>
      <c r="N481" s="1">
        <v>20</v>
      </c>
      <c r="O481" s="1">
        <v>50</v>
      </c>
      <c r="P481" s="1">
        <v>17</v>
      </c>
      <c r="Q481" s="9">
        <f>Coffee_chain[[#This Row],[Other Expenses]]+Coffee_chain[[#This Row],[Cogs]]+Coffee_chain[[#This Row],[Marketing]]</f>
        <v>45</v>
      </c>
      <c r="R481" s="10">
        <f>(SUM(Coffee_chain[[#This Row],[Profit]])/SUM(Coffee_chain[[#This Row],[Sales]]))</f>
        <v>0.41666666666666669</v>
      </c>
      <c r="S481">
        <f>Coffee_chain[[#This Row],[Target COGS]]-Coffee_chain[[#This Row],[Cogs]]</f>
        <v>-2</v>
      </c>
      <c r="T481" s="13">
        <f>Coffee_chain[[#This Row],[Target Profit]]-Coffee_chain[[#This Row],[Profit]]</f>
        <v>-5</v>
      </c>
      <c r="U481">
        <f>Coffee_chain[[#This Row],[Target Sales]]-Coffee_chain[[#This Row],[Sales]]</f>
        <v>-10</v>
      </c>
      <c r="V481" s="42"/>
    </row>
    <row r="482" spans="1:22" ht="14.25" customHeight="1" x14ac:dyDescent="0.3">
      <c r="A482" s="1">
        <v>505</v>
      </c>
      <c r="B482" s="1">
        <v>34</v>
      </c>
      <c r="C482" s="2">
        <v>41579</v>
      </c>
      <c r="D482" s="1" t="s">
        <v>32</v>
      </c>
      <c r="E482" s="1" t="s">
        <v>23</v>
      </c>
      <c r="F482" s="1">
        <v>12</v>
      </c>
      <c r="G482" s="1" t="s">
        <v>33</v>
      </c>
      <c r="H482" s="1" t="s">
        <v>34</v>
      </c>
      <c r="I482" s="1" t="s">
        <v>47</v>
      </c>
      <c r="J482" s="3">
        <v>-6</v>
      </c>
      <c r="K482" s="1">
        <v>81</v>
      </c>
      <c r="L482" s="1" t="s">
        <v>57</v>
      </c>
      <c r="M482" s="1">
        <v>20</v>
      </c>
      <c r="N482" s="1">
        <v>-10</v>
      </c>
      <c r="O482" s="1">
        <v>50</v>
      </c>
      <c r="P482" s="1">
        <v>46</v>
      </c>
      <c r="Q482" s="9">
        <f>Coffee_chain[[#This Row],[Other Expenses]]+Coffee_chain[[#This Row],[Cogs]]+Coffee_chain[[#This Row],[Marketing]]</f>
        <v>92</v>
      </c>
      <c r="R482" s="10">
        <f>(SUM(Coffee_chain[[#This Row],[Profit]])/SUM(Coffee_chain[[#This Row],[Sales]]))</f>
        <v>-7.407407407407407E-2</v>
      </c>
      <c r="S482">
        <f>Coffee_chain[[#This Row],[Target COGS]]-Coffee_chain[[#This Row],[Cogs]]</f>
        <v>-14</v>
      </c>
      <c r="T482" s="13">
        <f>Coffee_chain[[#This Row],[Target Profit]]-Coffee_chain[[#This Row],[Profit]]</f>
        <v>-4</v>
      </c>
      <c r="U482">
        <f>Coffee_chain[[#This Row],[Target Sales]]-Coffee_chain[[#This Row],[Sales]]</f>
        <v>-31</v>
      </c>
      <c r="V482" s="42"/>
    </row>
    <row r="483" spans="1:22" ht="14.25" customHeight="1" x14ac:dyDescent="0.3">
      <c r="A483" s="1">
        <v>425</v>
      </c>
      <c r="B483" s="1">
        <v>22</v>
      </c>
      <c r="C483" s="2">
        <v>41579</v>
      </c>
      <c r="D483" s="1" t="s">
        <v>32</v>
      </c>
      <c r="E483" s="1" t="s">
        <v>29</v>
      </c>
      <c r="F483" s="1">
        <v>7</v>
      </c>
      <c r="G483" s="1" t="s">
        <v>33</v>
      </c>
      <c r="H483" s="1" t="s">
        <v>34</v>
      </c>
      <c r="I483" s="1" t="s">
        <v>47</v>
      </c>
      <c r="J483" s="3">
        <v>16</v>
      </c>
      <c r="K483" s="1">
        <v>55</v>
      </c>
      <c r="L483" s="1" t="s">
        <v>53</v>
      </c>
      <c r="M483" s="1">
        <v>20</v>
      </c>
      <c r="N483" s="1">
        <v>20</v>
      </c>
      <c r="O483" s="1">
        <v>50</v>
      </c>
      <c r="P483" s="1">
        <v>19</v>
      </c>
      <c r="Q483" s="9">
        <f>Coffee_chain[[#This Row],[Other Expenses]]+Coffee_chain[[#This Row],[Cogs]]+Coffee_chain[[#This Row],[Marketing]]</f>
        <v>48</v>
      </c>
      <c r="R483" s="10">
        <f>(SUM(Coffee_chain[[#This Row],[Profit]])/SUM(Coffee_chain[[#This Row],[Sales]]))</f>
        <v>0.29090909090909089</v>
      </c>
      <c r="S483">
        <f>Coffee_chain[[#This Row],[Target COGS]]-Coffee_chain[[#This Row],[Cogs]]</f>
        <v>-2</v>
      </c>
      <c r="T483" s="13">
        <f>Coffee_chain[[#This Row],[Target Profit]]-Coffee_chain[[#This Row],[Profit]]</f>
        <v>4</v>
      </c>
      <c r="U483">
        <f>Coffee_chain[[#This Row],[Target Sales]]-Coffee_chain[[#This Row],[Sales]]</f>
        <v>-5</v>
      </c>
      <c r="V483" s="42"/>
    </row>
    <row r="484" spans="1:22" ht="14.25" customHeight="1" x14ac:dyDescent="0.3">
      <c r="A484" s="1">
        <v>603</v>
      </c>
      <c r="B484" s="1">
        <v>33</v>
      </c>
      <c r="C484" s="2">
        <v>41579</v>
      </c>
      <c r="D484" s="1" t="s">
        <v>32</v>
      </c>
      <c r="E484" s="1" t="s">
        <v>25</v>
      </c>
      <c r="F484" s="1">
        <v>12</v>
      </c>
      <c r="G484" s="1" t="s">
        <v>18</v>
      </c>
      <c r="H484" s="1" t="s">
        <v>19</v>
      </c>
      <c r="I484" s="1" t="s">
        <v>20</v>
      </c>
      <c r="J484" s="3">
        <v>-6</v>
      </c>
      <c r="K484" s="1">
        <v>79</v>
      </c>
      <c r="L484" s="1" t="s">
        <v>44</v>
      </c>
      <c r="M484" s="1">
        <v>20</v>
      </c>
      <c r="N484" s="1">
        <v>0</v>
      </c>
      <c r="O484" s="1">
        <v>50</v>
      </c>
      <c r="P484" s="1">
        <v>45</v>
      </c>
      <c r="Q484" s="9">
        <f>Coffee_chain[[#This Row],[Other Expenses]]+Coffee_chain[[#This Row],[Cogs]]+Coffee_chain[[#This Row],[Marketing]]</f>
        <v>90</v>
      </c>
      <c r="R484" s="10">
        <f>(SUM(Coffee_chain[[#This Row],[Profit]])/SUM(Coffee_chain[[#This Row],[Sales]]))</f>
        <v>-7.5949367088607597E-2</v>
      </c>
      <c r="S484">
        <f>Coffee_chain[[#This Row],[Target COGS]]-Coffee_chain[[#This Row],[Cogs]]</f>
        <v>-13</v>
      </c>
      <c r="T484" s="13">
        <f>Coffee_chain[[#This Row],[Target Profit]]-Coffee_chain[[#This Row],[Profit]]</f>
        <v>6</v>
      </c>
      <c r="U484">
        <f>Coffee_chain[[#This Row],[Target Sales]]-Coffee_chain[[#This Row],[Sales]]</f>
        <v>-29</v>
      </c>
      <c r="V484" s="42"/>
    </row>
    <row r="485" spans="1:22" ht="14.25" customHeight="1" x14ac:dyDescent="0.3">
      <c r="A485" s="1">
        <v>505</v>
      </c>
      <c r="B485" s="1">
        <v>29</v>
      </c>
      <c r="C485" s="2">
        <v>41579</v>
      </c>
      <c r="D485" s="1" t="s">
        <v>32</v>
      </c>
      <c r="E485" s="1" t="s">
        <v>23</v>
      </c>
      <c r="F485" s="1">
        <v>8</v>
      </c>
      <c r="G485" s="1" t="s">
        <v>18</v>
      </c>
      <c r="H485" s="1" t="s">
        <v>19</v>
      </c>
      <c r="I485" s="1" t="s">
        <v>20</v>
      </c>
      <c r="J485" s="3">
        <v>7</v>
      </c>
      <c r="K485" s="1">
        <v>68</v>
      </c>
      <c r="L485" s="1" t="s">
        <v>57</v>
      </c>
      <c r="M485" s="1">
        <v>20</v>
      </c>
      <c r="N485" s="1">
        <v>10</v>
      </c>
      <c r="O485" s="1">
        <v>50</v>
      </c>
      <c r="P485" s="1">
        <v>30</v>
      </c>
      <c r="Q485" s="9">
        <f>Coffee_chain[[#This Row],[Other Expenses]]+Coffee_chain[[#This Row],[Cogs]]+Coffee_chain[[#This Row],[Marketing]]</f>
        <v>67</v>
      </c>
      <c r="R485" s="10">
        <f>(SUM(Coffee_chain[[#This Row],[Profit]])/SUM(Coffee_chain[[#This Row],[Sales]]))</f>
        <v>0.10294117647058823</v>
      </c>
      <c r="S485">
        <f>Coffee_chain[[#This Row],[Target COGS]]-Coffee_chain[[#This Row],[Cogs]]</f>
        <v>-9</v>
      </c>
      <c r="T485" s="13">
        <f>Coffee_chain[[#This Row],[Target Profit]]-Coffee_chain[[#This Row],[Profit]]</f>
        <v>3</v>
      </c>
      <c r="U485">
        <f>Coffee_chain[[#This Row],[Target Sales]]-Coffee_chain[[#This Row],[Sales]]</f>
        <v>-18</v>
      </c>
      <c r="V485" s="42"/>
    </row>
    <row r="486" spans="1:22" ht="14.25" customHeight="1" x14ac:dyDescent="0.3">
      <c r="A486" s="1">
        <v>541</v>
      </c>
      <c r="B486" s="1">
        <v>25</v>
      </c>
      <c r="C486" s="2">
        <v>41579</v>
      </c>
      <c r="D486" s="1" t="s">
        <v>32</v>
      </c>
      <c r="E486" s="1" t="s">
        <v>29</v>
      </c>
      <c r="F486" s="1">
        <v>7</v>
      </c>
      <c r="G486" s="1" t="s">
        <v>18</v>
      </c>
      <c r="H486" s="1" t="s">
        <v>19</v>
      </c>
      <c r="I486" s="1" t="s">
        <v>50</v>
      </c>
      <c r="J486" s="3">
        <v>28</v>
      </c>
      <c r="K486" s="1">
        <v>67</v>
      </c>
      <c r="L486" s="1" t="s">
        <v>49</v>
      </c>
      <c r="M486" s="1">
        <v>20</v>
      </c>
      <c r="N486" s="1">
        <v>20</v>
      </c>
      <c r="O486" s="1">
        <v>50</v>
      </c>
      <c r="P486" s="1">
        <v>19</v>
      </c>
      <c r="Q486" s="9">
        <f>Coffee_chain[[#This Row],[Other Expenses]]+Coffee_chain[[#This Row],[Cogs]]+Coffee_chain[[#This Row],[Marketing]]</f>
        <v>51</v>
      </c>
      <c r="R486" s="10">
        <f>(SUM(Coffee_chain[[#This Row],[Profit]])/SUM(Coffee_chain[[#This Row],[Sales]]))</f>
        <v>0.41791044776119401</v>
      </c>
      <c r="S486">
        <f>Coffee_chain[[#This Row],[Target COGS]]-Coffee_chain[[#This Row],[Cogs]]</f>
        <v>-5</v>
      </c>
      <c r="T486" s="13">
        <f>Coffee_chain[[#This Row],[Target Profit]]-Coffee_chain[[#This Row],[Profit]]</f>
        <v>-8</v>
      </c>
      <c r="U486">
        <f>Coffee_chain[[#This Row],[Target Sales]]-Coffee_chain[[#This Row],[Sales]]</f>
        <v>-17</v>
      </c>
      <c r="V486" s="42"/>
    </row>
    <row r="487" spans="1:22" ht="14.25" customHeight="1" x14ac:dyDescent="0.3">
      <c r="A487" s="1">
        <v>603</v>
      </c>
      <c r="B487" s="1">
        <v>15</v>
      </c>
      <c r="C487" s="2">
        <v>41579</v>
      </c>
      <c r="D487" s="1" t="s">
        <v>32</v>
      </c>
      <c r="E487" s="1" t="s">
        <v>25</v>
      </c>
      <c r="F487" s="1">
        <v>4</v>
      </c>
      <c r="G487" s="1" t="s">
        <v>18</v>
      </c>
      <c r="H487" s="1" t="s">
        <v>26</v>
      </c>
      <c r="I487" s="1" t="s">
        <v>27</v>
      </c>
      <c r="J487" s="3">
        <v>12</v>
      </c>
      <c r="K487" s="1">
        <v>42</v>
      </c>
      <c r="L487" s="1" t="s">
        <v>44</v>
      </c>
      <c r="M487" s="1">
        <v>10</v>
      </c>
      <c r="N487" s="1">
        <v>20</v>
      </c>
      <c r="O487" s="1">
        <v>40</v>
      </c>
      <c r="P487" s="1">
        <v>16</v>
      </c>
      <c r="Q487" s="9">
        <f>Coffee_chain[[#This Row],[Other Expenses]]+Coffee_chain[[#This Row],[Cogs]]+Coffee_chain[[#This Row],[Marketing]]</f>
        <v>35</v>
      </c>
      <c r="R487" s="10">
        <f>(SUM(Coffee_chain[[#This Row],[Profit]])/SUM(Coffee_chain[[#This Row],[Sales]]))</f>
        <v>0.2857142857142857</v>
      </c>
      <c r="S487">
        <f>Coffee_chain[[#This Row],[Target COGS]]-Coffee_chain[[#This Row],[Cogs]]</f>
        <v>-5</v>
      </c>
      <c r="T487" s="13">
        <f>Coffee_chain[[#This Row],[Target Profit]]-Coffee_chain[[#This Row],[Profit]]</f>
        <v>8</v>
      </c>
      <c r="U487">
        <f>Coffee_chain[[#This Row],[Target Sales]]-Coffee_chain[[#This Row],[Sales]]</f>
        <v>-2</v>
      </c>
      <c r="V487" s="42"/>
    </row>
    <row r="488" spans="1:22" ht="14.25" customHeight="1" x14ac:dyDescent="0.3">
      <c r="A488" s="1">
        <v>503</v>
      </c>
      <c r="B488" s="1">
        <v>32</v>
      </c>
      <c r="C488" s="2">
        <v>41579</v>
      </c>
      <c r="D488" s="1" t="s">
        <v>32</v>
      </c>
      <c r="E488" s="1" t="s">
        <v>29</v>
      </c>
      <c r="F488" s="1">
        <v>8</v>
      </c>
      <c r="G488" s="1" t="s">
        <v>18</v>
      </c>
      <c r="H488" s="1" t="s">
        <v>26</v>
      </c>
      <c r="I488" s="1" t="s">
        <v>27</v>
      </c>
      <c r="J488" s="3">
        <v>42</v>
      </c>
      <c r="K488" s="1">
        <v>85</v>
      </c>
      <c r="L488" s="1" t="s">
        <v>49</v>
      </c>
      <c r="M488" s="1">
        <v>20</v>
      </c>
      <c r="N488" s="1">
        <v>30</v>
      </c>
      <c r="O488" s="1">
        <v>50</v>
      </c>
      <c r="P488" s="1">
        <v>20</v>
      </c>
      <c r="Q488" s="9">
        <f>Coffee_chain[[#This Row],[Other Expenses]]+Coffee_chain[[#This Row],[Cogs]]+Coffee_chain[[#This Row],[Marketing]]</f>
        <v>60</v>
      </c>
      <c r="R488" s="10">
        <f>(SUM(Coffee_chain[[#This Row],[Profit]])/SUM(Coffee_chain[[#This Row],[Sales]]))</f>
        <v>0.49411764705882355</v>
      </c>
      <c r="S488">
        <f>Coffee_chain[[#This Row],[Target COGS]]-Coffee_chain[[#This Row],[Cogs]]</f>
        <v>-12</v>
      </c>
      <c r="T488" s="13">
        <f>Coffee_chain[[#This Row],[Target Profit]]-Coffee_chain[[#This Row],[Profit]]</f>
        <v>-12</v>
      </c>
      <c r="U488">
        <f>Coffee_chain[[#This Row],[Target Sales]]-Coffee_chain[[#This Row],[Sales]]</f>
        <v>-35</v>
      </c>
      <c r="V488" s="42"/>
    </row>
    <row r="489" spans="1:22" ht="14.25" customHeight="1" x14ac:dyDescent="0.3">
      <c r="A489" s="1">
        <v>435</v>
      </c>
      <c r="B489" s="1">
        <v>35</v>
      </c>
      <c r="C489" s="2">
        <v>41579</v>
      </c>
      <c r="D489" s="1" t="s">
        <v>32</v>
      </c>
      <c r="E489" s="1" t="s">
        <v>29</v>
      </c>
      <c r="F489" s="1">
        <v>11</v>
      </c>
      <c r="G489" s="1" t="s">
        <v>18</v>
      </c>
      <c r="H489" s="1" t="s">
        <v>26</v>
      </c>
      <c r="I489" s="1" t="s">
        <v>54</v>
      </c>
      <c r="J489" s="3">
        <v>13</v>
      </c>
      <c r="K489" s="1">
        <v>87</v>
      </c>
      <c r="L489" s="1" t="s">
        <v>42</v>
      </c>
      <c r="M489" s="1">
        <v>20</v>
      </c>
      <c r="N489" s="1">
        <v>10</v>
      </c>
      <c r="O489" s="1">
        <v>50</v>
      </c>
      <c r="P489" s="1">
        <v>38</v>
      </c>
      <c r="Q489" s="9">
        <f>Coffee_chain[[#This Row],[Other Expenses]]+Coffee_chain[[#This Row],[Cogs]]+Coffee_chain[[#This Row],[Marketing]]</f>
        <v>84</v>
      </c>
      <c r="R489" s="10">
        <f>(SUM(Coffee_chain[[#This Row],[Profit]])/SUM(Coffee_chain[[#This Row],[Sales]]))</f>
        <v>0.14942528735632185</v>
      </c>
      <c r="S489">
        <f>Coffee_chain[[#This Row],[Target COGS]]-Coffee_chain[[#This Row],[Cogs]]</f>
        <v>-15</v>
      </c>
      <c r="T489" s="13">
        <f>Coffee_chain[[#This Row],[Target Profit]]-Coffee_chain[[#This Row],[Profit]]</f>
        <v>-3</v>
      </c>
      <c r="U489">
        <f>Coffee_chain[[#This Row],[Target Sales]]-Coffee_chain[[#This Row],[Sales]]</f>
        <v>-37</v>
      </c>
      <c r="V489" s="42"/>
    </row>
    <row r="490" spans="1:22" ht="14.25" customHeight="1" x14ac:dyDescent="0.3">
      <c r="A490" s="1">
        <v>435</v>
      </c>
      <c r="B490" s="1">
        <v>34</v>
      </c>
      <c r="C490" s="2">
        <v>41579</v>
      </c>
      <c r="D490" s="1" t="s">
        <v>32</v>
      </c>
      <c r="E490" s="1" t="s">
        <v>29</v>
      </c>
      <c r="F490" s="1">
        <v>12</v>
      </c>
      <c r="G490" s="1" t="s">
        <v>18</v>
      </c>
      <c r="H490" s="1" t="s">
        <v>26</v>
      </c>
      <c r="I490" s="1" t="s">
        <v>30</v>
      </c>
      <c r="J490" s="3">
        <v>-4</v>
      </c>
      <c r="K490" s="1">
        <v>81</v>
      </c>
      <c r="L490" s="1" t="s">
        <v>42</v>
      </c>
      <c r="M490" s="1">
        <v>20</v>
      </c>
      <c r="N490" s="1">
        <v>0</v>
      </c>
      <c r="O490" s="1">
        <v>50</v>
      </c>
      <c r="P490" s="1">
        <v>45</v>
      </c>
      <c r="Q490" s="9">
        <f>Coffee_chain[[#This Row],[Other Expenses]]+Coffee_chain[[#This Row],[Cogs]]+Coffee_chain[[#This Row],[Marketing]]</f>
        <v>91</v>
      </c>
      <c r="R490" s="10">
        <f>(SUM(Coffee_chain[[#This Row],[Profit]])/SUM(Coffee_chain[[#This Row],[Sales]]))</f>
        <v>-4.9382716049382713E-2</v>
      </c>
      <c r="S490">
        <f>Coffee_chain[[#This Row],[Target COGS]]-Coffee_chain[[#This Row],[Cogs]]</f>
        <v>-14</v>
      </c>
      <c r="T490" s="13">
        <f>Coffee_chain[[#This Row],[Target Profit]]-Coffee_chain[[#This Row],[Profit]]</f>
        <v>4</v>
      </c>
      <c r="U490">
        <f>Coffee_chain[[#This Row],[Target Sales]]-Coffee_chain[[#This Row],[Sales]]</f>
        <v>-31</v>
      </c>
      <c r="V490" s="42"/>
    </row>
    <row r="491" spans="1:22" ht="14.25" customHeight="1" x14ac:dyDescent="0.3">
      <c r="A491" s="1">
        <v>904</v>
      </c>
      <c r="B491" s="1">
        <v>24</v>
      </c>
      <c r="C491" s="2">
        <v>41609</v>
      </c>
      <c r="D491" s="1" t="s">
        <v>16</v>
      </c>
      <c r="E491" s="1" t="s">
        <v>25</v>
      </c>
      <c r="F491" s="1">
        <v>7</v>
      </c>
      <c r="G491" s="1" t="s">
        <v>18</v>
      </c>
      <c r="H491" s="1" t="s">
        <v>19</v>
      </c>
      <c r="I491" s="1" t="s">
        <v>50</v>
      </c>
      <c r="J491" s="3">
        <v>18</v>
      </c>
      <c r="K491" s="1">
        <v>60</v>
      </c>
      <c r="L491" s="1" t="s">
        <v>28</v>
      </c>
      <c r="M491" s="1">
        <v>10</v>
      </c>
      <c r="N491" s="1">
        <v>20</v>
      </c>
      <c r="O491" s="1">
        <v>40</v>
      </c>
      <c r="P491" s="1">
        <v>20</v>
      </c>
      <c r="Q491" s="9">
        <f>Coffee_chain[[#This Row],[Other Expenses]]+Coffee_chain[[#This Row],[Cogs]]+Coffee_chain[[#This Row],[Marketing]]</f>
        <v>51</v>
      </c>
      <c r="R491" s="10">
        <f>(SUM(Coffee_chain[[#This Row],[Profit]])/SUM(Coffee_chain[[#This Row],[Sales]]))</f>
        <v>0.3</v>
      </c>
      <c r="S491">
        <f>Coffee_chain[[#This Row],[Target COGS]]-Coffee_chain[[#This Row],[Cogs]]</f>
        <v>-14</v>
      </c>
      <c r="T491" s="13">
        <f>Coffee_chain[[#This Row],[Target Profit]]-Coffee_chain[[#This Row],[Profit]]</f>
        <v>2</v>
      </c>
      <c r="U491">
        <f>Coffee_chain[[#This Row],[Target Sales]]-Coffee_chain[[#This Row],[Sales]]</f>
        <v>-20</v>
      </c>
      <c r="V491" s="42"/>
    </row>
    <row r="492" spans="1:22" ht="14.25" customHeight="1" x14ac:dyDescent="0.3">
      <c r="A492" s="1">
        <v>505</v>
      </c>
      <c r="B492" s="1">
        <v>38</v>
      </c>
      <c r="C492" s="2">
        <v>41609</v>
      </c>
      <c r="D492" s="1" t="s">
        <v>32</v>
      </c>
      <c r="E492" s="1" t="s">
        <v>23</v>
      </c>
      <c r="F492" s="1">
        <v>12</v>
      </c>
      <c r="G492" s="1" t="s">
        <v>33</v>
      </c>
      <c r="H492" s="1" t="s">
        <v>34</v>
      </c>
      <c r="I492" s="1" t="s">
        <v>35</v>
      </c>
      <c r="J492" s="3">
        <v>18</v>
      </c>
      <c r="K492" s="1">
        <v>95</v>
      </c>
      <c r="L492" s="1" t="s">
        <v>57</v>
      </c>
      <c r="M492" s="1">
        <v>30</v>
      </c>
      <c r="N492" s="1">
        <v>0</v>
      </c>
      <c r="O492" s="1">
        <v>60</v>
      </c>
      <c r="P492" s="1">
        <v>39</v>
      </c>
      <c r="Q492" s="9">
        <f>Coffee_chain[[#This Row],[Other Expenses]]+Coffee_chain[[#This Row],[Cogs]]+Coffee_chain[[#This Row],[Marketing]]</f>
        <v>89</v>
      </c>
      <c r="R492" s="10">
        <f>(SUM(Coffee_chain[[#This Row],[Profit]])/SUM(Coffee_chain[[#This Row],[Sales]]))</f>
        <v>0.18947368421052632</v>
      </c>
      <c r="S492">
        <f>Coffee_chain[[#This Row],[Target COGS]]-Coffee_chain[[#This Row],[Cogs]]</f>
        <v>-8</v>
      </c>
      <c r="T492" s="13">
        <f>Coffee_chain[[#This Row],[Target Profit]]-Coffee_chain[[#This Row],[Profit]]</f>
        <v>-18</v>
      </c>
      <c r="U492">
        <f>Coffee_chain[[#This Row],[Target Sales]]-Coffee_chain[[#This Row],[Sales]]</f>
        <v>-35</v>
      </c>
      <c r="V492" s="42"/>
    </row>
    <row r="493" spans="1:22" ht="14.25" customHeight="1" x14ac:dyDescent="0.3">
      <c r="A493" s="1">
        <v>775</v>
      </c>
      <c r="B493" s="1">
        <v>23</v>
      </c>
      <c r="C493" s="2">
        <v>41609</v>
      </c>
      <c r="D493" s="1" t="s">
        <v>32</v>
      </c>
      <c r="E493" s="1" t="s">
        <v>29</v>
      </c>
      <c r="F493" s="1">
        <v>6</v>
      </c>
      <c r="G493" s="1" t="s">
        <v>33</v>
      </c>
      <c r="H493" s="1" t="s">
        <v>34</v>
      </c>
      <c r="I493" s="1" t="s">
        <v>35</v>
      </c>
      <c r="J493" s="3">
        <v>25</v>
      </c>
      <c r="K493" s="1">
        <v>62</v>
      </c>
      <c r="L493" s="1" t="s">
        <v>41</v>
      </c>
      <c r="M493" s="1">
        <v>20</v>
      </c>
      <c r="N493" s="1">
        <v>20</v>
      </c>
      <c r="O493" s="1">
        <v>50</v>
      </c>
      <c r="P493" s="1">
        <v>18</v>
      </c>
      <c r="Q493" s="9">
        <f>Coffee_chain[[#This Row],[Other Expenses]]+Coffee_chain[[#This Row],[Cogs]]+Coffee_chain[[#This Row],[Marketing]]</f>
        <v>47</v>
      </c>
      <c r="R493" s="10">
        <f>(SUM(Coffee_chain[[#This Row],[Profit]])/SUM(Coffee_chain[[#This Row],[Sales]]))</f>
        <v>0.40322580645161288</v>
      </c>
      <c r="S493">
        <f>Coffee_chain[[#This Row],[Target COGS]]-Coffee_chain[[#This Row],[Cogs]]</f>
        <v>-3</v>
      </c>
      <c r="T493" s="13">
        <f>Coffee_chain[[#This Row],[Target Profit]]-Coffee_chain[[#This Row],[Profit]]</f>
        <v>-5</v>
      </c>
      <c r="U493">
        <f>Coffee_chain[[#This Row],[Target Sales]]-Coffee_chain[[#This Row],[Sales]]</f>
        <v>-12</v>
      </c>
      <c r="V493" s="42"/>
    </row>
    <row r="494" spans="1:22" ht="14.25" customHeight="1" x14ac:dyDescent="0.3">
      <c r="A494" s="1">
        <v>563</v>
      </c>
      <c r="B494" s="1">
        <v>16</v>
      </c>
      <c r="C494" s="2">
        <v>41609</v>
      </c>
      <c r="D494" s="1" t="s">
        <v>32</v>
      </c>
      <c r="E494" s="1" t="s">
        <v>17</v>
      </c>
      <c r="F494" s="1">
        <v>4</v>
      </c>
      <c r="G494" s="1" t="s">
        <v>33</v>
      </c>
      <c r="H494" s="1" t="s">
        <v>38</v>
      </c>
      <c r="I494" s="1" t="s">
        <v>43</v>
      </c>
      <c r="J494" s="3">
        <v>15</v>
      </c>
      <c r="K494" s="1">
        <v>44</v>
      </c>
      <c r="L494" s="1" t="s">
        <v>36</v>
      </c>
      <c r="M494" s="1">
        <v>10</v>
      </c>
      <c r="N494" s="1">
        <v>20</v>
      </c>
      <c r="O494" s="1">
        <v>40</v>
      </c>
      <c r="P494" s="1">
        <v>15</v>
      </c>
      <c r="Q494" s="9">
        <f>Coffee_chain[[#This Row],[Other Expenses]]+Coffee_chain[[#This Row],[Cogs]]+Coffee_chain[[#This Row],[Marketing]]</f>
        <v>35</v>
      </c>
      <c r="R494" s="10">
        <f>(SUM(Coffee_chain[[#This Row],[Profit]])/SUM(Coffee_chain[[#This Row],[Sales]]))</f>
        <v>0.34090909090909088</v>
      </c>
      <c r="S494">
        <f>Coffee_chain[[#This Row],[Target COGS]]-Coffee_chain[[#This Row],[Cogs]]</f>
        <v>-6</v>
      </c>
      <c r="T494" s="13">
        <f>Coffee_chain[[#This Row],[Target Profit]]-Coffee_chain[[#This Row],[Profit]]</f>
        <v>5</v>
      </c>
      <c r="U494">
        <f>Coffee_chain[[#This Row],[Target Sales]]-Coffee_chain[[#This Row],[Sales]]</f>
        <v>-4</v>
      </c>
      <c r="V494" s="42"/>
    </row>
    <row r="495" spans="1:22" ht="14.25" customHeight="1" x14ac:dyDescent="0.3">
      <c r="A495" s="1">
        <v>641</v>
      </c>
      <c r="B495" s="1">
        <v>31</v>
      </c>
      <c r="C495" s="2">
        <v>41609</v>
      </c>
      <c r="D495" s="1" t="s">
        <v>32</v>
      </c>
      <c r="E495" s="1" t="s">
        <v>17</v>
      </c>
      <c r="F495" s="1">
        <v>9</v>
      </c>
      <c r="G495" s="1" t="s">
        <v>33</v>
      </c>
      <c r="H495" s="1" t="s">
        <v>38</v>
      </c>
      <c r="I495" s="1" t="s">
        <v>45</v>
      </c>
      <c r="J495" s="3">
        <v>12</v>
      </c>
      <c r="K495" s="1">
        <v>74</v>
      </c>
      <c r="L495" s="1" t="s">
        <v>36</v>
      </c>
      <c r="M495" s="1">
        <v>30</v>
      </c>
      <c r="N495" s="1">
        <v>10</v>
      </c>
      <c r="O495" s="1">
        <v>60</v>
      </c>
      <c r="P495" s="1">
        <v>30</v>
      </c>
      <c r="Q495" s="9">
        <f>Coffee_chain[[#This Row],[Other Expenses]]+Coffee_chain[[#This Row],[Cogs]]+Coffee_chain[[#This Row],[Marketing]]</f>
        <v>70</v>
      </c>
      <c r="R495" s="10">
        <f>(SUM(Coffee_chain[[#This Row],[Profit]])/SUM(Coffee_chain[[#This Row],[Sales]]))</f>
        <v>0.16216216216216217</v>
      </c>
      <c r="S495">
        <f>Coffee_chain[[#This Row],[Target COGS]]-Coffee_chain[[#This Row],[Cogs]]</f>
        <v>-1</v>
      </c>
      <c r="T495" s="13">
        <f>Coffee_chain[[#This Row],[Target Profit]]-Coffee_chain[[#This Row],[Profit]]</f>
        <v>-2</v>
      </c>
      <c r="U495">
        <f>Coffee_chain[[#This Row],[Target Sales]]-Coffee_chain[[#This Row],[Sales]]</f>
        <v>-14</v>
      </c>
      <c r="V495" s="42"/>
    </row>
    <row r="496" spans="1:22" ht="14.25" customHeight="1" x14ac:dyDescent="0.3">
      <c r="A496" s="1">
        <v>603</v>
      </c>
      <c r="B496" s="1">
        <v>20</v>
      </c>
      <c r="C496" s="2">
        <v>41609</v>
      </c>
      <c r="D496" s="1" t="s">
        <v>32</v>
      </c>
      <c r="E496" s="1" t="s">
        <v>25</v>
      </c>
      <c r="F496" s="1">
        <v>7</v>
      </c>
      <c r="G496" s="1" t="s">
        <v>33</v>
      </c>
      <c r="H496" s="1" t="s">
        <v>34</v>
      </c>
      <c r="I496" s="1" t="s">
        <v>59</v>
      </c>
      <c r="J496" s="3">
        <v>-24</v>
      </c>
      <c r="K496" s="1">
        <v>48</v>
      </c>
      <c r="L496" s="1" t="s">
        <v>44</v>
      </c>
      <c r="M496" s="1">
        <v>10</v>
      </c>
      <c r="N496" s="1">
        <v>0</v>
      </c>
      <c r="O496" s="1">
        <v>40</v>
      </c>
      <c r="P496" s="1">
        <v>41</v>
      </c>
      <c r="Q496" s="9">
        <f>Coffee_chain[[#This Row],[Other Expenses]]+Coffee_chain[[#This Row],[Cogs]]+Coffee_chain[[#This Row],[Marketing]]</f>
        <v>68</v>
      </c>
      <c r="R496" s="10">
        <f>(SUM(Coffee_chain[[#This Row],[Profit]])/SUM(Coffee_chain[[#This Row],[Sales]]))</f>
        <v>-0.5</v>
      </c>
      <c r="S496">
        <f>Coffee_chain[[#This Row],[Target COGS]]-Coffee_chain[[#This Row],[Cogs]]</f>
        <v>-10</v>
      </c>
      <c r="T496" s="13">
        <f>Coffee_chain[[#This Row],[Target Profit]]-Coffee_chain[[#This Row],[Profit]]</f>
        <v>24</v>
      </c>
      <c r="U496">
        <f>Coffee_chain[[#This Row],[Target Sales]]-Coffee_chain[[#This Row],[Sales]]</f>
        <v>-8</v>
      </c>
      <c r="V496" s="42"/>
    </row>
    <row r="497" spans="1:22" ht="14.25" customHeight="1" x14ac:dyDescent="0.3">
      <c r="A497" s="1">
        <v>580</v>
      </c>
      <c r="B497" s="1">
        <v>29</v>
      </c>
      <c r="C497" s="2">
        <v>41609</v>
      </c>
      <c r="D497" s="1" t="s">
        <v>32</v>
      </c>
      <c r="E497" s="1" t="s">
        <v>23</v>
      </c>
      <c r="F497" s="1">
        <v>8</v>
      </c>
      <c r="G497" s="1" t="s">
        <v>33</v>
      </c>
      <c r="H497" s="1" t="s">
        <v>34</v>
      </c>
      <c r="I497" s="1" t="s">
        <v>46</v>
      </c>
      <c r="J497" s="3">
        <v>36</v>
      </c>
      <c r="K497" s="1">
        <v>78</v>
      </c>
      <c r="L497" s="1" t="s">
        <v>40</v>
      </c>
      <c r="M497" s="1">
        <v>20</v>
      </c>
      <c r="N497" s="1">
        <v>20</v>
      </c>
      <c r="O497" s="1">
        <v>50</v>
      </c>
      <c r="P497" s="1">
        <v>20</v>
      </c>
      <c r="Q497" s="9">
        <f>Coffee_chain[[#This Row],[Other Expenses]]+Coffee_chain[[#This Row],[Cogs]]+Coffee_chain[[#This Row],[Marketing]]</f>
        <v>57</v>
      </c>
      <c r="R497" s="10">
        <f>(SUM(Coffee_chain[[#This Row],[Profit]])/SUM(Coffee_chain[[#This Row],[Sales]]))</f>
        <v>0.46153846153846156</v>
      </c>
      <c r="S497">
        <f>Coffee_chain[[#This Row],[Target COGS]]-Coffee_chain[[#This Row],[Cogs]]</f>
        <v>-9</v>
      </c>
      <c r="T497" s="13">
        <f>Coffee_chain[[#This Row],[Target Profit]]-Coffee_chain[[#This Row],[Profit]]</f>
        <v>-16</v>
      </c>
      <c r="U497">
        <f>Coffee_chain[[#This Row],[Target Sales]]-Coffee_chain[[#This Row],[Sales]]</f>
        <v>-28</v>
      </c>
      <c r="V497" s="42"/>
    </row>
    <row r="498" spans="1:22" ht="14.25" customHeight="1" x14ac:dyDescent="0.3">
      <c r="A498" s="1">
        <v>206</v>
      </c>
      <c r="B498" s="1">
        <v>24</v>
      </c>
      <c r="C498" s="2">
        <v>41609</v>
      </c>
      <c r="D498" s="1" t="s">
        <v>32</v>
      </c>
      <c r="E498" s="1" t="s">
        <v>29</v>
      </c>
      <c r="F498" s="1">
        <v>7</v>
      </c>
      <c r="G498" s="1" t="s">
        <v>33</v>
      </c>
      <c r="H498" s="1" t="s">
        <v>34</v>
      </c>
      <c r="I498" s="1" t="s">
        <v>47</v>
      </c>
      <c r="J498" s="3">
        <v>19</v>
      </c>
      <c r="K498" s="1">
        <v>60</v>
      </c>
      <c r="L498" s="1" t="s">
        <v>53</v>
      </c>
      <c r="M498" s="1">
        <v>20</v>
      </c>
      <c r="N498" s="1">
        <v>20</v>
      </c>
      <c r="O498" s="1">
        <v>50</v>
      </c>
      <c r="P498" s="1">
        <v>19</v>
      </c>
      <c r="Q498" s="9">
        <f>Coffee_chain[[#This Row],[Other Expenses]]+Coffee_chain[[#This Row],[Cogs]]+Coffee_chain[[#This Row],[Marketing]]</f>
        <v>50</v>
      </c>
      <c r="R498" s="10">
        <f>(SUM(Coffee_chain[[#This Row],[Profit]])/SUM(Coffee_chain[[#This Row],[Sales]]))</f>
        <v>0.31666666666666665</v>
      </c>
      <c r="S498">
        <f>Coffee_chain[[#This Row],[Target COGS]]-Coffee_chain[[#This Row],[Cogs]]</f>
        <v>-4</v>
      </c>
      <c r="T498" s="13">
        <f>Coffee_chain[[#This Row],[Target Profit]]-Coffee_chain[[#This Row],[Profit]]</f>
        <v>1</v>
      </c>
      <c r="U498">
        <f>Coffee_chain[[#This Row],[Target Sales]]-Coffee_chain[[#This Row],[Sales]]</f>
        <v>-10</v>
      </c>
      <c r="V498" s="42"/>
    </row>
    <row r="499" spans="1:22" ht="14.25" customHeight="1" x14ac:dyDescent="0.3">
      <c r="A499" s="1">
        <v>503</v>
      </c>
      <c r="B499" s="1">
        <v>24</v>
      </c>
      <c r="C499" s="2">
        <v>41609</v>
      </c>
      <c r="D499" s="1" t="s">
        <v>32</v>
      </c>
      <c r="E499" s="1" t="s">
        <v>29</v>
      </c>
      <c r="F499" s="1">
        <v>6</v>
      </c>
      <c r="G499" s="1" t="s">
        <v>18</v>
      </c>
      <c r="H499" s="1" t="s">
        <v>19</v>
      </c>
      <c r="I499" s="1" t="s">
        <v>50</v>
      </c>
      <c r="J499" s="3">
        <v>28</v>
      </c>
      <c r="K499" s="1">
        <v>64</v>
      </c>
      <c r="L499" s="1" t="s">
        <v>49</v>
      </c>
      <c r="M499" s="1">
        <v>20</v>
      </c>
      <c r="N499" s="1">
        <v>20</v>
      </c>
      <c r="O499" s="1">
        <v>50</v>
      </c>
      <c r="P499" s="1">
        <v>17</v>
      </c>
      <c r="Q499" s="9">
        <f>Coffee_chain[[#This Row],[Other Expenses]]+Coffee_chain[[#This Row],[Cogs]]+Coffee_chain[[#This Row],[Marketing]]</f>
        <v>47</v>
      </c>
      <c r="R499" s="10">
        <f>(SUM(Coffee_chain[[#This Row],[Profit]])/SUM(Coffee_chain[[#This Row],[Sales]]))</f>
        <v>0.4375</v>
      </c>
      <c r="S499">
        <f>Coffee_chain[[#This Row],[Target COGS]]-Coffee_chain[[#This Row],[Cogs]]</f>
        <v>-4</v>
      </c>
      <c r="T499" s="13">
        <f>Coffee_chain[[#This Row],[Target Profit]]-Coffee_chain[[#This Row],[Profit]]</f>
        <v>-8</v>
      </c>
      <c r="U499">
        <f>Coffee_chain[[#This Row],[Target Sales]]-Coffee_chain[[#This Row],[Sales]]</f>
        <v>-14</v>
      </c>
      <c r="V499" s="42"/>
    </row>
    <row r="500" spans="1:22" ht="14.25" customHeight="1" x14ac:dyDescent="0.3">
      <c r="A500" s="1">
        <v>603</v>
      </c>
      <c r="B500" s="1">
        <v>16</v>
      </c>
      <c r="C500" s="2">
        <v>41609</v>
      </c>
      <c r="D500" s="1" t="s">
        <v>32</v>
      </c>
      <c r="E500" s="1" t="s">
        <v>25</v>
      </c>
      <c r="F500" s="1">
        <v>4</v>
      </c>
      <c r="G500" s="1" t="s">
        <v>18</v>
      </c>
      <c r="H500" s="1" t="s">
        <v>26</v>
      </c>
      <c r="I500" s="1" t="s">
        <v>27</v>
      </c>
      <c r="J500" s="3">
        <v>15</v>
      </c>
      <c r="K500" s="1">
        <v>44</v>
      </c>
      <c r="L500" s="1" t="s">
        <v>44</v>
      </c>
      <c r="M500" s="1">
        <v>10</v>
      </c>
      <c r="N500" s="1">
        <v>20</v>
      </c>
      <c r="O500" s="1">
        <v>40</v>
      </c>
      <c r="P500" s="1">
        <v>15</v>
      </c>
      <c r="Q500" s="9">
        <f>Coffee_chain[[#This Row],[Other Expenses]]+Coffee_chain[[#This Row],[Cogs]]+Coffee_chain[[#This Row],[Marketing]]</f>
        <v>35</v>
      </c>
      <c r="R500" s="10">
        <f>(SUM(Coffee_chain[[#This Row],[Profit]])/SUM(Coffee_chain[[#This Row],[Sales]]))</f>
        <v>0.34090909090909088</v>
      </c>
      <c r="S500">
        <f>Coffee_chain[[#This Row],[Target COGS]]-Coffee_chain[[#This Row],[Cogs]]</f>
        <v>-6</v>
      </c>
      <c r="T500" s="13">
        <f>Coffee_chain[[#This Row],[Target Profit]]-Coffee_chain[[#This Row],[Profit]]</f>
        <v>5</v>
      </c>
      <c r="U500">
        <f>Coffee_chain[[#This Row],[Target Sales]]-Coffee_chain[[#This Row],[Sales]]</f>
        <v>-4</v>
      </c>
      <c r="V500" s="42"/>
    </row>
    <row r="501" spans="1:22" ht="14.25" customHeight="1" x14ac:dyDescent="0.3">
      <c r="A501" s="1">
        <v>541</v>
      </c>
      <c r="B501" s="1">
        <v>29</v>
      </c>
      <c r="C501" s="2">
        <v>41609</v>
      </c>
      <c r="D501" s="1" t="s">
        <v>32</v>
      </c>
      <c r="E501" s="1" t="s">
        <v>29</v>
      </c>
      <c r="F501" s="1">
        <v>8</v>
      </c>
      <c r="G501" s="1" t="s">
        <v>18</v>
      </c>
      <c r="H501" s="1" t="s">
        <v>26</v>
      </c>
      <c r="I501" s="1" t="s">
        <v>27</v>
      </c>
      <c r="J501" s="3">
        <v>37</v>
      </c>
      <c r="K501" s="1">
        <v>78</v>
      </c>
      <c r="L501" s="1" t="s">
        <v>49</v>
      </c>
      <c r="M501" s="1">
        <v>20</v>
      </c>
      <c r="N501" s="1">
        <v>30</v>
      </c>
      <c r="O501" s="1">
        <v>50</v>
      </c>
      <c r="P501" s="1">
        <v>19</v>
      </c>
      <c r="Q501" s="9">
        <f>Coffee_chain[[#This Row],[Other Expenses]]+Coffee_chain[[#This Row],[Cogs]]+Coffee_chain[[#This Row],[Marketing]]</f>
        <v>56</v>
      </c>
      <c r="R501" s="10">
        <f>(SUM(Coffee_chain[[#This Row],[Profit]])/SUM(Coffee_chain[[#This Row],[Sales]]))</f>
        <v>0.47435897435897434</v>
      </c>
      <c r="S501">
        <f>Coffee_chain[[#This Row],[Target COGS]]-Coffee_chain[[#This Row],[Cogs]]</f>
        <v>-9</v>
      </c>
      <c r="T501" s="13">
        <f>Coffee_chain[[#This Row],[Target Profit]]-Coffee_chain[[#This Row],[Profit]]</f>
        <v>-7</v>
      </c>
      <c r="U501">
        <f>Coffee_chain[[#This Row],[Target Sales]]-Coffee_chain[[#This Row],[Sales]]</f>
        <v>-28</v>
      </c>
      <c r="V501" s="42"/>
    </row>
    <row r="502" spans="1:22" ht="14.25" customHeight="1" x14ac:dyDescent="0.3">
      <c r="A502" s="1">
        <v>915</v>
      </c>
      <c r="B502" s="1">
        <v>76</v>
      </c>
      <c r="C502" s="2">
        <v>41183</v>
      </c>
      <c r="D502" s="1" t="s">
        <v>16</v>
      </c>
      <c r="E502" s="1" t="s">
        <v>23</v>
      </c>
      <c r="F502" s="1">
        <v>21</v>
      </c>
      <c r="G502" s="1" t="s">
        <v>33</v>
      </c>
      <c r="H502" s="1" t="s">
        <v>34</v>
      </c>
      <c r="I502" s="1" t="s">
        <v>35</v>
      </c>
      <c r="J502" s="1">
        <v>78</v>
      </c>
      <c r="K502" s="1">
        <v>187</v>
      </c>
      <c r="L502" s="1" t="s">
        <v>24</v>
      </c>
      <c r="M502" s="1">
        <v>40</v>
      </c>
      <c r="N502" s="1">
        <v>80</v>
      </c>
      <c r="O502" s="1">
        <v>120</v>
      </c>
      <c r="P502" s="1">
        <v>33</v>
      </c>
      <c r="Q502" s="9">
        <f>Coffee_chain[[#This Row],[Other Expenses]]+Coffee_chain[[#This Row],[Cogs]]+Coffee_chain[[#This Row],[Marketing]]</f>
        <v>130</v>
      </c>
      <c r="R502" s="10">
        <f>(SUM(Coffee_chain[[#This Row],[Profit]])/SUM(Coffee_chain[[#This Row],[Sales]]))</f>
        <v>0.41711229946524064</v>
      </c>
      <c r="S502">
        <f>Coffee_chain[[#This Row],[Target COGS]]-Coffee_chain[[#This Row],[Cogs]]</f>
        <v>-36</v>
      </c>
      <c r="T502" s="13">
        <f>Coffee_chain[[#This Row],[Target Profit]]-Coffee_chain[[#This Row],[Profit]]</f>
        <v>2</v>
      </c>
      <c r="U502">
        <f>Coffee_chain[[#This Row],[Target Sales]]-Coffee_chain[[#This Row],[Sales]]</f>
        <v>-67</v>
      </c>
      <c r="V502" s="42"/>
    </row>
    <row r="503" spans="1:22" ht="14.25" customHeight="1" x14ac:dyDescent="0.3">
      <c r="A503" s="1">
        <v>713</v>
      </c>
      <c r="B503" s="1">
        <v>52</v>
      </c>
      <c r="C503" s="2">
        <v>41183</v>
      </c>
      <c r="D503" s="1" t="s">
        <v>16</v>
      </c>
      <c r="E503" s="1" t="s">
        <v>23</v>
      </c>
      <c r="F503" s="1">
        <v>17</v>
      </c>
      <c r="G503" s="1" t="s">
        <v>18</v>
      </c>
      <c r="H503" s="1" t="s">
        <v>19</v>
      </c>
      <c r="I503" s="1" t="s">
        <v>50</v>
      </c>
      <c r="J503" s="1">
        <v>26</v>
      </c>
      <c r="K503" s="1">
        <v>123</v>
      </c>
      <c r="L503" s="1" t="s">
        <v>24</v>
      </c>
      <c r="M503" s="1">
        <v>30</v>
      </c>
      <c r="N503" s="1">
        <v>70</v>
      </c>
      <c r="O503" s="1">
        <v>110</v>
      </c>
      <c r="P503" s="1">
        <v>45</v>
      </c>
      <c r="Q503" s="9">
        <f>Coffee_chain[[#This Row],[Other Expenses]]+Coffee_chain[[#This Row],[Cogs]]+Coffee_chain[[#This Row],[Marketing]]</f>
        <v>114</v>
      </c>
      <c r="R503" s="10">
        <f>(SUM(Coffee_chain[[#This Row],[Profit]])/SUM(Coffee_chain[[#This Row],[Sales]]))</f>
        <v>0.21138211382113822</v>
      </c>
      <c r="S503">
        <f>Coffee_chain[[#This Row],[Target COGS]]-Coffee_chain[[#This Row],[Cogs]]</f>
        <v>-22</v>
      </c>
      <c r="T503" s="13">
        <f>Coffee_chain[[#This Row],[Target Profit]]-Coffee_chain[[#This Row],[Profit]]</f>
        <v>44</v>
      </c>
      <c r="U503">
        <f>Coffee_chain[[#This Row],[Target Sales]]-Coffee_chain[[#This Row],[Sales]]</f>
        <v>-13</v>
      </c>
      <c r="V503" s="42"/>
    </row>
    <row r="504" spans="1:22" ht="14.25" customHeight="1" x14ac:dyDescent="0.3">
      <c r="A504" s="1">
        <v>217</v>
      </c>
      <c r="B504" s="1">
        <v>76</v>
      </c>
      <c r="C504" s="2">
        <v>41183</v>
      </c>
      <c r="D504" s="1" t="s">
        <v>16</v>
      </c>
      <c r="E504" s="1" t="s">
        <v>17</v>
      </c>
      <c r="F504" s="1">
        <v>21</v>
      </c>
      <c r="G504" s="1" t="s">
        <v>18</v>
      </c>
      <c r="H504" s="1" t="s">
        <v>26</v>
      </c>
      <c r="I504" s="1" t="s">
        <v>27</v>
      </c>
      <c r="J504" s="1">
        <v>78</v>
      </c>
      <c r="K504" s="1">
        <v>187</v>
      </c>
      <c r="L504" s="1" t="s">
        <v>56</v>
      </c>
      <c r="M504" s="1">
        <v>50</v>
      </c>
      <c r="N504" s="1">
        <v>80</v>
      </c>
      <c r="O504" s="1">
        <v>130</v>
      </c>
      <c r="P504" s="1">
        <v>33</v>
      </c>
      <c r="Q504" s="9">
        <f>Coffee_chain[[#This Row],[Other Expenses]]+Coffee_chain[[#This Row],[Cogs]]+Coffee_chain[[#This Row],[Marketing]]</f>
        <v>130</v>
      </c>
      <c r="R504" s="10">
        <f>(SUM(Coffee_chain[[#This Row],[Profit]])/SUM(Coffee_chain[[#This Row],[Sales]]))</f>
        <v>0.41711229946524064</v>
      </c>
      <c r="S504">
        <f>Coffee_chain[[#This Row],[Target COGS]]-Coffee_chain[[#This Row],[Cogs]]</f>
        <v>-26</v>
      </c>
      <c r="T504" s="13">
        <f>Coffee_chain[[#This Row],[Target Profit]]-Coffee_chain[[#This Row],[Profit]]</f>
        <v>2</v>
      </c>
      <c r="U504">
        <f>Coffee_chain[[#This Row],[Target Sales]]-Coffee_chain[[#This Row],[Sales]]</f>
        <v>-57</v>
      </c>
      <c r="V504" s="42"/>
    </row>
    <row r="505" spans="1:22" ht="14.25" customHeight="1" x14ac:dyDescent="0.3">
      <c r="A505" s="1">
        <v>847</v>
      </c>
      <c r="B505" s="1">
        <v>72</v>
      </c>
      <c r="C505" s="2">
        <v>41183</v>
      </c>
      <c r="D505" s="1" t="s">
        <v>16</v>
      </c>
      <c r="E505" s="1" t="s">
        <v>17</v>
      </c>
      <c r="F505" s="1">
        <v>23</v>
      </c>
      <c r="G505" s="1" t="s">
        <v>18</v>
      </c>
      <c r="H505" s="1" t="s">
        <v>26</v>
      </c>
      <c r="I505" s="1" t="s">
        <v>54</v>
      </c>
      <c r="J505" s="1">
        <v>55</v>
      </c>
      <c r="K505" s="1">
        <v>182</v>
      </c>
      <c r="L505" s="1" t="s">
        <v>56</v>
      </c>
      <c r="M505" s="1">
        <v>50</v>
      </c>
      <c r="N505" s="1">
        <v>50</v>
      </c>
      <c r="O505" s="1">
        <v>130</v>
      </c>
      <c r="P505" s="1">
        <v>55</v>
      </c>
      <c r="Q505" s="9">
        <f>Coffee_chain[[#This Row],[Other Expenses]]+Coffee_chain[[#This Row],[Cogs]]+Coffee_chain[[#This Row],[Marketing]]</f>
        <v>150</v>
      </c>
      <c r="R505" s="10">
        <f>(SUM(Coffee_chain[[#This Row],[Profit]])/SUM(Coffee_chain[[#This Row],[Sales]]))</f>
        <v>0.30219780219780218</v>
      </c>
      <c r="S505">
        <f>Coffee_chain[[#This Row],[Target COGS]]-Coffee_chain[[#This Row],[Cogs]]</f>
        <v>-22</v>
      </c>
      <c r="T505" s="13">
        <f>Coffee_chain[[#This Row],[Target Profit]]-Coffee_chain[[#This Row],[Profit]]</f>
        <v>-5</v>
      </c>
      <c r="U505">
        <f>Coffee_chain[[#This Row],[Target Sales]]-Coffee_chain[[#This Row],[Sales]]</f>
        <v>-52</v>
      </c>
      <c r="V505" s="42"/>
    </row>
    <row r="506" spans="1:22" ht="14.25" customHeight="1" x14ac:dyDescent="0.3">
      <c r="A506" s="1">
        <v>660</v>
      </c>
      <c r="B506" s="1">
        <v>65</v>
      </c>
      <c r="C506" s="2">
        <v>41183</v>
      </c>
      <c r="D506" s="1" t="s">
        <v>32</v>
      </c>
      <c r="E506" s="1" t="s">
        <v>17</v>
      </c>
      <c r="F506" s="1">
        <v>20</v>
      </c>
      <c r="G506" s="1" t="s">
        <v>33</v>
      </c>
      <c r="H506" s="1" t="s">
        <v>38</v>
      </c>
      <c r="I506" s="1" t="s">
        <v>39</v>
      </c>
      <c r="J506" s="1">
        <v>35</v>
      </c>
      <c r="K506" s="1">
        <v>142</v>
      </c>
      <c r="L506" s="1" t="s">
        <v>51</v>
      </c>
      <c r="M506" s="1">
        <v>50</v>
      </c>
      <c r="N506" s="1">
        <v>70</v>
      </c>
      <c r="O506" s="1">
        <v>130</v>
      </c>
      <c r="P506" s="1">
        <v>42</v>
      </c>
      <c r="Q506" s="9">
        <f>Coffee_chain[[#This Row],[Other Expenses]]+Coffee_chain[[#This Row],[Cogs]]+Coffee_chain[[#This Row],[Marketing]]</f>
        <v>127</v>
      </c>
      <c r="R506" s="10">
        <f>(SUM(Coffee_chain[[#This Row],[Profit]])/SUM(Coffee_chain[[#This Row],[Sales]]))</f>
        <v>0.24647887323943662</v>
      </c>
      <c r="S506">
        <f>Coffee_chain[[#This Row],[Target COGS]]-Coffee_chain[[#This Row],[Cogs]]</f>
        <v>-15</v>
      </c>
      <c r="T506" s="13">
        <f>Coffee_chain[[#This Row],[Target Profit]]-Coffee_chain[[#This Row],[Profit]]</f>
        <v>35</v>
      </c>
      <c r="U506">
        <f>Coffee_chain[[#This Row],[Target Sales]]-Coffee_chain[[#This Row],[Sales]]</f>
        <v>-12</v>
      </c>
      <c r="V506" s="42"/>
    </row>
    <row r="507" spans="1:22" ht="14.25" customHeight="1" x14ac:dyDescent="0.3">
      <c r="A507" s="1">
        <v>660</v>
      </c>
      <c r="B507" s="1">
        <v>32</v>
      </c>
      <c r="C507" s="2">
        <v>41183</v>
      </c>
      <c r="D507" s="1" t="s">
        <v>32</v>
      </c>
      <c r="E507" s="1" t="s">
        <v>17</v>
      </c>
      <c r="F507" s="1">
        <v>8</v>
      </c>
      <c r="G507" s="1" t="s">
        <v>33</v>
      </c>
      <c r="H507" s="1" t="s">
        <v>34</v>
      </c>
      <c r="I507" s="1" t="s">
        <v>35</v>
      </c>
      <c r="J507" s="1">
        <v>28</v>
      </c>
      <c r="K507" s="1">
        <v>79</v>
      </c>
      <c r="L507" s="1" t="s">
        <v>51</v>
      </c>
      <c r="M507" s="1">
        <v>30</v>
      </c>
      <c r="N507" s="1">
        <v>80</v>
      </c>
      <c r="O507" s="1">
        <v>110</v>
      </c>
      <c r="P507" s="1">
        <v>19</v>
      </c>
      <c r="Q507" s="9">
        <f>Coffee_chain[[#This Row],[Other Expenses]]+Coffee_chain[[#This Row],[Cogs]]+Coffee_chain[[#This Row],[Marketing]]</f>
        <v>59</v>
      </c>
      <c r="R507" s="10">
        <f>(SUM(Coffee_chain[[#This Row],[Profit]])/SUM(Coffee_chain[[#This Row],[Sales]]))</f>
        <v>0.35443037974683544</v>
      </c>
      <c r="S507">
        <f>Coffee_chain[[#This Row],[Target COGS]]-Coffee_chain[[#This Row],[Cogs]]</f>
        <v>-2</v>
      </c>
      <c r="T507" s="13">
        <f>Coffee_chain[[#This Row],[Target Profit]]-Coffee_chain[[#This Row],[Profit]]</f>
        <v>52</v>
      </c>
      <c r="U507">
        <f>Coffee_chain[[#This Row],[Target Sales]]-Coffee_chain[[#This Row],[Sales]]</f>
        <v>31</v>
      </c>
      <c r="V507" s="42"/>
    </row>
    <row r="508" spans="1:22" ht="14.25" customHeight="1" x14ac:dyDescent="0.3">
      <c r="A508" s="1">
        <v>405</v>
      </c>
      <c r="B508" s="1">
        <v>82</v>
      </c>
      <c r="C508" s="2">
        <v>41183</v>
      </c>
      <c r="D508" s="1" t="s">
        <v>32</v>
      </c>
      <c r="E508" s="1" t="s">
        <v>23</v>
      </c>
      <c r="F508" s="1">
        <v>27</v>
      </c>
      <c r="G508" s="1" t="s">
        <v>33</v>
      </c>
      <c r="H508" s="1" t="s">
        <v>34</v>
      </c>
      <c r="I508" s="1" t="s">
        <v>35</v>
      </c>
      <c r="J508" s="1">
        <v>65</v>
      </c>
      <c r="K508" s="1">
        <v>205</v>
      </c>
      <c r="L508" s="1" t="s">
        <v>40</v>
      </c>
      <c r="M508" s="1">
        <v>50</v>
      </c>
      <c r="N508" s="1">
        <v>60</v>
      </c>
      <c r="O508" s="1">
        <v>130</v>
      </c>
      <c r="P508" s="1">
        <v>58</v>
      </c>
      <c r="Q508" s="9">
        <f>Coffee_chain[[#This Row],[Other Expenses]]+Coffee_chain[[#This Row],[Cogs]]+Coffee_chain[[#This Row],[Marketing]]</f>
        <v>167</v>
      </c>
      <c r="R508" s="10">
        <f>(SUM(Coffee_chain[[#This Row],[Profit]])/SUM(Coffee_chain[[#This Row],[Sales]]))</f>
        <v>0.31707317073170732</v>
      </c>
      <c r="S508">
        <f>Coffee_chain[[#This Row],[Target COGS]]-Coffee_chain[[#This Row],[Cogs]]</f>
        <v>-32</v>
      </c>
      <c r="T508" s="13">
        <f>Coffee_chain[[#This Row],[Target Profit]]-Coffee_chain[[#This Row],[Profit]]</f>
        <v>-5</v>
      </c>
      <c r="U508">
        <f>Coffee_chain[[#This Row],[Target Sales]]-Coffee_chain[[#This Row],[Sales]]</f>
        <v>-75</v>
      </c>
      <c r="V508" s="42"/>
    </row>
    <row r="509" spans="1:22" ht="14.25" customHeight="1" x14ac:dyDescent="0.3">
      <c r="A509" s="1">
        <v>715</v>
      </c>
      <c r="B509" s="1">
        <v>56</v>
      </c>
      <c r="C509" s="2">
        <v>41183</v>
      </c>
      <c r="D509" s="1" t="s">
        <v>32</v>
      </c>
      <c r="E509" s="1" t="s">
        <v>17</v>
      </c>
      <c r="F509" s="1">
        <v>21</v>
      </c>
      <c r="G509" s="1" t="s">
        <v>33</v>
      </c>
      <c r="H509" s="1" t="s">
        <v>38</v>
      </c>
      <c r="I509" s="1" t="s">
        <v>43</v>
      </c>
      <c r="J509" s="1">
        <v>15</v>
      </c>
      <c r="K509" s="1">
        <v>126</v>
      </c>
      <c r="L509" s="1" t="s">
        <v>52</v>
      </c>
      <c r="M509" s="1">
        <v>40</v>
      </c>
      <c r="N509" s="1">
        <v>50</v>
      </c>
      <c r="O509" s="1">
        <v>120</v>
      </c>
      <c r="P509" s="1">
        <v>55</v>
      </c>
      <c r="Q509" s="9">
        <f>Coffee_chain[[#This Row],[Other Expenses]]+Coffee_chain[[#This Row],[Cogs]]+Coffee_chain[[#This Row],[Marketing]]</f>
        <v>132</v>
      </c>
      <c r="R509" s="10">
        <f>(SUM(Coffee_chain[[#This Row],[Profit]])/SUM(Coffee_chain[[#This Row],[Sales]]))</f>
        <v>0.11904761904761904</v>
      </c>
      <c r="S509">
        <f>Coffee_chain[[#This Row],[Target COGS]]-Coffee_chain[[#This Row],[Cogs]]</f>
        <v>-16</v>
      </c>
      <c r="T509" s="13">
        <f>Coffee_chain[[#This Row],[Target Profit]]-Coffee_chain[[#This Row],[Profit]]</f>
        <v>35</v>
      </c>
      <c r="U509">
        <f>Coffee_chain[[#This Row],[Target Sales]]-Coffee_chain[[#This Row],[Sales]]</f>
        <v>-6</v>
      </c>
      <c r="V509" s="42"/>
    </row>
    <row r="510" spans="1:22" ht="14.25" customHeight="1" x14ac:dyDescent="0.3">
      <c r="A510" s="1">
        <v>405</v>
      </c>
      <c r="B510" s="1">
        <v>91</v>
      </c>
      <c r="C510" s="2">
        <v>41183</v>
      </c>
      <c r="D510" s="1" t="s">
        <v>32</v>
      </c>
      <c r="E510" s="1" t="s">
        <v>23</v>
      </c>
      <c r="F510" s="1">
        <v>28</v>
      </c>
      <c r="G510" s="1" t="s">
        <v>33</v>
      </c>
      <c r="H510" s="1" t="s">
        <v>34</v>
      </c>
      <c r="I510" s="1" t="s">
        <v>47</v>
      </c>
      <c r="J510" s="1">
        <v>76</v>
      </c>
      <c r="K510" s="1">
        <v>218</v>
      </c>
      <c r="L510" s="1" t="s">
        <v>40</v>
      </c>
      <c r="M510" s="1">
        <v>50</v>
      </c>
      <c r="N510" s="1">
        <v>70</v>
      </c>
      <c r="O510" s="1">
        <v>130</v>
      </c>
      <c r="P510" s="1">
        <v>51</v>
      </c>
      <c r="Q510" s="9">
        <f>Coffee_chain[[#This Row],[Other Expenses]]+Coffee_chain[[#This Row],[Cogs]]+Coffee_chain[[#This Row],[Marketing]]</f>
        <v>170</v>
      </c>
      <c r="R510" s="10">
        <f>(SUM(Coffee_chain[[#This Row],[Profit]])/SUM(Coffee_chain[[#This Row],[Sales]]))</f>
        <v>0.34862385321100919</v>
      </c>
      <c r="S510">
        <f>Coffee_chain[[#This Row],[Target COGS]]-Coffee_chain[[#This Row],[Cogs]]</f>
        <v>-41</v>
      </c>
      <c r="T510" s="13">
        <f>Coffee_chain[[#This Row],[Target Profit]]-Coffee_chain[[#This Row],[Profit]]</f>
        <v>-6</v>
      </c>
      <c r="U510">
        <f>Coffee_chain[[#This Row],[Target Sales]]-Coffee_chain[[#This Row],[Sales]]</f>
        <v>-88</v>
      </c>
      <c r="V510" s="42"/>
    </row>
    <row r="511" spans="1:22" ht="14.25" customHeight="1" x14ac:dyDescent="0.3">
      <c r="A511" s="1">
        <v>414</v>
      </c>
      <c r="B511" s="1">
        <v>60</v>
      </c>
      <c r="C511" s="2">
        <v>41183</v>
      </c>
      <c r="D511" s="1" t="s">
        <v>32</v>
      </c>
      <c r="E511" s="1" t="s">
        <v>17</v>
      </c>
      <c r="F511" s="1">
        <v>18</v>
      </c>
      <c r="G511" s="1" t="s">
        <v>18</v>
      </c>
      <c r="H511" s="1" t="s">
        <v>19</v>
      </c>
      <c r="I511" s="1" t="s">
        <v>50</v>
      </c>
      <c r="J511" s="1">
        <v>57</v>
      </c>
      <c r="K511" s="1">
        <v>159</v>
      </c>
      <c r="L511" s="1" t="s">
        <v>52</v>
      </c>
      <c r="M511" s="1">
        <v>40</v>
      </c>
      <c r="N511" s="1">
        <v>80</v>
      </c>
      <c r="O511" s="1">
        <v>120</v>
      </c>
      <c r="P511" s="1">
        <v>42</v>
      </c>
      <c r="Q511" s="9">
        <f>Coffee_chain[[#This Row],[Other Expenses]]+Coffee_chain[[#This Row],[Cogs]]+Coffee_chain[[#This Row],[Marketing]]</f>
        <v>120</v>
      </c>
      <c r="R511" s="10">
        <f>(SUM(Coffee_chain[[#This Row],[Profit]])/SUM(Coffee_chain[[#This Row],[Sales]]))</f>
        <v>0.35849056603773582</v>
      </c>
      <c r="S511">
        <f>Coffee_chain[[#This Row],[Target COGS]]-Coffee_chain[[#This Row],[Cogs]]</f>
        <v>-20</v>
      </c>
      <c r="T511" s="13">
        <f>Coffee_chain[[#This Row],[Target Profit]]-Coffee_chain[[#This Row],[Profit]]</f>
        <v>23</v>
      </c>
      <c r="U511">
        <f>Coffee_chain[[#This Row],[Target Sales]]-Coffee_chain[[#This Row],[Sales]]</f>
        <v>-39</v>
      </c>
      <c r="V511" s="42"/>
    </row>
    <row r="512" spans="1:22" ht="14.25" customHeight="1" x14ac:dyDescent="0.3">
      <c r="A512" s="1">
        <v>419</v>
      </c>
      <c r="B512" s="1">
        <v>55</v>
      </c>
      <c r="C512" s="2">
        <v>41214</v>
      </c>
      <c r="D512" s="1" t="s">
        <v>16</v>
      </c>
      <c r="E512" s="1" t="s">
        <v>17</v>
      </c>
      <c r="F512" s="1">
        <v>20</v>
      </c>
      <c r="G512" s="1" t="s">
        <v>33</v>
      </c>
      <c r="H512" s="1" t="s">
        <v>34</v>
      </c>
      <c r="I512" s="1" t="s">
        <v>35</v>
      </c>
      <c r="J512" s="1">
        <v>16</v>
      </c>
      <c r="K512" s="1">
        <v>124</v>
      </c>
      <c r="L512" s="1" t="s">
        <v>58</v>
      </c>
      <c r="M512" s="1">
        <v>70</v>
      </c>
      <c r="N512" s="1">
        <v>40</v>
      </c>
      <c r="O512" s="1">
        <v>150</v>
      </c>
      <c r="P512" s="1">
        <v>53</v>
      </c>
      <c r="Q512" s="9">
        <f>Coffee_chain[[#This Row],[Other Expenses]]+Coffee_chain[[#This Row],[Cogs]]+Coffee_chain[[#This Row],[Marketing]]</f>
        <v>128</v>
      </c>
      <c r="R512" s="10">
        <f>(SUM(Coffee_chain[[#This Row],[Profit]])/SUM(Coffee_chain[[#This Row],[Sales]]))</f>
        <v>0.12903225806451613</v>
      </c>
      <c r="S512">
        <f>Coffee_chain[[#This Row],[Target COGS]]-Coffee_chain[[#This Row],[Cogs]]</f>
        <v>15</v>
      </c>
      <c r="T512" s="13">
        <f>Coffee_chain[[#This Row],[Target Profit]]-Coffee_chain[[#This Row],[Profit]]</f>
        <v>24</v>
      </c>
      <c r="U512">
        <f>Coffee_chain[[#This Row],[Target Sales]]-Coffee_chain[[#This Row],[Sales]]</f>
        <v>26</v>
      </c>
      <c r="V512" s="42"/>
    </row>
    <row r="513" spans="1:22" ht="14.25" customHeight="1" x14ac:dyDescent="0.3">
      <c r="A513" s="1">
        <v>330</v>
      </c>
      <c r="B513" s="1">
        <v>59</v>
      </c>
      <c r="C513" s="2">
        <v>41214</v>
      </c>
      <c r="D513" s="1" t="s">
        <v>16</v>
      </c>
      <c r="E513" s="1" t="s">
        <v>17</v>
      </c>
      <c r="F513" s="1">
        <v>19</v>
      </c>
      <c r="G513" s="1" t="s">
        <v>33</v>
      </c>
      <c r="H513" s="1" t="s">
        <v>38</v>
      </c>
      <c r="I513" s="1" t="s">
        <v>43</v>
      </c>
      <c r="J513" s="1">
        <v>33</v>
      </c>
      <c r="K513" s="1">
        <v>138</v>
      </c>
      <c r="L513" s="1" t="s">
        <v>58</v>
      </c>
      <c r="M513" s="1">
        <v>50</v>
      </c>
      <c r="N513" s="1">
        <v>50</v>
      </c>
      <c r="O513" s="1">
        <v>130</v>
      </c>
      <c r="P513" s="1">
        <v>46</v>
      </c>
      <c r="Q513" s="9">
        <f>Coffee_chain[[#This Row],[Other Expenses]]+Coffee_chain[[#This Row],[Cogs]]+Coffee_chain[[#This Row],[Marketing]]</f>
        <v>124</v>
      </c>
      <c r="R513" s="10">
        <f>(SUM(Coffee_chain[[#This Row],[Profit]])/SUM(Coffee_chain[[#This Row],[Sales]]))</f>
        <v>0.2391304347826087</v>
      </c>
      <c r="S513">
        <f>Coffee_chain[[#This Row],[Target COGS]]-Coffee_chain[[#This Row],[Cogs]]</f>
        <v>-9</v>
      </c>
      <c r="T513" s="13">
        <f>Coffee_chain[[#This Row],[Target Profit]]-Coffee_chain[[#This Row],[Profit]]</f>
        <v>17</v>
      </c>
      <c r="U513">
        <f>Coffee_chain[[#This Row],[Target Sales]]-Coffee_chain[[#This Row],[Sales]]</f>
        <v>-8</v>
      </c>
      <c r="V513" s="42"/>
    </row>
    <row r="514" spans="1:22" ht="14.25" customHeight="1" x14ac:dyDescent="0.3">
      <c r="A514" s="1">
        <v>650</v>
      </c>
      <c r="B514" s="1">
        <v>75</v>
      </c>
      <c r="C514" s="2">
        <v>41214</v>
      </c>
      <c r="D514" s="1" t="s">
        <v>16</v>
      </c>
      <c r="E514" s="1" t="s">
        <v>29</v>
      </c>
      <c r="F514" s="1">
        <v>24</v>
      </c>
      <c r="G514" s="1" t="s">
        <v>18</v>
      </c>
      <c r="H514" s="1" t="s">
        <v>26</v>
      </c>
      <c r="I514" s="1" t="s">
        <v>30</v>
      </c>
      <c r="J514" s="1">
        <v>59</v>
      </c>
      <c r="K514" s="1">
        <v>189</v>
      </c>
      <c r="L514" s="1" t="s">
        <v>31</v>
      </c>
      <c r="M514" s="1">
        <v>50</v>
      </c>
      <c r="N514" s="1">
        <v>40</v>
      </c>
      <c r="O514" s="1">
        <v>130</v>
      </c>
      <c r="P514" s="1">
        <v>55</v>
      </c>
      <c r="Q514" s="9">
        <f>Coffee_chain[[#This Row],[Other Expenses]]+Coffee_chain[[#This Row],[Cogs]]+Coffee_chain[[#This Row],[Marketing]]</f>
        <v>154</v>
      </c>
      <c r="R514" s="10">
        <f>(SUM(Coffee_chain[[#This Row],[Profit]])/SUM(Coffee_chain[[#This Row],[Sales]]))</f>
        <v>0.31216931216931215</v>
      </c>
      <c r="S514">
        <f>Coffee_chain[[#This Row],[Target COGS]]-Coffee_chain[[#This Row],[Cogs]]</f>
        <v>-25</v>
      </c>
      <c r="T514" s="13">
        <f>Coffee_chain[[#This Row],[Target Profit]]-Coffee_chain[[#This Row],[Profit]]</f>
        <v>-19</v>
      </c>
      <c r="U514">
        <f>Coffee_chain[[#This Row],[Target Sales]]-Coffee_chain[[#This Row],[Sales]]</f>
        <v>-59</v>
      </c>
      <c r="V514" s="42"/>
    </row>
    <row r="515" spans="1:22" ht="14.25" customHeight="1" x14ac:dyDescent="0.3">
      <c r="A515" s="1">
        <v>314</v>
      </c>
      <c r="B515" s="1">
        <v>69</v>
      </c>
      <c r="C515" s="2">
        <v>41214</v>
      </c>
      <c r="D515" s="1" t="s">
        <v>32</v>
      </c>
      <c r="E515" s="1" t="s">
        <v>17</v>
      </c>
      <c r="F515" s="1">
        <v>21</v>
      </c>
      <c r="G515" s="1" t="s">
        <v>33</v>
      </c>
      <c r="H515" s="1" t="s">
        <v>38</v>
      </c>
      <c r="I515" s="1" t="s">
        <v>39</v>
      </c>
      <c r="J515" s="1">
        <v>38</v>
      </c>
      <c r="K515" s="1">
        <v>150</v>
      </c>
      <c r="L515" s="1" t="s">
        <v>51</v>
      </c>
      <c r="M515" s="1">
        <v>60</v>
      </c>
      <c r="N515" s="1">
        <v>40</v>
      </c>
      <c r="O515" s="1">
        <v>140</v>
      </c>
      <c r="P515" s="1">
        <v>43</v>
      </c>
      <c r="Q515" s="9">
        <f>Coffee_chain[[#This Row],[Other Expenses]]+Coffee_chain[[#This Row],[Cogs]]+Coffee_chain[[#This Row],[Marketing]]</f>
        <v>133</v>
      </c>
      <c r="R515" s="10">
        <f>(SUM(Coffee_chain[[#This Row],[Profit]])/SUM(Coffee_chain[[#This Row],[Sales]]))</f>
        <v>0.25333333333333335</v>
      </c>
      <c r="S515">
        <f>Coffee_chain[[#This Row],[Target COGS]]-Coffee_chain[[#This Row],[Cogs]]</f>
        <v>-9</v>
      </c>
      <c r="T515" s="13">
        <f>Coffee_chain[[#This Row],[Target Profit]]-Coffee_chain[[#This Row],[Profit]]</f>
        <v>2</v>
      </c>
      <c r="U515">
        <f>Coffee_chain[[#This Row],[Target Sales]]-Coffee_chain[[#This Row],[Sales]]</f>
        <v>-10</v>
      </c>
      <c r="V515" s="42"/>
    </row>
    <row r="516" spans="1:22" ht="14.25" customHeight="1" x14ac:dyDescent="0.3">
      <c r="A516" s="1">
        <v>503</v>
      </c>
      <c r="B516" s="1">
        <v>46</v>
      </c>
      <c r="C516" s="2">
        <v>41214</v>
      </c>
      <c r="D516" s="1" t="s">
        <v>32</v>
      </c>
      <c r="E516" s="1" t="s">
        <v>29</v>
      </c>
      <c r="F516" s="1">
        <v>14</v>
      </c>
      <c r="G516" s="1" t="s">
        <v>33</v>
      </c>
      <c r="H516" s="1" t="s">
        <v>38</v>
      </c>
      <c r="I516" s="1" t="s">
        <v>39</v>
      </c>
      <c r="J516" s="1">
        <v>32</v>
      </c>
      <c r="K516" s="1">
        <v>114</v>
      </c>
      <c r="L516" s="1" t="s">
        <v>49</v>
      </c>
      <c r="M516" s="1">
        <v>50</v>
      </c>
      <c r="N516" s="1">
        <v>50</v>
      </c>
      <c r="O516" s="1">
        <v>130</v>
      </c>
      <c r="P516" s="1">
        <v>36</v>
      </c>
      <c r="Q516" s="9">
        <f>Coffee_chain[[#This Row],[Other Expenses]]+Coffee_chain[[#This Row],[Cogs]]+Coffee_chain[[#This Row],[Marketing]]</f>
        <v>96</v>
      </c>
      <c r="R516" s="10">
        <f>(SUM(Coffee_chain[[#This Row],[Profit]])/SUM(Coffee_chain[[#This Row],[Sales]]))</f>
        <v>0.2807017543859649</v>
      </c>
      <c r="S516">
        <f>Coffee_chain[[#This Row],[Target COGS]]-Coffee_chain[[#This Row],[Cogs]]</f>
        <v>4</v>
      </c>
      <c r="T516" s="13">
        <f>Coffee_chain[[#This Row],[Target Profit]]-Coffee_chain[[#This Row],[Profit]]</f>
        <v>18</v>
      </c>
      <c r="U516">
        <f>Coffee_chain[[#This Row],[Target Sales]]-Coffee_chain[[#This Row],[Sales]]</f>
        <v>16</v>
      </c>
      <c r="V516" s="42"/>
    </row>
    <row r="517" spans="1:22" ht="14.25" customHeight="1" x14ac:dyDescent="0.3">
      <c r="A517" s="1">
        <v>206</v>
      </c>
      <c r="B517" s="1">
        <v>75</v>
      </c>
      <c r="C517" s="2">
        <v>41214</v>
      </c>
      <c r="D517" s="1" t="s">
        <v>32</v>
      </c>
      <c r="E517" s="1" t="s">
        <v>29</v>
      </c>
      <c r="F517" s="1">
        <v>23</v>
      </c>
      <c r="G517" s="1" t="s">
        <v>33</v>
      </c>
      <c r="H517" s="1" t="s">
        <v>34</v>
      </c>
      <c r="I517" s="1" t="s">
        <v>35</v>
      </c>
      <c r="J517" s="1">
        <v>45</v>
      </c>
      <c r="K517" s="1">
        <v>164</v>
      </c>
      <c r="L517" s="1" t="s">
        <v>53</v>
      </c>
      <c r="M517" s="1">
        <v>70</v>
      </c>
      <c r="N517" s="1">
        <v>40</v>
      </c>
      <c r="O517" s="1">
        <v>150</v>
      </c>
      <c r="P517" s="1">
        <v>44</v>
      </c>
      <c r="Q517" s="9">
        <f>Coffee_chain[[#This Row],[Other Expenses]]+Coffee_chain[[#This Row],[Cogs]]+Coffee_chain[[#This Row],[Marketing]]</f>
        <v>142</v>
      </c>
      <c r="R517" s="10">
        <f>(SUM(Coffee_chain[[#This Row],[Profit]])/SUM(Coffee_chain[[#This Row],[Sales]]))</f>
        <v>0.27439024390243905</v>
      </c>
      <c r="S517">
        <f>Coffee_chain[[#This Row],[Target COGS]]-Coffee_chain[[#This Row],[Cogs]]</f>
        <v>-5</v>
      </c>
      <c r="T517" s="13">
        <f>Coffee_chain[[#This Row],[Target Profit]]-Coffee_chain[[#This Row],[Profit]]</f>
        <v>-5</v>
      </c>
      <c r="U517">
        <f>Coffee_chain[[#This Row],[Target Sales]]-Coffee_chain[[#This Row],[Sales]]</f>
        <v>-14</v>
      </c>
      <c r="V517" s="42"/>
    </row>
    <row r="518" spans="1:22" ht="14.25" customHeight="1" x14ac:dyDescent="0.3">
      <c r="A518" s="1">
        <v>203</v>
      </c>
      <c r="B518" s="1">
        <v>61</v>
      </c>
      <c r="C518" s="2">
        <v>41214</v>
      </c>
      <c r="D518" s="1" t="s">
        <v>32</v>
      </c>
      <c r="E518" s="1" t="s">
        <v>25</v>
      </c>
      <c r="F518" s="1">
        <v>55</v>
      </c>
      <c r="G518" s="1" t="s">
        <v>33</v>
      </c>
      <c r="H518" s="1" t="s">
        <v>34</v>
      </c>
      <c r="I518" s="1" t="s">
        <v>46</v>
      </c>
      <c r="J518" s="1">
        <v>2</v>
      </c>
      <c r="K518" s="1">
        <v>147</v>
      </c>
      <c r="L518" s="1" t="s">
        <v>37</v>
      </c>
      <c r="M518" s="1">
        <v>60</v>
      </c>
      <c r="N518" s="1">
        <v>10</v>
      </c>
      <c r="O518" s="1">
        <v>140</v>
      </c>
      <c r="P518" s="1">
        <v>84</v>
      </c>
      <c r="Q518" s="9">
        <f>Coffee_chain[[#This Row],[Other Expenses]]+Coffee_chain[[#This Row],[Cogs]]+Coffee_chain[[#This Row],[Marketing]]</f>
        <v>200</v>
      </c>
      <c r="R518" s="10">
        <f>(SUM(Coffee_chain[[#This Row],[Profit]])/SUM(Coffee_chain[[#This Row],[Sales]]))</f>
        <v>1.3605442176870748E-2</v>
      </c>
      <c r="S518">
        <f>Coffee_chain[[#This Row],[Target COGS]]-Coffee_chain[[#This Row],[Cogs]]</f>
        <v>-1</v>
      </c>
      <c r="T518" s="13">
        <f>Coffee_chain[[#This Row],[Target Profit]]-Coffee_chain[[#This Row],[Profit]]</f>
        <v>8</v>
      </c>
      <c r="U518">
        <f>Coffee_chain[[#This Row],[Target Sales]]-Coffee_chain[[#This Row],[Sales]]</f>
        <v>-7</v>
      </c>
      <c r="V518" s="42"/>
    </row>
    <row r="519" spans="1:22" ht="14.25" customHeight="1" x14ac:dyDescent="0.3">
      <c r="A519" s="1">
        <v>225</v>
      </c>
      <c r="B519" s="1">
        <v>47</v>
      </c>
      <c r="C519" s="2">
        <v>41214</v>
      </c>
      <c r="D519" s="1" t="s">
        <v>32</v>
      </c>
      <c r="E519" s="1" t="s">
        <v>23</v>
      </c>
      <c r="F519" s="1">
        <v>13</v>
      </c>
      <c r="G519" s="1" t="s">
        <v>33</v>
      </c>
      <c r="H519" s="1" t="s">
        <v>38</v>
      </c>
      <c r="I519" s="1" t="s">
        <v>45</v>
      </c>
      <c r="J519" s="1">
        <v>44</v>
      </c>
      <c r="K519" s="1">
        <v>115</v>
      </c>
      <c r="L519" s="1" t="s">
        <v>48</v>
      </c>
      <c r="M519" s="1">
        <v>50</v>
      </c>
      <c r="N519" s="1">
        <v>60</v>
      </c>
      <c r="O519" s="1">
        <v>130</v>
      </c>
      <c r="P519" s="1">
        <v>24</v>
      </c>
      <c r="Q519" s="9">
        <f>Coffee_chain[[#This Row],[Other Expenses]]+Coffee_chain[[#This Row],[Cogs]]+Coffee_chain[[#This Row],[Marketing]]</f>
        <v>84</v>
      </c>
      <c r="R519" s="10">
        <f>(SUM(Coffee_chain[[#This Row],[Profit]])/SUM(Coffee_chain[[#This Row],[Sales]]))</f>
        <v>0.38260869565217392</v>
      </c>
      <c r="S519">
        <f>Coffee_chain[[#This Row],[Target COGS]]-Coffee_chain[[#This Row],[Cogs]]</f>
        <v>3</v>
      </c>
      <c r="T519" s="13">
        <f>Coffee_chain[[#This Row],[Target Profit]]-Coffee_chain[[#This Row],[Profit]]</f>
        <v>16</v>
      </c>
      <c r="U519">
        <f>Coffee_chain[[#This Row],[Target Sales]]-Coffee_chain[[#This Row],[Sales]]</f>
        <v>15</v>
      </c>
      <c r="V519" s="42"/>
    </row>
    <row r="520" spans="1:22" ht="14.25" customHeight="1" x14ac:dyDescent="0.3">
      <c r="A520" s="1">
        <v>541</v>
      </c>
      <c r="B520" s="1">
        <v>52</v>
      </c>
      <c r="C520" s="2">
        <v>41214</v>
      </c>
      <c r="D520" s="1" t="s">
        <v>32</v>
      </c>
      <c r="E520" s="1" t="s">
        <v>29</v>
      </c>
      <c r="F520" s="1">
        <v>47</v>
      </c>
      <c r="G520" s="1" t="s">
        <v>33</v>
      </c>
      <c r="H520" s="1" t="s">
        <v>38</v>
      </c>
      <c r="I520" s="1" t="s">
        <v>43</v>
      </c>
      <c r="J520" s="1">
        <v>-4</v>
      </c>
      <c r="K520" s="1">
        <v>125</v>
      </c>
      <c r="L520" s="1" t="s">
        <v>49</v>
      </c>
      <c r="M520" s="1">
        <v>60</v>
      </c>
      <c r="N520" s="1">
        <v>10</v>
      </c>
      <c r="O520" s="1">
        <v>140</v>
      </c>
      <c r="P520" s="1">
        <v>77</v>
      </c>
      <c r="Q520" s="9">
        <f>Coffee_chain[[#This Row],[Other Expenses]]+Coffee_chain[[#This Row],[Cogs]]+Coffee_chain[[#This Row],[Marketing]]</f>
        <v>176</v>
      </c>
      <c r="R520" s="10">
        <f>(SUM(Coffee_chain[[#This Row],[Profit]])/SUM(Coffee_chain[[#This Row],[Sales]]))</f>
        <v>-3.2000000000000001E-2</v>
      </c>
      <c r="S520">
        <f>Coffee_chain[[#This Row],[Target COGS]]-Coffee_chain[[#This Row],[Cogs]]</f>
        <v>8</v>
      </c>
      <c r="T520" s="13">
        <f>Coffee_chain[[#This Row],[Target Profit]]-Coffee_chain[[#This Row],[Profit]]</f>
        <v>14</v>
      </c>
      <c r="U520">
        <f>Coffee_chain[[#This Row],[Target Sales]]-Coffee_chain[[#This Row],[Sales]]</f>
        <v>15</v>
      </c>
      <c r="V520" s="42"/>
    </row>
    <row r="521" spans="1:22" ht="14.25" customHeight="1" x14ac:dyDescent="0.3">
      <c r="A521" s="1">
        <v>435</v>
      </c>
      <c r="B521" s="1">
        <v>53</v>
      </c>
      <c r="C521" s="2">
        <v>41214</v>
      </c>
      <c r="D521" s="1" t="s">
        <v>32</v>
      </c>
      <c r="E521" s="1" t="s">
        <v>29</v>
      </c>
      <c r="F521" s="1">
        <v>17</v>
      </c>
      <c r="G521" s="1" t="s">
        <v>33</v>
      </c>
      <c r="H521" s="1" t="s">
        <v>38</v>
      </c>
      <c r="I521" s="1" t="s">
        <v>45</v>
      </c>
      <c r="J521" s="1">
        <v>27</v>
      </c>
      <c r="K521" s="1">
        <v>124</v>
      </c>
      <c r="L521" s="1" t="s">
        <v>42</v>
      </c>
      <c r="M521" s="1">
        <v>60</v>
      </c>
      <c r="N521" s="1">
        <v>50</v>
      </c>
      <c r="O521" s="1">
        <v>140</v>
      </c>
      <c r="P521" s="1">
        <v>44</v>
      </c>
      <c r="Q521" s="9">
        <f>Coffee_chain[[#This Row],[Other Expenses]]+Coffee_chain[[#This Row],[Cogs]]+Coffee_chain[[#This Row],[Marketing]]</f>
        <v>114</v>
      </c>
      <c r="R521" s="10">
        <f>(SUM(Coffee_chain[[#This Row],[Profit]])/SUM(Coffee_chain[[#This Row],[Sales]]))</f>
        <v>0.21774193548387097</v>
      </c>
      <c r="S521">
        <f>Coffee_chain[[#This Row],[Target COGS]]-Coffee_chain[[#This Row],[Cogs]]</f>
        <v>7</v>
      </c>
      <c r="T521" s="13">
        <f>Coffee_chain[[#This Row],[Target Profit]]-Coffee_chain[[#This Row],[Profit]]</f>
        <v>23</v>
      </c>
      <c r="U521">
        <f>Coffee_chain[[#This Row],[Target Sales]]-Coffee_chain[[#This Row],[Sales]]</f>
        <v>16</v>
      </c>
      <c r="V521" s="42"/>
    </row>
    <row r="522" spans="1:22" ht="14.25" customHeight="1" x14ac:dyDescent="0.3">
      <c r="A522" s="1">
        <v>503</v>
      </c>
      <c r="B522" s="1">
        <v>59</v>
      </c>
      <c r="C522" s="2">
        <v>41214</v>
      </c>
      <c r="D522" s="1" t="s">
        <v>32</v>
      </c>
      <c r="E522" s="1" t="s">
        <v>29</v>
      </c>
      <c r="F522" s="1">
        <v>19</v>
      </c>
      <c r="G522" s="1" t="s">
        <v>33</v>
      </c>
      <c r="H522" s="1" t="s">
        <v>34</v>
      </c>
      <c r="I522" s="1" t="s">
        <v>46</v>
      </c>
      <c r="J522" s="1">
        <v>33</v>
      </c>
      <c r="K522" s="1">
        <v>138</v>
      </c>
      <c r="L522" s="1" t="s">
        <v>49</v>
      </c>
      <c r="M522" s="1">
        <v>50</v>
      </c>
      <c r="N522" s="1">
        <v>50</v>
      </c>
      <c r="O522" s="1">
        <v>130</v>
      </c>
      <c r="P522" s="1">
        <v>46</v>
      </c>
      <c r="Q522" s="9">
        <f>Coffee_chain[[#This Row],[Other Expenses]]+Coffee_chain[[#This Row],[Cogs]]+Coffee_chain[[#This Row],[Marketing]]</f>
        <v>124</v>
      </c>
      <c r="R522" s="10">
        <f>(SUM(Coffee_chain[[#This Row],[Profit]])/SUM(Coffee_chain[[#This Row],[Sales]]))</f>
        <v>0.2391304347826087</v>
      </c>
      <c r="S522">
        <f>Coffee_chain[[#This Row],[Target COGS]]-Coffee_chain[[#This Row],[Cogs]]</f>
        <v>-9</v>
      </c>
      <c r="T522" s="13">
        <f>Coffee_chain[[#This Row],[Target Profit]]-Coffee_chain[[#This Row],[Profit]]</f>
        <v>17</v>
      </c>
      <c r="U522">
        <f>Coffee_chain[[#This Row],[Target Sales]]-Coffee_chain[[#This Row],[Sales]]</f>
        <v>-8</v>
      </c>
      <c r="V522" s="42"/>
    </row>
    <row r="523" spans="1:22" ht="14.25" customHeight="1" x14ac:dyDescent="0.3">
      <c r="A523" s="1">
        <v>920</v>
      </c>
      <c r="B523" s="1">
        <v>53</v>
      </c>
      <c r="C523" s="2">
        <v>41214</v>
      </c>
      <c r="D523" s="1" t="s">
        <v>32</v>
      </c>
      <c r="E523" s="1" t="s">
        <v>17</v>
      </c>
      <c r="F523" s="1">
        <v>16</v>
      </c>
      <c r="G523" s="1" t="s">
        <v>18</v>
      </c>
      <c r="H523" s="1" t="s">
        <v>19</v>
      </c>
      <c r="I523" s="1" t="s">
        <v>50</v>
      </c>
      <c r="J523" s="1">
        <v>48</v>
      </c>
      <c r="K523" s="1">
        <v>141</v>
      </c>
      <c r="L523" s="1" t="s">
        <v>52</v>
      </c>
      <c r="M523" s="1">
        <v>50</v>
      </c>
      <c r="N523" s="1">
        <v>50</v>
      </c>
      <c r="O523" s="1">
        <v>130</v>
      </c>
      <c r="P523" s="1">
        <v>40</v>
      </c>
      <c r="Q523" s="9">
        <f>Coffee_chain[[#This Row],[Other Expenses]]+Coffee_chain[[#This Row],[Cogs]]+Coffee_chain[[#This Row],[Marketing]]</f>
        <v>109</v>
      </c>
      <c r="R523" s="10">
        <f>(SUM(Coffee_chain[[#This Row],[Profit]])/SUM(Coffee_chain[[#This Row],[Sales]]))</f>
        <v>0.34042553191489361</v>
      </c>
      <c r="S523">
        <f>Coffee_chain[[#This Row],[Target COGS]]-Coffee_chain[[#This Row],[Cogs]]</f>
        <v>-3</v>
      </c>
      <c r="T523" s="13">
        <f>Coffee_chain[[#This Row],[Target Profit]]-Coffee_chain[[#This Row],[Profit]]</f>
        <v>2</v>
      </c>
      <c r="U523">
        <f>Coffee_chain[[#This Row],[Target Sales]]-Coffee_chain[[#This Row],[Sales]]</f>
        <v>-11</v>
      </c>
      <c r="V523" s="42"/>
    </row>
    <row r="524" spans="1:22" ht="14.25" customHeight="1" x14ac:dyDescent="0.3">
      <c r="A524" s="1">
        <v>959</v>
      </c>
      <c r="B524" s="1">
        <v>54</v>
      </c>
      <c r="C524" s="2">
        <v>41214</v>
      </c>
      <c r="D524" s="1" t="s">
        <v>32</v>
      </c>
      <c r="E524" s="1" t="s">
        <v>25</v>
      </c>
      <c r="F524" s="1">
        <v>15</v>
      </c>
      <c r="G524" s="1" t="s">
        <v>18</v>
      </c>
      <c r="H524" s="1" t="s">
        <v>26</v>
      </c>
      <c r="I524" s="1" t="s">
        <v>27</v>
      </c>
      <c r="J524" s="1">
        <v>51</v>
      </c>
      <c r="K524" s="1">
        <v>132</v>
      </c>
      <c r="L524" s="1" t="s">
        <v>37</v>
      </c>
      <c r="M524" s="1">
        <v>50</v>
      </c>
      <c r="N524" s="1">
        <v>60</v>
      </c>
      <c r="O524" s="1">
        <v>130</v>
      </c>
      <c r="P524" s="1">
        <v>27</v>
      </c>
      <c r="Q524" s="9">
        <f>Coffee_chain[[#This Row],[Other Expenses]]+Coffee_chain[[#This Row],[Cogs]]+Coffee_chain[[#This Row],[Marketing]]</f>
        <v>96</v>
      </c>
      <c r="R524" s="10">
        <f>(SUM(Coffee_chain[[#This Row],[Profit]])/SUM(Coffee_chain[[#This Row],[Sales]]))</f>
        <v>0.38636363636363635</v>
      </c>
      <c r="S524">
        <f>Coffee_chain[[#This Row],[Target COGS]]-Coffee_chain[[#This Row],[Cogs]]</f>
        <v>-4</v>
      </c>
      <c r="T524" s="13">
        <f>Coffee_chain[[#This Row],[Target Profit]]-Coffee_chain[[#This Row],[Profit]]</f>
        <v>9</v>
      </c>
      <c r="U524">
        <f>Coffee_chain[[#This Row],[Target Sales]]-Coffee_chain[[#This Row],[Sales]]</f>
        <v>-2</v>
      </c>
      <c r="V524" s="42"/>
    </row>
    <row r="525" spans="1:22" ht="14.25" customHeight="1" x14ac:dyDescent="0.3">
      <c r="A525" s="1">
        <v>740</v>
      </c>
      <c r="B525" s="1">
        <v>46</v>
      </c>
      <c r="C525" s="2">
        <v>41244</v>
      </c>
      <c r="D525" s="1" t="s">
        <v>16</v>
      </c>
      <c r="E525" s="1" t="s">
        <v>17</v>
      </c>
      <c r="F525" s="1">
        <v>17</v>
      </c>
      <c r="G525" s="1" t="s">
        <v>33</v>
      </c>
      <c r="H525" s="1" t="s">
        <v>34</v>
      </c>
      <c r="I525" s="1" t="s">
        <v>35</v>
      </c>
      <c r="J525" s="1">
        <v>6</v>
      </c>
      <c r="K525" s="1">
        <v>103</v>
      </c>
      <c r="L525" s="1" t="s">
        <v>58</v>
      </c>
      <c r="M525" s="1">
        <v>50</v>
      </c>
      <c r="N525" s="1">
        <v>40</v>
      </c>
      <c r="O525" s="1">
        <v>130</v>
      </c>
      <c r="P525" s="1">
        <v>51</v>
      </c>
      <c r="Q525" s="9">
        <f>Coffee_chain[[#This Row],[Other Expenses]]+Coffee_chain[[#This Row],[Cogs]]+Coffee_chain[[#This Row],[Marketing]]</f>
        <v>114</v>
      </c>
      <c r="R525" s="10">
        <f>(SUM(Coffee_chain[[#This Row],[Profit]])/SUM(Coffee_chain[[#This Row],[Sales]]))</f>
        <v>5.8252427184466021E-2</v>
      </c>
      <c r="S525">
        <f>Coffee_chain[[#This Row],[Target COGS]]-Coffee_chain[[#This Row],[Cogs]]</f>
        <v>4</v>
      </c>
      <c r="T525" s="13">
        <f>Coffee_chain[[#This Row],[Target Profit]]-Coffee_chain[[#This Row],[Profit]]</f>
        <v>34</v>
      </c>
      <c r="U525">
        <f>Coffee_chain[[#This Row],[Target Sales]]-Coffee_chain[[#This Row],[Sales]]</f>
        <v>27</v>
      </c>
      <c r="V525" s="42"/>
    </row>
    <row r="526" spans="1:22" ht="14.25" customHeight="1" x14ac:dyDescent="0.3">
      <c r="A526" s="1">
        <v>630</v>
      </c>
      <c r="B526" s="1">
        <v>67</v>
      </c>
      <c r="C526" s="2">
        <v>41244</v>
      </c>
      <c r="D526" s="1" t="s">
        <v>16</v>
      </c>
      <c r="E526" s="1" t="s">
        <v>17</v>
      </c>
      <c r="F526" s="1">
        <v>22</v>
      </c>
      <c r="G526" s="1" t="s">
        <v>18</v>
      </c>
      <c r="H526" s="1" t="s">
        <v>26</v>
      </c>
      <c r="I526" s="1" t="s">
        <v>54</v>
      </c>
      <c r="J526" s="1">
        <v>47</v>
      </c>
      <c r="K526" s="1">
        <v>168</v>
      </c>
      <c r="L526" s="1" t="s">
        <v>56</v>
      </c>
      <c r="M526" s="1">
        <v>50</v>
      </c>
      <c r="N526" s="1">
        <v>40</v>
      </c>
      <c r="O526" s="1">
        <v>130</v>
      </c>
      <c r="P526" s="1">
        <v>54</v>
      </c>
      <c r="Q526" s="9">
        <f>Coffee_chain[[#This Row],[Other Expenses]]+Coffee_chain[[#This Row],[Cogs]]+Coffee_chain[[#This Row],[Marketing]]</f>
        <v>143</v>
      </c>
      <c r="R526" s="10">
        <f>(SUM(Coffee_chain[[#This Row],[Profit]])/SUM(Coffee_chain[[#This Row],[Sales]]))</f>
        <v>0.27976190476190477</v>
      </c>
      <c r="S526">
        <f>Coffee_chain[[#This Row],[Target COGS]]-Coffee_chain[[#This Row],[Cogs]]</f>
        <v>-17</v>
      </c>
      <c r="T526" s="13">
        <f>Coffee_chain[[#This Row],[Target Profit]]-Coffee_chain[[#This Row],[Profit]]</f>
        <v>-7</v>
      </c>
      <c r="U526">
        <f>Coffee_chain[[#This Row],[Target Sales]]-Coffee_chain[[#This Row],[Sales]]</f>
        <v>-38</v>
      </c>
      <c r="V526" s="42"/>
    </row>
    <row r="527" spans="1:22" ht="14.25" customHeight="1" x14ac:dyDescent="0.3">
      <c r="A527" s="1">
        <v>518</v>
      </c>
      <c r="B527" s="1">
        <v>54</v>
      </c>
      <c r="C527" s="2">
        <v>41244</v>
      </c>
      <c r="D527" s="1" t="s">
        <v>16</v>
      </c>
      <c r="E527" s="1" t="s">
        <v>25</v>
      </c>
      <c r="F527" s="1">
        <v>15</v>
      </c>
      <c r="G527" s="1" t="s">
        <v>18</v>
      </c>
      <c r="H527" s="1" t="s">
        <v>26</v>
      </c>
      <c r="I527" s="1" t="s">
        <v>30</v>
      </c>
      <c r="J527" s="1">
        <v>52</v>
      </c>
      <c r="K527" s="1">
        <v>133</v>
      </c>
      <c r="L527" s="1" t="s">
        <v>60</v>
      </c>
      <c r="M527" s="1">
        <v>50</v>
      </c>
      <c r="N527" s="1">
        <v>60</v>
      </c>
      <c r="O527" s="1">
        <v>130</v>
      </c>
      <c r="P527" s="1">
        <v>27</v>
      </c>
      <c r="Q527" s="9">
        <f>Coffee_chain[[#This Row],[Other Expenses]]+Coffee_chain[[#This Row],[Cogs]]+Coffee_chain[[#This Row],[Marketing]]</f>
        <v>96</v>
      </c>
      <c r="R527" s="10">
        <f>(SUM(Coffee_chain[[#This Row],[Profit]])/SUM(Coffee_chain[[#This Row],[Sales]]))</f>
        <v>0.39097744360902253</v>
      </c>
      <c r="S527">
        <f>Coffee_chain[[#This Row],[Target COGS]]-Coffee_chain[[#This Row],[Cogs]]</f>
        <v>-4</v>
      </c>
      <c r="T527" s="13">
        <f>Coffee_chain[[#This Row],[Target Profit]]-Coffee_chain[[#This Row],[Profit]]</f>
        <v>8</v>
      </c>
      <c r="U527">
        <f>Coffee_chain[[#This Row],[Target Sales]]-Coffee_chain[[#This Row],[Sales]]</f>
        <v>-3</v>
      </c>
      <c r="V527" s="42"/>
    </row>
    <row r="528" spans="1:22" ht="14.25" customHeight="1" x14ac:dyDescent="0.3">
      <c r="A528" s="1">
        <v>213</v>
      </c>
      <c r="B528" s="1">
        <v>67</v>
      </c>
      <c r="C528" s="2">
        <v>41244</v>
      </c>
      <c r="D528" s="1" t="s">
        <v>16</v>
      </c>
      <c r="E528" s="1" t="s">
        <v>29</v>
      </c>
      <c r="F528" s="1">
        <v>22</v>
      </c>
      <c r="G528" s="1" t="s">
        <v>18</v>
      </c>
      <c r="H528" s="1" t="s">
        <v>26</v>
      </c>
      <c r="I528" s="1" t="s">
        <v>30</v>
      </c>
      <c r="J528" s="1">
        <v>47</v>
      </c>
      <c r="K528" s="1">
        <v>168</v>
      </c>
      <c r="L528" s="1" t="s">
        <v>31</v>
      </c>
      <c r="M528" s="1">
        <v>40</v>
      </c>
      <c r="N528" s="1">
        <v>50</v>
      </c>
      <c r="O528" s="1">
        <v>120</v>
      </c>
      <c r="P528" s="1">
        <v>54</v>
      </c>
      <c r="Q528" s="9">
        <f>Coffee_chain[[#This Row],[Other Expenses]]+Coffee_chain[[#This Row],[Cogs]]+Coffee_chain[[#This Row],[Marketing]]</f>
        <v>143</v>
      </c>
      <c r="R528" s="10">
        <f>(SUM(Coffee_chain[[#This Row],[Profit]])/SUM(Coffee_chain[[#This Row],[Sales]]))</f>
        <v>0.27976190476190477</v>
      </c>
      <c r="S528">
        <f>Coffee_chain[[#This Row],[Target COGS]]-Coffee_chain[[#This Row],[Cogs]]</f>
        <v>-27</v>
      </c>
      <c r="T528" s="13">
        <f>Coffee_chain[[#This Row],[Target Profit]]-Coffee_chain[[#This Row],[Profit]]</f>
        <v>3</v>
      </c>
      <c r="U528">
        <f>Coffee_chain[[#This Row],[Target Sales]]-Coffee_chain[[#This Row],[Sales]]</f>
        <v>-48</v>
      </c>
      <c r="V528" s="42"/>
    </row>
    <row r="529" spans="1:22" ht="14.25" customHeight="1" x14ac:dyDescent="0.3">
      <c r="A529" s="1">
        <v>503</v>
      </c>
      <c r="B529" s="1">
        <v>41</v>
      </c>
      <c r="C529" s="2">
        <v>41244</v>
      </c>
      <c r="D529" s="1" t="s">
        <v>32</v>
      </c>
      <c r="E529" s="1" t="s">
        <v>29</v>
      </c>
      <c r="F529" s="1">
        <v>13</v>
      </c>
      <c r="G529" s="1" t="s">
        <v>33</v>
      </c>
      <c r="H529" s="1" t="s">
        <v>38</v>
      </c>
      <c r="I529" s="1" t="s">
        <v>39</v>
      </c>
      <c r="J529" s="1">
        <v>25</v>
      </c>
      <c r="K529" s="1">
        <v>101</v>
      </c>
      <c r="L529" s="1" t="s">
        <v>49</v>
      </c>
      <c r="M529" s="1">
        <v>40</v>
      </c>
      <c r="N529" s="1">
        <v>50</v>
      </c>
      <c r="O529" s="1">
        <v>120</v>
      </c>
      <c r="P529" s="1">
        <v>35</v>
      </c>
      <c r="Q529" s="9">
        <f>Coffee_chain[[#This Row],[Other Expenses]]+Coffee_chain[[#This Row],[Cogs]]+Coffee_chain[[#This Row],[Marketing]]</f>
        <v>89</v>
      </c>
      <c r="R529" s="10">
        <f>(SUM(Coffee_chain[[#This Row],[Profit]])/SUM(Coffee_chain[[#This Row],[Sales]]))</f>
        <v>0.24752475247524752</v>
      </c>
      <c r="S529">
        <f>Coffee_chain[[#This Row],[Target COGS]]-Coffee_chain[[#This Row],[Cogs]]</f>
        <v>-1</v>
      </c>
      <c r="T529" s="13">
        <f>Coffee_chain[[#This Row],[Target Profit]]-Coffee_chain[[#This Row],[Profit]]</f>
        <v>25</v>
      </c>
      <c r="U529">
        <f>Coffee_chain[[#This Row],[Target Sales]]-Coffee_chain[[#This Row],[Sales]]</f>
        <v>19</v>
      </c>
      <c r="V529" s="42"/>
    </row>
    <row r="530" spans="1:22" ht="14.25" customHeight="1" x14ac:dyDescent="0.3">
      <c r="A530" s="1">
        <v>715</v>
      </c>
      <c r="B530" s="1">
        <v>65</v>
      </c>
      <c r="C530" s="2">
        <v>41244</v>
      </c>
      <c r="D530" s="1" t="s">
        <v>32</v>
      </c>
      <c r="E530" s="1" t="s">
        <v>17</v>
      </c>
      <c r="F530" s="1">
        <v>24</v>
      </c>
      <c r="G530" s="1" t="s">
        <v>33</v>
      </c>
      <c r="H530" s="1" t="s">
        <v>38</v>
      </c>
      <c r="I530" s="1" t="s">
        <v>43</v>
      </c>
      <c r="J530" s="1">
        <v>22</v>
      </c>
      <c r="K530" s="1">
        <v>145</v>
      </c>
      <c r="L530" s="1" t="s">
        <v>52</v>
      </c>
      <c r="M530" s="1">
        <v>60</v>
      </c>
      <c r="N530" s="1">
        <v>30</v>
      </c>
      <c r="O530" s="1">
        <v>140</v>
      </c>
      <c r="P530" s="1">
        <v>58</v>
      </c>
      <c r="Q530" s="9">
        <f>Coffee_chain[[#This Row],[Other Expenses]]+Coffee_chain[[#This Row],[Cogs]]+Coffee_chain[[#This Row],[Marketing]]</f>
        <v>147</v>
      </c>
      <c r="R530" s="10">
        <f>(SUM(Coffee_chain[[#This Row],[Profit]])/SUM(Coffee_chain[[#This Row],[Sales]]))</f>
        <v>0.15172413793103448</v>
      </c>
      <c r="S530">
        <f>Coffee_chain[[#This Row],[Target COGS]]-Coffee_chain[[#This Row],[Cogs]]</f>
        <v>-5</v>
      </c>
      <c r="T530" s="13">
        <f>Coffee_chain[[#This Row],[Target Profit]]-Coffee_chain[[#This Row],[Profit]]</f>
        <v>8</v>
      </c>
      <c r="U530">
        <f>Coffee_chain[[#This Row],[Target Sales]]-Coffee_chain[[#This Row],[Sales]]</f>
        <v>-5</v>
      </c>
      <c r="V530" s="42"/>
    </row>
    <row r="531" spans="1:22" ht="14.25" customHeight="1" x14ac:dyDescent="0.3">
      <c r="A531" s="1">
        <v>503</v>
      </c>
      <c r="B531" s="1">
        <v>47</v>
      </c>
      <c r="C531" s="2">
        <v>41244</v>
      </c>
      <c r="D531" s="1" t="s">
        <v>32</v>
      </c>
      <c r="E531" s="1" t="s">
        <v>29</v>
      </c>
      <c r="F531" s="1">
        <v>42</v>
      </c>
      <c r="G531" s="1" t="s">
        <v>33</v>
      </c>
      <c r="H531" s="1" t="s">
        <v>38</v>
      </c>
      <c r="I531" s="1" t="s">
        <v>43</v>
      </c>
      <c r="J531" s="1">
        <v>-7</v>
      </c>
      <c r="K531" s="1">
        <v>112</v>
      </c>
      <c r="L531" s="1" t="s">
        <v>49</v>
      </c>
      <c r="M531" s="1">
        <v>50</v>
      </c>
      <c r="N531" s="1">
        <v>20</v>
      </c>
      <c r="O531" s="1">
        <v>130</v>
      </c>
      <c r="P531" s="1">
        <v>72</v>
      </c>
      <c r="Q531" s="9">
        <f>Coffee_chain[[#This Row],[Other Expenses]]+Coffee_chain[[#This Row],[Cogs]]+Coffee_chain[[#This Row],[Marketing]]</f>
        <v>161</v>
      </c>
      <c r="R531" s="10">
        <f>(SUM(Coffee_chain[[#This Row],[Profit]])/SUM(Coffee_chain[[#This Row],[Sales]]))</f>
        <v>-6.25E-2</v>
      </c>
      <c r="S531">
        <f>Coffee_chain[[#This Row],[Target COGS]]-Coffee_chain[[#This Row],[Cogs]]</f>
        <v>3</v>
      </c>
      <c r="T531" s="13">
        <f>Coffee_chain[[#This Row],[Target Profit]]-Coffee_chain[[#This Row],[Profit]]</f>
        <v>27</v>
      </c>
      <c r="U531">
        <f>Coffee_chain[[#This Row],[Target Sales]]-Coffee_chain[[#This Row],[Sales]]</f>
        <v>18</v>
      </c>
      <c r="V531" s="42"/>
    </row>
    <row r="532" spans="1:22" ht="14.25" customHeight="1" x14ac:dyDescent="0.3">
      <c r="A532" s="1">
        <v>801</v>
      </c>
      <c r="B532" s="1">
        <v>49</v>
      </c>
      <c r="C532" s="2">
        <v>41244</v>
      </c>
      <c r="D532" s="1" t="s">
        <v>32</v>
      </c>
      <c r="E532" s="1" t="s">
        <v>29</v>
      </c>
      <c r="F532" s="1">
        <v>16</v>
      </c>
      <c r="G532" s="1" t="s">
        <v>33</v>
      </c>
      <c r="H532" s="1" t="s">
        <v>38</v>
      </c>
      <c r="I532" s="1" t="s">
        <v>45</v>
      </c>
      <c r="J532" s="1">
        <v>21</v>
      </c>
      <c r="K532" s="1">
        <v>114</v>
      </c>
      <c r="L532" s="1" t="s">
        <v>42</v>
      </c>
      <c r="M532" s="1">
        <v>50</v>
      </c>
      <c r="N532" s="1">
        <v>50</v>
      </c>
      <c r="O532" s="1">
        <v>130</v>
      </c>
      <c r="P532" s="1">
        <v>44</v>
      </c>
      <c r="Q532" s="9">
        <f>Coffee_chain[[#This Row],[Other Expenses]]+Coffee_chain[[#This Row],[Cogs]]+Coffee_chain[[#This Row],[Marketing]]</f>
        <v>109</v>
      </c>
      <c r="R532" s="10">
        <f>(SUM(Coffee_chain[[#This Row],[Profit]])/SUM(Coffee_chain[[#This Row],[Sales]]))</f>
        <v>0.18421052631578946</v>
      </c>
      <c r="S532">
        <f>Coffee_chain[[#This Row],[Target COGS]]-Coffee_chain[[#This Row],[Cogs]]</f>
        <v>1</v>
      </c>
      <c r="T532" s="13">
        <f>Coffee_chain[[#This Row],[Target Profit]]-Coffee_chain[[#This Row],[Profit]]</f>
        <v>29</v>
      </c>
      <c r="U532">
        <f>Coffee_chain[[#This Row],[Target Sales]]-Coffee_chain[[#This Row],[Sales]]</f>
        <v>16</v>
      </c>
      <c r="V532" s="42"/>
    </row>
    <row r="533" spans="1:22" ht="14.25" customHeight="1" x14ac:dyDescent="0.3">
      <c r="A533" s="1">
        <v>509</v>
      </c>
      <c r="B533" s="1">
        <v>65</v>
      </c>
      <c r="C533" s="2">
        <v>41244</v>
      </c>
      <c r="D533" s="1" t="s">
        <v>32</v>
      </c>
      <c r="E533" s="1" t="s">
        <v>29</v>
      </c>
      <c r="F533" s="1">
        <v>24</v>
      </c>
      <c r="G533" s="1" t="s">
        <v>33</v>
      </c>
      <c r="H533" s="1" t="s">
        <v>34</v>
      </c>
      <c r="I533" s="1" t="s">
        <v>46</v>
      </c>
      <c r="J533" s="1">
        <v>23</v>
      </c>
      <c r="K533" s="1">
        <v>145</v>
      </c>
      <c r="L533" s="1" t="s">
        <v>53</v>
      </c>
      <c r="M533" s="1">
        <v>60</v>
      </c>
      <c r="N533" s="1">
        <v>30</v>
      </c>
      <c r="O533" s="1">
        <v>140</v>
      </c>
      <c r="P533" s="1">
        <v>57</v>
      </c>
      <c r="Q533" s="9">
        <f>Coffee_chain[[#This Row],[Other Expenses]]+Coffee_chain[[#This Row],[Cogs]]+Coffee_chain[[#This Row],[Marketing]]</f>
        <v>146</v>
      </c>
      <c r="R533" s="10">
        <f>(SUM(Coffee_chain[[#This Row],[Profit]])/SUM(Coffee_chain[[#This Row],[Sales]]))</f>
        <v>0.15862068965517243</v>
      </c>
      <c r="S533">
        <f>Coffee_chain[[#This Row],[Target COGS]]-Coffee_chain[[#This Row],[Cogs]]</f>
        <v>-5</v>
      </c>
      <c r="T533" s="13">
        <f>Coffee_chain[[#This Row],[Target Profit]]-Coffee_chain[[#This Row],[Profit]]</f>
        <v>7</v>
      </c>
      <c r="U533">
        <f>Coffee_chain[[#This Row],[Target Sales]]-Coffee_chain[[#This Row],[Sales]]</f>
        <v>-5</v>
      </c>
      <c r="V533" s="42"/>
    </row>
    <row r="534" spans="1:22" ht="14.25" customHeight="1" x14ac:dyDescent="0.3">
      <c r="A534" s="1">
        <v>985</v>
      </c>
      <c r="B534" s="1">
        <v>68</v>
      </c>
      <c r="C534" s="2">
        <v>41244</v>
      </c>
      <c r="D534" s="1" t="s">
        <v>32</v>
      </c>
      <c r="E534" s="1" t="s">
        <v>23</v>
      </c>
      <c r="F534" s="1">
        <v>25</v>
      </c>
      <c r="G534" s="1" t="s">
        <v>18</v>
      </c>
      <c r="H534" s="1" t="s">
        <v>19</v>
      </c>
      <c r="I534" s="1" t="s">
        <v>20</v>
      </c>
      <c r="J534" s="1">
        <v>26</v>
      </c>
      <c r="K534" s="1">
        <v>153</v>
      </c>
      <c r="L534" s="1" t="s">
        <v>48</v>
      </c>
      <c r="M534" s="1">
        <v>60</v>
      </c>
      <c r="N534" s="1">
        <v>30</v>
      </c>
      <c r="O534" s="1">
        <v>140</v>
      </c>
      <c r="P534" s="1">
        <v>59</v>
      </c>
      <c r="Q534" s="9">
        <f>Coffee_chain[[#This Row],[Other Expenses]]+Coffee_chain[[#This Row],[Cogs]]+Coffee_chain[[#This Row],[Marketing]]</f>
        <v>152</v>
      </c>
      <c r="R534" s="10">
        <f>(SUM(Coffee_chain[[#This Row],[Profit]])/SUM(Coffee_chain[[#This Row],[Sales]]))</f>
        <v>0.16993464052287582</v>
      </c>
      <c r="S534">
        <f>Coffee_chain[[#This Row],[Target COGS]]-Coffee_chain[[#This Row],[Cogs]]</f>
        <v>-8</v>
      </c>
      <c r="T534" s="13">
        <f>Coffee_chain[[#This Row],[Target Profit]]-Coffee_chain[[#This Row],[Profit]]</f>
        <v>4</v>
      </c>
      <c r="U534">
        <f>Coffee_chain[[#This Row],[Target Sales]]-Coffee_chain[[#This Row],[Sales]]</f>
        <v>-13</v>
      </c>
      <c r="V534" s="42"/>
    </row>
    <row r="535" spans="1:22" ht="14.25" customHeight="1" x14ac:dyDescent="0.3">
      <c r="A535" s="1">
        <v>432</v>
      </c>
      <c r="B535" s="1">
        <v>76</v>
      </c>
      <c r="C535" s="2">
        <v>41548</v>
      </c>
      <c r="D535" s="1" t="s">
        <v>16</v>
      </c>
      <c r="E535" s="1" t="s">
        <v>23</v>
      </c>
      <c r="F535" s="1">
        <v>21</v>
      </c>
      <c r="G535" s="1" t="s">
        <v>33</v>
      </c>
      <c r="H535" s="1" t="s">
        <v>34</v>
      </c>
      <c r="I535" s="1" t="s">
        <v>35</v>
      </c>
      <c r="J535" s="3">
        <v>116</v>
      </c>
      <c r="K535" s="1">
        <v>199</v>
      </c>
      <c r="L535" s="1" t="s">
        <v>24</v>
      </c>
      <c r="M535" s="1">
        <v>40</v>
      </c>
      <c r="N535" s="1">
        <v>80</v>
      </c>
      <c r="O535" s="1">
        <v>120</v>
      </c>
      <c r="P535" s="1">
        <v>33</v>
      </c>
      <c r="Q535" s="9">
        <f>Coffee_chain[[#This Row],[Other Expenses]]+Coffee_chain[[#This Row],[Cogs]]+Coffee_chain[[#This Row],[Marketing]]</f>
        <v>130</v>
      </c>
      <c r="R535" s="10">
        <f>(SUM(Coffee_chain[[#This Row],[Profit]])/SUM(Coffee_chain[[#This Row],[Sales]]))</f>
        <v>0.58291457286432158</v>
      </c>
      <c r="S535">
        <f>Coffee_chain[[#This Row],[Target COGS]]-Coffee_chain[[#This Row],[Cogs]]</f>
        <v>-36</v>
      </c>
      <c r="T535" s="13">
        <f>Coffee_chain[[#This Row],[Target Profit]]-Coffee_chain[[#This Row],[Profit]]</f>
        <v>-36</v>
      </c>
      <c r="U535">
        <f>Coffee_chain[[#This Row],[Target Sales]]-Coffee_chain[[#This Row],[Sales]]</f>
        <v>-79</v>
      </c>
      <c r="V535" s="42"/>
    </row>
    <row r="536" spans="1:22" ht="14.25" customHeight="1" x14ac:dyDescent="0.3">
      <c r="A536" s="1">
        <v>325</v>
      </c>
      <c r="B536" s="1">
        <v>52</v>
      </c>
      <c r="C536" s="2">
        <v>41548</v>
      </c>
      <c r="D536" s="1" t="s">
        <v>16</v>
      </c>
      <c r="E536" s="1" t="s">
        <v>23</v>
      </c>
      <c r="F536" s="1">
        <v>17</v>
      </c>
      <c r="G536" s="1" t="s">
        <v>18</v>
      </c>
      <c r="H536" s="1" t="s">
        <v>19</v>
      </c>
      <c r="I536" s="1" t="s">
        <v>50</v>
      </c>
      <c r="J536" s="3">
        <v>39</v>
      </c>
      <c r="K536" s="1">
        <v>131</v>
      </c>
      <c r="L536" s="1" t="s">
        <v>24</v>
      </c>
      <c r="M536" s="1">
        <v>30</v>
      </c>
      <c r="N536" s="1">
        <v>70</v>
      </c>
      <c r="O536" s="1">
        <v>110</v>
      </c>
      <c r="P536" s="1">
        <v>45</v>
      </c>
      <c r="Q536" s="9">
        <f>Coffee_chain[[#This Row],[Other Expenses]]+Coffee_chain[[#This Row],[Cogs]]+Coffee_chain[[#This Row],[Marketing]]</f>
        <v>114</v>
      </c>
      <c r="R536" s="10">
        <f>(SUM(Coffee_chain[[#This Row],[Profit]])/SUM(Coffee_chain[[#This Row],[Sales]]))</f>
        <v>0.29770992366412213</v>
      </c>
      <c r="S536">
        <f>Coffee_chain[[#This Row],[Target COGS]]-Coffee_chain[[#This Row],[Cogs]]</f>
        <v>-22</v>
      </c>
      <c r="T536" s="13">
        <f>Coffee_chain[[#This Row],[Target Profit]]-Coffee_chain[[#This Row],[Profit]]</f>
        <v>31</v>
      </c>
      <c r="U536">
        <f>Coffee_chain[[#This Row],[Target Sales]]-Coffee_chain[[#This Row],[Sales]]</f>
        <v>-21</v>
      </c>
      <c r="V536" s="42"/>
    </row>
    <row r="537" spans="1:22" ht="14.25" customHeight="1" x14ac:dyDescent="0.3">
      <c r="A537" s="1">
        <v>815</v>
      </c>
      <c r="B537" s="1">
        <v>76</v>
      </c>
      <c r="C537" s="2">
        <v>41548</v>
      </c>
      <c r="D537" s="1" t="s">
        <v>16</v>
      </c>
      <c r="E537" s="1" t="s">
        <v>17</v>
      </c>
      <c r="F537" s="1">
        <v>21</v>
      </c>
      <c r="G537" s="1" t="s">
        <v>18</v>
      </c>
      <c r="H537" s="1" t="s">
        <v>26</v>
      </c>
      <c r="I537" s="1" t="s">
        <v>27</v>
      </c>
      <c r="J537" s="3">
        <v>116</v>
      </c>
      <c r="K537" s="1">
        <v>199</v>
      </c>
      <c r="L537" s="1" t="s">
        <v>56</v>
      </c>
      <c r="M537" s="1">
        <v>50</v>
      </c>
      <c r="N537" s="1">
        <v>80</v>
      </c>
      <c r="O537" s="1">
        <v>130</v>
      </c>
      <c r="P537" s="1">
        <v>33</v>
      </c>
      <c r="Q537" s="9">
        <f>Coffee_chain[[#This Row],[Other Expenses]]+Coffee_chain[[#This Row],[Cogs]]+Coffee_chain[[#This Row],[Marketing]]</f>
        <v>130</v>
      </c>
      <c r="R537" s="10">
        <f>(SUM(Coffee_chain[[#This Row],[Profit]])/SUM(Coffee_chain[[#This Row],[Sales]]))</f>
        <v>0.58291457286432158</v>
      </c>
      <c r="S537">
        <f>Coffee_chain[[#This Row],[Target COGS]]-Coffee_chain[[#This Row],[Cogs]]</f>
        <v>-26</v>
      </c>
      <c r="T537" s="13">
        <f>Coffee_chain[[#This Row],[Target Profit]]-Coffee_chain[[#This Row],[Profit]]</f>
        <v>-36</v>
      </c>
      <c r="U537">
        <f>Coffee_chain[[#This Row],[Target Sales]]-Coffee_chain[[#This Row],[Sales]]</f>
        <v>-69</v>
      </c>
      <c r="V537" s="42"/>
    </row>
    <row r="538" spans="1:22" ht="14.25" customHeight="1" x14ac:dyDescent="0.3">
      <c r="A538" s="1">
        <v>815</v>
      </c>
      <c r="B538" s="1">
        <v>72</v>
      </c>
      <c r="C538" s="2">
        <v>41548</v>
      </c>
      <c r="D538" s="1" t="s">
        <v>16</v>
      </c>
      <c r="E538" s="1" t="s">
        <v>17</v>
      </c>
      <c r="F538" s="1">
        <v>23</v>
      </c>
      <c r="G538" s="1" t="s">
        <v>18</v>
      </c>
      <c r="H538" s="1" t="s">
        <v>26</v>
      </c>
      <c r="I538" s="1" t="s">
        <v>54</v>
      </c>
      <c r="J538" s="3">
        <v>82</v>
      </c>
      <c r="K538" s="1">
        <v>194</v>
      </c>
      <c r="L538" s="1" t="s">
        <v>56</v>
      </c>
      <c r="M538" s="1">
        <v>50</v>
      </c>
      <c r="N538" s="1">
        <v>50</v>
      </c>
      <c r="O538" s="1">
        <v>130</v>
      </c>
      <c r="P538" s="1">
        <v>55</v>
      </c>
      <c r="Q538" s="9">
        <f>Coffee_chain[[#This Row],[Other Expenses]]+Coffee_chain[[#This Row],[Cogs]]+Coffee_chain[[#This Row],[Marketing]]</f>
        <v>150</v>
      </c>
      <c r="R538" s="10">
        <f>(SUM(Coffee_chain[[#This Row],[Profit]])/SUM(Coffee_chain[[#This Row],[Sales]]))</f>
        <v>0.42268041237113402</v>
      </c>
      <c r="S538">
        <f>Coffee_chain[[#This Row],[Target COGS]]-Coffee_chain[[#This Row],[Cogs]]</f>
        <v>-22</v>
      </c>
      <c r="T538" s="13">
        <f>Coffee_chain[[#This Row],[Target Profit]]-Coffee_chain[[#This Row],[Profit]]</f>
        <v>-32</v>
      </c>
      <c r="U538">
        <f>Coffee_chain[[#This Row],[Target Sales]]-Coffee_chain[[#This Row],[Sales]]</f>
        <v>-64</v>
      </c>
      <c r="V538" s="42"/>
    </row>
    <row r="539" spans="1:22" ht="14.25" customHeight="1" x14ac:dyDescent="0.3">
      <c r="A539" s="1">
        <v>636</v>
      </c>
      <c r="B539" s="1">
        <v>65</v>
      </c>
      <c r="C539" s="2">
        <v>41548</v>
      </c>
      <c r="D539" s="1" t="s">
        <v>32</v>
      </c>
      <c r="E539" s="1" t="s">
        <v>17</v>
      </c>
      <c r="F539" s="1">
        <v>20</v>
      </c>
      <c r="G539" s="1" t="s">
        <v>33</v>
      </c>
      <c r="H539" s="1" t="s">
        <v>38</v>
      </c>
      <c r="I539" s="1" t="s">
        <v>39</v>
      </c>
      <c r="J539" s="3">
        <v>52</v>
      </c>
      <c r="K539" s="1">
        <v>151</v>
      </c>
      <c r="L539" s="1" t="s">
        <v>51</v>
      </c>
      <c r="M539" s="1">
        <v>50</v>
      </c>
      <c r="N539" s="1">
        <v>70</v>
      </c>
      <c r="O539" s="1">
        <v>130</v>
      </c>
      <c r="P539" s="1">
        <v>42</v>
      </c>
      <c r="Q539" s="9">
        <f>Coffee_chain[[#This Row],[Other Expenses]]+Coffee_chain[[#This Row],[Cogs]]+Coffee_chain[[#This Row],[Marketing]]</f>
        <v>127</v>
      </c>
      <c r="R539" s="10">
        <f>(SUM(Coffee_chain[[#This Row],[Profit]])/SUM(Coffee_chain[[#This Row],[Sales]]))</f>
        <v>0.3443708609271523</v>
      </c>
      <c r="S539">
        <f>Coffee_chain[[#This Row],[Target COGS]]-Coffee_chain[[#This Row],[Cogs]]</f>
        <v>-15</v>
      </c>
      <c r="T539" s="13">
        <f>Coffee_chain[[#This Row],[Target Profit]]-Coffee_chain[[#This Row],[Profit]]</f>
        <v>18</v>
      </c>
      <c r="U539">
        <f>Coffee_chain[[#This Row],[Target Sales]]-Coffee_chain[[#This Row],[Sales]]</f>
        <v>-21</v>
      </c>
      <c r="V539" s="42"/>
    </row>
    <row r="540" spans="1:22" ht="14.25" customHeight="1" x14ac:dyDescent="0.3">
      <c r="A540" s="1">
        <v>417</v>
      </c>
      <c r="B540" s="1">
        <v>32</v>
      </c>
      <c r="C540" s="2">
        <v>41548</v>
      </c>
      <c r="D540" s="1" t="s">
        <v>32</v>
      </c>
      <c r="E540" s="1" t="s">
        <v>17</v>
      </c>
      <c r="F540" s="1">
        <v>8</v>
      </c>
      <c r="G540" s="1" t="s">
        <v>33</v>
      </c>
      <c r="H540" s="1" t="s">
        <v>34</v>
      </c>
      <c r="I540" s="1" t="s">
        <v>35</v>
      </c>
      <c r="J540" s="3">
        <v>42</v>
      </c>
      <c r="K540" s="1">
        <v>84</v>
      </c>
      <c r="L540" s="1" t="s">
        <v>51</v>
      </c>
      <c r="M540" s="1">
        <v>30</v>
      </c>
      <c r="N540" s="1">
        <v>80</v>
      </c>
      <c r="O540" s="1">
        <v>110</v>
      </c>
      <c r="P540" s="1">
        <v>19</v>
      </c>
      <c r="Q540" s="9">
        <f>Coffee_chain[[#This Row],[Other Expenses]]+Coffee_chain[[#This Row],[Cogs]]+Coffee_chain[[#This Row],[Marketing]]</f>
        <v>59</v>
      </c>
      <c r="R540" s="10">
        <f>(SUM(Coffee_chain[[#This Row],[Profit]])/SUM(Coffee_chain[[#This Row],[Sales]]))</f>
        <v>0.5</v>
      </c>
      <c r="S540">
        <f>Coffee_chain[[#This Row],[Target COGS]]-Coffee_chain[[#This Row],[Cogs]]</f>
        <v>-2</v>
      </c>
      <c r="T540" s="13">
        <f>Coffee_chain[[#This Row],[Target Profit]]-Coffee_chain[[#This Row],[Profit]]</f>
        <v>38</v>
      </c>
      <c r="U540">
        <f>Coffee_chain[[#This Row],[Target Sales]]-Coffee_chain[[#This Row],[Sales]]</f>
        <v>26</v>
      </c>
      <c r="V540" s="42"/>
    </row>
    <row r="541" spans="1:22" ht="14.25" customHeight="1" x14ac:dyDescent="0.3">
      <c r="A541" s="1">
        <v>405</v>
      </c>
      <c r="B541" s="1">
        <v>82</v>
      </c>
      <c r="C541" s="2">
        <v>41548</v>
      </c>
      <c r="D541" s="1" t="s">
        <v>32</v>
      </c>
      <c r="E541" s="1" t="s">
        <v>23</v>
      </c>
      <c r="F541" s="1">
        <v>27</v>
      </c>
      <c r="G541" s="1" t="s">
        <v>33</v>
      </c>
      <c r="H541" s="1" t="s">
        <v>34</v>
      </c>
      <c r="I541" s="1" t="s">
        <v>35</v>
      </c>
      <c r="J541" s="3">
        <v>96</v>
      </c>
      <c r="K541" s="1">
        <v>218</v>
      </c>
      <c r="L541" s="1" t="s">
        <v>40</v>
      </c>
      <c r="M541" s="1">
        <v>50</v>
      </c>
      <c r="N541" s="1">
        <v>60</v>
      </c>
      <c r="O541" s="1">
        <v>130</v>
      </c>
      <c r="P541" s="1">
        <v>58</v>
      </c>
      <c r="Q541" s="9">
        <f>Coffee_chain[[#This Row],[Other Expenses]]+Coffee_chain[[#This Row],[Cogs]]+Coffee_chain[[#This Row],[Marketing]]</f>
        <v>167</v>
      </c>
      <c r="R541" s="10">
        <f>(SUM(Coffee_chain[[#This Row],[Profit]])/SUM(Coffee_chain[[#This Row],[Sales]]))</f>
        <v>0.44036697247706424</v>
      </c>
      <c r="S541">
        <f>Coffee_chain[[#This Row],[Target COGS]]-Coffee_chain[[#This Row],[Cogs]]</f>
        <v>-32</v>
      </c>
      <c r="T541" s="13">
        <f>Coffee_chain[[#This Row],[Target Profit]]-Coffee_chain[[#This Row],[Profit]]</f>
        <v>-36</v>
      </c>
      <c r="U541">
        <f>Coffee_chain[[#This Row],[Target Sales]]-Coffee_chain[[#This Row],[Sales]]</f>
        <v>-88</v>
      </c>
      <c r="V541" s="42"/>
    </row>
    <row r="542" spans="1:22" ht="14.25" customHeight="1" x14ac:dyDescent="0.3">
      <c r="A542" s="1">
        <v>414</v>
      </c>
      <c r="B542" s="1">
        <v>56</v>
      </c>
      <c r="C542" s="2">
        <v>41548</v>
      </c>
      <c r="D542" s="1" t="s">
        <v>32</v>
      </c>
      <c r="E542" s="1" t="s">
        <v>17</v>
      </c>
      <c r="F542" s="1">
        <v>21</v>
      </c>
      <c r="G542" s="1" t="s">
        <v>33</v>
      </c>
      <c r="H542" s="1" t="s">
        <v>38</v>
      </c>
      <c r="I542" s="1" t="s">
        <v>43</v>
      </c>
      <c r="J542" s="3">
        <v>22</v>
      </c>
      <c r="K542" s="1">
        <v>134</v>
      </c>
      <c r="L542" s="1" t="s">
        <v>52</v>
      </c>
      <c r="M542" s="1">
        <v>40</v>
      </c>
      <c r="N542" s="1">
        <v>50</v>
      </c>
      <c r="O542" s="1">
        <v>120</v>
      </c>
      <c r="P542" s="1">
        <v>55</v>
      </c>
      <c r="Q542" s="9">
        <f>Coffee_chain[[#This Row],[Other Expenses]]+Coffee_chain[[#This Row],[Cogs]]+Coffee_chain[[#This Row],[Marketing]]</f>
        <v>132</v>
      </c>
      <c r="R542" s="10">
        <f>(SUM(Coffee_chain[[#This Row],[Profit]])/SUM(Coffee_chain[[#This Row],[Sales]]))</f>
        <v>0.16417910447761194</v>
      </c>
      <c r="S542">
        <f>Coffee_chain[[#This Row],[Target COGS]]-Coffee_chain[[#This Row],[Cogs]]</f>
        <v>-16</v>
      </c>
      <c r="T542" s="13">
        <f>Coffee_chain[[#This Row],[Target Profit]]-Coffee_chain[[#This Row],[Profit]]</f>
        <v>28</v>
      </c>
      <c r="U542">
        <f>Coffee_chain[[#This Row],[Target Sales]]-Coffee_chain[[#This Row],[Sales]]</f>
        <v>-14</v>
      </c>
      <c r="V542" s="42"/>
    </row>
    <row r="543" spans="1:22" ht="14.25" customHeight="1" x14ac:dyDescent="0.3">
      <c r="A543" s="1">
        <v>405</v>
      </c>
      <c r="B543" s="1">
        <v>91</v>
      </c>
      <c r="C543" s="2">
        <v>41548</v>
      </c>
      <c r="D543" s="1" t="s">
        <v>32</v>
      </c>
      <c r="E543" s="1" t="s">
        <v>23</v>
      </c>
      <c r="F543" s="1">
        <v>28</v>
      </c>
      <c r="G543" s="1" t="s">
        <v>33</v>
      </c>
      <c r="H543" s="1" t="s">
        <v>34</v>
      </c>
      <c r="I543" s="1" t="s">
        <v>47</v>
      </c>
      <c r="J543" s="3">
        <v>113</v>
      </c>
      <c r="K543" s="1">
        <v>232</v>
      </c>
      <c r="L543" s="1" t="s">
        <v>40</v>
      </c>
      <c r="M543" s="1">
        <v>50</v>
      </c>
      <c r="N543" s="1">
        <v>70</v>
      </c>
      <c r="O543" s="1">
        <v>130</v>
      </c>
      <c r="P543" s="1">
        <v>51</v>
      </c>
      <c r="Q543" s="9">
        <f>Coffee_chain[[#This Row],[Other Expenses]]+Coffee_chain[[#This Row],[Cogs]]+Coffee_chain[[#This Row],[Marketing]]</f>
        <v>170</v>
      </c>
      <c r="R543" s="10">
        <f>(SUM(Coffee_chain[[#This Row],[Profit]])/SUM(Coffee_chain[[#This Row],[Sales]]))</f>
        <v>0.48706896551724138</v>
      </c>
      <c r="S543">
        <f>Coffee_chain[[#This Row],[Target COGS]]-Coffee_chain[[#This Row],[Cogs]]</f>
        <v>-41</v>
      </c>
      <c r="T543" s="13">
        <f>Coffee_chain[[#This Row],[Target Profit]]-Coffee_chain[[#This Row],[Profit]]</f>
        <v>-43</v>
      </c>
      <c r="U543">
        <f>Coffee_chain[[#This Row],[Target Sales]]-Coffee_chain[[#This Row],[Sales]]</f>
        <v>-102</v>
      </c>
      <c r="V543" s="42"/>
    </row>
    <row r="544" spans="1:22" ht="14.25" customHeight="1" x14ac:dyDescent="0.3">
      <c r="A544" s="1">
        <v>715</v>
      </c>
      <c r="B544" s="1">
        <v>60</v>
      </c>
      <c r="C544" s="2">
        <v>41548</v>
      </c>
      <c r="D544" s="1" t="s">
        <v>32</v>
      </c>
      <c r="E544" s="1" t="s">
        <v>17</v>
      </c>
      <c r="F544" s="1">
        <v>18</v>
      </c>
      <c r="G544" s="1" t="s">
        <v>18</v>
      </c>
      <c r="H544" s="1" t="s">
        <v>19</v>
      </c>
      <c r="I544" s="1" t="s">
        <v>50</v>
      </c>
      <c r="J544" s="3">
        <v>85</v>
      </c>
      <c r="K544" s="1">
        <v>169</v>
      </c>
      <c r="L544" s="1" t="s">
        <v>52</v>
      </c>
      <c r="M544" s="1">
        <v>40</v>
      </c>
      <c r="N544" s="1">
        <v>80</v>
      </c>
      <c r="O544" s="1">
        <v>120</v>
      </c>
      <c r="P544" s="1">
        <v>42</v>
      </c>
      <c r="Q544" s="9">
        <f>Coffee_chain[[#This Row],[Other Expenses]]+Coffee_chain[[#This Row],[Cogs]]+Coffee_chain[[#This Row],[Marketing]]</f>
        <v>120</v>
      </c>
      <c r="R544" s="10">
        <f>(SUM(Coffee_chain[[#This Row],[Profit]])/SUM(Coffee_chain[[#This Row],[Sales]]))</f>
        <v>0.50295857988165682</v>
      </c>
      <c r="S544">
        <f>Coffee_chain[[#This Row],[Target COGS]]-Coffee_chain[[#This Row],[Cogs]]</f>
        <v>-20</v>
      </c>
      <c r="T544" s="13">
        <f>Coffee_chain[[#This Row],[Target Profit]]-Coffee_chain[[#This Row],[Profit]]</f>
        <v>-5</v>
      </c>
      <c r="U544">
        <f>Coffee_chain[[#This Row],[Target Sales]]-Coffee_chain[[#This Row],[Sales]]</f>
        <v>-49</v>
      </c>
      <c r="V544" s="42"/>
    </row>
    <row r="545" spans="1:22" ht="14.25" customHeight="1" x14ac:dyDescent="0.3">
      <c r="A545" s="1">
        <v>937</v>
      </c>
      <c r="B545" s="1">
        <v>55</v>
      </c>
      <c r="C545" s="2">
        <v>41579</v>
      </c>
      <c r="D545" s="1" t="s">
        <v>16</v>
      </c>
      <c r="E545" s="1" t="s">
        <v>17</v>
      </c>
      <c r="F545" s="1">
        <v>20</v>
      </c>
      <c r="G545" s="1" t="s">
        <v>33</v>
      </c>
      <c r="H545" s="1" t="s">
        <v>34</v>
      </c>
      <c r="I545" s="1" t="s">
        <v>35</v>
      </c>
      <c r="J545" s="3">
        <v>24</v>
      </c>
      <c r="K545" s="1">
        <v>132</v>
      </c>
      <c r="L545" s="1" t="s">
        <v>58</v>
      </c>
      <c r="M545" s="1">
        <v>70</v>
      </c>
      <c r="N545" s="1">
        <v>40</v>
      </c>
      <c r="O545" s="1">
        <v>150</v>
      </c>
      <c r="P545" s="1">
        <v>53</v>
      </c>
      <c r="Q545" s="9">
        <f>Coffee_chain[[#This Row],[Other Expenses]]+Coffee_chain[[#This Row],[Cogs]]+Coffee_chain[[#This Row],[Marketing]]</f>
        <v>128</v>
      </c>
      <c r="R545" s="10">
        <f>(SUM(Coffee_chain[[#This Row],[Profit]])/SUM(Coffee_chain[[#This Row],[Sales]]))</f>
        <v>0.18181818181818182</v>
      </c>
      <c r="S545">
        <f>Coffee_chain[[#This Row],[Target COGS]]-Coffee_chain[[#This Row],[Cogs]]</f>
        <v>15</v>
      </c>
      <c r="T545" s="13">
        <f>Coffee_chain[[#This Row],[Target Profit]]-Coffee_chain[[#This Row],[Profit]]</f>
        <v>16</v>
      </c>
      <c r="U545">
        <f>Coffee_chain[[#This Row],[Target Sales]]-Coffee_chain[[#This Row],[Sales]]</f>
        <v>18</v>
      </c>
      <c r="V545" s="42"/>
    </row>
    <row r="546" spans="1:22" ht="14.25" customHeight="1" x14ac:dyDescent="0.3">
      <c r="A546" s="1">
        <v>234</v>
      </c>
      <c r="B546" s="1">
        <v>59</v>
      </c>
      <c r="C546" s="2">
        <v>41579</v>
      </c>
      <c r="D546" s="1" t="s">
        <v>16</v>
      </c>
      <c r="E546" s="1" t="s">
        <v>17</v>
      </c>
      <c r="F546" s="1">
        <v>19</v>
      </c>
      <c r="G546" s="1" t="s">
        <v>33</v>
      </c>
      <c r="H546" s="1" t="s">
        <v>38</v>
      </c>
      <c r="I546" s="1" t="s">
        <v>43</v>
      </c>
      <c r="J546" s="3">
        <v>49</v>
      </c>
      <c r="K546" s="1">
        <v>147</v>
      </c>
      <c r="L546" s="1" t="s">
        <v>58</v>
      </c>
      <c r="M546" s="1">
        <v>50</v>
      </c>
      <c r="N546" s="1">
        <v>50</v>
      </c>
      <c r="O546" s="1">
        <v>130</v>
      </c>
      <c r="P546" s="1">
        <v>46</v>
      </c>
      <c r="Q546" s="9">
        <f>Coffee_chain[[#This Row],[Other Expenses]]+Coffee_chain[[#This Row],[Cogs]]+Coffee_chain[[#This Row],[Marketing]]</f>
        <v>124</v>
      </c>
      <c r="R546" s="10">
        <f>(SUM(Coffee_chain[[#This Row],[Profit]])/SUM(Coffee_chain[[#This Row],[Sales]]))</f>
        <v>0.33333333333333331</v>
      </c>
      <c r="S546">
        <f>Coffee_chain[[#This Row],[Target COGS]]-Coffee_chain[[#This Row],[Cogs]]</f>
        <v>-9</v>
      </c>
      <c r="T546" s="13">
        <f>Coffee_chain[[#This Row],[Target Profit]]-Coffee_chain[[#This Row],[Profit]]</f>
        <v>1</v>
      </c>
      <c r="U546">
        <f>Coffee_chain[[#This Row],[Target Sales]]-Coffee_chain[[#This Row],[Sales]]</f>
        <v>-17</v>
      </c>
      <c r="V546" s="42"/>
    </row>
    <row r="547" spans="1:22" ht="14.25" customHeight="1" x14ac:dyDescent="0.3">
      <c r="A547" s="1">
        <v>209</v>
      </c>
      <c r="B547" s="1">
        <v>75</v>
      </c>
      <c r="C547" s="2">
        <v>41579</v>
      </c>
      <c r="D547" s="1" t="s">
        <v>16</v>
      </c>
      <c r="E547" s="1" t="s">
        <v>29</v>
      </c>
      <c r="F547" s="1">
        <v>24</v>
      </c>
      <c r="G547" s="1" t="s">
        <v>18</v>
      </c>
      <c r="H547" s="1" t="s">
        <v>26</v>
      </c>
      <c r="I547" s="1" t="s">
        <v>30</v>
      </c>
      <c r="J547" s="3">
        <v>88</v>
      </c>
      <c r="K547" s="1">
        <v>201</v>
      </c>
      <c r="L547" s="1" t="s">
        <v>31</v>
      </c>
      <c r="M547" s="1">
        <v>50</v>
      </c>
      <c r="N547" s="1">
        <v>40</v>
      </c>
      <c r="O547" s="1">
        <v>130</v>
      </c>
      <c r="P547" s="1">
        <v>55</v>
      </c>
      <c r="Q547" s="9">
        <f>Coffee_chain[[#This Row],[Other Expenses]]+Coffee_chain[[#This Row],[Cogs]]+Coffee_chain[[#This Row],[Marketing]]</f>
        <v>154</v>
      </c>
      <c r="R547" s="10">
        <f>(SUM(Coffee_chain[[#This Row],[Profit]])/SUM(Coffee_chain[[#This Row],[Sales]]))</f>
        <v>0.43781094527363185</v>
      </c>
      <c r="S547">
        <f>Coffee_chain[[#This Row],[Target COGS]]-Coffee_chain[[#This Row],[Cogs]]</f>
        <v>-25</v>
      </c>
      <c r="T547" s="13">
        <f>Coffee_chain[[#This Row],[Target Profit]]-Coffee_chain[[#This Row],[Profit]]</f>
        <v>-48</v>
      </c>
      <c r="U547">
        <f>Coffee_chain[[#This Row],[Target Sales]]-Coffee_chain[[#This Row],[Sales]]</f>
        <v>-71</v>
      </c>
      <c r="V547" s="42"/>
    </row>
    <row r="548" spans="1:22" ht="14.25" customHeight="1" x14ac:dyDescent="0.3">
      <c r="A548" s="1">
        <v>417</v>
      </c>
      <c r="B548" s="1">
        <v>69</v>
      </c>
      <c r="C548" s="2">
        <v>41579</v>
      </c>
      <c r="D548" s="1" t="s">
        <v>32</v>
      </c>
      <c r="E548" s="1" t="s">
        <v>17</v>
      </c>
      <c r="F548" s="1">
        <v>21</v>
      </c>
      <c r="G548" s="1" t="s">
        <v>33</v>
      </c>
      <c r="H548" s="1" t="s">
        <v>38</v>
      </c>
      <c r="I548" s="1" t="s">
        <v>39</v>
      </c>
      <c r="J548" s="3">
        <v>56</v>
      </c>
      <c r="K548" s="1">
        <v>160</v>
      </c>
      <c r="L548" s="1" t="s">
        <v>51</v>
      </c>
      <c r="M548" s="1">
        <v>60</v>
      </c>
      <c r="N548" s="1">
        <v>40</v>
      </c>
      <c r="O548" s="1">
        <v>140</v>
      </c>
      <c r="P548" s="1">
        <v>43</v>
      </c>
      <c r="Q548" s="9">
        <f>Coffee_chain[[#This Row],[Other Expenses]]+Coffee_chain[[#This Row],[Cogs]]+Coffee_chain[[#This Row],[Marketing]]</f>
        <v>133</v>
      </c>
      <c r="R548" s="10">
        <f>(SUM(Coffee_chain[[#This Row],[Profit]])/SUM(Coffee_chain[[#This Row],[Sales]]))</f>
        <v>0.35</v>
      </c>
      <c r="S548">
        <f>Coffee_chain[[#This Row],[Target COGS]]-Coffee_chain[[#This Row],[Cogs]]</f>
        <v>-9</v>
      </c>
      <c r="T548" s="13">
        <f>Coffee_chain[[#This Row],[Target Profit]]-Coffee_chain[[#This Row],[Profit]]</f>
        <v>-16</v>
      </c>
      <c r="U548">
        <f>Coffee_chain[[#This Row],[Target Sales]]-Coffee_chain[[#This Row],[Sales]]</f>
        <v>-20</v>
      </c>
      <c r="V548" s="42"/>
    </row>
    <row r="549" spans="1:22" ht="14.25" customHeight="1" x14ac:dyDescent="0.3">
      <c r="A549" s="1">
        <v>503</v>
      </c>
      <c r="B549" s="1">
        <v>46</v>
      </c>
      <c r="C549" s="2">
        <v>41579</v>
      </c>
      <c r="D549" s="1" t="s">
        <v>32</v>
      </c>
      <c r="E549" s="1" t="s">
        <v>29</v>
      </c>
      <c r="F549" s="1">
        <v>14</v>
      </c>
      <c r="G549" s="1" t="s">
        <v>33</v>
      </c>
      <c r="H549" s="1" t="s">
        <v>38</v>
      </c>
      <c r="I549" s="1" t="s">
        <v>39</v>
      </c>
      <c r="J549" s="3">
        <v>47</v>
      </c>
      <c r="K549" s="1">
        <v>121</v>
      </c>
      <c r="L549" s="1" t="s">
        <v>49</v>
      </c>
      <c r="M549" s="1">
        <v>50</v>
      </c>
      <c r="N549" s="1">
        <v>50</v>
      </c>
      <c r="O549" s="1">
        <v>130</v>
      </c>
      <c r="P549" s="1">
        <v>36</v>
      </c>
      <c r="Q549" s="9">
        <f>Coffee_chain[[#This Row],[Other Expenses]]+Coffee_chain[[#This Row],[Cogs]]+Coffee_chain[[#This Row],[Marketing]]</f>
        <v>96</v>
      </c>
      <c r="R549" s="10">
        <f>(SUM(Coffee_chain[[#This Row],[Profit]])/SUM(Coffee_chain[[#This Row],[Sales]]))</f>
        <v>0.38842975206611569</v>
      </c>
      <c r="S549">
        <f>Coffee_chain[[#This Row],[Target COGS]]-Coffee_chain[[#This Row],[Cogs]]</f>
        <v>4</v>
      </c>
      <c r="T549" s="13">
        <f>Coffee_chain[[#This Row],[Target Profit]]-Coffee_chain[[#This Row],[Profit]]</f>
        <v>3</v>
      </c>
      <c r="U549">
        <f>Coffee_chain[[#This Row],[Target Sales]]-Coffee_chain[[#This Row],[Sales]]</f>
        <v>9</v>
      </c>
      <c r="V549" s="42"/>
    </row>
    <row r="550" spans="1:22" ht="14.25" customHeight="1" x14ac:dyDescent="0.3">
      <c r="A550" s="1">
        <v>425</v>
      </c>
      <c r="B550" s="1">
        <v>75</v>
      </c>
      <c r="C550" s="2">
        <v>41579</v>
      </c>
      <c r="D550" s="1" t="s">
        <v>32</v>
      </c>
      <c r="E550" s="1" t="s">
        <v>29</v>
      </c>
      <c r="F550" s="1">
        <v>23</v>
      </c>
      <c r="G550" s="1" t="s">
        <v>33</v>
      </c>
      <c r="H550" s="1" t="s">
        <v>34</v>
      </c>
      <c r="I550" s="1" t="s">
        <v>35</v>
      </c>
      <c r="J550" s="3">
        <v>67</v>
      </c>
      <c r="K550" s="1">
        <v>175</v>
      </c>
      <c r="L550" s="1" t="s">
        <v>53</v>
      </c>
      <c r="M550" s="1">
        <v>70</v>
      </c>
      <c r="N550" s="1">
        <v>40</v>
      </c>
      <c r="O550" s="1">
        <v>150</v>
      </c>
      <c r="P550" s="1">
        <v>44</v>
      </c>
      <c r="Q550" s="9">
        <f>Coffee_chain[[#This Row],[Other Expenses]]+Coffee_chain[[#This Row],[Cogs]]+Coffee_chain[[#This Row],[Marketing]]</f>
        <v>142</v>
      </c>
      <c r="R550" s="10">
        <f>(SUM(Coffee_chain[[#This Row],[Profit]])/SUM(Coffee_chain[[#This Row],[Sales]]))</f>
        <v>0.38285714285714284</v>
      </c>
      <c r="S550">
        <f>Coffee_chain[[#This Row],[Target COGS]]-Coffee_chain[[#This Row],[Cogs]]</f>
        <v>-5</v>
      </c>
      <c r="T550" s="13">
        <f>Coffee_chain[[#This Row],[Target Profit]]-Coffee_chain[[#This Row],[Profit]]</f>
        <v>-27</v>
      </c>
      <c r="U550">
        <f>Coffee_chain[[#This Row],[Target Sales]]-Coffee_chain[[#This Row],[Sales]]</f>
        <v>-25</v>
      </c>
      <c r="V550" s="42"/>
    </row>
    <row r="551" spans="1:22" ht="14.25" customHeight="1" x14ac:dyDescent="0.3">
      <c r="A551" s="1">
        <v>475</v>
      </c>
      <c r="B551" s="1">
        <v>61</v>
      </c>
      <c r="C551" s="2">
        <v>41579</v>
      </c>
      <c r="D551" s="1" t="s">
        <v>32</v>
      </c>
      <c r="E551" s="1" t="s">
        <v>25</v>
      </c>
      <c r="F551" s="1">
        <v>55</v>
      </c>
      <c r="G551" s="1" t="s">
        <v>33</v>
      </c>
      <c r="H551" s="1" t="s">
        <v>34</v>
      </c>
      <c r="I551" s="1" t="s">
        <v>46</v>
      </c>
      <c r="J551" s="3">
        <v>3</v>
      </c>
      <c r="K551" s="1">
        <v>157</v>
      </c>
      <c r="L551" s="1" t="s">
        <v>37</v>
      </c>
      <c r="M551" s="1">
        <v>60</v>
      </c>
      <c r="N551" s="1">
        <v>10</v>
      </c>
      <c r="O551" s="1">
        <v>140</v>
      </c>
      <c r="P551" s="1">
        <v>84</v>
      </c>
      <c r="Q551" s="9">
        <f>Coffee_chain[[#This Row],[Other Expenses]]+Coffee_chain[[#This Row],[Cogs]]+Coffee_chain[[#This Row],[Marketing]]</f>
        <v>200</v>
      </c>
      <c r="R551" s="10">
        <f>(SUM(Coffee_chain[[#This Row],[Profit]])/SUM(Coffee_chain[[#This Row],[Sales]]))</f>
        <v>1.9108280254777069E-2</v>
      </c>
      <c r="S551">
        <f>Coffee_chain[[#This Row],[Target COGS]]-Coffee_chain[[#This Row],[Cogs]]</f>
        <v>-1</v>
      </c>
      <c r="T551" s="13">
        <f>Coffee_chain[[#This Row],[Target Profit]]-Coffee_chain[[#This Row],[Profit]]</f>
        <v>7</v>
      </c>
      <c r="U551">
        <f>Coffee_chain[[#This Row],[Target Sales]]-Coffee_chain[[#This Row],[Sales]]</f>
        <v>-17</v>
      </c>
      <c r="V551" s="42"/>
    </row>
    <row r="552" spans="1:22" ht="14.25" customHeight="1" x14ac:dyDescent="0.3">
      <c r="A552" s="1">
        <v>318</v>
      </c>
      <c r="B552" s="1">
        <v>47</v>
      </c>
      <c r="C552" s="2">
        <v>41579</v>
      </c>
      <c r="D552" s="1" t="s">
        <v>32</v>
      </c>
      <c r="E552" s="1" t="s">
        <v>23</v>
      </c>
      <c r="F552" s="1">
        <v>13</v>
      </c>
      <c r="G552" s="1" t="s">
        <v>33</v>
      </c>
      <c r="H552" s="1" t="s">
        <v>38</v>
      </c>
      <c r="I552" s="1" t="s">
        <v>45</v>
      </c>
      <c r="J552" s="3">
        <v>65</v>
      </c>
      <c r="K552" s="1">
        <v>123</v>
      </c>
      <c r="L552" s="1" t="s">
        <v>48</v>
      </c>
      <c r="M552" s="1">
        <v>50</v>
      </c>
      <c r="N552" s="1">
        <v>60</v>
      </c>
      <c r="O552" s="1">
        <v>130</v>
      </c>
      <c r="P552" s="1">
        <v>24</v>
      </c>
      <c r="Q552" s="9">
        <f>Coffee_chain[[#This Row],[Other Expenses]]+Coffee_chain[[#This Row],[Cogs]]+Coffee_chain[[#This Row],[Marketing]]</f>
        <v>84</v>
      </c>
      <c r="R552" s="10">
        <f>(SUM(Coffee_chain[[#This Row],[Profit]])/SUM(Coffee_chain[[#This Row],[Sales]]))</f>
        <v>0.52845528455284552</v>
      </c>
      <c r="S552">
        <f>Coffee_chain[[#This Row],[Target COGS]]-Coffee_chain[[#This Row],[Cogs]]</f>
        <v>3</v>
      </c>
      <c r="T552" s="13">
        <f>Coffee_chain[[#This Row],[Target Profit]]-Coffee_chain[[#This Row],[Profit]]</f>
        <v>-5</v>
      </c>
      <c r="U552">
        <f>Coffee_chain[[#This Row],[Target Sales]]-Coffee_chain[[#This Row],[Sales]]</f>
        <v>7</v>
      </c>
      <c r="V552" s="42"/>
    </row>
    <row r="553" spans="1:22" ht="14.25" customHeight="1" x14ac:dyDescent="0.3">
      <c r="A553" s="1">
        <v>971</v>
      </c>
      <c r="B553" s="1">
        <v>52</v>
      </c>
      <c r="C553" s="2">
        <v>41579</v>
      </c>
      <c r="D553" s="1" t="s">
        <v>32</v>
      </c>
      <c r="E553" s="1" t="s">
        <v>29</v>
      </c>
      <c r="F553" s="1">
        <v>47</v>
      </c>
      <c r="G553" s="1" t="s">
        <v>33</v>
      </c>
      <c r="H553" s="1" t="s">
        <v>38</v>
      </c>
      <c r="I553" s="1" t="s">
        <v>43</v>
      </c>
      <c r="J553" s="3">
        <v>-6</v>
      </c>
      <c r="K553" s="1">
        <v>133</v>
      </c>
      <c r="L553" s="1" t="s">
        <v>49</v>
      </c>
      <c r="M553" s="1">
        <v>60</v>
      </c>
      <c r="N553" s="1">
        <v>10</v>
      </c>
      <c r="O553" s="1">
        <v>140</v>
      </c>
      <c r="P553" s="1">
        <v>77</v>
      </c>
      <c r="Q553" s="9">
        <f>Coffee_chain[[#This Row],[Other Expenses]]+Coffee_chain[[#This Row],[Cogs]]+Coffee_chain[[#This Row],[Marketing]]</f>
        <v>176</v>
      </c>
      <c r="R553" s="10">
        <f>(SUM(Coffee_chain[[#This Row],[Profit]])/SUM(Coffee_chain[[#This Row],[Sales]]))</f>
        <v>-4.5112781954887216E-2</v>
      </c>
      <c r="S553">
        <f>Coffee_chain[[#This Row],[Target COGS]]-Coffee_chain[[#This Row],[Cogs]]</f>
        <v>8</v>
      </c>
      <c r="T553" s="13">
        <f>Coffee_chain[[#This Row],[Target Profit]]-Coffee_chain[[#This Row],[Profit]]</f>
        <v>16</v>
      </c>
      <c r="U553">
        <f>Coffee_chain[[#This Row],[Target Sales]]-Coffee_chain[[#This Row],[Sales]]</f>
        <v>7</v>
      </c>
      <c r="V553" s="42"/>
    </row>
    <row r="554" spans="1:22" ht="14.25" customHeight="1" x14ac:dyDescent="0.3">
      <c r="A554" s="1">
        <v>435</v>
      </c>
      <c r="B554" s="1">
        <v>53</v>
      </c>
      <c r="C554" s="2">
        <v>41579</v>
      </c>
      <c r="D554" s="1" t="s">
        <v>32</v>
      </c>
      <c r="E554" s="1" t="s">
        <v>29</v>
      </c>
      <c r="F554" s="1">
        <v>17</v>
      </c>
      <c r="G554" s="1" t="s">
        <v>33</v>
      </c>
      <c r="H554" s="1" t="s">
        <v>38</v>
      </c>
      <c r="I554" s="1" t="s">
        <v>45</v>
      </c>
      <c r="J554" s="3">
        <v>40</v>
      </c>
      <c r="K554" s="1">
        <v>132</v>
      </c>
      <c r="L554" s="1" t="s">
        <v>42</v>
      </c>
      <c r="M554" s="1">
        <v>60</v>
      </c>
      <c r="N554" s="1">
        <v>50</v>
      </c>
      <c r="O554" s="1">
        <v>140</v>
      </c>
      <c r="P554" s="1">
        <v>44</v>
      </c>
      <c r="Q554" s="9">
        <f>Coffee_chain[[#This Row],[Other Expenses]]+Coffee_chain[[#This Row],[Cogs]]+Coffee_chain[[#This Row],[Marketing]]</f>
        <v>114</v>
      </c>
      <c r="R554" s="10">
        <f>(SUM(Coffee_chain[[#This Row],[Profit]])/SUM(Coffee_chain[[#This Row],[Sales]]))</f>
        <v>0.30303030303030304</v>
      </c>
      <c r="S554">
        <f>Coffee_chain[[#This Row],[Target COGS]]-Coffee_chain[[#This Row],[Cogs]]</f>
        <v>7</v>
      </c>
      <c r="T554" s="13">
        <f>Coffee_chain[[#This Row],[Target Profit]]-Coffee_chain[[#This Row],[Profit]]</f>
        <v>10</v>
      </c>
      <c r="U554">
        <f>Coffee_chain[[#This Row],[Target Sales]]-Coffee_chain[[#This Row],[Sales]]</f>
        <v>8</v>
      </c>
      <c r="V554" s="42"/>
    </row>
    <row r="555" spans="1:22" ht="14.25" customHeight="1" x14ac:dyDescent="0.3">
      <c r="A555" s="1">
        <v>541</v>
      </c>
      <c r="B555" s="1">
        <v>59</v>
      </c>
      <c r="C555" s="2">
        <v>41579</v>
      </c>
      <c r="D555" s="1" t="s">
        <v>32</v>
      </c>
      <c r="E555" s="1" t="s">
        <v>29</v>
      </c>
      <c r="F555" s="1">
        <v>19</v>
      </c>
      <c r="G555" s="1" t="s">
        <v>33</v>
      </c>
      <c r="H555" s="1" t="s">
        <v>34</v>
      </c>
      <c r="I555" s="1" t="s">
        <v>46</v>
      </c>
      <c r="J555" s="3">
        <v>49</v>
      </c>
      <c r="K555" s="1">
        <v>147</v>
      </c>
      <c r="L555" s="1" t="s">
        <v>49</v>
      </c>
      <c r="M555" s="1">
        <v>50</v>
      </c>
      <c r="N555" s="1">
        <v>50</v>
      </c>
      <c r="O555" s="1">
        <v>130</v>
      </c>
      <c r="P555" s="1">
        <v>46</v>
      </c>
      <c r="Q555" s="9">
        <f>Coffee_chain[[#This Row],[Other Expenses]]+Coffee_chain[[#This Row],[Cogs]]+Coffee_chain[[#This Row],[Marketing]]</f>
        <v>124</v>
      </c>
      <c r="R555" s="10">
        <f>(SUM(Coffee_chain[[#This Row],[Profit]])/SUM(Coffee_chain[[#This Row],[Sales]]))</f>
        <v>0.33333333333333331</v>
      </c>
      <c r="S555">
        <f>Coffee_chain[[#This Row],[Target COGS]]-Coffee_chain[[#This Row],[Cogs]]</f>
        <v>-9</v>
      </c>
      <c r="T555" s="13">
        <f>Coffee_chain[[#This Row],[Target Profit]]-Coffee_chain[[#This Row],[Profit]]</f>
        <v>1</v>
      </c>
      <c r="U555">
        <f>Coffee_chain[[#This Row],[Target Sales]]-Coffee_chain[[#This Row],[Sales]]</f>
        <v>-17</v>
      </c>
      <c r="V555" s="42"/>
    </row>
    <row r="556" spans="1:22" ht="14.25" customHeight="1" x14ac:dyDescent="0.3">
      <c r="A556" s="1">
        <v>262</v>
      </c>
      <c r="B556" s="1">
        <v>53</v>
      </c>
      <c r="C556" s="2">
        <v>41579</v>
      </c>
      <c r="D556" s="1" t="s">
        <v>32</v>
      </c>
      <c r="E556" s="1" t="s">
        <v>17</v>
      </c>
      <c r="F556" s="1">
        <v>16</v>
      </c>
      <c r="G556" s="1" t="s">
        <v>18</v>
      </c>
      <c r="H556" s="1" t="s">
        <v>19</v>
      </c>
      <c r="I556" s="1" t="s">
        <v>50</v>
      </c>
      <c r="J556" s="3">
        <v>71</v>
      </c>
      <c r="K556" s="1">
        <v>150</v>
      </c>
      <c r="L556" s="1" t="s">
        <v>52</v>
      </c>
      <c r="M556" s="1">
        <v>50</v>
      </c>
      <c r="N556" s="1">
        <v>50</v>
      </c>
      <c r="O556" s="1">
        <v>130</v>
      </c>
      <c r="P556" s="1">
        <v>40</v>
      </c>
      <c r="Q556" s="9">
        <f>Coffee_chain[[#This Row],[Other Expenses]]+Coffee_chain[[#This Row],[Cogs]]+Coffee_chain[[#This Row],[Marketing]]</f>
        <v>109</v>
      </c>
      <c r="R556" s="10">
        <f>(SUM(Coffee_chain[[#This Row],[Profit]])/SUM(Coffee_chain[[#This Row],[Sales]]))</f>
        <v>0.47333333333333333</v>
      </c>
      <c r="S556">
        <f>Coffee_chain[[#This Row],[Target COGS]]-Coffee_chain[[#This Row],[Cogs]]</f>
        <v>-3</v>
      </c>
      <c r="T556" s="13">
        <f>Coffee_chain[[#This Row],[Target Profit]]-Coffee_chain[[#This Row],[Profit]]</f>
        <v>-21</v>
      </c>
      <c r="U556">
        <f>Coffee_chain[[#This Row],[Target Sales]]-Coffee_chain[[#This Row],[Sales]]</f>
        <v>-20</v>
      </c>
      <c r="V556" s="42"/>
    </row>
    <row r="557" spans="1:22" ht="14.25" customHeight="1" x14ac:dyDescent="0.3">
      <c r="A557" s="1">
        <v>860</v>
      </c>
      <c r="B557" s="1">
        <v>54</v>
      </c>
      <c r="C557" s="2">
        <v>41579</v>
      </c>
      <c r="D557" s="1" t="s">
        <v>32</v>
      </c>
      <c r="E557" s="1" t="s">
        <v>25</v>
      </c>
      <c r="F557" s="1">
        <v>15</v>
      </c>
      <c r="G557" s="1" t="s">
        <v>18</v>
      </c>
      <c r="H557" s="1" t="s">
        <v>26</v>
      </c>
      <c r="I557" s="1" t="s">
        <v>27</v>
      </c>
      <c r="J557" s="3">
        <v>76</v>
      </c>
      <c r="K557" s="1">
        <v>141</v>
      </c>
      <c r="L557" s="1" t="s">
        <v>37</v>
      </c>
      <c r="M557" s="1">
        <v>50</v>
      </c>
      <c r="N557" s="1">
        <v>60</v>
      </c>
      <c r="O557" s="1">
        <v>130</v>
      </c>
      <c r="P557" s="1">
        <v>27</v>
      </c>
      <c r="Q557" s="9">
        <f>Coffee_chain[[#This Row],[Other Expenses]]+Coffee_chain[[#This Row],[Cogs]]+Coffee_chain[[#This Row],[Marketing]]</f>
        <v>96</v>
      </c>
      <c r="R557" s="10">
        <f>(SUM(Coffee_chain[[#This Row],[Profit]])/SUM(Coffee_chain[[#This Row],[Sales]]))</f>
        <v>0.53900709219858156</v>
      </c>
      <c r="S557">
        <f>Coffee_chain[[#This Row],[Target COGS]]-Coffee_chain[[#This Row],[Cogs]]</f>
        <v>-4</v>
      </c>
      <c r="T557" s="13">
        <f>Coffee_chain[[#This Row],[Target Profit]]-Coffee_chain[[#This Row],[Profit]]</f>
        <v>-16</v>
      </c>
      <c r="U557">
        <f>Coffee_chain[[#This Row],[Target Sales]]-Coffee_chain[[#This Row],[Sales]]</f>
        <v>-11</v>
      </c>
      <c r="V557" s="42"/>
    </row>
    <row r="558" spans="1:22" ht="14.25" customHeight="1" x14ac:dyDescent="0.3">
      <c r="A558" s="1">
        <v>419</v>
      </c>
      <c r="B558" s="1">
        <v>46</v>
      </c>
      <c r="C558" s="2">
        <v>41609</v>
      </c>
      <c r="D558" s="1" t="s">
        <v>16</v>
      </c>
      <c r="E558" s="1" t="s">
        <v>17</v>
      </c>
      <c r="F558" s="1">
        <v>17</v>
      </c>
      <c r="G558" s="1" t="s">
        <v>33</v>
      </c>
      <c r="H558" s="1" t="s">
        <v>34</v>
      </c>
      <c r="I558" s="1" t="s">
        <v>35</v>
      </c>
      <c r="J558" s="3">
        <v>9</v>
      </c>
      <c r="K558" s="1">
        <v>110</v>
      </c>
      <c r="L558" s="1" t="s">
        <v>58</v>
      </c>
      <c r="M558" s="1">
        <v>50</v>
      </c>
      <c r="N558" s="1">
        <v>40</v>
      </c>
      <c r="O558" s="1">
        <v>130</v>
      </c>
      <c r="P558" s="1">
        <v>51</v>
      </c>
      <c r="Q558" s="9">
        <f>Coffee_chain[[#This Row],[Other Expenses]]+Coffee_chain[[#This Row],[Cogs]]+Coffee_chain[[#This Row],[Marketing]]</f>
        <v>114</v>
      </c>
      <c r="R558" s="10">
        <f>(SUM(Coffee_chain[[#This Row],[Profit]])/SUM(Coffee_chain[[#This Row],[Sales]]))</f>
        <v>8.1818181818181818E-2</v>
      </c>
      <c r="S558">
        <f>Coffee_chain[[#This Row],[Target COGS]]-Coffee_chain[[#This Row],[Cogs]]</f>
        <v>4</v>
      </c>
      <c r="T558" s="13">
        <f>Coffee_chain[[#This Row],[Target Profit]]-Coffee_chain[[#This Row],[Profit]]</f>
        <v>31</v>
      </c>
      <c r="U558">
        <f>Coffee_chain[[#This Row],[Target Sales]]-Coffee_chain[[#This Row],[Sales]]</f>
        <v>20</v>
      </c>
      <c r="V558" s="42"/>
    </row>
    <row r="559" spans="1:22" ht="14.25" customHeight="1" x14ac:dyDescent="0.3">
      <c r="A559" s="1">
        <v>708</v>
      </c>
      <c r="B559" s="1">
        <v>67</v>
      </c>
      <c r="C559" s="2">
        <v>41609</v>
      </c>
      <c r="D559" s="1" t="s">
        <v>16</v>
      </c>
      <c r="E559" s="1" t="s">
        <v>17</v>
      </c>
      <c r="F559" s="1">
        <v>22</v>
      </c>
      <c r="G559" s="1" t="s">
        <v>18</v>
      </c>
      <c r="H559" s="1" t="s">
        <v>26</v>
      </c>
      <c r="I559" s="1" t="s">
        <v>54</v>
      </c>
      <c r="J559" s="3">
        <v>70</v>
      </c>
      <c r="K559" s="1">
        <v>179</v>
      </c>
      <c r="L559" s="1" t="s">
        <v>56</v>
      </c>
      <c r="M559" s="1">
        <v>50</v>
      </c>
      <c r="N559" s="1">
        <v>40</v>
      </c>
      <c r="O559" s="1">
        <v>130</v>
      </c>
      <c r="P559" s="1">
        <v>54</v>
      </c>
      <c r="Q559" s="9">
        <f>Coffee_chain[[#This Row],[Other Expenses]]+Coffee_chain[[#This Row],[Cogs]]+Coffee_chain[[#This Row],[Marketing]]</f>
        <v>143</v>
      </c>
      <c r="R559" s="10">
        <f>(SUM(Coffee_chain[[#This Row],[Profit]])/SUM(Coffee_chain[[#This Row],[Sales]]))</f>
        <v>0.39106145251396646</v>
      </c>
      <c r="S559">
        <f>Coffee_chain[[#This Row],[Target COGS]]-Coffee_chain[[#This Row],[Cogs]]</f>
        <v>-17</v>
      </c>
      <c r="T559" s="13">
        <f>Coffee_chain[[#This Row],[Target Profit]]-Coffee_chain[[#This Row],[Profit]]</f>
        <v>-30</v>
      </c>
      <c r="U559">
        <f>Coffee_chain[[#This Row],[Target Sales]]-Coffee_chain[[#This Row],[Sales]]</f>
        <v>-49</v>
      </c>
      <c r="V559" s="42"/>
    </row>
    <row r="560" spans="1:22" ht="14.25" customHeight="1" x14ac:dyDescent="0.3">
      <c r="A560" s="1">
        <v>585</v>
      </c>
      <c r="B560" s="1">
        <v>54</v>
      </c>
      <c r="C560" s="2">
        <v>41609</v>
      </c>
      <c r="D560" s="1" t="s">
        <v>16</v>
      </c>
      <c r="E560" s="1" t="s">
        <v>25</v>
      </c>
      <c r="F560" s="1">
        <v>15</v>
      </c>
      <c r="G560" s="1" t="s">
        <v>18</v>
      </c>
      <c r="H560" s="1" t="s">
        <v>26</v>
      </c>
      <c r="I560" s="1" t="s">
        <v>30</v>
      </c>
      <c r="J560" s="3">
        <v>77</v>
      </c>
      <c r="K560" s="1">
        <v>142</v>
      </c>
      <c r="L560" s="1" t="s">
        <v>60</v>
      </c>
      <c r="M560" s="1">
        <v>50</v>
      </c>
      <c r="N560" s="1">
        <v>60</v>
      </c>
      <c r="O560" s="1">
        <v>130</v>
      </c>
      <c r="P560" s="1">
        <v>27</v>
      </c>
      <c r="Q560" s="9">
        <f>Coffee_chain[[#This Row],[Other Expenses]]+Coffee_chain[[#This Row],[Cogs]]+Coffee_chain[[#This Row],[Marketing]]</f>
        <v>96</v>
      </c>
      <c r="R560" s="10">
        <f>(SUM(Coffee_chain[[#This Row],[Profit]])/SUM(Coffee_chain[[#This Row],[Sales]]))</f>
        <v>0.54225352112676062</v>
      </c>
      <c r="S560">
        <f>Coffee_chain[[#This Row],[Target COGS]]-Coffee_chain[[#This Row],[Cogs]]</f>
        <v>-4</v>
      </c>
      <c r="T560" s="13">
        <f>Coffee_chain[[#This Row],[Target Profit]]-Coffee_chain[[#This Row],[Profit]]</f>
        <v>-17</v>
      </c>
      <c r="U560">
        <f>Coffee_chain[[#This Row],[Target Sales]]-Coffee_chain[[#This Row],[Sales]]</f>
        <v>-12</v>
      </c>
      <c r="V560" s="42"/>
    </row>
    <row r="561" spans="1:22" ht="14.25" customHeight="1" x14ac:dyDescent="0.3">
      <c r="A561" s="1">
        <v>510</v>
      </c>
      <c r="B561" s="1">
        <v>67</v>
      </c>
      <c r="C561" s="2">
        <v>41609</v>
      </c>
      <c r="D561" s="1" t="s">
        <v>16</v>
      </c>
      <c r="E561" s="1" t="s">
        <v>29</v>
      </c>
      <c r="F561" s="1">
        <v>22</v>
      </c>
      <c r="G561" s="1" t="s">
        <v>18</v>
      </c>
      <c r="H561" s="1" t="s">
        <v>26</v>
      </c>
      <c r="I561" s="1" t="s">
        <v>30</v>
      </c>
      <c r="J561" s="3">
        <v>70</v>
      </c>
      <c r="K561" s="1">
        <v>179</v>
      </c>
      <c r="L561" s="1" t="s">
        <v>31</v>
      </c>
      <c r="M561" s="1">
        <v>40</v>
      </c>
      <c r="N561" s="1">
        <v>50</v>
      </c>
      <c r="O561" s="1">
        <v>120</v>
      </c>
      <c r="P561" s="1">
        <v>54</v>
      </c>
      <c r="Q561" s="9">
        <f>Coffee_chain[[#This Row],[Other Expenses]]+Coffee_chain[[#This Row],[Cogs]]+Coffee_chain[[#This Row],[Marketing]]</f>
        <v>143</v>
      </c>
      <c r="R561" s="10">
        <f>(SUM(Coffee_chain[[#This Row],[Profit]])/SUM(Coffee_chain[[#This Row],[Sales]]))</f>
        <v>0.39106145251396646</v>
      </c>
      <c r="S561">
        <f>Coffee_chain[[#This Row],[Target COGS]]-Coffee_chain[[#This Row],[Cogs]]</f>
        <v>-27</v>
      </c>
      <c r="T561" s="13">
        <f>Coffee_chain[[#This Row],[Target Profit]]-Coffee_chain[[#This Row],[Profit]]</f>
        <v>-20</v>
      </c>
      <c r="U561">
        <f>Coffee_chain[[#This Row],[Target Sales]]-Coffee_chain[[#This Row],[Sales]]</f>
        <v>-59</v>
      </c>
      <c r="V561" s="42"/>
    </row>
    <row r="562" spans="1:22" ht="14.25" customHeight="1" x14ac:dyDescent="0.3">
      <c r="A562" s="1">
        <v>541</v>
      </c>
      <c r="B562" s="1">
        <v>41</v>
      </c>
      <c r="C562" s="2">
        <v>41609</v>
      </c>
      <c r="D562" s="1" t="s">
        <v>32</v>
      </c>
      <c r="E562" s="1" t="s">
        <v>29</v>
      </c>
      <c r="F562" s="1">
        <v>13</v>
      </c>
      <c r="G562" s="1" t="s">
        <v>33</v>
      </c>
      <c r="H562" s="1" t="s">
        <v>38</v>
      </c>
      <c r="I562" s="1" t="s">
        <v>39</v>
      </c>
      <c r="J562" s="3">
        <v>37</v>
      </c>
      <c r="K562" s="1">
        <v>108</v>
      </c>
      <c r="L562" s="1" t="s">
        <v>49</v>
      </c>
      <c r="M562" s="1">
        <v>40</v>
      </c>
      <c r="N562" s="1">
        <v>50</v>
      </c>
      <c r="O562" s="1">
        <v>120</v>
      </c>
      <c r="P562" s="1">
        <v>35</v>
      </c>
      <c r="Q562" s="9">
        <f>Coffee_chain[[#This Row],[Other Expenses]]+Coffee_chain[[#This Row],[Cogs]]+Coffee_chain[[#This Row],[Marketing]]</f>
        <v>89</v>
      </c>
      <c r="R562" s="10">
        <f>(SUM(Coffee_chain[[#This Row],[Profit]])/SUM(Coffee_chain[[#This Row],[Sales]]))</f>
        <v>0.34259259259259262</v>
      </c>
      <c r="S562">
        <f>Coffee_chain[[#This Row],[Target COGS]]-Coffee_chain[[#This Row],[Cogs]]</f>
        <v>-1</v>
      </c>
      <c r="T562" s="13">
        <f>Coffee_chain[[#This Row],[Target Profit]]-Coffee_chain[[#This Row],[Profit]]</f>
        <v>13</v>
      </c>
      <c r="U562">
        <f>Coffee_chain[[#This Row],[Target Sales]]-Coffee_chain[[#This Row],[Sales]]</f>
        <v>12</v>
      </c>
      <c r="V562" s="42"/>
    </row>
    <row r="563" spans="1:22" ht="14.25" customHeight="1" x14ac:dyDescent="0.3">
      <c r="A563" s="1">
        <v>920</v>
      </c>
      <c r="B563" s="1">
        <v>65</v>
      </c>
      <c r="C563" s="2">
        <v>41609</v>
      </c>
      <c r="D563" s="1" t="s">
        <v>32</v>
      </c>
      <c r="E563" s="1" t="s">
        <v>17</v>
      </c>
      <c r="F563" s="1">
        <v>24</v>
      </c>
      <c r="G563" s="1" t="s">
        <v>33</v>
      </c>
      <c r="H563" s="1" t="s">
        <v>38</v>
      </c>
      <c r="I563" s="1" t="s">
        <v>43</v>
      </c>
      <c r="J563" s="3">
        <v>33</v>
      </c>
      <c r="K563" s="1">
        <v>155</v>
      </c>
      <c r="L563" s="1" t="s">
        <v>52</v>
      </c>
      <c r="M563" s="1">
        <v>60</v>
      </c>
      <c r="N563" s="1">
        <v>30</v>
      </c>
      <c r="O563" s="1">
        <v>140</v>
      </c>
      <c r="P563" s="1">
        <v>58</v>
      </c>
      <c r="Q563" s="9">
        <f>Coffee_chain[[#This Row],[Other Expenses]]+Coffee_chain[[#This Row],[Cogs]]+Coffee_chain[[#This Row],[Marketing]]</f>
        <v>147</v>
      </c>
      <c r="R563" s="10">
        <f>(SUM(Coffee_chain[[#This Row],[Profit]])/SUM(Coffee_chain[[#This Row],[Sales]]))</f>
        <v>0.2129032258064516</v>
      </c>
      <c r="S563">
        <f>Coffee_chain[[#This Row],[Target COGS]]-Coffee_chain[[#This Row],[Cogs]]</f>
        <v>-5</v>
      </c>
      <c r="T563" s="13">
        <f>Coffee_chain[[#This Row],[Target Profit]]-Coffee_chain[[#This Row],[Profit]]</f>
        <v>-3</v>
      </c>
      <c r="U563">
        <f>Coffee_chain[[#This Row],[Target Sales]]-Coffee_chain[[#This Row],[Sales]]</f>
        <v>-15</v>
      </c>
      <c r="V563" s="42"/>
    </row>
    <row r="564" spans="1:22" ht="14.25" customHeight="1" x14ac:dyDescent="0.3">
      <c r="A564" s="1">
        <v>541</v>
      </c>
      <c r="B564" s="1">
        <v>47</v>
      </c>
      <c r="C564" s="2">
        <v>41609</v>
      </c>
      <c r="D564" s="1" t="s">
        <v>32</v>
      </c>
      <c r="E564" s="1" t="s">
        <v>29</v>
      </c>
      <c r="F564" s="1">
        <v>42</v>
      </c>
      <c r="G564" s="1" t="s">
        <v>33</v>
      </c>
      <c r="H564" s="1" t="s">
        <v>38</v>
      </c>
      <c r="I564" s="1" t="s">
        <v>43</v>
      </c>
      <c r="J564" s="3">
        <v>-10</v>
      </c>
      <c r="K564" s="1">
        <v>119</v>
      </c>
      <c r="L564" s="1" t="s">
        <v>49</v>
      </c>
      <c r="M564" s="1">
        <v>50</v>
      </c>
      <c r="N564" s="1">
        <v>20</v>
      </c>
      <c r="O564" s="1">
        <v>130</v>
      </c>
      <c r="P564" s="1">
        <v>72</v>
      </c>
      <c r="Q564" s="9">
        <f>Coffee_chain[[#This Row],[Other Expenses]]+Coffee_chain[[#This Row],[Cogs]]+Coffee_chain[[#This Row],[Marketing]]</f>
        <v>161</v>
      </c>
      <c r="R564" s="10">
        <f>(SUM(Coffee_chain[[#This Row],[Profit]])/SUM(Coffee_chain[[#This Row],[Sales]]))</f>
        <v>-8.4033613445378158E-2</v>
      </c>
      <c r="S564">
        <f>Coffee_chain[[#This Row],[Target COGS]]-Coffee_chain[[#This Row],[Cogs]]</f>
        <v>3</v>
      </c>
      <c r="T564" s="13">
        <f>Coffee_chain[[#This Row],[Target Profit]]-Coffee_chain[[#This Row],[Profit]]</f>
        <v>30</v>
      </c>
      <c r="U564">
        <f>Coffee_chain[[#This Row],[Target Sales]]-Coffee_chain[[#This Row],[Sales]]</f>
        <v>11</v>
      </c>
      <c r="V564" s="42"/>
    </row>
    <row r="565" spans="1:22" ht="14.25" customHeight="1" x14ac:dyDescent="0.3">
      <c r="A565" s="1">
        <v>435</v>
      </c>
      <c r="B565" s="1">
        <v>49</v>
      </c>
      <c r="C565" s="2">
        <v>41609</v>
      </c>
      <c r="D565" s="1" t="s">
        <v>32</v>
      </c>
      <c r="E565" s="1" t="s">
        <v>29</v>
      </c>
      <c r="F565" s="1">
        <v>16</v>
      </c>
      <c r="G565" s="1" t="s">
        <v>33</v>
      </c>
      <c r="H565" s="1" t="s">
        <v>38</v>
      </c>
      <c r="I565" s="1" t="s">
        <v>45</v>
      </c>
      <c r="J565" s="3">
        <v>31</v>
      </c>
      <c r="K565" s="1">
        <v>121</v>
      </c>
      <c r="L565" s="1" t="s">
        <v>42</v>
      </c>
      <c r="M565" s="1">
        <v>50</v>
      </c>
      <c r="N565" s="1">
        <v>50</v>
      </c>
      <c r="O565" s="1">
        <v>130</v>
      </c>
      <c r="P565" s="1">
        <v>44</v>
      </c>
      <c r="Q565" s="9">
        <f>Coffee_chain[[#This Row],[Other Expenses]]+Coffee_chain[[#This Row],[Cogs]]+Coffee_chain[[#This Row],[Marketing]]</f>
        <v>109</v>
      </c>
      <c r="R565" s="10">
        <f>(SUM(Coffee_chain[[#This Row],[Profit]])/SUM(Coffee_chain[[#This Row],[Sales]]))</f>
        <v>0.256198347107438</v>
      </c>
      <c r="S565">
        <f>Coffee_chain[[#This Row],[Target COGS]]-Coffee_chain[[#This Row],[Cogs]]</f>
        <v>1</v>
      </c>
      <c r="T565" s="13">
        <f>Coffee_chain[[#This Row],[Target Profit]]-Coffee_chain[[#This Row],[Profit]]</f>
        <v>19</v>
      </c>
      <c r="U565">
        <f>Coffee_chain[[#This Row],[Target Sales]]-Coffee_chain[[#This Row],[Sales]]</f>
        <v>9</v>
      </c>
      <c r="V565" s="42"/>
    </row>
    <row r="566" spans="1:22" ht="14.25" customHeight="1" x14ac:dyDescent="0.3">
      <c r="A566" s="1">
        <v>509</v>
      </c>
      <c r="B566" s="1">
        <v>65</v>
      </c>
      <c r="C566" s="2">
        <v>41609</v>
      </c>
      <c r="D566" s="1" t="s">
        <v>32</v>
      </c>
      <c r="E566" s="1" t="s">
        <v>29</v>
      </c>
      <c r="F566" s="1">
        <v>24</v>
      </c>
      <c r="G566" s="1" t="s">
        <v>33</v>
      </c>
      <c r="H566" s="1" t="s">
        <v>34</v>
      </c>
      <c r="I566" s="1" t="s">
        <v>46</v>
      </c>
      <c r="J566" s="3">
        <v>34</v>
      </c>
      <c r="K566" s="1">
        <v>155</v>
      </c>
      <c r="L566" s="1" t="s">
        <v>53</v>
      </c>
      <c r="M566" s="1">
        <v>60</v>
      </c>
      <c r="N566" s="1">
        <v>30</v>
      </c>
      <c r="O566" s="1">
        <v>140</v>
      </c>
      <c r="P566" s="1">
        <v>57</v>
      </c>
      <c r="Q566" s="9">
        <f>Coffee_chain[[#This Row],[Other Expenses]]+Coffee_chain[[#This Row],[Cogs]]+Coffee_chain[[#This Row],[Marketing]]</f>
        <v>146</v>
      </c>
      <c r="R566" s="10">
        <f>(SUM(Coffee_chain[[#This Row],[Profit]])/SUM(Coffee_chain[[#This Row],[Sales]]))</f>
        <v>0.21935483870967742</v>
      </c>
      <c r="S566">
        <f>Coffee_chain[[#This Row],[Target COGS]]-Coffee_chain[[#This Row],[Cogs]]</f>
        <v>-5</v>
      </c>
      <c r="T566" s="13">
        <f>Coffee_chain[[#This Row],[Target Profit]]-Coffee_chain[[#This Row],[Profit]]</f>
        <v>-4</v>
      </c>
      <c r="U566">
        <f>Coffee_chain[[#This Row],[Target Sales]]-Coffee_chain[[#This Row],[Sales]]</f>
        <v>-15</v>
      </c>
      <c r="V566" s="42"/>
    </row>
    <row r="567" spans="1:22" ht="14.25" customHeight="1" x14ac:dyDescent="0.3">
      <c r="A567" s="1">
        <v>318</v>
      </c>
      <c r="B567" s="1">
        <v>68</v>
      </c>
      <c r="C567" s="2">
        <v>41609</v>
      </c>
      <c r="D567" s="1" t="s">
        <v>32</v>
      </c>
      <c r="E567" s="1" t="s">
        <v>23</v>
      </c>
      <c r="F567" s="1">
        <v>25</v>
      </c>
      <c r="G567" s="1" t="s">
        <v>18</v>
      </c>
      <c r="H567" s="1" t="s">
        <v>19</v>
      </c>
      <c r="I567" s="1" t="s">
        <v>20</v>
      </c>
      <c r="J567" s="3">
        <v>39</v>
      </c>
      <c r="K567" s="1">
        <v>163</v>
      </c>
      <c r="L567" s="1" t="s">
        <v>48</v>
      </c>
      <c r="M567" s="1">
        <v>60</v>
      </c>
      <c r="N567" s="1">
        <v>30</v>
      </c>
      <c r="O567" s="1">
        <v>140</v>
      </c>
      <c r="P567" s="1">
        <v>59</v>
      </c>
      <c r="Q567" s="9">
        <f>Coffee_chain[[#This Row],[Other Expenses]]+Coffee_chain[[#This Row],[Cogs]]+Coffee_chain[[#This Row],[Marketing]]</f>
        <v>152</v>
      </c>
      <c r="R567" s="10">
        <f>(SUM(Coffee_chain[[#This Row],[Profit]])/SUM(Coffee_chain[[#This Row],[Sales]]))</f>
        <v>0.2392638036809816</v>
      </c>
      <c r="S567">
        <f>Coffee_chain[[#This Row],[Target COGS]]-Coffee_chain[[#This Row],[Cogs]]</f>
        <v>-8</v>
      </c>
      <c r="T567" s="13">
        <f>Coffee_chain[[#This Row],[Target Profit]]-Coffee_chain[[#This Row],[Profit]]</f>
        <v>-9</v>
      </c>
      <c r="U567">
        <f>Coffee_chain[[#This Row],[Target Sales]]-Coffee_chain[[#This Row],[Sales]]</f>
        <v>-23</v>
      </c>
      <c r="V567" s="42"/>
    </row>
    <row r="568" spans="1:22" ht="14.25" customHeight="1" x14ac:dyDescent="0.3">
      <c r="A568" s="1">
        <v>214</v>
      </c>
      <c r="B568" s="1">
        <v>39</v>
      </c>
      <c r="C568" s="2">
        <v>41183</v>
      </c>
      <c r="D568" s="1" t="s">
        <v>16</v>
      </c>
      <c r="E568" s="1" t="s">
        <v>23</v>
      </c>
      <c r="F568" s="1">
        <v>12</v>
      </c>
      <c r="G568" s="1" t="s">
        <v>33</v>
      </c>
      <c r="H568" s="1" t="s">
        <v>38</v>
      </c>
      <c r="I568" s="1" t="s">
        <v>39</v>
      </c>
      <c r="J568" s="1">
        <v>26</v>
      </c>
      <c r="K568" s="1">
        <v>90</v>
      </c>
      <c r="L568" s="1" t="s">
        <v>24</v>
      </c>
      <c r="M568" s="1">
        <v>40</v>
      </c>
      <c r="N568" s="1">
        <v>80</v>
      </c>
      <c r="O568" s="1">
        <v>130</v>
      </c>
      <c r="P568" s="1">
        <v>25</v>
      </c>
      <c r="Q568" s="9">
        <f>Coffee_chain[[#This Row],[Other Expenses]]+Coffee_chain[[#This Row],[Cogs]]+Coffee_chain[[#This Row],[Marketing]]</f>
        <v>76</v>
      </c>
      <c r="R568" s="10">
        <f>(SUM(Coffee_chain[[#This Row],[Profit]])/SUM(Coffee_chain[[#This Row],[Sales]]))</f>
        <v>0.28888888888888886</v>
      </c>
      <c r="S568">
        <f>Coffee_chain[[#This Row],[Target COGS]]-Coffee_chain[[#This Row],[Cogs]]</f>
        <v>1</v>
      </c>
      <c r="T568" s="13">
        <f>Coffee_chain[[#This Row],[Target Profit]]-Coffee_chain[[#This Row],[Profit]]</f>
        <v>54</v>
      </c>
      <c r="U568">
        <f>Coffee_chain[[#This Row],[Target Sales]]-Coffee_chain[[#This Row],[Sales]]</f>
        <v>40</v>
      </c>
      <c r="V568" s="42"/>
    </row>
    <row r="569" spans="1:22" ht="14.25" customHeight="1" x14ac:dyDescent="0.3">
      <c r="A569" s="1">
        <v>936</v>
      </c>
      <c r="B569" s="1">
        <v>239</v>
      </c>
      <c r="C569" s="2">
        <v>41183</v>
      </c>
      <c r="D569" s="1" t="s">
        <v>16</v>
      </c>
      <c r="E569" s="1" t="s">
        <v>23</v>
      </c>
      <c r="F569" s="1">
        <v>74</v>
      </c>
      <c r="G569" s="1" t="s">
        <v>33</v>
      </c>
      <c r="H569" s="1" t="s">
        <v>38</v>
      </c>
      <c r="I569" s="1" t="s">
        <v>45</v>
      </c>
      <c r="J569" s="1">
        <v>185</v>
      </c>
      <c r="K569" s="1">
        <v>520</v>
      </c>
      <c r="L569" s="1" t="s">
        <v>24</v>
      </c>
      <c r="M569" s="1">
        <v>350</v>
      </c>
      <c r="N569" s="1">
        <v>340</v>
      </c>
      <c r="O569" s="1">
        <v>770</v>
      </c>
      <c r="P569" s="1">
        <v>96</v>
      </c>
      <c r="Q569" s="9">
        <f>Coffee_chain[[#This Row],[Other Expenses]]+Coffee_chain[[#This Row],[Cogs]]+Coffee_chain[[#This Row],[Marketing]]</f>
        <v>409</v>
      </c>
      <c r="R569" s="10">
        <f>(SUM(Coffee_chain[[#This Row],[Profit]])/SUM(Coffee_chain[[#This Row],[Sales]]))</f>
        <v>0.35576923076923078</v>
      </c>
      <c r="S569">
        <f>Coffee_chain[[#This Row],[Target COGS]]-Coffee_chain[[#This Row],[Cogs]]</f>
        <v>111</v>
      </c>
      <c r="T569" s="13">
        <f>Coffee_chain[[#This Row],[Target Profit]]-Coffee_chain[[#This Row],[Profit]]</f>
        <v>155</v>
      </c>
      <c r="U569">
        <f>Coffee_chain[[#This Row],[Target Sales]]-Coffee_chain[[#This Row],[Sales]]</f>
        <v>250</v>
      </c>
      <c r="V569" s="42"/>
    </row>
    <row r="570" spans="1:22" ht="14.25" customHeight="1" x14ac:dyDescent="0.3">
      <c r="A570" s="1">
        <v>210</v>
      </c>
      <c r="B570" s="1">
        <v>123</v>
      </c>
      <c r="C570" s="2">
        <v>41183</v>
      </c>
      <c r="D570" s="1" t="s">
        <v>16</v>
      </c>
      <c r="E570" s="1" t="s">
        <v>23</v>
      </c>
      <c r="F570" s="1">
        <v>34</v>
      </c>
      <c r="G570" s="1" t="s">
        <v>33</v>
      </c>
      <c r="H570" s="1" t="s">
        <v>34</v>
      </c>
      <c r="I570" s="1" t="s">
        <v>46</v>
      </c>
      <c r="J570" s="1">
        <v>133</v>
      </c>
      <c r="K570" s="1">
        <v>302</v>
      </c>
      <c r="L570" s="1" t="s">
        <v>24</v>
      </c>
      <c r="M570" s="1">
        <v>70</v>
      </c>
      <c r="N570" s="1">
        <v>100</v>
      </c>
      <c r="O570" s="1">
        <v>190</v>
      </c>
      <c r="P570" s="1">
        <v>46</v>
      </c>
      <c r="Q570" s="9">
        <f>Coffee_chain[[#This Row],[Other Expenses]]+Coffee_chain[[#This Row],[Cogs]]+Coffee_chain[[#This Row],[Marketing]]</f>
        <v>203</v>
      </c>
      <c r="R570" s="10">
        <f>(SUM(Coffee_chain[[#This Row],[Profit]])/SUM(Coffee_chain[[#This Row],[Sales]]))</f>
        <v>0.44039735099337746</v>
      </c>
      <c r="S570">
        <f>Coffee_chain[[#This Row],[Target COGS]]-Coffee_chain[[#This Row],[Cogs]]</f>
        <v>-53</v>
      </c>
      <c r="T570" s="13">
        <f>Coffee_chain[[#This Row],[Target Profit]]-Coffee_chain[[#This Row],[Profit]]</f>
        <v>-33</v>
      </c>
      <c r="U570">
        <f>Coffee_chain[[#This Row],[Target Sales]]-Coffee_chain[[#This Row],[Sales]]</f>
        <v>-112</v>
      </c>
      <c r="V570" s="42"/>
    </row>
    <row r="571" spans="1:22" ht="14.25" customHeight="1" x14ac:dyDescent="0.3">
      <c r="A571" s="1">
        <v>225</v>
      </c>
      <c r="B571" s="1">
        <v>48</v>
      </c>
      <c r="C571" s="2">
        <v>41183</v>
      </c>
      <c r="D571" s="1" t="s">
        <v>32</v>
      </c>
      <c r="E571" s="1" t="s">
        <v>23</v>
      </c>
      <c r="F571" s="1">
        <v>13</v>
      </c>
      <c r="G571" s="1" t="s">
        <v>33</v>
      </c>
      <c r="H571" s="1" t="s">
        <v>38</v>
      </c>
      <c r="I571" s="1" t="s">
        <v>39</v>
      </c>
      <c r="J571" s="1">
        <v>45</v>
      </c>
      <c r="K571" s="1">
        <v>118</v>
      </c>
      <c r="L571" s="1" t="s">
        <v>48</v>
      </c>
      <c r="M571" s="1">
        <v>70</v>
      </c>
      <c r="N571" s="1">
        <v>80</v>
      </c>
      <c r="O571" s="1">
        <v>160</v>
      </c>
      <c r="P571" s="1">
        <v>25</v>
      </c>
      <c r="Q571" s="9">
        <f>Coffee_chain[[#This Row],[Other Expenses]]+Coffee_chain[[#This Row],[Cogs]]+Coffee_chain[[#This Row],[Marketing]]</f>
        <v>86</v>
      </c>
      <c r="R571" s="10">
        <f>(SUM(Coffee_chain[[#This Row],[Profit]])/SUM(Coffee_chain[[#This Row],[Sales]]))</f>
        <v>0.38135593220338981</v>
      </c>
      <c r="S571">
        <f>Coffee_chain[[#This Row],[Target COGS]]-Coffee_chain[[#This Row],[Cogs]]</f>
        <v>22</v>
      </c>
      <c r="T571" s="13">
        <f>Coffee_chain[[#This Row],[Target Profit]]-Coffee_chain[[#This Row],[Profit]]</f>
        <v>35</v>
      </c>
      <c r="U571">
        <f>Coffee_chain[[#This Row],[Target Sales]]-Coffee_chain[[#This Row],[Sales]]</f>
        <v>42</v>
      </c>
      <c r="V571" s="42"/>
    </row>
    <row r="572" spans="1:22" ht="14.25" customHeight="1" x14ac:dyDescent="0.3">
      <c r="A572" s="1">
        <v>225</v>
      </c>
      <c r="B572" s="1">
        <v>48</v>
      </c>
      <c r="C572" s="2">
        <v>41183</v>
      </c>
      <c r="D572" s="1" t="s">
        <v>32</v>
      </c>
      <c r="E572" s="1" t="s">
        <v>23</v>
      </c>
      <c r="F572" s="1">
        <v>13</v>
      </c>
      <c r="G572" s="1" t="s">
        <v>33</v>
      </c>
      <c r="H572" s="1" t="s">
        <v>38</v>
      </c>
      <c r="I572" s="1" t="s">
        <v>45</v>
      </c>
      <c r="J572" s="1">
        <v>47</v>
      </c>
      <c r="K572" s="1">
        <v>119</v>
      </c>
      <c r="L572" s="1" t="s">
        <v>48</v>
      </c>
      <c r="M572" s="1">
        <v>70</v>
      </c>
      <c r="N572" s="1">
        <v>80</v>
      </c>
      <c r="O572" s="1">
        <v>160</v>
      </c>
      <c r="P572" s="1">
        <v>24</v>
      </c>
      <c r="Q572" s="9">
        <f>Coffee_chain[[#This Row],[Other Expenses]]+Coffee_chain[[#This Row],[Cogs]]+Coffee_chain[[#This Row],[Marketing]]</f>
        <v>85</v>
      </c>
      <c r="R572" s="10">
        <f>(SUM(Coffee_chain[[#This Row],[Profit]])/SUM(Coffee_chain[[#This Row],[Sales]]))</f>
        <v>0.3949579831932773</v>
      </c>
      <c r="S572">
        <f>Coffee_chain[[#This Row],[Target COGS]]-Coffee_chain[[#This Row],[Cogs]]</f>
        <v>22</v>
      </c>
      <c r="T572" s="13">
        <f>Coffee_chain[[#This Row],[Target Profit]]-Coffee_chain[[#This Row],[Profit]]</f>
        <v>33</v>
      </c>
      <c r="U572">
        <f>Coffee_chain[[#This Row],[Target Sales]]-Coffee_chain[[#This Row],[Sales]]</f>
        <v>41</v>
      </c>
      <c r="V572" s="42"/>
    </row>
    <row r="573" spans="1:22" ht="14.25" customHeight="1" x14ac:dyDescent="0.3">
      <c r="A573" s="1">
        <v>505</v>
      </c>
      <c r="B573" s="1">
        <v>45</v>
      </c>
      <c r="C573" s="2">
        <v>41183</v>
      </c>
      <c r="D573" s="1" t="s">
        <v>32</v>
      </c>
      <c r="E573" s="1" t="s">
        <v>23</v>
      </c>
      <c r="F573" s="1">
        <v>14</v>
      </c>
      <c r="G573" s="1" t="s">
        <v>33</v>
      </c>
      <c r="H573" s="1" t="s">
        <v>38</v>
      </c>
      <c r="I573" s="1" t="s">
        <v>45</v>
      </c>
      <c r="J573" s="1">
        <v>23</v>
      </c>
      <c r="K573" s="1">
        <v>114</v>
      </c>
      <c r="L573" s="1" t="s">
        <v>57</v>
      </c>
      <c r="M573" s="1">
        <v>50</v>
      </c>
      <c r="N573" s="1">
        <v>80</v>
      </c>
      <c r="O573" s="1">
        <v>160</v>
      </c>
      <c r="P573" s="1">
        <v>46</v>
      </c>
      <c r="Q573" s="9">
        <f>Coffee_chain[[#This Row],[Other Expenses]]+Coffee_chain[[#This Row],[Cogs]]+Coffee_chain[[#This Row],[Marketing]]</f>
        <v>105</v>
      </c>
      <c r="R573" s="10">
        <f>(SUM(Coffee_chain[[#This Row],[Profit]])/SUM(Coffee_chain[[#This Row],[Sales]]))</f>
        <v>0.20175438596491227</v>
      </c>
      <c r="S573">
        <f>Coffee_chain[[#This Row],[Target COGS]]-Coffee_chain[[#This Row],[Cogs]]</f>
        <v>5</v>
      </c>
      <c r="T573" s="13">
        <f>Coffee_chain[[#This Row],[Target Profit]]-Coffee_chain[[#This Row],[Profit]]</f>
        <v>57</v>
      </c>
      <c r="U573">
        <f>Coffee_chain[[#This Row],[Target Sales]]-Coffee_chain[[#This Row],[Sales]]</f>
        <v>46</v>
      </c>
      <c r="V573" s="42"/>
    </row>
    <row r="574" spans="1:22" ht="14.25" customHeight="1" x14ac:dyDescent="0.3">
      <c r="A574" s="1">
        <v>918</v>
      </c>
      <c r="B574" s="1">
        <v>90</v>
      </c>
      <c r="C574" s="2">
        <v>41183</v>
      </c>
      <c r="D574" s="1" t="s">
        <v>32</v>
      </c>
      <c r="E574" s="1" t="s">
        <v>23</v>
      </c>
      <c r="F574" s="1">
        <v>29</v>
      </c>
      <c r="G574" s="1" t="s">
        <v>33</v>
      </c>
      <c r="H574" s="1" t="s">
        <v>38</v>
      </c>
      <c r="I574" s="1" t="s">
        <v>45</v>
      </c>
      <c r="J574" s="1">
        <v>74</v>
      </c>
      <c r="K574" s="1">
        <v>205</v>
      </c>
      <c r="L574" s="1" t="s">
        <v>40</v>
      </c>
      <c r="M574" s="1">
        <v>130</v>
      </c>
      <c r="N574" s="1">
        <v>140</v>
      </c>
      <c r="O574" s="1">
        <v>290</v>
      </c>
      <c r="P574" s="1">
        <v>41</v>
      </c>
      <c r="Q574" s="9">
        <f>Coffee_chain[[#This Row],[Other Expenses]]+Coffee_chain[[#This Row],[Cogs]]+Coffee_chain[[#This Row],[Marketing]]</f>
        <v>160</v>
      </c>
      <c r="R574" s="10">
        <f>(SUM(Coffee_chain[[#This Row],[Profit]])/SUM(Coffee_chain[[#This Row],[Sales]]))</f>
        <v>0.36097560975609755</v>
      </c>
      <c r="S574">
        <f>Coffee_chain[[#This Row],[Target COGS]]-Coffee_chain[[#This Row],[Cogs]]</f>
        <v>40</v>
      </c>
      <c r="T574" s="13">
        <f>Coffee_chain[[#This Row],[Target Profit]]-Coffee_chain[[#This Row],[Profit]]</f>
        <v>66</v>
      </c>
      <c r="U574">
        <f>Coffee_chain[[#This Row],[Target Sales]]-Coffee_chain[[#This Row],[Sales]]</f>
        <v>85</v>
      </c>
      <c r="V574" s="42"/>
    </row>
    <row r="575" spans="1:22" ht="14.25" customHeight="1" x14ac:dyDescent="0.3">
      <c r="A575" s="1">
        <v>505</v>
      </c>
      <c r="B575" s="1">
        <v>25</v>
      </c>
      <c r="C575" s="2">
        <v>41183</v>
      </c>
      <c r="D575" s="1" t="s">
        <v>32</v>
      </c>
      <c r="E575" s="1" t="s">
        <v>23</v>
      </c>
      <c r="F575" s="1">
        <v>9</v>
      </c>
      <c r="G575" s="1" t="s">
        <v>33</v>
      </c>
      <c r="H575" s="1" t="s">
        <v>34</v>
      </c>
      <c r="I575" s="1" t="s">
        <v>47</v>
      </c>
      <c r="J575" s="1">
        <v>-12</v>
      </c>
      <c r="K575" s="1">
        <v>56</v>
      </c>
      <c r="L575" s="1" t="s">
        <v>57</v>
      </c>
      <c r="M575" s="1">
        <v>10</v>
      </c>
      <c r="N575" s="1">
        <v>10</v>
      </c>
      <c r="O575" s="1">
        <v>30</v>
      </c>
      <c r="P575" s="1">
        <v>43</v>
      </c>
      <c r="Q575" s="9">
        <f>Coffee_chain[[#This Row],[Other Expenses]]+Coffee_chain[[#This Row],[Cogs]]+Coffee_chain[[#This Row],[Marketing]]</f>
        <v>77</v>
      </c>
      <c r="R575" s="10">
        <f>(SUM(Coffee_chain[[#This Row],[Profit]])/SUM(Coffee_chain[[#This Row],[Sales]]))</f>
        <v>-0.21428571428571427</v>
      </c>
      <c r="S575">
        <f>Coffee_chain[[#This Row],[Target COGS]]-Coffee_chain[[#This Row],[Cogs]]</f>
        <v>-15</v>
      </c>
      <c r="T575" s="13">
        <f>Coffee_chain[[#This Row],[Target Profit]]-Coffee_chain[[#This Row],[Profit]]</f>
        <v>22</v>
      </c>
      <c r="U575">
        <f>Coffee_chain[[#This Row],[Target Sales]]-Coffee_chain[[#This Row],[Sales]]</f>
        <v>-26</v>
      </c>
      <c r="V575" s="42"/>
    </row>
    <row r="576" spans="1:22" ht="14.25" customHeight="1" x14ac:dyDescent="0.3">
      <c r="A576" s="1">
        <v>225</v>
      </c>
      <c r="B576" s="1">
        <v>103</v>
      </c>
      <c r="C576" s="2">
        <v>41183</v>
      </c>
      <c r="D576" s="1" t="s">
        <v>32</v>
      </c>
      <c r="E576" s="1" t="s">
        <v>23</v>
      </c>
      <c r="F576" s="1">
        <v>33</v>
      </c>
      <c r="G576" s="1" t="s">
        <v>18</v>
      </c>
      <c r="H576" s="1" t="s">
        <v>19</v>
      </c>
      <c r="I576" s="1" t="s">
        <v>50</v>
      </c>
      <c r="J576" s="1">
        <v>87</v>
      </c>
      <c r="K576" s="1">
        <v>236</v>
      </c>
      <c r="L576" s="1" t="s">
        <v>48</v>
      </c>
      <c r="M576" s="1">
        <v>80</v>
      </c>
      <c r="N576" s="1">
        <v>110</v>
      </c>
      <c r="O576" s="1">
        <v>210</v>
      </c>
      <c r="P576" s="1">
        <v>46</v>
      </c>
      <c r="Q576" s="9">
        <f>Coffee_chain[[#This Row],[Other Expenses]]+Coffee_chain[[#This Row],[Cogs]]+Coffee_chain[[#This Row],[Marketing]]</f>
        <v>182</v>
      </c>
      <c r="R576" s="10">
        <f>(SUM(Coffee_chain[[#This Row],[Profit]])/SUM(Coffee_chain[[#This Row],[Sales]]))</f>
        <v>0.36864406779661019</v>
      </c>
      <c r="S576">
        <f>Coffee_chain[[#This Row],[Target COGS]]-Coffee_chain[[#This Row],[Cogs]]</f>
        <v>-23</v>
      </c>
      <c r="T576" s="13">
        <f>Coffee_chain[[#This Row],[Target Profit]]-Coffee_chain[[#This Row],[Profit]]</f>
        <v>23</v>
      </c>
      <c r="U576">
        <f>Coffee_chain[[#This Row],[Target Sales]]-Coffee_chain[[#This Row],[Sales]]</f>
        <v>-26</v>
      </c>
      <c r="V576" s="42"/>
    </row>
    <row r="577" spans="1:22" ht="14.25" customHeight="1" x14ac:dyDescent="0.3">
      <c r="A577" s="1">
        <v>504</v>
      </c>
      <c r="B577" s="1">
        <v>79</v>
      </c>
      <c r="C577" s="2">
        <v>41183</v>
      </c>
      <c r="D577" s="1" t="s">
        <v>32</v>
      </c>
      <c r="E577" s="1" t="s">
        <v>23</v>
      </c>
      <c r="F577" s="1">
        <v>30</v>
      </c>
      <c r="G577" s="1" t="s">
        <v>18</v>
      </c>
      <c r="H577" s="1" t="s">
        <v>19</v>
      </c>
      <c r="I577" s="1" t="s">
        <v>20</v>
      </c>
      <c r="J577" s="1">
        <v>34</v>
      </c>
      <c r="K577" s="1">
        <v>177</v>
      </c>
      <c r="L577" s="1" t="s">
        <v>48</v>
      </c>
      <c r="M577" s="1">
        <v>60</v>
      </c>
      <c r="N577" s="1">
        <v>60</v>
      </c>
      <c r="O577" s="1">
        <v>150</v>
      </c>
      <c r="P577" s="1">
        <v>64</v>
      </c>
      <c r="Q577" s="9">
        <f>Coffee_chain[[#This Row],[Other Expenses]]+Coffee_chain[[#This Row],[Cogs]]+Coffee_chain[[#This Row],[Marketing]]</f>
        <v>173</v>
      </c>
      <c r="R577" s="10">
        <f>(SUM(Coffee_chain[[#This Row],[Profit]])/SUM(Coffee_chain[[#This Row],[Sales]]))</f>
        <v>0.19209039548022599</v>
      </c>
      <c r="S577">
        <f>Coffee_chain[[#This Row],[Target COGS]]-Coffee_chain[[#This Row],[Cogs]]</f>
        <v>-19</v>
      </c>
      <c r="T577" s="13">
        <f>Coffee_chain[[#This Row],[Target Profit]]-Coffee_chain[[#This Row],[Profit]]</f>
        <v>26</v>
      </c>
      <c r="U577">
        <f>Coffee_chain[[#This Row],[Target Sales]]-Coffee_chain[[#This Row],[Sales]]</f>
        <v>-27</v>
      </c>
      <c r="V577" s="42"/>
    </row>
    <row r="578" spans="1:22" ht="14.25" customHeight="1" x14ac:dyDescent="0.3">
      <c r="A578" s="1">
        <v>405</v>
      </c>
      <c r="B578" s="1">
        <v>96</v>
      </c>
      <c r="C578" s="2">
        <v>41183</v>
      </c>
      <c r="D578" s="1" t="s">
        <v>32</v>
      </c>
      <c r="E578" s="1" t="s">
        <v>23</v>
      </c>
      <c r="F578" s="1">
        <v>87</v>
      </c>
      <c r="G578" s="1" t="s">
        <v>18</v>
      </c>
      <c r="H578" s="1" t="s">
        <v>19</v>
      </c>
      <c r="I578" s="1" t="s">
        <v>20</v>
      </c>
      <c r="J578" s="1">
        <v>17</v>
      </c>
      <c r="K578" s="1">
        <v>230</v>
      </c>
      <c r="L578" s="1" t="s">
        <v>40</v>
      </c>
      <c r="M578" s="1">
        <v>80</v>
      </c>
      <c r="N578" s="1">
        <v>40</v>
      </c>
      <c r="O578" s="1">
        <v>200</v>
      </c>
      <c r="P578" s="1">
        <v>117</v>
      </c>
      <c r="Q578" s="9">
        <f>Coffee_chain[[#This Row],[Other Expenses]]+Coffee_chain[[#This Row],[Cogs]]+Coffee_chain[[#This Row],[Marketing]]</f>
        <v>300</v>
      </c>
      <c r="R578" s="10">
        <f>(SUM(Coffee_chain[[#This Row],[Profit]])/SUM(Coffee_chain[[#This Row],[Sales]]))</f>
        <v>7.3913043478260873E-2</v>
      </c>
      <c r="S578">
        <f>Coffee_chain[[#This Row],[Target COGS]]-Coffee_chain[[#This Row],[Cogs]]</f>
        <v>-16</v>
      </c>
      <c r="T578" s="13">
        <f>Coffee_chain[[#This Row],[Target Profit]]-Coffee_chain[[#This Row],[Profit]]</f>
        <v>23</v>
      </c>
      <c r="U578">
        <f>Coffee_chain[[#This Row],[Target Sales]]-Coffee_chain[[#This Row],[Sales]]</f>
        <v>-30</v>
      </c>
      <c r="V578" s="42"/>
    </row>
    <row r="579" spans="1:22" ht="14.25" customHeight="1" x14ac:dyDescent="0.3">
      <c r="A579" s="1">
        <v>956</v>
      </c>
      <c r="B579" s="1">
        <v>225</v>
      </c>
      <c r="C579" s="2">
        <v>41214</v>
      </c>
      <c r="D579" s="1" t="s">
        <v>16</v>
      </c>
      <c r="E579" s="1" t="s">
        <v>23</v>
      </c>
      <c r="F579" s="1">
        <v>69</v>
      </c>
      <c r="G579" s="1" t="s">
        <v>33</v>
      </c>
      <c r="H579" s="1" t="s">
        <v>38</v>
      </c>
      <c r="I579" s="1" t="s">
        <v>45</v>
      </c>
      <c r="J579" s="1">
        <v>174</v>
      </c>
      <c r="K579" s="1">
        <v>490</v>
      </c>
      <c r="L579" s="1" t="s">
        <v>24</v>
      </c>
      <c r="M579" s="1">
        <v>260</v>
      </c>
      <c r="N579" s="1">
        <v>230</v>
      </c>
      <c r="O579" s="1">
        <v>580</v>
      </c>
      <c r="P579" s="1">
        <v>91</v>
      </c>
      <c r="Q579" s="9">
        <f>Coffee_chain[[#This Row],[Other Expenses]]+Coffee_chain[[#This Row],[Cogs]]+Coffee_chain[[#This Row],[Marketing]]</f>
        <v>385</v>
      </c>
      <c r="R579" s="10">
        <f>(SUM(Coffee_chain[[#This Row],[Profit]])/SUM(Coffee_chain[[#This Row],[Sales]]))</f>
        <v>0.35510204081632651</v>
      </c>
      <c r="S579">
        <f>Coffee_chain[[#This Row],[Target COGS]]-Coffee_chain[[#This Row],[Cogs]]</f>
        <v>35</v>
      </c>
      <c r="T579" s="13">
        <f>Coffee_chain[[#This Row],[Target Profit]]-Coffee_chain[[#This Row],[Profit]]</f>
        <v>56</v>
      </c>
      <c r="U579">
        <f>Coffee_chain[[#This Row],[Target Sales]]-Coffee_chain[[#This Row],[Sales]]</f>
        <v>90</v>
      </c>
      <c r="V579" s="42"/>
    </row>
    <row r="580" spans="1:22" ht="14.25" customHeight="1" x14ac:dyDescent="0.3">
      <c r="A580" s="1">
        <v>817</v>
      </c>
      <c r="B580" s="1">
        <v>75</v>
      </c>
      <c r="C580" s="2">
        <v>41214</v>
      </c>
      <c r="D580" s="1" t="s">
        <v>16</v>
      </c>
      <c r="E580" s="1" t="s">
        <v>23</v>
      </c>
      <c r="F580" s="1">
        <v>24</v>
      </c>
      <c r="G580" s="1" t="s">
        <v>33</v>
      </c>
      <c r="H580" s="1" t="s">
        <v>34</v>
      </c>
      <c r="I580" s="1" t="s">
        <v>47</v>
      </c>
      <c r="J580" s="1">
        <v>59</v>
      </c>
      <c r="K580" s="1">
        <v>189</v>
      </c>
      <c r="L580" s="1" t="s">
        <v>24</v>
      </c>
      <c r="M580" s="1">
        <v>50</v>
      </c>
      <c r="N580" s="1">
        <v>40</v>
      </c>
      <c r="O580" s="1">
        <v>140</v>
      </c>
      <c r="P580" s="1">
        <v>55</v>
      </c>
      <c r="Q580" s="9">
        <f>Coffee_chain[[#This Row],[Other Expenses]]+Coffee_chain[[#This Row],[Cogs]]+Coffee_chain[[#This Row],[Marketing]]</f>
        <v>154</v>
      </c>
      <c r="R580" s="10">
        <f>(SUM(Coffee_chain[[#This Row],[Profit]])/SUM(Coffee_chain[[#This Row],[Sales]]))</f>
        <v>0.31216931216931215</v>
      </c>
      <c r="S580">
        <f>Coffee_chain[[#This Row],[Target COGS]]-Coffee_chain[[#This Row],[Cogs]]</f>
        <v>-25</v>
      </c>
      <c r="T580" s="13">
        <f>Coffee_chain[[#This Row],[Target Profit]]-Coffee_chain[[#This Row],[Profit]]</f>
        <v>-19</v>
      </c>
      <c r="U580">
        <f>Coffee_chain[[#This Row],[Target Sales]]-Coffee_chain[[#This Row],[Sales]]</f>
        <v>-49</v>
      </c>
      <c r="V580" s="42"/>
    </row>
    <row r="581" spans="1:22" ht="14.25" customHeight="1" x14ac:dyDescent="0.3">
      <c r="A581" s="1">
        <v>409</v>
      </c>
      <c r="B581" s="1">
        <v>118</v>
      </c>
      <c r="C581" s="2">
        <v>41214</v>
      </c>
      <c r="D581" s="1" t="s">
        <v>16</v>
      </c>
      <c r="E581" s="1" t="s">
        <v>23</v>
      </c>
      <c r="F581" s="1">
        <v>33</v>
      </c>
      <c r="G581" s="1" t="s">
        <v>33</v>
      </c>
      <c r="H581" s="1" t="s">
        <v>34</v>
      </c>
      <c r="I581" s="1" t="s">
        <v>46</v>
      </c>
      <c r="J581" s="1">
        <v>127</v>
      </c>
      <c r="K581" s="1">
        <v>290</v>
      </c>
      <c r="L581" s="1" t="s">
        <v>24</v>
      </c>
      <c r="M581" s="1">
        <v>90</v>
      </c>
      <c r="N581" s="1">
        <v>100</v>
      </c>
      <c r="O581" s="1">
        <v>220</v>
      </c>
      <c r="P581" s="1">
        <v>45</v>
      </c>
      <c r="Q581" s="9">
        <f>Coffee_chain[[#This Row],[Other Expenses]]+Coffee_chain[[#This Row],[Cogs]]+Coffee_chain[[#This Row],[Marketing]]</f>
        <v>196</v>
      </c>
      <c r="R581" s="10">
        <f>(SUM(Coffee_chain[[#This Row],[Profit]])/SUM(Coffee_chain[[#This Row],[Sales]]))</f>
        <v>0.43793103448275861</v>
      </c>
      <c r="S581">
        <f>Coffee_chain[[#This Row],[Target COGS]]-Coffee_chain[[#This Row],[Cogs]]</f>
        <v>-28</v>
      </c>
      <c r="T581" s="13">
        <f>Coffee_chain[[#This Row],[Target Profit]]-Coffee_chain[[#This Row],[Profit]]</f>
        <v>-27</v>
      </c>
      <c r="U581">
        <f>Coffee_chain[[#This Row],[Target Sales]]-Coffee_chain[[#This Row],[Sales]]</f>
        <v>-70</v>
      </c>
      <c r="V581" s="42"/>
    </row>
    <row r="582" spans="1:22" ht="14.25" customHeight="1" x14ac:dyDescent="0.3">
      <c r="A582" s="1">
        <v>918</v>
      </c>
      <c r="B582" s="1">
        <v>78</v>
      </c>
      <c r="C582" s="2">
        <v>41214</v>
      </c>
      <c r="D582" s="1" t="s">
        <v>32</v>
      </c>
      <c r="E582" s="1" t="s">
        <v>23</v>
      </c>
      <c r="F582" s="1">
        <v>25</v>
      </c>
      <c r="G582" s="1" t="s">
        <v>33</v>
      </c>
      <c r="H582" s="1" t="s">
        <v>34</v>
      </c>
      <c r="I582" s="1" t="s">
        <v>35</v>
      </c>
      <c r="J582" s="1">
        <v>62</v>
      </c>
      <c r="K582" s="1">
        <v>197</v>
      </c>
      <c r="L582" s="1" t="s">
        <v>40</v>
      </c>
      <c r="M582" s="1">
        <v>60</v>
      </c>
      <c r="N582" s="1">
        <v>40</v>
      </c>
      <c r="O582" s="1">
        <v>150</v>
      </c>
      <c r="P582" s="1">
        <v>57</v>
      </c>
      <c r="Q582" s="9">
        <f>Coffee_chain[[#This Row],[Other Expenses]]+Coffee_chain[[#This Row],[Cogs]]+Coffee_chain[[#This Row],[Marketing]]</f>
        <v>160</v>
      </c>
      <c r="R582" s="10">
        <f>(SUM(Coffee_chain[[#This Row],[Profit]])/SUM(Coffee_chain[[#This Row],[Sales]]))</f>
        <v>0.31472081218274112</v>
      </c>
      <c r="S582">
        <f>Coffee_chain[[#This Row],[Target COGS]]-Coffee_chain[[#This Row],[Cogs]]</f>
        <v>-18</v>
      </c>
      <c r="T582" s="13">
        <f>Coffee_chain[[#This Row],[Target Profit]]-Coffee_chain[[#This Row],[Profit]]</f>
        <v>-22</v>
      </c>
      <c r="U582">
        <f>Coffee_chain[[#This Row],[Target Sales]]-Coffee_chain[[#This Row],[Sales]]</f>
        <v>-47</v>
      </c>
      <c r="V582" s="42"/>
    </row>
    <row r="583" spans="1:22" ht="14.25" customHeight="1" x14ac:dyDescent="0.3">
      <c r="A583" s="1">
        <v>918</v>
      </c>
      <c r="B583" s="1">
        <v>88</v>
      </c>
      <c r="C583" s="2">
        <v>41214</v>
      </c>
      <c r="D583" s="1" t="s">
        <v>32</v>
      </c>
      <c r="E583" s="1" t="s">
        <v>23</v>
      </c>
      <c r="F583" s="1">
        <v>29</v>
      </c>
      <c r="G583" s="1" t="s">
        <v>33</v>
      </c>
      <c r="H583" s="1" t="s">
        <v>38</v>
      </c>
      <c r="I583" s="1" t="s">
        <v>45</v>
      </c>
      <c r="J583" s="1">
        <v>71</v>
      </c>
      <c r="K583" s="1">
        <v>200</v>
      </c>
      <c r="L583" s="1" t="s">
        <v>40</v>
      </c>
      <c r="M583" s="1">
        <v>100</v>
      </c>
      <c r="N583" s="1">
        <v>90</v>
      </c>
      <c r="O583" s="1">
        <v>230</v>
      </c>
      <c r="P583" s="1">
        <v>41</v>
      </c>
      <c r="Q583" s="9">
        <f>Coffee_chain[[#This Row],[Other Expenses]]+Coffee_chain[[#This Row],[Cogs]]+Coffee_chain[[#This Row],[Marketing]]</f>
        <v>158</v>
      </c>
      <c r="R583" s="10">
        <f>(SUM(Coffee_chain[[#This Row],[Profit]])/SUM(Coffee_chain[[#This Row],[Sales]]))</f>
        <v>0.35499999999999998</v>
      </c>
      <c r="S583">
        <f>Coffee_chain[[#This Row],[Target COGS]]-Coffee_chain[[#This Row],[Cogs]]</f>
        <v>12</v>
      </c>
      <c r="T583" s="13">
        <f>Coffee_chain[[#This Row],[Target Profit]]-Coffee_chain[[#This Row],[Profit]]</f>
        <v>19</v>
      </c>
      <c r="U583">
        <f>Coffee_chain[[#This Row],[Target Sales]]-Coffee_chain[[#This Row],[Sales]]</f>
        <v>30</v>
      </c>
      <c r="V583" s="42"/>
    </row>
    <row r="584" spans="1:22" ht="14.25" customHeight="1" x14ac:dyDescent="0.3">
      <c r="A584" s="1">
        <v>918</v>
      </c>
      <c r="B584" s="1">
        <v>102</v>
      </c>
      <c r="C584" s="2">
        <v>41214</v>
      </c>
      <c r="D584" s="1" t="s">
        <v>32</v>
      </c>
      <c r="E584" s="1" t="s">
        <v>23</v>
      </c>
      <c r="F584" s="1">
        <v>31</v>
      </c>
      <c r="G584" s="1" t="s">
        <v>33</v>
      </c>
      <c r="H584" s="1" t="s">
        <v>34</v>
      </c>
      <c r="I584" s="1" t="s">
        <v>47</v>
      </c>
      <c r="J584" s="1">
        <v>89</v>
      </c>
      <c r="K584" s="1">
        <v>245</v>
      </c>
      <c r="L584" s="1" t="s">
        <v>40</v>
      </c>
      <c r="M584" s="1">
        <v>80</v>
      </c>
      <c r="N584" s="1">
        <v>60</v>
      </c>
      <c r="O584" s="1">
        <v>180</v>
      </c>
      <c r="P584" s="1">
        <v>54</v>
      </c>
      <c r="Q584" s="9">
        <f>Coffee_chain[[#This Row],[Other Expenses]]+Coffee_chain[[#This Row],[Cogs]]+Coffee_chain[[#This Row],[Marketing]]</f>
        <v>187</v>
      </c>
      <c r="R584" s="10">
        <f>(SUM(Coffee_chain[[#This Row],[Profit]])/SUM(Coffee_chain[[#This Row],[Sales]]))</f>
        <v>0.36326530612244901</v>
      </c>
      <c r="S584">
        <f>Coffee_chain[[#This Row],[Target COGS]]-Coffee_chain[[#This Row],[Cogs]]</f>
        <v>-22</v>
      </c>
      <c r="T584" s="13">
        <f>Coffee_chain[[#This Row],[Target Profit]]-Coffee_chain[[#This Row],[Profit]]</f>
        <v>-29</v>
      </c>
      <c r="U584">
        <f>Coffee_chain[[#This Row],[Target Sales]]-Coffee_chain[[#This Row],[Sales]]</f>
        <v>-65</v>
      </c>
      <c r="V584" s="42"/>
    </row>
    <row r="585" spans="1:22" ht="14.25" customHeight="1" x14ac:dyDescent="0.3">
      <c r="A585" s="1">
        <v>337</v>
      </c>
      <c r="B585" s="1">
        <v>101</v>
      </c>
      <c r="C585" s="2">
        <v>41214</v>
      </c>
      <c r="D585" s="1" t="s">
        <v>32</v>
      </c>
      <c r="E585" s="1" t="s">
        <v>23</v>
      </c>
      <c r="F585" s="1">
        <v>33</v>
      </c>
      <c r="G585" s="1" t="s">
        <v>18</v>
      </c>
      <c r="H585" s="1" t="s">
        <v>19</v>
      </c>
      <c r="I585" s="1" t="s">
        <v>50</v>
      </c>
      <c r="J585" s="1">
        <v>85</v>
      </c>
      <c r="K585" s="1">
        <v>231</v>
      </c>
      <c r="L585" s="1" t="s">
        <v>48</v>
      </c>
      <c r="M585" s="1">
        <v>90</v>
      </c>
      <c r="N585" s="1">
        <v>80</v>
      </c>
      <c r="O585" s="1">
        <v>210</v>
      </c>
      <c r="P585" s="1">
        <v>45</v>
      </c>
      <c r="Q585" s="9">
        <f>Coffee_chain[[#This Row],[Other Expenses]]+Coffee_chain[[#This Row],[Cogs]]+Coffee_chain[[#This Row],[Marketing]]</f>
        <v>179</v>
      </c>
      <c r="R585" s="10">
        <f>(SUM(Coffee_chain[[#This Row],[Profit]])/SUM(Coffee_chain[[#This Row],[Sales]]))</f>
        <v>0.36796536796536794</v>
      </c>
      <c r="S585">
        <f>Coffee_chain[[#This Row],[Target COGS]]-Coffee_chain[[#This Row],[Cogs]]</f>
        <v>-11</v>
      </c>
      <c r="T585" s="13">
        <f>Coffee_chain[[#This Row],[Target Profit]]-Coffee_chain[[#This Row],[Profit]]</f>
        <v>-5</v>
      </c>
      <c r="U585">
        <f>Coffee_chain[[#This Row],[Target Sales]]-Coffee_chain[[#This Row],[Sales]]</f>
        <v>-21</v>
      </c>
      <c r="V585" s="42"/>
    </row>
    <row r="586" spans="1:22" ht="14.25" customHeight="1" x14ac:dyDescent="0.3">
      <c r="A586" s="1">
        <v>505</v>
      </c>
      <c r="B586" s="1">
        <v>15</v>
      </c>
      <c r="C586" s="2">
        <v>41214</v>
      </c>
      <c r="D586" s="1" t="s">
        <v>32</v>
      </c>
      <c r="E586" s="1" t="s">
        <v>23</v>
      </c>
      <c r="F586" s="1">
        <v>4</v>
      </c>
      <c r="G586" s="1" t="s">
        <v>18</v>
      </c>
      <c r="H586" s="1" t="s">
        <v>19</v>
      </c>
      <c r="I586" s="1" t="s">
        <v>50</v>
      </c>
      <c r="J586" s="1">
        <v>9</v>
      </c>
      <c r="K586" s="1">
        <v>39</v>
      </c>
      <c r="L586" s="1" t="s">
        <v>57</v>
      </c>
      <c r="M586" s="1">
        <v>10</v>
      </c>
      <c r="N586" s="1">
        <v>10</v>
      </c>
      <c r="O586" s="1">
        <v>30</v>
      </c>
      <c r="P586" s="1">
        <v>15</v>
      </c>
      <c r="Q586" s="9">
        <f>Coffee_chain[[#This Row],[Other Expenses]]+Coffee_chain[[#This Row],[Cogs]]+Coffee_chain[[#This Row],[Marketing]]</f>
        <v>34</v>
      </c>
      <c r="R586" s="10">
        <f>(SUM(Coffee_chain[[#This Row],[Profit]])/SUM(Coffee_chain[[#This Row],[Sales]]))</f>
        <v>0.23076923076923078</v>
      </c>
      <c r="S586">
        <f>Coffee_chain[[#This Row],[Target COGS]]-Coffee_chain[[#This Row],[Cogs]]</f>
        <v>-5</v>
      </c>
      <c r="T586" s="13">
        <f>Coffee_chain[[#This Row],[Target Profit]]-Coffee_chain[[#This Row],[Profit]]</f>
        <v>1</v>
      </c>
      <c r="U586">
        <f>Coffee_chain[[#This Row],[Target Sales]]-Coffee_chain[[#This Row],[Sales]]</f>
        <v>-9</v>
      </c>
      <c r="V586" s="42"/>
    </row>
    <row r="587" spans="1:22" ht="14.25" customHeight="1" x14ac:dyDescent="0.3">
      <c r="A587" s="1">
        <v>337</v>
      </c>
      <c r="B587" s="1">
        <v>82</v>
      </c>
      <c r="C587" s="2">
        <v>41214</v>
      </c>
      <c r="D587" s="1" t="s">
        <v>32</v>
      </c>
      <c r="E587" s="1" t="s">
        <v>23</v>
      </c>
      <c r="F587" s="1">
        <v>31</v>
      </c>
      <c r="G587" s="1" t="s">
        <v>18</v>
      </c>
      <c r="H587" s="1" t="s">
        <v>19</v>
      </c>
      <c r="I587" s="1" t="s">
        <v>20</v>
      </c>
      <c r="J587" s="1">
        <v>38</v>
      </c>
      <c r="K587" s="1">
        <v>184</v>
      </c>
      <c r="L587" s="1" t="s">
        <v>48</v>
      </c>
      <c r="M587" s="1">
        <v>70</v>
      </c>
      <c r="N587" s="1">
        <v>40</v>
      </c>
      <c r="O587" s="1">
        <v>170</v>
      </c>
      <c r="P587" s="1">
        <v>64</v>
      </c>
      <c r="Q587" s="9">
        <f>Coffee_chain[[#This Row],[Other Expenses]]+Coffee_chain[[#This Row],[Cogs]]+Coffee_chain[[#This Row],[Marketing]]</f>
        <v>177</v>
      </c>
      <c r="R587" s="10">
        <f>(SUM(Coffee_chain[[#This Row],[Profit]])/SUM(Coffee_chain[[#This Row],[Sales]]))</f>
        <v>0.20652173913043478</v>
      </c>
      <c r="S587">
        <f>Coffee_chain[[#This Row],[Target COGS]]-Coffee_chain[[#This Row],[Cogs]]</f>
        <v>-12</v>
      </c>
      <c r="T587" s="13">
        <f>Coffee_chain[[#This Row],[Target Profit]]-Coffee_chain[[#This Row],[Profit]]</f>
        <v>2</v>
      </c>
      <c r="U587">
        <f>Coffee_chain[[#This Row],[Target Sales]]-Coffee_chain[[#This Row],[Sales]]</f>
        <v>-14</v>
      </c>
      <c r="V587" s="42"/>
    </row>
    <row r="588" spans="1:22" ht="14.25" customHeight="1" x14ac:dyDescent="0.3">
      <c r="A588" s="1">
        <v>580</v>
      </c>
      <c r="B588" s="1">
        <v>94</v>
      </c>
      <c r="C588" s="2">
        <v>41214</v>
      </c>
      <c r="D588" s="1" t="s">
        <v>32</v>
      </c>
      <c r="E588" s="1" t="s">
        <v>23</v>
      </c>
      <c r="F588" s="1">
        <v>85</v>
      </c>
      <c r="G588" s="1" t="s">
        <v>18</v>
      </c>
      <c r="H588" s="1" t="s">
        <v>19</v>
      </c>
      <c r="I588" s="1" t="s">
        <v>20</v>
      </c>
      <c r="J588" s="1">
        <v>15</v>
      </c>
      <c r="K588" s="1">
        <v>224</v>
      </c>
      <c r="L588" s="1" t="s">
        <v>40</v>
      </c>
      <c r="M588" s="1">
        <v>80</v>
      </c>
      <c r="N588" s="1">
        <v>20</v>
      </c>
      <c r="O588" s="1">
        <v>200</v>
      </c>
      <c r="P588" s="1">
        <v>115</v>
      </c>
      <c r="Q588" s="9">
        <f>Coffee_chain[[#This Row],[Other Expenses]]+Coffee_chain[[#This Row],[Cogs]]+Coffee_chain[[#This Row],[Marketing]]</f>
        <v>294</v>
      </c>
      <c r="R588" s="10">
        <f>(SUM(Coffee_chain[[#This Row],[Profit]])/SUM(Coffee_chain[[#This Row],[Sales]]))</f>
        <v>6.6964285714285712E-2</v>
      </c>
      <c r="S588">
        <f>Coffee_chain[[#This Row],[Target COGS]]-Coffee_chain[[#This Row],[Cogs]]</f>
        <v>-14</v>
      </c>
      <c r="T588" s="13">
        <f>Coffee_chain[[#This Row],[Target Profit]]-Coffee_chain[[#This Row],[Profit]]</f>
        <v>5</v>
      </c>
      <c r="U588">
        <f>Coffee_chain[[#This Row],[Target Sales]]-Coffee_chain[[#This Row],[Sales]]</f>
        <v>-24</v>
      </c>
      <c r="V588" s="42"/>
    </row>
    <row r="589" spans="1:22" ht="14.25" customHeight="1" x14ac:dyDescent="0.3">
      <c r="A589" s="1">
        <v>972</v>
      </c>
      <c r="B589" s="1">
        <v>241</v>
      </c>
      <c r="C589" s="2">
        <v>41244</v>
      </c>
      <c r="D589" s="1" t="s">
        <v>16</v>
      </c>
      <c r="E589" s="1" t="s">
        <v>23</v>
      </c>
      <c r="F589" s="1">
        <v>74</v>
      </c>
      <c r="G589" s="1" t="s">
        <v>33</v>
      </c>
      <c r="H589" s="1" t="s">
        <v>38</v>
      </c>
      <c r="I589" s="1" t="s">
        <v>45</v>
      </c>
      <c r="J589" s="1">
        <v>188</v>
      </c>
      <c r="K589" s="1">
        <v>525</v>
      </c>
      <c r="L589" s="1" t="s">
        <v>24</v>
      </c>
      <c r="M589" s="1">
        <v>280</v>
      </c>
      <c r="N589" s="1">
        <v>240</v>
      </c>
      <c r="O589" s="1">
        <v>620</v>
      </c>
      <c r="P589" s="1">
        <v>96</v>
      </c>
      <c r="Q589" s="9">
        <f>Coffee_chain[[#This Row],[Other Expenses]]+Coffee_chain[[#This Row],[Cogs]]+Coffee_chain[[#This Row],[Marketing]]</f>
        <v>411</v>
      </c>
      <c r="R589" s="10">
        <f>(SUM(Coffee_chain[[#This Row],[Profit]])/SUM(Coffee_chain[[#This Row],[Sales]]))</f>
        <v>0.35809523809523808</v>
      </c>
      <c r="S589">
        <f>Coffee_chain[[#This Row],[Target COGS]]-Coffee_chain[[#This Row],[Cogs]]</f>
        <v>39</v>
      </c>
      <c r="T589" s="13">
        <f>Coffee_chain[[#This Row],[Target Profit]]-Coffee_chain[[#This Row],[Profit]]</f>
        <v>52</v>
      </c>
      <c r="U589">
        <f>Coffee_chain[[#This Row],[Target Sales]]-Coffee_chain[[#This Row],[Sales]]</f>
        <v>95</v>
      </c>
      <c r="V589" s="42"/>
    </row>
    <row r="590" spans="1:22" ht="14.25" customHeight="1" x14ac:dyDescent="0.3">
      <c r="A590" s="1">
        <v>972</v>
      </c>
      <c r="B590" s="1">
        <v>123</v>
      </c>
      <c r="C590" s="2">
        <v>41244</v>
      </c>
      <c r="D590" s="1" t="s">
        <v>16</v>
      </c>
      <c r="E590" s="1" t="s">
        <v>23</v>
      </c>
      <c r="F590" s="1">
        <v>34</v>
      </c>
      <c r="G590" s="1" t="s">
        <v>33</v>
      </c>
      <c r="H590" s="1" t="s">
        <v>34</v>
      </c>
      <c r="I590" s="1" t="s">
        <v>46</v>
      </c>
      <c r="J590" s="1">
        <v>133</v>
      </c>
      <c r="K590" s="1">
        <v>302</v>
      </c>
      <c r="L590" s="1" t="s">
        <v>24</v>
      </c>
      <c r="M590" s="1">
        <v>90</v>
      </c>
      <c r="N590" s="1">
        <v>110</v>
      </c>
      <c r="O590" s="1">
        <v>230</v>
      </c>
      <c r="P590" s="1">
        <v>46</v>
      </c>
      <c r="Q590" s="9">
        <f>Coffee_chain[[#This Row],[Other Expenses]]+Coffee_chain[[#This Row],[Cogs]]+Coffee_chain[[#This Row],[Marketing]]</f>
        <v>203</v>
      </c>
      <c r="R590" s="10">
        <f>(SUM(Coffee_chain[[#This Row],[Profit]])/SUM(Coffee_chain[[#This Row],[Sales]]))</f>
        <v>0.44039735099337746</v>
      </c>
      <c r="S590">
        <f>Coffee_chain[[#This Row],[Target COGS]]-Coffee_chain[[#This Row],[Cogs]]</f>
        <v>-33</v>
      </c>
      <c r="T590" s="13">
        <f>Coffee_chain[[#This Row],[Target Profit]]-Coffee_chain[[#This Row],[Profit]]</f>
        <v>-23</v>
      </c>
      <c r="U590">
        <f>Coffee_chain[[#This Row],[Target Sales]]-Coffee_chain[[#This Row],[Sales]]</f>
        <v>-72</v>
      </c>
      <c r="V590" s="42"/>
    </row>
    <row r="591" spans="1:22" ht="14.25" customHeight="1" x14ac:dyDescent="0.3">
      <c r="A591" s="1">
        <v>505</v>
      </c>
      <c r="B591" s="1">
        <v>92</v>
      </c>
      <c r="C591" s="2">
        <v>41244</v>
      </c>
      <c r="D591" s="1" t="s">
        <v>32</v>
      </c>
      <c r="E591" s="1" t="s">
        <v>23</v>
      </c>
      <c r="F591" s="1">
        <v>28</v>
      </c>
      <c r="G591" s="1" t="s">
        <v>33</v>
      </c>
      <c r="H591" s="1" t="s">
        <v>38</v>
      </c>
      <c r="I591" s="1" t="s">
        <v>39</v>
      </c>
      <c r="J591" s="1">
        <v>16</v>
      </c>
      <c r="K591" s="1">
        <v>160</v>
      </c>
      <c r="L591" s="1" t="s">
        <v>57</v>
      </c>
      <c r="M591" s="1">
        <v>100</v>
      </c>
      <c r="N591" s="1">
        <v>40</v>
      </c>
      <c r="O591" s="1">
        <v>190</v>
      </c>
      <c r="P591" s="1">
        <v>52</v>
      </c>
      <c r="Q591" s="9">
        <f>Coffee_chain[[#This Row],[Other Expenses]]+Coffee_chain[[#This Row],[Cogs]]+Coffee_chain[[#This Row],[Marketing]]</f>
        <v>172</v>
      </c>
      <c r="R591" s="10">
        <f>(SUM(Coffee_chain[[#This Row],[Profit]])/SUM(Coffee_chain[[#This Row],[Sales]]))</f>
        <v>0.1</v>
      </c>
      <c r="S591">
        <f>Coffee_chain[[#This Row],[Target COGS]]-Coffee_chain[[#This Row],[Cogs]]</f>
        <v>8</v>
      </c>
      <c r="T591" s="13">
        <f>Coffee_chain[[#This Row],[Target Profit]]-Coffee_chain[[#This Row],[Profit]]</f>
        <v>24</v>
      </c>
      <c r="U591">
        <f>Coffee_chain[[#This Row],[Target Sales]]-Coffee_chain[[#This Row],[Sales]]</f>
        <v>30</v>
      </c>
      <c r="V591" s="42"/>
    </row>
    <row r="592" spans="1:22" ht="14.25" customHeight="1" x14ac:dyDescent="0.3">
      <c r="A592" s="1">
        <v>405</v>
      </c>
      <c r="B592" s="1">
        <v>88</v>
      </c>
      <c r="C592" s="2">
        <v>41244</v>
      </c>
      <c r="D592" s="1" t="s">
        <v>32</v>
      </c>
      <c r="E592" s="1" t="s">
        <v>23</v>
      </c>
      <c r="F592" s="1">
        <v>29</v>
      </c>
      <c r="G592" s="1" t="s">
        <v>33</v>
      </c>
      <c r="H592" s="1" t="s">
        <v>34</v>
      </c>
      <c r="I592" s="1" t="s">
        <v>35</v>
      </c>
      <c r="J592" s="1">
        <v>72</v>
      </c>
      <c r="K592" s="1">
        <v>221</v>
      </c>
      <c r="L592" s="1" t="s">
        <v>40</v>
      </c>
      <c r="M592" s="1">
        <v>60</v>
      </c>
      <c r="N592" s="1">
        <v>60</v>
      </c>
      <c r="O592" s="1">
        <v>170</v>
      </c>
      <c r="P592" s="1">
        <v>61</v>
      </c>
      <c r="Q592" s="9">
        <f>Coffee_chain[[#This Row],[Other Expenses]]+Coffee_chain[[#This Row],[Cogs]]+Coffee_chain[[#This Row],[Marketing]]</f>
        <v>178</v>
      </c>
      <c r="R592" s="10">
        <f>(SUM(Coffee_chain[[#This Row],[Profit]])/SUM(Coffee_chain[[#This Row],[Sales]]))</f>
        <v>0.32579185520361992</v>
      </c>
      <c r="S592">
        <f>Coffee_chain[[#This Row],[Target COGS]]-Coffee_chain[[#This Row],[Cogs]]</f>
        <v>-28</v>
      </c>
      <c r="T592" s="13">
        <f>Coffee_chain[[#This Row],[Target Profit]]-Coffee_chain[[#This Row],[Profit]]</f>
        <v>-12</v>
      </c>
      <c r="U592">
        <f>Coffee_chain[[#This Row],[Target Sales]]-Coffee_chain[[#This Row],[Sales]]</f>
        <v>-51</v>
      </c>
      <c r="V592" s="42"/>
    </row>
    <row r="593" spans="1:22" ht="14.25" customHeight="1" x14ac:dyDescent="0.3">
      <c r="A593" s="1">
        <v>318</v>
      </c>
      <c r="B593" s="1">
        <v>49</v>
      </c>
      <c r="C593" s="2">
        <v>41244</v>
      </c>
      <c r="D593" s="1" t="s">
        <v>32</v>
      </c>
      <c r="E593" s="1" t="s">
        <v>23</v>
      </c>
      <c r="F593" s="1">
        <v>13</v>
      </c>
      <c r="G593" s="1" t="s">
        <v>33</v>
      </c>
      <c r="H593" s="1" t="s">
        <v>38</v>
      </c>
      <c r="I593" s="1" t="s">
        <v>45</v>
      </c>
      <c r="J593" s="1">
        <v>46</v>
      </c>
      <c r="K593" s="1">
        <v>120</v>
      </c>
      <c r="L593" s="1" t="s">
        <v>48</v>
      </c>
      <c r="M593" s="1">
        <v>50</v>
      </c>
      <c r="N593" s="1">
        <v>70</v>
      </c>
      <c r="O593" s="1">
        <v>140</v>
      </c>
      <c r="P593" s="1">
        <v>25</v>
      </c>
      <c r="Q593" s="9">
        <f>Coffee_chain[[#This Row],[Other Expenses]]+Coffee_chain[[#This Row],[Cogs]]+Coffee_chain[[#This Row],[Marketing]]</f>
        <v>87</v>
      </c>
      <c r="R593" s="10">
        <f>(SUM(Coffee_chain[[#This Row],[Profit]])/SUM(Coffee_chain[[#This Row],[Sales]]))</f>
        <v>0.38333333333333336</v>
      </c>
      <c r="S593">
        <f>Coffee_chain[[#This Row],[Target COGS]]-Coffee_chain[[#This Row],[Cogs]]</f>
        <v>1</v>
      </c>
      <c r="T593" s="13">
        <f>Coffee_chain[[#This Row],[Target Profit]]-Coffee_chain[[#This Row],[Profit]]</f>
        <v>24</v>
      </c>
      <c r="U593">
        <f>Coffee_chain[[#This Row],[Target Sales]]-Coffee_chain[[#This Row],[Sales]]</f>
        <v>20</v>
      </c>
      <c r="V593" s="42"/>
    </row>
    <row r="594" spans="1:22" ht="14.25" customHeight="1" x14ac:dyDescent="0.3">
      <c r="A594" s="1">
        <v>505</v>
      </c>
      <c r="B594" s="1">
        <v>48</v>
      </c>
      <c r="C594" s="2">
        <v>41244</v>
      </c>
      <c r="D594" s="1" t="s">
        <v>32</v>
      </c>
      <c r="E594" s="1" t="s">
        <v>23</v>
      </c>
      <c r="F594" s="1">
        <v>15</v>
      </c>
      <c r="G594" s="1" t="s">
        <v>33</v>
      </c>
      <c r="H594" s="1" t="s">
        <v>38</v>
      </c>
      <c r="I594" s="1" t="s">
        <v>45</v>
      </c>
      <c r="J594" s="1">
        <v>27</v>
      </c>
      <c r="K594" s="1">
        <v>122</v>
      </c>
      <c r="L594" s="1" t="s">
        <v>57</v>
      </c>
      <c r="M594" s="1">
        <v>50</v>
      </c>
      <c r="N594" s="1">
        <v>50</v>
      </c>
      <c r="O594" s="1">
        <v>140</v>
      </c>
      <c r="P594" s="1">
        <v>47</v>
      </c>
      <c r="Q594" s="9">
        <f>Coffee_chain[[#This Row],[Other Expenses]]+Coffee_chain[[#This Row],[Cogs]]+Coffee_chain[[#This Row],[Marketing]]</f>
        <v>110</v>
      </c>
      <c r="R594" s="10">
        <f>(SUM(Coffee_chain[[#This Row],[Profit]])/SUM(Coffee_chain[[#This Row],[Sales]]))</f>
        <v>0.22131147540983606</v>
      </c>
      <c r="S594">
        <f>Coffee_chain[[#This Row],[Target COGS]]-Coffee_chain[[#This Row],[Cogs]]</f>
        <v>2</v>
      </c>
      <c r="T594" s="13">
        <f>Coffee_chain[[#This Row],[Target Profit]]-Coffee_chain[[#This Row],[Profit]]</f>
        <v>23</v>
      </c>
      <c r="U594">
        <f>Coffee_chain[[#This Row],[Target Sales]]-Coffee_chain[[#This Row],[Sales]]</f>
        <v>18</v>
      </c>
      <c r="V594" s="42"/>
    </row>
    <row r="595" spans="1:22" ht="14.25" customHeight="1" x14ac:dyDescent="0.3">
      <c r="A595" s="1">
        <v>405</v>
      </c>
      <c r="B595" s="1">
        <v>81</v>
      </c>
      <c r="C595" s="2">
        <v>41244</v>
      </c>
      <c r="D595" s="1" t="s">
        <v>32</v>
      </c>
      <c r="E595" s="1" t="s">
        <v>23</v>
      </c>
      <c r="F595" s="1">
        <v>26</v>
      </c>
      <c r="G595" s="1" t="s">
        <v>33</v>
      </c>
      <c r="H595" s="1" t="s">
        <v>38</v>
      </c>
      <c r="I595" s="1" t="s">
        <v>45</v>
      </c>
      <c r="J595" s="1">
        <v>66</v>
      </c>
      <c r="K595" s="1">
        <v>185</v>
      </c>
      <c r="L595" s="1" t="s">
        <v>40</v>
      </c>
      <c r="M595" s="1">
        <v>90</v>
      </c>
      <c r="N595" s="1">
        <v>100</v>
      </c>
      <c r="O595" s="1">
        <v>220</v>
      </c>
      <c r="P595" s="1">
        <v>38</v>
      </c>
      <c r="Q595" s="9">
        <f>Coffee_chain[[#This Row],[Other Expenses]]+Coffee_chain[[#This Row],[Cogs]]+Coffee_chain[[#This Row],[Marketing]]</f>
        <v>145</v>
      </c>
      <c r="R595" s="10">
        <f>(SUM(Coffee_chain[[#This Row],[Profit]])/SUM(Coffee_chain[[#This Row],[Sales]]))</f>
        <v>0.35675675675675678</v>
      </c>
      <c r="S595">
        <f>Coffee_chain[[#This Row],[Target COGS]]-Coffee_chain[[#This Row],[Cogs]]</f>
        <v>9</v>
      </c>
      <c r="T595" s="13">
        <f>Coffee_chain[[#This Row],[Target Profit]]-Coffee_chain[[#This Row],[Profit]]</f>
        <v>34</v>
      </c>
      <c r="U595">
        <f>Coffee_chain[[#This Row],[Target Sales]]-Coffee_chain[[#This Row],[Sales]]</f>
        <v>35</v>
      </c>
      <c r="V595" s="42"/>
    </row>
    <row r="596" spans="1:22" ht="14.25" customHeight="1" x14ac:dyDescent="0.3">
      <c r="A596" s="1">
        <v>505</v>
      </c>
      <c r="B596" s="1">
        <v>20</v>
      </c>
      <c r="C596" s="2">
        <v>41244</v>
      </c>
      <c r="D596" s="1" t="s">
        <v>32</v>
      </c>
      <c r="E596" s="1" t="s">
        <v>23</v>
      </c>
      <c r="F596" s="1">
        <v>7</v>
      </c>
      <c r="G596" s="1" t="s">
        <v>33</v>
      </c>
      <c r="H596" s="1" t="s">
        <v>34</v>
      </c>
      <c r="I596" s="1" t="s">
        <v>47</v>
      </c>
      <c r="J596" s="1">
        <v>-15</v>
      </c>
      <c r="K596" s="1">
        <v>45</v>
      </c>
      <c r="L596" s="1" t="s">
        <v>57</v>
      </c>
      <c r="M596" s="1">
        <v>10</v>
      </c>
      <c r="N596" s="1">
        <v>-10</v>
      </c>
      <c r="O596" s="1">
        <v>30</v>
      </c>
      <c r="P596" s="1">
        <v>40</v>
      </c>
      <c r="Q596" s="9">
        <f>Coffee_chain[[#This Row],[Other Expenses]]+Coffee_chain[[#This Row],[Cogs]]+Coffee_chain[[#This Row],[Marketing]]</f>
        <v>67</v>
      </c>
      <c r="R596" s="10">
        <f>(SUM(Coffee_chain[[#This Row],[Profit]])/SUM(Coffee_chain[[#This Row],[Sales]]))</f>
        <v>-0.33333333333333331</v>
      </c>
      <c r="S596">
        <f>Coffee_chain[[#This Row],[Target COGS]]-Coffee_chain[[#This Row],[Cogs]]</f>
        <v>-10</v>
      </c>
      <c r="T596" s="13">
        <f>Coffee_chain[[#This Row],[Target Profit]]-Coffee_chain[[#This Row],[Profit]]</f>
        <v>5</v>
      </c>
      <c r="U596">
        <f>Coffee_chain[[#This Row],[Target Sales]]-Coffee_chain[[#This Row],[Sales]]</f>
        <v>-15</v>
      </c>
      <c r="V596" s="42"/>
    </row>
    <row r="597" spans="1:22" ht="14.25" customHeight="1" x14ac:dyDescent="0.3">
      <c r="A597" s="1">
        <v>918</v>
      </c>
      <c r="B597" s="1">
        <v>134</v>
      </c>
      <c r="C597" s="2">
        <v>41244</v>
      </c>
      <c r="D597" s="1" t="s">
        <v>32</v>
      </c>
      <c r="E597" s="1" t="s">
        <v>23</v>
      </c>
      <c r="F597" s="1">
        <v>41</v>
      </c>
      <c r="G597" s="1" t="s">
        <v>33</v>
      </c>
      <c r="H597" s="1" t="s">
        <v>34</v>
      </c>
      <c r="I597" s="1" t="s">
        <v>47</v>
      </c>
      <c r="J597" s="1">
        <v>121</v>
      </c>
      <c r="K597" s="1">
        <v>320</v>
      </c>
      <c r="L597" s="1" t="s">
        <v>40</v>
      </c>
      <c r="M597" s="1">
        <v>100</v>
      </c>
      <c r="N597" s="1">
        <v>90</v>
      </c>
      <c r="O597" s="1">
        <v>240</v>
      </c>
      <c r="P597" s="1">
        <v>65</v>
      </c>
      <c r="Q597" s="9">
        <f>Coffee_chain[[#This Row],[Other Expenses]]+Coffee_chain[[#This Row],[Cogs]]+Coffee_chain[[#This Row],[Marketing]]</f>
        <v>240</v>
      </c>
      <c r="R597" s="10">
        <f>(SUM(Coffee_chain[[#This Row],[Profit]])/SUM(Coffee_chain[[#This Row],[Sales]]))</f>
        <v>0.37812499999999999</v>
      </c>
      <c r="S597">
        <f>Coffee_chain[[#This Row],[Target COGS]]-Coffee_chain[[#This Row],[Cogs]]</f>
        <v>-34</v>
      </c>
      <c r="T597" s="13">
        <f>Coffee_chain[[#This Row],[Target Profit]]-Coffee_chain[[#This Row],[Profit]]</f>
        <v>-31</v>
      </c>
      <c r="U597">
        <f>Coffee_chain[[#This Row],[Target Sales]]-Coffee_chain[[#This Row],[Sales]]</f>
        <v>-80</v>
      </c>
      <c r="V597" s="42"/>
    </row>
    <row r="598" spans="1:22" ht="14.25" customHeight="1" x14ac:dyDescent="0.3">
      <c r="A598" s="1">
        <v>225</v>
      </c>
      <c r="B598" s="1">
        <v>94</v>
      </c>
      <c r="C598" s="2">
        <v>41244</v>
      </c>
      <c r="D598" s="1" t="s">
        <v>32</v>
      </c>
      <c r="E598" s="1" t="s">
        <v>23</v>
      </c>
      <c r="F598" s="1">
        <v>31</v>
      </c>
      <c r="G598" s="1" t="s">
        <v>18</v>
      </c>
      <c r="H598" s="1" t="s">
        <v>19</v>
      </c>
      <c r="I598" s="1" t="s">
        <v>50</v>
      </c>
      <c r="J598" s="1">
        <v>77</v>
      </c>
      <c r="K598" s="1">
        <v>214</v>
      </c>
      <c r="L598" s="1" t="s">
        <v>48</v>
      </c>
      <c r="M598" s="1">
        <v>80</v>
      </c>
      <c r="N598" s="1">
        <v>70</v>
      </c>
      <c r="O598" s="1">
        <v>190</v>
      </c>
      <c r="P598" s="1">
        <v>43</v>
      </c>
      <c r="Q598" s="9">
        <f>Coffee_chain[[#This Row],[Other Expenses]]+Coffee_chain[[#This Row],[Cogs]]+Coffee_chain[[#This Row],[Marketing]]</f>
        <v>168</v>
      </c>
      <c r="R598" s="10">
        <f>(SUM(Coffee_chain[[#This Row],[Profit]])/SUM(Coffee_chain[[#This Row],[Sales]]))</f>
        <v>0.35981308411214952</v>
      </c>
      <c r="S598">
        <f>Coffee_chain[[#This Row],[Target COGS]]-Coffee_chain[[#This Row],[Cogs]]</f>
        <v>-14</v>
      </c>
      <c r="T598" s="13">
        <f>Coffee_chain[[#This Row],[Target Profit]]-Coffee_chain[[#This Row],[Profit]]</f>
        <v>-7</v>
      </c>
      <c r="U598">
        <f>Coffee_chain[[#This Row],[Target Sales]]-Coffee_chain[[#This Row],[Sales]]</f>
        <v>-24</v>
      </c>
      <c r="V598" s="42"/>
    </row>
    <row r="599" spans="1:22" ht="14.25" customHeight="1" x14ac:dyDescent="0.3">
      <c r="A599" s="1">
        <v>505</v>
      </c>
      <c r="B599" s="1">
        <v>16</v>
      </c>
      <c r="C599" s="2">
        <v>41244</v>
      </c>
      <c r="D599" s="1" t="s">
        <v>32</v>
      </c>
      <c r="E599" s="1" t="s">
        <v>23</v>
      </c>
      <c r="F599" s="1">
        <v>4</v>
      </c>
      <c r="G599" s="1" t="s">
        <v>18</v>
      </c>
      <c r="H599" s="1" t="s">
        <v>19</v>
      </c>
      <c r="I599" s="1" t="s">
        <v>50</v>
      </c>
      <c r="J599" s="1">
        <v>9</v>
      </c>
      <c r="K599" s="1">
        <v>41</v>
      </c>
      <c r="L599" s="1" t="s">
        <v>57</v>
      </c>
      <c r="M599" s="1">
        <v>10</v>
      </c>
      <c r="N599" s="1">
        <v>10</v>
      </c>
      <c r="O599" s="1">
        <v>30</v>
      </c>
      <c r="P599" s="1">
        <v>16</v>
      </c>
      <c r="Q599" s="9">
        <f>Coffee_chain[[#This Row],[Other Expenses]]+Coffee_chain[[#This Row],[Cogs]]+Coffee_chain[[#This Row],[Marketing]]</f>
        <v>36</v>
      </c>
      <c r="R599" s="10">
        <f>(SUM(Coffee_chain[[#This Row],[Profit]])/SUM(Coffee_chain[[#This Row],[Sales]]))</f>
        <v>0.21951219512195122</v>
      </c>
      <c r="S599">
        <f>Coffee_chain[[#This Row],[Target COGS]]-Coffee_chain[[#This Row],[Cogs]]</f>
        <v>-6</v>
      </c>
      <c r="T599" s="13">
        <f>Coffee_chain[[#This Row],[Target Profit]]-Coffee_chain[[#This Row],[Profit]]</f>
        <v>1</v>
      </c>
      <c r="U599">
        <f>Coffee_chain[[#This Row],[Target Sales]]-Coffee_chain[[#This Row],[Sales]]</f>
        <v>-11</v>
      </c>
      <c r="V599" s="42"/>
    </row>
    <row r="600" spans="1:22" ht="14.25" customHeight="1" x14ac:dyDescent="0.3">
      <c r="A600" s="1">
        <v>580</v>
      </c>
      <c r="B600" s="1">
        <v>105</v>
      </c>
      <c r="C600" s="2">
        <v>41244</v>
      </c>
      <c r="D600" s="1" t="s">
        <v>32</v>
      </c>
      <c r="E600" s="1" t="s">
        <v>23</v>
      </c>
      <c r="F600" s="1">
        <v>95</v>
      </c>
      <c r="G600" s="1" t="s">
        <v>18</v>
      </c>
      <c r="H600" s="1" t="s">
        <v>19</v>
      </c>
      <c r="I600" s="1" t="s">
        <v>20</v>
      </c>
      <c r="J600" s="1">
        <v>20</v>
      </c>
      <c r="K600" s="1">
        <v>250</v>
      </c>
      <c r="L600" s="1" t="s">
        <v>40</v>
      </c>
      <c r="M600" s="1">
        <v>90</v>
      </c>
      <c r="N600" s="1">
        <v>30</v>
      </c>
      <c r="O600" s="1">
        <v>230</v>
      </c>
      <c r="P600" s="1">
        <v>125</v>
      </c>
      <c r="Q600" s="9">
        <f>Coffee_chain[[#This Row],[Other Expenses]]+Coffee_chain[[#This Row],[Cogs]]+Coffee_chain[[#This Row],[Marketing]]</f>
        <v>325</v>
      </c>
      <c r="R600" s="10">
        <f>(SUM(Coffee_chain[[#This Row],[Profit]])/SUM(Coffee_chain[[#This Row],[Sales]]))</f>
        <v>0.08</v>
      </c>
      <c r="S600">
        <f>Coffee_chain[[#This Row],[Target COGS]]-Coffee_chain[[#This Row],[Cogs]]</f>
        <v>-15</v>
      </c>
      <c r="T600" s="13">
        <f>Coffee_chain[[#This Row],[Target Profit]]-Coffee_chain[[#This Row],[Profit]]</f>
        <v>10</v>
      </c>
      <c r="U600">
        <f>Coffee_chain[[#This Row],[Target Sales]]-Coffee_chain[[#This Row],[Sales]]</f>
        <v>-20</v>
      </c>
      <c r="V600" s="42"/>
    </row>
    <row r="601" spans="1:22" ht="14.25" customHeight="1" x14ac:dyDescent="0.3">
      <c r="A601" s="1">
        <v>281</v>
      </c>
      <c r="B601" s="1">
        <v>39</v>
      </c>
      <c r="C601" s="2">
        <v>41548</v>
      </c>
      <c r="D601" s="1" t="s">
        <v>16</v>
      </c>
      <c r="E601" s="1" t="s">
        <v>23</v>
      </c>
      <c r="F601" s="1">
        <v>12</v>
      </c>
      <c r="G601" s="1" t="s">
        <v>33</v>
      </c>
      <c r="H601" s="1" t="s">
        <v>38</v>
      </c>
      <c r="I601" s="1" t="s">
        <v>39</v>
      </c>
      <c r="J601" s="3">
        <v>39</v>
      </c>
      <c r="K601" s="1">
        <v>96</v>
      </c>
      <c r="L601" s="1" t="s">
        <v>24</v>
      </c>
      <c r="M601" s="1">
        <v>40</v>
      </c>
      <c r="N601" s="1">
        <v>80</v>
      </c>
      <c r="O601" s="1">
        <v>130</v>
      </c>
      <c r="P601" s="1">
        <v>25</v>
      </c>
      <c r="Q601" s="9">
        <f>Coffee_chain[[#This Row],[Other Expenses]]+Coffee_chain[[#This Row],[Cogs]]+Coffee_chain[[#This Row],[Marketing]]</f>
        <v>76</v>
      </c>
      <c r="R601" s="10">
        <f>(SUM(Coffee_chain[[#This Row],[Profit]])/SUM(Coffee_chain[[#This Row],[Sales]]))</f>
        <v>0.40625</v>
      </c>
      <c r="S601">
        <f>Coffee_chain[[#This Row],[Target COGS]]-Coffee_chain[[#This Row],[Cogs]]</f>
        <v>1</v>
      </c>
      <c r="T601" s="13">
        <f>Coffee_chain[[#This Row],[Target Profit]]-Coffee_chain[[#This Row],[Profit]]</f>
        <v>41</v>
      </c>
      <c r="U601">
        <f>Coffee_chain[[#This Row],[Target Sales]]-Coffee_chain[[#This Row],[Sales]]</f>
        <v>34</v>
      </c>
      <c r="V601" s="42"/>
    </row>
    <row r="602" spans="1:22" ht="14.25" customHeight="1" x14ac:dyDescent="0.3">
      <c r="A602" s="1">
        <v>432</v>
      </c>
      <c r="B602" s="1">
        <v>239</v>
      </c>
      <c r="C602" s="2">
        <v>41548</v>
      </c>
      <c r="D602" s="1" t="s">
        <v>16</v>
      </c>
      <c r="E602" s="1" t="s">
        <v>23</v>
      </c>
      <c r="F602" s="1">
        <v>74</v>
      </c>
      <c r="G602" s="1" t="s">
        <v>33</v>
      </c>
      <c r="H602" s="1" t="s">
        <v>38</v>
      </c>
      <c r="I602" s="1" t="s">
        <v>45</v>
      </c>
      <c r="J602" s="3">
        <v>275</v>
      </c>
      <c r="K602" s="1">
        <v>554</v>
      </c>
      <c r="L602" s="1" t="s">
        <v>24</v>
      </c>
      <c r="M602" s="1">
        <v>350</v>
      </c>
      <c r="N602" s="1">
        <v>340</v>
      </c>
      <c r="O602" s="1">
        <v>770</v>
      </c>
      <c r="P602" s="1">
        <v>96</v>
      </c>
      <c r="Q602" s="9">
        <f>Coffee_chain[[#This Row],[Other Expenses]]+Coffee_chain[[#This Row],[Cogs]]+Coffee_chain[[#This Row],[Marketing]]</f>
        <v>409</v>
      </c>
      <c r="R602" s="10">
        <f>(SUM(Coffee_chain[[#This Row],[Profit]])/SUM(Coffee_chain[[#This Row],[Sales]]))</f>
        <v>0.49638989169675091</v>
      </c>
      <c r="S602">
        <f>Coffee_chain[[#This Row],[Target COGS]]-Coffee_chain[[#This Row],[Cogs]]</f>
        <v>111</v>
      </c>
      <c r="T602" s="13">
        <f>Coffee_chain[[#This Row],[Target Profit]]-Coffee_chain[[#This Row],[Profit]]</f>
        <v>65</v>
      </c>
      <c r="U602">
        <f>Coffee_chain[[#This Row],[Target Sales]]-Coffee_chain[[#This Row],[Sales]]</f>
        <v>216</v>
      </c>
      <c r="V602" s="42"/>
    </row>
    <row r="603" spans="1:22" ht="14.25" customHeight="1" x14ac:dyDescent="0.3">
      <c r="A603" s="1">
        <v>817</v>
      </c>
      <c r="B603" s="1">
        <v>123</v>
      </c>
      <c r="C603" s="2">
        <v>41548</v>
      </c>
      <c r="D603" s="1" t="s">
        <v>16</v>
      </c>
      <c r="E603" s="1" t="s">
        <v>23</v>
      </c>
      <c r="F603" s="1">
        <v>34</v>
      </c>
      <c r="G603" s="1" t="s">
        <v>33</v>
      </c>
      <c r="H603" s="1" t="s">
        <v>34</v>
      </c>
      <c r="I603" s="1" t="s">
        <v>46</v>
      </c>
      <c r="J603" s="3">
        <v>197</v>
      </c>
      <c r="K603" s="1">
        <v>322</v>
      </c>
      <c r="L603" s="1" t="s">
        <v>24</v>
      </c>
      <c r="M603" s="1">
        <v>70</v>
      </c>
      <c r="N603" s="1">
        <v>100</v>
      </c>
      <c r="O603" s="1">
        <v>190</v>
      </c>
      <c r="P603" s="1">
        <v>46</v>
      </c>
      <c r="Q603" s="9">
        <f>Coffee_chain[[#This Row],[Other Expenses]]+Coffee_chain[[#This Row],[Cogs]]+Coffee_chain[[#This Row],[Marketing]]</f>
        <v>203</v>
      </c>
      <c r="R603" s="10">
        <f>(SUM(Coffee_chain[[#This Row],[Profit]])/SUM(Coffee_chain[[#This Row],[Sales]]))</f>
        <v>0.61180124223602483</v>
      </c>
      <c r="S603">
        <f>Coffee_chain[[#This Row],[Target COGS]]-Coffee_chain[[#This Row],[Cogs]]</f>
        <v>-53</v>
      </c>
      <c r="T603" s="13">
        <f>Coffee_chain[[#This Row],[Target Profit]]-Coffee_chain[[#This Row],[Profit]]</f>
        <v>-97</v>
      </c>
      <c r="U603">
        <f>Coffee_chain[[#This Row],[Target Sales]]-Coffee_chain[[#This Row],[Sales]]</f>
        <v>-132</v>
      </c>
      <c r="V603" s="42"/>
    </row>
    <row r="604" spans="1:22" ht="14.25" customHeight="1" x14ac:dyDescent="0.3">
      <c r="A604" s="1">
        <v>985</v>
      </c>
      <c r="B604" s="1">
        <v>48</v>
      </c>
      <c r="C604" s="2">
        <v>41548</v>
      </c>
      <c r="D604" s="1" t="s">
        <v>32</v>
      </c>
      <c r="E604" s="1" t="s">
        <v>23</v>
      </c>
      <c r="F604" s="1">
        <v>13</v>
      </c>
      <c r="G604" s="1" t="s">
        <v>33</v>
      </c>
      <c r="H604" s="1" t="s">
        <v>38</v>
      </c>
      <c r="I604" s="1" t="s">
        <v>39</v>
      </c>
      <c r="J604" s="3">
        <v>67</v>
      </c>
      <c r="K604" s="1">
        <v>126</v>
      </c>
      <c r="L604" s="1" t="s">
        <v>48</v>
      </c>
      <c r="M604" s="1">
        <v>70</v>
      </c>
      <c r="N604" s="1">
        <v>80</v>
      </c>
      <c r="O604" s="1">
        <v>160</v>
      </c>
      <c r="P604" s="1">
        <v>25</v>
      </c>
      <c r="Q604" s="9">
        <f>Coffee_chain[[#This Row],[Other Expenses]]+Coffee_chain[[#This Row],[Cogs]]+Coffee_chain[[#This Row],[Marketing]]</f>
        <v>86</v>
      </c>
      <c r="R604" s="10">
        <f>(SUM(Coffee_chain[[#This Row],[Profit]])/SUM(Coffee_chain[[#This Row],[Sales]]))</f>
        <v>0.53174603174603174</v>
      </c>
      <c r="S604">
        <f>Coffee_chain[[#This Row],[Target COGS]]-Coffee_chain[[#This Row],[Cogs]]</f>
        <v>22</v>
      </c>
      <c r="T604" s="13">
        <f>Coffee_chain[[#This Row],[Target Profit]]-Coffee_chain[[#This Row],[Profit]]</f>
        <v>13</v>
      </c>
      <c r="U604">
        <f>Coffee_chain[[#This Row],[Target Sales]]-Coffee_chain[[#This Row],[Sales]]</f>
        <v>34</v>
      </c>
      <c r="V604" s="42"/>
    </row>
    <row r="605" spans="1:22" ht="14.25" customHeight="1" x14ac:dyDescent="0.3">
      <c r="A605" s="1">
        <v>337</v>
      </c>
      <c r="B605" s="1">
        <v>48</v>
      </c>
      <c r="C605" s="2">
        <v>41548</v>
      </c>
      <c r="D605" s="1" t="s">
        <v>32</v>
      </c>
      <c r="E605" s="1" t="s">
        <v>23</v>
      </c>
      <c r="F605" s="1">
        <v>13</v>
      </c>
      <c r="G605" s="1" t="s">
        <v>33</v>
      </c>
      <c r="H605" s="1" t="s">
        <v>38</v>
      </c>
      <c r="I605" s="1" t="s">
        <v>45</v>
      </c>
      <c r="J605" s="3">
        <v>70</v>
      </c>
      <c r="K605" s="1">
        <v>127</v>
      </c>
      <c r="L605" s="1" t="s">
        <v>48</v>
      </c>
      <c r="M605" s="1">
        <v>70</v>
      </c>
      <c r="N605" s="1">
        <v>80</v>
      </c>
      <c r="O605" s="1">
        <v>160</v>
      </c>
      <c r="P605" s="1">
        <v>24</v>
      </c>
      <c r="Q605" s="9">
        <f>Coffee_chain[[#This Row],[Other Expenses]]+Coffee_chain[[#This Row],[Cogs]]+Coffee_chain[[#This Row],[Marketing]]</f>
        <v>85</v>
      </c>
      <c r="R605" s="10">
        <f>(SUM(Coffee_chain[[#This Row],[Profit]])/SUM(Coffee_chain[[#This Row],[Sales]]))</f>
        <v>0.55118110236220474</v>
      </c>
      <c r="S605">
        <f>Coffee_chain[[#This Row],[Target COGS]]-Coffee_chain[[#This Row],[Cogs]]</f>
        <v>22</v>
      </c>
      <c r="T605" s="13">
        <f>Coffee_chain[[#This Row],[Target Profit]]-Coffee_chain[[#This Row],[Profit]]</f>
        <v>10</v>
      </c>
      <c r="U605">
        <f>Coffee_chain[[#This Row],[Target Sales]]-Coffee_chain[[#This Row],[Sales]]</f>
        <v>33</v>
      </c>
      <c r="V605" s="42"/>
    </row>
    <row r="606" spans="1:22" ht="14.25" customHeight="1" x14ac:dyDescent="0.3">
      <c r="A606" s="1">
        <v>505</v>
      </c>
      <c r="B606" s="1">
        <v>45</v>
      </c>
      <c r="C606" s="2">
        <v>41548</v>
      </c>
      <c r="D606" s="1" t="s">
        <v>32</v>
      </c>
      <c r="E606" s="1" t="s">
        <v>23</v>
      </c>
      <c r="F606" s="1">
        <v>14</v>
      </c>
      <c r="G606" s="1" t="s">
        <v>33</v>
      </c>
      <c r="H606" s="1" t="s">
        <v>38</v>
      </c>
      <c r="I606" s="1" t="s">
        <v>45</v>
      </c>
      <c r="J606" s="3">
        <v>34</v>
      </c>
      <c r="K606" s="1">
        <v>121</v>
      </c>
      <c r="L606" s="1" t="s">
        <v>57</v>
      </c>
      <c r="M606" s="1">
        <v>50</v>
      </c>
      <c r="N606" s="1">
        <v>80</v>
      </c>
      <c r="O606" s="1">
        <v>160</v>
      </c>
      <c r="P606" s="1">
        <v>46</v>
      </c>
      <c r="Q606" s="9">
        <f>Coffee_chain[[#This Row],[Other Expenses]]+Coffee_chain[[#This Row],[Cogs]]+Coffee_chain[[#This Row],[Marketing]]</f>
        <v>105</v>
      </c>
      <c r="R606" s="10">
        <f>(SUM(Coffee_chain[[#This Row],[Profit]])/SUM(Coffee_chain[[#This Row],[Sales]]))</f>
        <v>0.28099173553719009</v>
      </c>
      <c r="S606">
        <f>Coffee_chain[[#This Row],[Target COGS]]-Coffee_chain[[#This Row],[Cogs]]</f>
        <v>5</v>
      </c>
      <c r="T606" s="13">
        <f>Coffee_chain[[#This Row],[Target Profit]]-Coffee_chain[[#This Row],[Profit]]</f>
        <v>46</v>
      </c>
      <c r="U606">
        <f>Coffee_chain[[#This Row],[Target Sales]]-Coffee_chain[[#This Row],[Sales]]</f>
        <v>39</v>
      </c>
      <c r="V606" s="42"/>
    </row>
    <row r="607" spans="1:22" ht="14.25" customHeight="1" x14ac:dyDescent="0.3">
      <c r="A607" s="1">
        <v>918</v>
      </c>
      <c r="B607" s="1">
        <v>90</v>
      </c>
      <c r="C607" s="2">
        <v>41548</v>
      </c>
      <c r="D607" s="1" t="s">
        <v>32</v>
      </c>
      <c r="E607" s="1" t="s">
        <v>23</v>
      </c>
      <c r="F607" s="1">
        <v>29</v>
      </c>
      <c r="G607" s="1" t="s">
        <v>33</v>
      </c>
      <c r="H607" s="1" t="s">
        <v>38</v>
      </c>
      <c r="I607" s="1" t="s">
        <v>45</v>
      </c>
      <c r="J607" s="3">
        <v>110</v>
      </c>
      <c r="K607" s="1">
        <v>218</v>
      </c>
      <c r="L607" s="1" t="s">
        <v>40</v>
      </c>
      <c r="M607" s="1">
        <v>130</v>
      </c>
      <c r="N607" s="1">
        <v>140</v>
      </c>
      <c r="O607" s="1">
        <v>290</v>
      </c>
      <c r="P607" s="1">
        <v>41</v>
      </c>
      <c r="Q607" s="9">
        <f>Coffee_chain[[#This Row],[Other Expenses]]+Coffee_chain[[#This Row],[Cogs]]+Coffee_chain[[#This Row],[Marketing]]</f>
        <v>160</v>
      </c>
      <c r="R607" s="10">
        <f>(SUM(Coffee_chain[[#This Row],[Profit]])/SUM(Coffee_chain[[#This Row],[Sales]]))</f>
        <v>0.50458715596330272</v>
      </c>
      <c r="S607">
        <f>Coffee_chain[[#This Row],[Target COGS]]-Coffee_chain[[#This Row],[Cogs]]</f>
        <v>40</v>
      </c>
      <c r="T607" s="13">
        <f>Coffee_chain[[#This Row],[Target Profit]]-Coffee_chain[[#This Row],[Profit]]</f>
        <v>30</v>
      </c>
      <c r="U607">
        <f>Coffee_chain[[#This Row],[Target Sales]]-Coffee_chain[[#This Row],[Sales]]</f>
        <v>72</v>
      </c>
      <c r="V607" s="42"/>
    </row>
    <row r="608" spans="1:22" ht="14.25" customHeight="1" x14ac:dyDescent="0.3">
      <c r="A608" s="1">
        <v>505</v>
      </c>
      <c r="B608" s="1">
        <v>25</v>
      </c>
      <c r="C608" s="2">
        <v>41548</v>
      </c>
      <c r="D608" s="1" t="s">
        <v>32</v>
      </c>
      <c r="E608" s="1" t="s">
        <v>23</v>
      </c>
      <c r="F608" s="1">
        <v>9</v>
      </c>
      <c r="G608" s="1" t="s">
        <v>33</v>
      </c>
      <c r="H608" s="1" t="s">
        <v>34</v>
      </c>
      <c r="I608" s="1" t="s">
        <v>47</v>
      </c>
      <c r="J608" s="3">
        <v>-18</v>
      </c>
      <c r="K608" s="1">
        <v>60</v>
      </c>
      <c r="L608" s="1" t="s">
        <v>57</v>
      </c>
      <c r="M608" s="1">
        <v>10</v>
      </c>
      <c r="N608" s="1">
        <v>10</v>
      </c>
      <c r="O608" s="1">
        <v>30</v>
      </c>
      <c r="P608" s="1">
        <v>43</v>
      </c>
      <c r="Q608" s="9">
        <f>Coffee_chain[[#This Row],[Other Expenses]]+Coffee_chain[[#This Row],[Cogs]]+Coffee_chain[[#This Row],[Marketing]]</f>
        <v>77</v>
      </c>
      <c r="R608" s="10">
        <f>(SUM(Coffee_chain[[#This Row],[Profit]])/SUM(Coffee_chain[[#This Row],[Sales]]))</f>
        <v>-0.3</v>
      </c>
      <c r="S608">
        <f>Coffee_chain[[#This Row],[Target COGS]]-Coffee_chain[[#This Row],[Cogs]]</f>
        <v>-15</v>
      </c>
      <c r="T608" s="13">
        <f>Coffee_chain[[#This Row],[Target Profit]]-Coffee_chain[[#This Row],[Profit]]</f>
        <v>28</v>
      </c>
      <c r="U608">
        <f>Coffee_chain[[#This Row],[Target Sales]]-Coffee_chain[[#This Row],[Sales]]</f>
        <v>-30</v>
      </c>
      <c r="V608" s="42"/>
    </row>
    <row r="609" spans="1:22" ht="14.25" customHeight="1" x14ac:dyDescent="0.3">
      <c r="A609" s="1">
        <v>318</v>
      </c>
      <c r="B609" s="1">
        <v>103</v>
      </c>
      <c r="C609" s="2">
        <v>41548</v>
      </c>
      <c r="D609" s="1" t="s">
        <v>32</v>
      </c>
      <c r="E609" s="1" t="s">
        <v>23</v>
      </c>
      <c r="F609" s="1">
        <v>33</v>
      </c>
      <c r="G609" s="1" t="s">
        <v>18</v>
      </c>
      <c r="H609" s="1" t="s">
        <v>19</v>
      </c>
      <c r="I609" s="1" t="s">
        <v>50</v>
      </c>
      <c r="J609" s="3">
        <v>129</v>
      </c>
      <c r="K609" s="1">
        <v>251</v>
      </c>
      <c r="L609" s="1" t="s">
        <v>48</v>
      </c>
      <c r="M609" s="1">
        <v>80</v>
      </c>
      <c r="N609" s="1">
        <v>110</v>
      </c>
      <c r="O609" s="1">
        <v>210</v>
      </c>
      <c r="P609" s="1">
        <v>46</v>
      </c>
      <c r="Q609" s="9">
        <f>Coffee_chain[[#This Row],[Other Expenses]]+Coffee_chain[[#This Row],[Cogs]]+Coffee_chain[[#This Row],[Marketing]]</f>
        <v>182</v>
      </c>
      <c r="R609" s="10">
        <f>(SUM(Coffee_chain[[#This Row],[Profit]])/SUM(Coffee_chain[[#This Row],[Sales]]))</f>
        <v>0.51394422310756971</v>
      </c>
      <c r="S609">
        <f>Coffee_chain[[#This Row],[Target COGS]]-Coffee_chain[[#This Row],[Cogs]]</f>
        <v>-23</v>
      </c>
      <c r="T609" s="13">
        <f>Coffee_chain[[#This Row],[Target Profit]]-Coffee_chain[[#This Row],[Profit]]</f>
        <v>-19</v>
      </c>
      <c r="U609">
        <f>Coffee_chain[[#This Row],[Target Sales]]-Coffee_chain[[#This Row],[Sales]]</f>
        <v>-41</v>
      </c>
      <c r="V609" s="42"/>
    </row>
    <row r="610" spans="1:22" ht="14.25" customHeight="1" x14ac:dyDescent="0.3">
      <c r="A610" s="1">
        <v>225</v>
      </c>
      <c r="B610" s="1">
        <v>79</v>
      </c>
      <c r="C610" s="2">
        <v>41548</v>
      </c>
      <c r="D610" s="1" t="s">
        <v>32</v>
      </c>
      <c r="E610" s="1" t="s">
        <v>23</v>
      </c>
      <c r="F610" s="1">
        <v>30</v>
      </c>
      <c r="G610" s="1" t="s">
        <v>18</v>
      </c>
      <c r="H610" s="1" t="s">
        <v>19</v>
      </c>
      <c r="I610" s="1" t="s">
        <v>20</v>
      </c>
      <c r="J610" s="3">
        <v>50</v>
      </c>
      <c r="K610" s="1">
        <v>189</v>
      </c>
      <c r="L610" s="1" t="s">
        <v>48</v>
      </c>
      <c r="M610" s="1">
        <v>60</v>
      </c>
      <c r="N610" s="1">
        <v>60</v>
      </c>
      <c r="O610" s="1">
        <v>150</v>
      </c>
      <c r="P610" s="1">
        <v>64</v>
      </c>
      <c r="Q610" s="9">
        <f>Coffee_chain[[#This Row],[Other Expenses]]+Coffee_chain[[#This Row],[Cogs]]+Coffee_chain[[#This Row],[Marketing]]</f>
        <v>173</v>
      </c>
      <c r="R610" s="10">
        <f>(SUM(Coffee_chain[[#This Row],[Profit]])/SUM(Coffee_chain[[#This Row],[Sales]]))</f>
        <v>0.26455026455026454</v>
      </c>
      <c r="S610">
        <f>Coffee_chain[[#This Row],[Target COGS]]-Coffee_chain[[#This Row],[Cogs]]</f>
        <v>-19</v>
      </c>
      <c r="T610" s="13">
        <f>Coffee_chain[[#This Row],[Target Profit]]-Coffee_chain[[#This Row],[Profit]]</f>
        <v>10</v>
      </c>
      <c r="U610">
        <f>Coffee_chain[[#This Row],[Target Sales]]-Coffee_chain[[#This Row],[Sales]]</f>
        <v>-39</v>
      </c>
      <c r="V610" s="42"/>
    </row>
    <row r="611" spans="1:22" ht="14.25" customHeight="1" x14ac:dyDescent="0.3">
      <c r="A611" s="1">
        <v>918</v>
      </c>
      <c r="B611" s="1">
        <v>96</v>
      </c>
      <c r="C611" s="2">
        <v>41548</v>
      </c>
      <c r="D611" s="1" t="s">
        <v>32</v>
      </c>
      <c r="E611" s="1" t="s">
        <v>23</v>
      </c>
      <c r="F611" s="1">
        <v>87</v>
      </c>
      <c r="G611" s="1" t="s">
        <v>18</v>
      </c>
      <c r="H611" s="1" t="s">
        <v>19</v>
      </c>
      <c r="I611" s="1" t="s">
        <v>20</v>
      </c>
      <c r="J611" s="3">
        <v>25</v>
      </c>
      <c r="K611" s="1">
        <v>245</v>
      </c>
      <c r="L611" s="1" t="s">
        <v>40</v>
      </c>
      <c r="M611" s="1">
        <v>80</v>
      </c>
      <c r="N611" s="1">
        <v>40</v>
      </c>
      <c r="O611" s="1">
        <v>200</v>
      </c>
      <c r="P611" s="1">
        <v>117</v>
      </c>
      <c r="Q611" s="9">
        <f>Coffee_chain[[#This Row],[Other Expenses]]+Coffee_chain[[#This Row],[Cogs]]+Coffee_chain[[#This Row],[Marketing]]</f>
        <v>300</v>
      </c>
      <c r="R611" s="10">
        <f>(SUM(Coffee_chain[[#This Row],[Profit]])/SUM(Coffee_chain[[#This Row],[Sales]]))</f>
        <v>0.10204081632653061</v>
      </c>
      <c r="S611">
        <f>Coffee_chain[[#This Row],[Target COGS]]-Coffee_chain[[#This Row],[Cogs]]</f>
        <v>-16</v>
      </c>
      <c r="T611" s="13">
        <f>Coffee_chain[[#This Row],[Target Profit]]-Coffee_chain[[#This Row],[Profit]]</f>
        <v>15</v>
      </c>
      <c r="U611">
        <f>Coffee_chain[[#This Row],[Target Sales]]-Coffee_chain[[#This Row],[Sales]]</f>
        <v>-45</v>
      </c>
      <c r="V611" s="42"/>
    </row>
    <row r="612" spans="1:22" ht="14.25" customHeight="1" x14ac:dyDescent="0.3">
      <c r="A612" s="1">
        <v>432</v>
      </c>
      <c r="B612" s="1">
        <v>225</v>
      </c>
      <c r="C612" s="2">
        <v>41579</v>
      </c>
      <c r="D612" s="1" t="s">
        <v>16</v>
      </c>
      <c r="E612" s="1" t="s">
        <v>23</v>
      </c>
      <c r="F612" s="1">
        <v>69</v>
      </c>
      <c r="G612" s="1" t="s">
        <v>33</v>
      </c>
      <c r="H612" s="1" t="s">
        <v>38</v>
      </c>
      <c r="I612" s="1" t="s">
        <v>45</v>
      </c>
      <c r="J612" s="3">
        <v>258</v>
      </c>
      <c r="K612" s="1">
        <v>522</v>
      </c>
      <c r="L612" s="1" t="s">
        <v>24</v>
      </c>
      <c r="M612" s="1">
        <v>260</v>
      </c>
      <c r="N612" s="1">
        <v>230</v>
      </c>
      <c r="O612" s="1">
        <v>580</v>
      </c>
      <c r="P612" s="1">
        <v>91</v>
      </c>
      <c r="Q612" s="9">
        <f>Coffee_chain[[#This Row],[Other Expenses]]+Coffee_chain[[#This Row],[Cogs]]+Coffee_chain[[#This Row],[Marketing]]</f>
        <v>385</v>
      </c>
      <c r="R612" s="10">
        <f>(SUM(Coffee_chain[[#This Row],[Profit]])/SUM(Coffee_chain[[#This Row],[Sales]]))</f>
        <v>0.4942528735632184</v>
      </c>
      <c r="S612">
        <f>Coffee_chain[[#This Row],[Target COGS]]-Coffee_chain[[#This Row],[Cogs]]</f>
        <v>35</v>
      </c>
      <c r="T612" s="13">
        <f>Coffee_chain[[#This Row],[Target Profit]]-Coffee_chain[[#This Row],[Profit]]</f>
        <v>-28</v>
      </c>
      <c r="U612">
        <f>Coffee_chain[[#This Row],[Target Sales]]-Coffee_chain[[#This Row],[Sales]]</f>
        <v>58</v>
      </c>
      <c r="V612" s="42"/>
    </row>
    <row r="613" spans="1:22" ht="14.25" customHeight="1" x14ac:dyDescent="0.3">
      <c r="A613" s="1">
        <v>806</v>
      </c>
      <c r="B613" s="1">
        <v>75</v>
      </c>
      <c r="C613" s="2">
        <v>41579</v>
      </c>
      <c r="D613" s="1" t="s">
        <v>16</v>
      </c>
      <c r="E613" s="1" t="s">
        <v>23</v>
      </c>
      <c r="F613" s="1">
        <v>24</v>
      </c>
      <c r="G613" s="1" t="s">
        <v>33</v>
      </c>
      <c r="H613" s="1" t="s">
        <v>34</v>
      </c>
      <c r="I613" s="1" t="s">
        <v>47</v>
      </c>
      <c r="J613" s="3">
        <v>88</v>
      </c>
      <c r="K613" s="1">
        <v>201</v>
      </c>
      <c r="L613" s="1" t="s">
        <v>24</v>
      </c>
      <c r="M613" s="1">
        <v>50</v>
      </c>
      <c r="N613" s="1">
        <v>40</v>
      </c>
      <c r="O613" s="1">
        <v>140</v>
      </c>
      <c r="P613" s="1">
        <v>55</v>
      </c>
      <c r="Q613" s="9">
        <f>Coffee_chain[[#This Row],[Other Expenses]]+Coffee_chain[[#This Row],[Cogs]]+Coffee_chain[[#This Row],[Marketing]]</f>
        <v>154</v>
      </c>
      <c r="R613" s="10">
        <f>(SUM(Coffee_chain[[#This Row],[Profit]])/SUM(Coffee_chain[[#This Row],[Sales]]))</f>
        <v>0.43781094527363185</v>
      </c>
      <c r="S613">
        <f>Coffee_chain[[#This Row],[Target COGS]]-Coffee_chain[[#This Row],[Cogs]]</f>
        <v>-25</v>
      </c>
      <c r="T613" s="13">
        <f>Coffee_chain[[#This Row],[Target Profit]]-Coffee_chain[[#This Row],[Profit]]</f>
        <v>-48</v>
      </c>
      <c r="U613">
        <f>Coffee_chain[[#This Row],[Target Sales]]-Coffee_chain[[#This Row],[Sales]]</f>
        <v>-61</v>
      </c>
      <c r="V613" s="42"/>
    </row>
    <row r="614" spans="1:22" ht="14.25" customHeight="1" x14ac:dyDescent="0.3">
      <c r="A614" s="1">
        <v>915</v>
      </c>
      <c r="B614" s="1">
        <v>118</v>
      </c>
      <c r="C614" s="2">
        <v>41579</v>
      </c>
      <c r="D614" s="1" t="s">
        <v>16</v>
      </c>
      <c r="E614" s="1" t="s">
        <v>23</v>
      </c>
      <c r="F614" s="1">
        <v>33</v>
      </c>
      <c r="G614" s="1" t="s">
        <v>33</v>
      </c>
      <c r="H614" s="1" t="s">
        <v>34</v>
      </c>
      <c r="I614" s="1" t="s">
        <v>46</v>
      </c>
      <c r="J614" s="3">
        <v>188</v>
      </c>
      <c r="K614" s="1">
        <v>309</v>
      </c>
      <c r="L614" s="1" t="s">
        <v>24</v>
      </c>
      <c r="M614" s="1">
        <v>90</v>
      </c>
      <c r="N614" s="1">
        <v>100</v>
      </c>
      <c r="O614" s="1">
        <v>220</v>
      </c>
      <c r="P614" s="1">
        <v>45</v>
      </c>
      <c r="Q614" s="9">
        <f>Coffee_chain[[#This Row],[Other Expenses]]+Coffee_chain[[#This Row],[Cogs]]+Coffee_chain[[#This Row],[Marketing]]</f>
        <v>196</v>
      </c>
      <c r="R614" s="10">
        <f>(SUM(Coffee_chain[[#This Row],[Profit]])/SUM(Coffee_chain[[#This Row],[Sales]]))</f>
        <v>0.60841423948220064</v>
      </c>
      <c r="S614">
        <f>Coffee_chain[[#This Row],[Target COGS]]-Coffee_chain[[#This Row],[Cogs]]</f>
        <v>-28</v>
      </c>
      <c r="T614" s="13">
        <f>Coffee_chain[[#This Row],[Target Profit]]-Coffee_chain[[#This Row],[Profit]]</f>
        <v>-88</v>
      </c>
      <c r="U614">
        <f>Coffee_chain[[#This Row],[Target Sales]]-Coffee_chain[[#This Row],[Sales]]</f>
        <v>-89</v>
      </c>
      <c r="V614" s="42"/>
    </row>
    <row r="615" spans="1:22" ht="14.25" customHeight="1" x14ac:dyDescent="0.3">
      <c r="A615" s="1">
        <v>580</v>
      </c>
      <c r="B615" s="1">
        <v>78</v>
      </c>
      <c r="C615" s="2">
        <v>41579</v>
      </c>
      <c r="D615" s="1" t="s">
        <v>32</v>
      </c>
      <c r="E615" s="1" t="s">
        <v>23</v>
      </c>
      <c r="F615" s="1">
        <v>25</v>
      </c>
      <c r="G615" s="1" t="s">
        <v>33</v>
      </c>
      <c r="H615" s="1" t="s">
        <v>34</v>
      </c>
      <c r="I615" s="1" t="s">
        <v>35</v>
      </c>
      <c r="J615" s="3">
        <v>92</v>
      </c>
      <c r="K615" s="1">
        <v>210</v>
      </c>
      <c r="L615" s="1" t="s">
        <v>40</v>
      </c>
      <c r="M615" s="1">
        <v>60</v>
      </c>
      <c r="N615" s="1">
        <v>40</v>
      </c>
      <c r="O615" s="1">
        <v>150</v>
      </c>
      <c r="P615" s="1">
        <v>57</v>
      </c>
      <c r="Q615" s="9">
        <f>Coffee_chain[[#This Row],[Other Expenses]]+Coffee_chain[[#This Row],[Cogs]]+Coffee_chain[[#This Row],[Marketing]]</f>
        <v>160</v>
      </c>
      <c r="R615" s="10">
        <f>(SUM(Coffee_chain[[#This Row],[Profit]])/SUM(Coffee_chain[[#This Row],[Sales]]))</f>
        <v>0.43809523809523809</v>
      </c>
      <c r="S615">
        <f>Coffee_chain[[#This Row],[Target COGS]]-Coffee_chain[[#This Row],[Cogs]]</f>
        <v>-18</v>
      </c>
      <c r="T615" s="13">
        <f>Coffee_chain[[#This Row],[Target Profit]]-Coffee_chain[[#This Row],[Profit]]</f>
        <v>-52</v>
      </c>
      <c r="U615">
        <f>Coffee_chain[[#This Row],[Target Sales]]-Coffee_chain[[#This Row],[Sales]]</f>
        <v>-60</v>
      </c>
      <c r="V615" s="42"/>
    </row>
    <row r="616" spans="1:22" ht="14.25" customHeight="1" x14ac:dyDescent="0.3">
      <c r="A616" s="1">
        <v>918</v>
      </c>
      <c r="B616" s="1">
        <v>88</v>
      </c>
      <c r="C616" s="2">
        <v>41579</v>
      </c>
      <c r="D616" s="1" t="s">
        <v>32</v>
      </c>
      <c r="E616" s="1" t="s">
        <v>23</v>
      </c>
      <c r="F616" s="1">
        <v>29</v>
      </c>
      <c r="G616" s="1" t="s">
        <v>33</v>
      </c>
      <c r="H616" s="1" t="s">
        <v>38</v>
      </c>
      <c r="I616" s="1" t="s">
        <v>45</v>
      </c>
      <c r="J616" s="3">
        <v>105</v>
      </c>
      <c r="K616" s="1">
        <v>213</v>
      </c>
      <c r="L616" s="1" t="s">
        <v>40</v>
      </c>
      <c r="M616" s="1">
        <v>100</v>
      </c>
      <c r="N616" s="1">
        <v>90</v>
      </c>
      <c r="O616" s="1">
        <v>230</v>
      </c>
      <c r="P616" s="1">
        <v>41</v>
      </c>
      <c r="Q616" s="9">
        <f>Coffee_chain[[#This Row],[Other Expenses]]+Coffee_chain[[#This Row],[Cogs]]+Coffee_chain[[#This Row],[Marketing]]</f>
        <v>158</v>
      </c>
      <c r="R616" s="10">
        <f>(SUM(Coffee_chain[[#This Row],[Profit]])/SUM(Coffee_chain[[#This Row],[Sales]]))</f>
        <v>0.49295774647887325</v>
      </c>
      <c r="S616">
        <f>Coffee_chain[[#This Row],[Target COGS]]-Coffee_chain[[#This Row],[Cogs]]</f>
        <v>12</v>
      </c>
      <c r="T616" s="13">
        <f>Coffee_chain[[#This Row],[Target Profit]]-Coffee_chain[[#This Row],[Profit]]</f>
        <v>-15</v>
      </c>
      <c r="U616">
        <f>Coffee_chain[[#This Row],[Target Sales]]-Coffee_chain[[#This Row],[Sales]]</f>
        <v>17</v>
      </c>
      <c r="V616" s="42"/>
    </row>
    <row r="617" spans="1:22" ht="14.25" customHeight="1" x14ac:dyDescent="0.3">
      <c r="A617" s="1">
        <v>405</v>
      </c>
      <c r="B617" s="1">
        <v>102</v>
      </c>
      <c r="C617" s="2">
        <v>41579</v>
      </c>
      <c r="D617" s="1" t="s">
        <v>32</v>
      </c>
      <c r="E617" s="1" t="s">
        <v>23</v>
      </c>
      <c r="F617" s="1">
        <v>31</v>
      </c>
      <c r="G617" s="1" t="s">
        <v>33</v>
      </c>
      <c r="H617" s="1" t="s">
        <v>34</v>
      </c>
      <c r="I617" s="1" t="s">
        <v>47</v>
      </c>
      <c r="J617" s="3">
        <v>132</v>
      </c>
      <c r="K617" s="1">
        <v>261</v>
      </c>
      <c r="L617" s="1" t="s">
        <v>40</v>
      </c>
      <c r="M617" s="1">
        <v>80</v>
      </c>
      <c r="N617" s="1">
        <v>60</v>
      </c>
      <c r="O617" s="1">
        <v>180</v>
      </c>
      <c r="P617" s="1">
        <v>54</v>
      </c>
      <c r="Q617" s="9">
        <f>Coffee_chain[[#This Row],[Other Expenses]]+Coffee_chain[[#This Row],[Cogs]]+Coffee_chain[[#This Row],[Marketing]]</f>
        <v>187</v>
      </c>
      <c r="R617" s="10">
        <f>(SUM(Coffee_chain[[#This Row],[Profit]])/SUM(Coffee_chain[[#This Row],[Sales]]))</f>
        <v>0.50574712643678166</v>
      </c>
      <c r="S617">
        <f>Coffee_chain[[#This Row],[Target COGS]]-Coffee_chain[[#This Row],[Cogs]]</f>
        <v>-22</v>
      </c>
      <c r="T617" s="13">
        <f>Coffee_chain[[#This Row],[Target Profit]]-Coffee_chain[[#This Row],[Profit]]</f>
        <v>-72</v>
      </c>
      <c r="U617">
        <f>Coffee_chain[[#This Row],[Target Sales]]-Coffee_chain[[#This Row],[Sales]]</f>
        <v>-81</v>
      </c>
      <c r="V617" s="42"/>
    </row>
    <row r="618" spans="1:22" ht="14.25" customHeight="1" x14ac:dyDescent="0.3">
      <c r="A618" s="1">
        <v>985</v>
      </c>
      <c r="B618" s="1">
        <v>101</v>
      </c>
      <c r="C618" s="2">
        <v>41579</v>
      </c>
      <c r="D618" s="1" t="s">
        <v>32</v>
      </c>
      <c r="E618" s="1" t="s">
        <v>23</v>
      </c>
      <c r="F618" s="1">
        <v>33</v>
      </c>
      <c r="G618" s="1" t="s">
        <v>18</v>
      </c>
      <c r="H618" s="1" t="s">
        <v>19</v>
      </c>
      <c r="I618" s="1" t="s">
        <v>50</v>
      </c>
      <c r="J618" s="3">
        <v>126</v>
      </c>
      <c r="K618" s="1">
        <v>246</v>
      </c>
      <c r="L618" s="1" t="s">
        <v>48</v>
      </c>
      <c r="M618" s="1">
        <v>90</v>
      </c>
      <c r="N618" s="1">
        <v>80</v>
      </c>
      <c r="O618" s="1">
        <v>210</v>
      </c>
      <c r="P618" s="1">
        <v>45</v>
      </c>
      <c r="Q618" s="9">
        <f>Coffee_chain[[#This Row],[Other Expenses]]+Coffee_chain[[#This Row],[Cogs]]+Coffee_chain[[#This Row],[Marketing]]</f>
        <v>179</v>
      </c>
      <c r="R618" s="10">
        <f>(SUM(Coffee_chain[[#This Row],[Profit]])/SUM(Coffee_chain[[#This Row],[Sales]]))</f>
        <v>0.51219512195121952</v>
      </c>
      <c r="S618">
        <f>Coffee_chain[[#This Row],[Target COGS]]-Coffee_chain[[#This Row],[Cogs]]</f>
        <v>-11</v>
      </c>
      <c r="T618" s="13">
        <f>Coffee_chain[[#This Row],[Target Profit]]-Coffee_chain[[#This Row],[Profit]]</f>
        <v>-46</v>
      </c>
      <c r="U618">
        <f>Coffee_chain[[#This Row],[Target Sales]]-Coffee_chain[[#This Row],[Sales]]</f>
        <v>-36</v>
      </c>
      <c r="V618" s="42"/>
    </row>
    <row r="619" spans="1:22" ht="14.25" customHeight="1" x14ac:dyDescent="0.3">
      <c r="A619" s="1">
        <v>505</v>
      </c>
      <c r="B619" s="1">
        <v>15</v>
      </c>
      <c r="C619" s="2">
        <v>41579</v>
      </c>
      <c r="D619" s="1" t="s">
        <v>32</v>
      </c>
      <c r="E619" s="1" t="s">
        <v>23</v>
      </c>
      <c r="F619" s="1">
        <v>4</v>
      </c>
      <c r="G619" s="1" t="s">
        <v>18</v>
      </c>
      <c r="H619" s="1" t="s">
        <v>19</v>
      </c>
      <c r="I619" s="1" t="s">
        <v>50</v>
      </c>
      <c r="J619" s="3">
        <v>13</v>
      </c>
      <c r="K619" s="1">
        <v>42</v>
      </c>
      <c r="L619" s="1" t="s">
        <v>57</v>
      </c>
      <c r="M619" s="1">
        <v>10</v>
      </c>
      <c r="N619" s="1">
        <v>10</v>
      </c>
      <c r="O619" s="1">
        <v>30</v>
      </c>
      <c r="P619" s="1">
        <v>15</v>
      </c>
      <c r="Q619" s="9">
        <f>Coffee_chain[[#This Row],[Other Expenses]]+Coffee_chain[[#This Row],[Cogs]]+Coffee_chain[[#This Row],[Marketing]]</f>
        <v>34</v>
      </c>
      <c r="R619" s="10">
        <f>(SUM(Coffee_chain[[#This Row],[Profit]])/SUM(Coffee_chain[[#This Row],[Sales]]))</f>
        <v>0.30952380952380953</v>
      </c>
      <c r="S619">
        <f>Coffee_chain[[#This Row],[Target COGS]]-Coffee_chain[[#This Row],[Cogs]]</f>
        <v>-5</v>
      </c>
      <c r="T619" s="13">
        <f>Coffee_chain[[#This Row],[Target Profit]]-Coffee_chain[[#This Row],[Profit]]</f>
        <v>-3</v>
      </c>
      <c r="U619">
        <f>Coffee_chain[[#This Row],[Target Sales]]-Coffee_chain[[#This Row],[Sales]]</f>
        <v>-12</v>
      </c>
      <c r="V619" s="42"/>
    </row>
    <row r="620" spans="1:22" ht="14.25" customHeight="1" x14ac:dyDescent="0.3">
      <c r="A620" s="1">
        <v>337</v>
      </c>
      <c r="B620" s="1">
        <v>82</v>
      </c>
      <c r="C620" s="2">
        <v>41579</v>
      </c>
      <c r="D620" s="1" t="s">
        <v>32</v>
      </c>
      <c r="E620" s="1" t="s">
        <v>23</v>
      </c>
      <c r="F620" s="1">
        <v>31</v>
      </c>
      <c r="G620" s="1" t="s">
        <v>18</v>
      </c>
      <c r="H620" s="1" t="s">
        <v>19</v>
      </c>
      <c r="I620" s="1" t="s">
        <v>20</v>
      </c>
      <c r="J620" s="3">
        <v>56</v>
      </c>
      <c r="K620" s="1">
        <v>196</v>
      </c>
      <c r="L620" s="1" t="s">
        <v>48</v>
      </c>
      <c r="M620" s="1">
        <v>70</v>
      </c>
      <c r="N620" s="1">
        <v>40</v>
      </c>
      <c r="O620" s="1">
        <v>170</v>
      </c>
      <c r="P620" s="1">
        <v>64</v>
      </c>
      <c r="Q620" s="9">
        <f>Coffee_chain[[#This Row],[Other Expenses]]+Coffee_chain[[#This Row],[Cogs]]+Coffee_chain[[#This Row],[Marketing]]</f>
        <v>177</v>
      </c>
      <c r="R620" s="10">
        <f>(SUM(Coffee_chain[[#This Row],[Profit]])/SUM(Coffee_chain[[#This Row],[Sales]]))</f>
        <v>0.2857142857142857</v>
      </c>
      <c r="S620">
        <f>Coffee_chain[[#This Row],[Target COGS]]-Coffee_chain[[#This Row],[Cogs]]</f>
        <v>-12</v>
      </c>
      <c r="T620" s="13">
        <f>Coffee_chain[[#This Row],[Target Profit]]-Coffee_chain[[#This Row],[Profit]]</f>
        <v>-16</v>
      </c>
      <c r="U620">
        <f>Coffee_chain[[#This Row],[Target Sales]]-Coffee_chain[[#This Row],[Sales]]</f>
        <v>-26</v>
      </c>
      <c r="V620" s="42"/>
    </row>
    <row r="621" spans="1:22" ht="14.25" customHeight="1" x14ac:dyDescent="0.3">
      <c r="A621" s="1">
        <v>405</v>
      </c>
      <c r="B621" s="1">
        <v>94</v>
      </c>
      <c r="C621" s="2">
        <v>41579</v>
      </c>
      <c r="D621" s="1" t="s">
        <v>32</v>
      </c>
      <c r="E621" s="1" t="s">
        <v>23</v>
      </c>
      <c r="F621" s="1">
        <v>85</v>
      </c>
      <c r="G621" s="1" t="s">
        <v>18</v>
      </c>
      <c r="H621" s="1" t="s">
        <v>19</v>
      </c>
      <c r="I621" s="1" t="s">
        <v>20</v>
      </c>
      <c r="J621" s="3">
        <v>22</v>
      </c>
      <c r="K621" s="1">
        <v>239</v>
      </c>
      <c r="L621" s="1" t="s">
        <v>40</v>
      </c>
      <c r="M621" s="1">
        <v>80</v>
      </c>
      <c r="N621" s="1">
        <v>20</v>
      </c>
      <c r="O621" s="1">
        <v>200</v>
      </c>
      <c r="P621" s="1">
        <v>115</v>
      </c>
      <c r="Q621" s="9">
        <f>Coffee_chain[[#This Row],[Other Expenses]]+Coffee_chain[[#This Row],[Cogs]]+Coffee_chain[[#This Row],[Marketing]]</f>
        <v>294</v>
      </c>
      <c r="R621" s="10">
        <f>(SUM(Coffee_chain[[#This Row],[Profit]])/SUM(Coffee_chain[[#This Row],[Sales]]))</f>
        <v>9.2050209205020925E-2</v>
      </c>
      <c r="S621">
        <f>Coffee_chain[[#This Row],[Target COGS]]-Coffee_chain[[#This Row],[Cogs]]</f>
        <v>-14</v>
      </c>
      <c r="T621" s="13">
        <f>Coffee_chain[[#This Row],[Target Profit]]-Coffee_chain[[#This Row],[Profit]]</f>
        <v>-2</v>
      </c>
      <c r="U621">
        <f>Coffee_chain[[#This Row],[Target Sales]]-Coffee_chain[[#This Row],[Sales]]</f>
        <v>-39</v>
      </c>
      <c r="V621" s="42"/>
    </row>
    <row r="622" spans="1:22" ht="14.25" customHeight="1" x14ac:dyDescent="0.3">
      <c r="A622" s="1">
        <v>409</v>
      </c>
      <c r="B622" s="1">
        <v>241</v>
      </c>
      <c r="C622" s="2">
        <v>41609</v>
      </c>
      <c r="D622" s="1" t="s">
        <v>16</v>
      </c>
      <c r="E622" s="1" t="s">
        <v>23</v>
      </c>
      <c r="F622" s="1">
        <v>74</v>
      </c>
      <c r="G622" s="1" t="s">
        <v>33</v>
      </c>
      <c r="H622" s="1" t="s">
        <v>38</v>
      </c>
      <c r="I622" s="1" t="s">
        <v>45</v>
      </c>
      <c r="J622" s="3">
        <v>279</v>
      </c>
      <c r="K622" s="1">
        <v>559</v>
      </c>
      <c r="L622" s="1" t="s">
        <v>24</v>
      </c>
      <c r="M622" s="1">
        <v>280</v>
      </c>
      <c r="N622" s="1">
        <v>240</v>
      </c>
      <c r="O622" s="1">
        <v>620</v>
      </c>
      <c r="P622" s="1">
        <v>96</v>
      </c>
      <c r="Q622" s="9">
        <f>Coffee_chain[[#This Row],[Other Expenses]]+Coffee_chain[[#This Row],[Cogs]]+Coffee_chain[[#This Row],[Marketing]]</f>
        <v>411</v>
      </c>
      <c r="R622" s="10">
        <f>(SUM(Coffee_chain[[#This Row],[Profit]])/SUM(Coffee_chain[[#This Row],[Sales]]))</f>
        <v>0.49910554561717352</v>
      </c>
      <c r="S622">
        <f>Coffee_chain[[#This Row],[Target COGS]]-Coffee_chain[[#This Row],[Cogs]]</f>
        <v>39</v>
      </c>
      <c r="T622" s="13">
        <f>Coffee_chain[[#This Row],[Target Profit]]-Coffee_chain[[#This Row],[Profit]]</f>
        <v>-39</v>
      </c>
      <c r="U622">
        <f>Coffee_chain[[#This Row],[Target Sales]]-Coffee_chain[[#This Row],[Sales]]</f>
        <v>61</v>
      </c>
      <c r="V622" s="42"/>
    </row>
    <row r="623" spans="1:22" ht="14.25" customHeight="1" x14ac:dyDescent="0.3">
      <c r="A623" s="1">
        <v>254</v>
      </c>
      <c r="B623" s="1">
        <v>123</v>
      </c>
      <c r="C623" s="2">
        <v>41609</v>
      </c>
      <c r="D623" s="1" t="s">
        <v>16</v>
      </c>
      <c r="E623" s="1" t="s">
        <v>23</v>
      </c>
      <c r="F623" s="1">
        <v>34</v>
      </c>
      <c r="G623" s="1" t="s">
        <v>33</v>
      </c>
      <c r="H623" s="1" t="s">
        <v>34</v>
      </c>
      <c r="I623" s="1" t="s">
        <v>46</v>
      </c>
      <c r="J623" s="3">
        <v>197</v>
      </c>
      <c r="K623" s="1">
        <v>322</v>
      </c>
      <c r="L623" s="1" t="s">
        <v>24</v>
      </c>
      <c r="M623" s="1">
        <v>90</v>
      </c>
      <c r="N623" s="1">
        <v>110</v>
      </c>
      <c r="O623" s="1">
        <v>230</v>
      </c>
      <c r="P623" s="1">
        <v>46</v>
      </c>
      <c r="Q623" s="9">
        <f>Coffee_chain[[#This Row],[Other Expenses]]+Coffee_chain[[#This Row],[Cogs]]+Coffee_chain[[#This Row],[Marketing]]</f>
        <v>203</v>
      </c>
      <c r="R623" s="10">
        <f>(SUM(Coffee_chain[[#This Row],[Profit]])/SUM(Coffee_chain[[#This Row],[Sales]]))</f>
        <v>0.61180124223602483</v>
      </c>
      <c r="S623">
        <f>Coffee_chain[[#This Row],[Target COGS]]-Coffee_chain[[#This Row],[Cogs]]</f>
        <v>-33</v>
      </c>
      <c r="T623" s="13">
        <f>Coffee_chain[[#This Row],[Target Profit]]-Coffee_chain[[#This Row],[Profit]]</f>
        <v>-87</v>
      </c>
      <c r="U623">
        <f>Coffee_chain[[#This Row],[Target Sales]]-Coffee_chain[[#This Row],[Sales]]</f>
        <v>-92</v>
      </c>
      <c r="V623" s="42"/>
    </row>
    <row r="624" spans="1:22" ht="14.25" customHeight="1" x14ac:dyDescent="0.3">
      <c r="A624" s="1">
        <v>505</v>
      </c>
      <c r="B624" s="1">
        <v>92</v>
      </c>
      <c r="C624" s="2">
        <v>41609</v>
      </c>
      <c r="D624" s="1" t="s">
        <v>32</v>
      </c>
      <c r="E624" s="1" t="s">
        <v>23</v>
      </c>
      <c r="F624" s="1">
        <v>28</v>
      </c>
      <c r="G624" s="1" t="s">
        <v>33</v>
      </c>
      <c r="H624" s="1" t="s">
        <v>38</v>
      </c>
      <c r="I624" s="1" t="s">
        <v>39</v>
      </c>
      <c r="J624" s="3">
        <v>24</v>
      </c>
      <c r="K624" s="1">
        <v>171</v>
      </c>
      <c r="L624" s="1" t="s">
        <v>57</v>
      </c>
      <c r="M624" s="1">
        <v>100</v>
      </c>
      <c r="N624" s="1">
        <v>40</v>
      </c>
      <c r="O624" s="1">
        <v>190</v>
      </c>
      <c r="P624" s="1">
        <v>52</v>
      </c>
      <c r="Q624" s="9">
        <f>Coffee_chain[[#This Row],[Other Expenses]]+Coffee_chain[[#This Row],[Cogs]]+Coffee_chain[[#This Row],[Marketing]]</f>
        <v>172</v>
      </c>
      <c r="R624" s="10">
        <f>(SUM(Coffee_chain[[#This Row],[Profit]])/SUM(Coffee_chain[[#This Row],[Sales]]))</f>
        <v>0.14035087719298245</v>
      </c>
      <c r="S624">
        <f>Coffee_chain[[#This Row],[Target COGS]]-Coffee_chain[[#This Row],[Cogs]]</f>
        <v>8</v>
      </c>
      <c r="T624" s="13">
        <f>Coffee_chain[[#This Row],[Target Profit]]-Coffee_chain[[#This Row],[Profit]]</f>
        <v>16</v>
      </c>
      <c r="U624">
        <f>Coffee_chain[[#This Row],[Target Sales]]-Coffee_chain[[#This Row],[Sales]]</f>
        <v>19</v>
      </c>
      <c r="V624" s="42"/>
    </row>
    <row r="625" spans="1:22" ht="14.25" customHeight="1" x14ac:dyDescent="0.3">
      <c r="A625" s="1">
        <v>918</v>
      </c>
      <c r="B625" s="1">
        <v>88</v>
      </c>
      <c r="C625" s="2">
        <v>41609</v>
      </c>
      <c r="D625" s="1" t="s">
        <v>32</v>
      </c>
      <c r="E625" s="1" t="s">
        <v>23</v>
      </c>
      <c r="F625" s="1">
        <v>29</v>
      </c>
      <c r="G625" s="1" t="s">
        <v>33</v>
      </c>
      <c r="H625" s="1" t="s">
        <v>34</v>
      </c>
      <c r="I625" s="1" t="s">
        <v>35</v>
      </c>
      <c r="J625" s="3">
        <v>107</v>
      </c>
      <c r="K625" s="1">
        <v>236</v>
      </c>
      <c r="L625" s="1" t="s">
        <v>40</v>
      </c>
      <c r="M625" s="1">
        <v>60</v>
      </c>
      <c r="N625" s="1">
        <v>60</v>
      </c>
      <c r="O625" s="1">
        <v>170</v>
      </c>
      <c r="P625" s="1">
        <v>61</v>
      </c>
      <c r="Q625" s="9">
        <f>Coffee_chain[[#This Row],[Other Expenses]]+Coffee_chain[[#This Row],[Cogs]]+Coffee_chain[[#This Row],[Marketing]]</f>
        <v>178</v>
      </c>
      <c r="R625" s="10">
        <f>(SUM(Coffee_chain[[#This Row],[Profit]])/SUM(Coffee_chain[[#This Row],[Sales]]))</f>
        <v>0.45338983050847459</v>
      </c>
      <c r="S625">
        <f>Coffee_chain[[#This Row],[Target COGS]]-Coffee_chain[[#This Row],[Cogs]]</f>
        <v>-28</v>
      </c>
      <c r="T625" s="13">
        <f>Coffee_chain[[#This Row],[Target Profit]]-Coffee_chain[[#This Row],[Profit]]</f>
        <v>-47</v>
      </c>
      <c r="U625">
        <f>Coffee_chain[[#This Row],[Target Sales]]-Coffee_chain[[#This Row],[Sales]]</f>
        <v>-66</v>
      </c>
      <c r="V625" s="42"/>
    </row>
    <row r="626" spans="1:22" ht="14.25" customHeight="1" x14ac:dyDescent="0.3">
      <c r="A626" s="1">
        <v>985</v>
      </c>
      <c r="B626" s="1">
        <v>49</v>
      </c>
      <c r="C626" s="2">
        <v>41609</v>
      </c>
      <c r="D626" s="1" t="s">
        <v>32</v>
      </c>
      <c r="E626" s="1" t="s">
        <v>23</v>
      </c>
      <c r="F626" s="1">
        <v>13</v>
      </c>
      <c r="G626" s="1" t="s">
        <v>33</v>
      </c>
      <c r="H626" s="1" t="s">
        <v>38</v>
      </c>
      <c r="I626" s="1" t="s">
        <v>45</v>
      </c>
      <c r="J626" s="3">
        <v>68</v>
      </c>
      <c r="K626" s="1">
        <v>128</v>
      </c>
      <c r="L626" s="1" t="s">
        <v>48</v>
      </c>
      <c r="M626" s="1">
        <v>50</v>
      </c>
      <c r="N626" s="1">
        <v>70</v>
      </c>
      <c r="O626" s="1">
        <v>140</v>
      </c>
      <c r="P626" s="1">
        <v>25</v>
      </c>
      <c r="Q626" s="9">
        <f>Coffee_chain[[#This Row],[Other Expenses]]+Coffee_chain[[#This Row],[Cogs]]+Coffee_chain[[#This Row],[Marketing]]</f>
        <v>87</v>
      </c>
      <c r="R626" s="10">
        <f>(SUM(Coffee_chain[[#This Row],[Profit]])/SUM(Coffee_chain[[#This Row],[Sales]]))</f>
        <v>0.53125</v>
      </c>
      <c r="S626">
        <f>Coffee_chain[[#This Row],[Target COGS]]-Coffee_chain[[#This Row],[Cogs]]</f>
        <v>1</v>
      </c>
      <c r="T626" s="13">
        <f>Coffee_chain[[#This Row],[Target Profit]]-Coffee_chain[[#This Row],[Profit]]</f>
        <v>2</v>
      </c>
      <c r="U626">
        <f>Coffee_chain[[#This Row],[Target Sales]]-Coffee_chain[[#This Row],[Sales]]</f>
        <v>12</v>
      </c>
      <c r="V626" s="42"/>
    </row>
    <row r="627" spans="1:22" ht="14.25" customHeight="1" x14ac:dyDescent="0.3">
      <c r="A627" s="1">
        <v>505</v>
      </c>
      <c r="B627" s="1">
        <v>48</v>
      </c>
      <c r="C627" s="2">
        <v>41609</v>
      </c>
      <c r="D627" s="1" t="s">
        <v>32</v>
      </c>
      <c r="E627" s="1" t="s">
        <v>23</v>
      </c>
      <c r="F627" s="1">
        <v>15</v>
      </c>
      <c r="G627" s="1" t="s">
        <v>33</v>
      </c>
      <c r="H627" s="1" t="s">
        <v>38</v>
      </c>
      <c r="I627" s="1" t="s">
        <v>45</v>
      </c>
      <c r="J627" s="3">
        <v>40</v>
      </c>
      <c r="K627" s="1">
        <v>130</v>
      </c>
      <c r="L627" s="1" t="s">
        <v>57</v>
      </c>
      <c r="M627" s="1">
        <v>50</v>
      </c>
      <c r="N627" s="1">
        <v>50</v>
      </c>
      <c r="O627" s="1">
        <v>140</v>
      </c>
      <c r="P627" s="1">
        <v>47</v>
      </c>
      <c r="Q627" s="9">
        <f>Coffee_chain[[#This Row],[Other Expenses]]+Coffee_chain[[#This Row],[Cogs]]+Coffee_chain[[#This Row],[Marketing]]</f>
        <v>110</v>
      </c>
      <c r="R627" s="10">
        <f>(SUM(Coffee_chain[[#This Row],[Profit]])/SUM(Coffee_chain[[#This Row],[Sales]]))</f>
        <v>0.30769230769230771</v>
      </c>
      <c r="S627">
        <f>Coffee_chain[[#This Row],[Target COGS]]-Coffee_chain[[#This Row],[Cogs]]</f>
        <v>2</v>
      </c>
      <c r="T627" s="13">
        <f>Coffee_chain[[#This Row],[Target Profit]]-Coffee_chain[[#This Row],[Profit]]</f>
        <v>10</v>
      </c>
      <c r="U627">
        <f>Coffee_chain[[#This Row],[Target Sales]]-Coffee_chain[[#This Row],[Sales]]</f>
        <v>10</v>
      </c>
      <c r="V627" s="42"/>
    </row>
    <row r="628" spans="1:22" ht="14.25" customHeight="1" x14ac:dyDescent="0.3">
      <c r="A628" s="1">
        <v>580</v>
      </c>
      <c r="B628" s="1">
        <v>81</v>
      </c>
      <c r="C628" s="2">
        <v>41609</v>
      </c>
      <c r="D628" s="1" t="s">
        <v>32</v>
      </c>
      <c r="E628" s="1" t="s">
        <v>23</v>
      </c>
      <c r="F628" s="1">
        <v>26</v>
      </c>
      <c r="G628" s="1" t="s">
        <v>33</v>
      </c>
      <c r="H628" s="1" t="s">
        <v>38</v>
      </c>
      <c r="I628" s="1" t="s">
        <v>45</v>
      </c>
      <c r="J628" s="3">
        <v>98</v>
      </c>
      <c r="K628" s="1">
        <v>197</v>
      </c>
      <c r="L628" s="1" t="s">
        <v>40</v>
      </c>
      <c r="M628" s="1">
        <v>90</v>
      </c>
      <c r="N628" s="1">
        <v>100</v>
      </c>
      <c r="O628" s="1">
        <v>220</v>
      </c>
      <c r="P628" s="1">
        <v>38</v>
      </c>
      <c r="Q628" s="9">
        <f>Coffee_chain[[#This Row],[Other Expenses]]+Coffee_chain[[#This Row],[Cogs]]+Coffee_chain[[#This Row],[Marketing]]</f>
        <v>145</v>
      </c>
      <c r="R628" s="10">
        <f>(SUM(Coffee_chain[[#This Row],[Profit]])/SUM(Coffee_chain[[#This Row],[Sales]]))</f>
        <v>0.49746192893401014</v>
      </c>
      <c r="S628">
        <f>Coffee_chain[[#This Row],[Target COGS]]-Coffee_chain[[#This Row],[Cogs]]</f>
        <v>9</v>
      </c>
      <c r="T628" s="13">
        <f>Coffee_chain[[#This Row],[Target Profit]]-Coffee_chain[[#This Row],[Profit]]</f>
        <v>2</v>
      </c>
      <c r="U628">
        <f>Coffee_chain[[#This Row],[Target Sales]]-Coffee_chain[[#This Row],[Sales]]</f>
        <v>23</v>
      </c>
      <c r="V628" s="42"/>
    </row>
    <row r="629" spans="1:22" ht="14.25" customHeight="1" x14ac:dyDescent="0.3">
      <c r="A629" s="1">
        <v>505</v>
      </c>
      <c r="B629" s="1">
        <v>20</v>
      </c>
      <c r="C629" s="2">
        <v>41609</v>
      </c>
      <c r="D629" s="1" t="s">
        <v>32</v>
      </c>
      <c r="E629" s="1" t="s">
        <v>23</v>
      </c>
      <c r="F629" s="1">
        <v>7</v>
      </c>
      <c r="G629" s="1" t="s">
        <v>33</v>
      </c>
      <c r="H629" s="1" t="s">
        <v>34</v>
      </c>
      <c r="I629" s="1" t="s">
        <v>47</v>
      </c>
      <c r="J629" s="3">
        <v>-22</v>
      </c>
      <c r="K629" s="1">
        <v>48</v>
      </c>
      <c r="L629" s="1" t="s">
        <v>57</v>
      </c>
      <c r="M629" s="1">
        <v>10</v>
      </c>
      <c r="N629" s="1">
        <v>-10</v>
      </c>
      <c r="O629" s="1">
        <v>30</v>
      </c>
      <c r="P629" s="1">
        <v>40</v>
      </c>
      <c r="Q629" s="9">
        <f>Coffee_chain[[#This Row],[Other Expenses]]+Coffee_chain[[#This Row],[Cogs]]+Coffee_chain[[#This Row],[Marketing]]</f>
        <v>67</v>
      </c>
      <c r="R629" s="10">
        <f>(SUM(Coffee_chain[[#This Row],[Profit]])/SUM(Coffee_chain[[#This Row],[Sales]]))</f>
        <v>-0.45833333333333331</v>
      </c>
      <c r="S629">
        <f>Coffee_chain[[#This Row],[Target COGS]]-Coffee_chain[[#This Row],[Cogs]]</f>
        <v>-10</v>
      </c>
      <c r="T629" s="13">
        <f>Coffee_chain[[#This Row],[Target Profit]]-Coffee_chain[[#This Row],[Profit]]</f>
        <v>12</v>
      </c>
      <c r="U629">
        <f>Coffee_chain[[#This Row],[Target Sales]]-Coffee_chain[[#This Row],[Sales]]</f>
        <v>-18</v>
      </c>
      <c r="V629" s="42"/>
    </row>
    <row r="630" spans="1:22" ht="14.25" customHeight="1" x14ac:dyDescent="0.3">
      <c r="A630" s="1">
        <v>918</v>
      </c>
      <c r="B630" s="1">
        <v>134</v>
      </c>
      <c r="C630" s="2">
        <v>41609</v>
      </c>
      <c r="D630" s="1" t="s">
        <v>32</v>
      </c>
      <c r="E630" s="1" t="s">
        <v>23</v>
      </c>
      <c r="F630" s="1">
        <v>41</v>
      </c>
      <c r="G630" s="1" t="s">
        <v>33</v>
      </c>
      <c r="H630" s="1" t="s">
        <v>34</v>
      </c>
      <c r="I630" s="1" t="s">
        <v>47</v>
      </c>
      <c r="J630" s="3">
        <v>180</v>
      </c>
      <c r="K630" s="1">
        <v>341</v>
      </c>
      <c r="L630" s="1" t="s">
        <v>40</v>
      </c>
      <c r="M630" s="1">
        <v>100</v>
      </c>
      <c r="N630" s="1">
        <v>90</v>
      </c>
      <c r="O630" s="1">
        <v>240</v>
      </c>
      <c r="P630" s="1">
        <v>65</v>
      </c>
      <c r="Q630" s="9">
        <f>Coffee_chain[[#This Row],[Other Expenses]]+Coffee_chain[[#This Row],[Cogs]]+Coffee_chain[[#This Row],[Marketing]]</f>
        <v>240</v>
      </c>
      <c r="R630" s="10">
        <f>(SUM(Coffee_chain[[#This Row],[Profit]])/SUM(Coffee_chain[[#This Row],[Sales]]))</f>
        <v>0.52785923753665687</v>
      </c>
      <c r="S630">
        <f>Coffee_chain[[#This Row],[Target COGS]]-Coffee_chain[[#This Row],[Cogs]]</f>
        <v>-34</v>
      </c>
      <c r="T630" s="13">
        <f>Coffee_chain[[#This Row],[Target Profit]]-Coffee_chain[[#This Row],[Profit]]</f>
        <v>-90</v>
      </c>
      <c r="U630">
        <f>Coffee_chain[[#This Row],[Target Sales]]-Coffee_chain[[#This Row],[Sales]]</f>
        <v>-101</v>
      </c>
      <c r="V630" s="42"/>
    </row>
    <row r="631" spans="1:22" ht="14.25" customHeight="1" x14ac:dyDescent="0.3">
      <c r="A631" s="1">
        <v>985</v>
      </c>
      <c r="B631" s="1">
        <v>94</v>
      </c>
      <c r="C631" s="2">
        <v>41609</v>
      </c>
      <c r="D631" s="1" t="s">
        <v>32</v>
      </c>
      <c r="E631" s="1" t="s">
        <v>23</v>
      </c>
      <c r="F631" s="1">
        <v>31</v>
      </c>
      <c r="G631" s="1" t="s">
        <v>18</v>
      </c>
      <c r="H631" s="1" t="s">
        <v>19</v>
      </c>
      <c r="I631" s="1" t="s">
        <v>50</v>
      </c>
      <c r="J631" s="3">
        <v>114</v>
      </c>
      <c r="K631" s="1">
        <v>228</v>
      </c>
      <c r="L631" s="1" t="s">
        <v>48</v>
      </c>
      <c r="M631" s="1">
        <v>80</v>
      </c>
      <c r="N631" s="1">
        <v>70</v>
      </c>
      <c r="O631" s="1">
        <v>190</v>
      </c>
      <c r="P631" s="1">
        <v>43</v>
      </c>
      <c r="Q631" s="9">
        <f>Coffee_chain[[#This Row],[Other Expenses]]+Coffee_chain[[#This Row],[Cogs]]+Coffee_chain[[#This Row],[Marketing]]</f>
        <v>168</v>
      </c>
      <c r="R631" s="10">
        <f>(SUM(Coffee_chain[[#This Row],[Profit]])/SUM(Coffee_chain[[#This Row],[Sales]]))</f>
        <v>0.5</v>
      </c>
      <c r="S631">
        <f>Coffee_chain[[#This Row],[Target COGS]]-Coffee_chain[[#This Row],[Cogs]]</f>
        <v>-14</v>
      </c>
      <c r="T631" s="13">
        <f>Coffee_chain[[#This Row],[Target Profit]]-Coffee_chain[[#This Row],[Profit]]</f>
        <v>-44</v>
      </c>
      <c r="U631">
        <f>Coffee_chain[[#This Row],[Target Sales]]-Coffee_chain[[#This Row],[Sales]]</f>
        <v>-38</v>
      </c>
      <c r="V631" s="42"/>
    </row>
    <row r="632" spans="1:22" ht="14.25" customHeight="1" x14ac:dyDescent="0.3">
      <c r="A632" s="1">
        <v>505</v>
      </c>
      <c r="B632" s="1">
        <v>16</v>
      </c>
      <c r="C632" s="2">
        <v>41609</v>
      </c>
      <c r="D632" s="1" t="s">
        <v>32</v>
      </c>
      <c r="E632" s="1" t="s">
        <v>23</v>
      </c>
      <c r="F632" s="1">
        <v>4</v>
      </c>
      <c r="G632" s="1" t="s">
        <v>18</v>
      </c>
      <c r="H632" s="1" t="s">
        <v>19</v>
      </c>
      <c r="I632" s="1" t="s">
        <v>50</v>
      </c>
      <c r="J632" s="3">
        <v>13</v>
      </c>
      <c r="K632" s="1">
        <v>44</v>
      </c>
      <c r="L632" s="1" t="s">
        <v>57</v>
      </c>
      <c r="M632" s="1">
        <v>10</v>
      </c>
      <c r="N632" s="1">
        <v>10</v>
      </c>
      <c r="O632" s="1">
        <v>30</v>
      </c>
      <c r="P632" s="1">
        <v>16</v>
      </c>
      <c r="Q632" s="9">
        <f>Coffee_chain[[#This Row],[Other Expenses]]+Coffee_chain[[#This Row],[Cogs]]+Coffee_chain[[#This Row],[Marketing]]</f>
        <v>36</v>
      </c>
      <c r="R632" s="10">
        <f>(SUM(Coffee_chain[[#This Row],[Profit]])/SUM(Coffee_chain[[#This Row],[Sales]]))</f>
        <v>0.29545454545454547</v>
      </c>
      <c r="S632">
        <f>Coffee_chain[[#This Row],[Target COGS]]-Coffee_chain[[#This Row],[Cogs]]</f>
        <v>-6</v>
      </c>
      <c r="T632" s="13">
        <f>Coffee_chain[[#This Row],[Target Profit]]-Coffee_chain[[#This Row],[Profit]]</f>
        <v>-3</v>
      </c>
      <c r="U632">
        <f>Coffee_chain[[#This Row],[Target Sales]]-Coffee_chain[[#This Row],[Sales]]</f>
        <v>-14</v>
      </c>
      <c r="V632" s="42"/>
    </row>
    <row r="633" spans="1:22" ht="14.25" customHeight="1" x14ac:dyDescent="0.3">
      <c r="A633" s="1">
        <v>580</v>
      </c>
      <c r="B633" s="1">
        <v>105</v>
      </c>
      <c r="C633" s="2">
        <v>41609</v>
      </c>
      <c r="D633" s="1" t="s">
        <v>32</v>
      </c>
      <c r="E633" s="1" t="s">
        <v>23</v>
      </c>
      <c r="F633" s="1">
        <v>95</v>
      </c>
      <c r="G633" s="1" t="s">
        <v>18</v>
      </c>
      <c r="H633" s="1" t="s">
        <v>19</v>
      </c>
      <c r="I633" s="1" t="s">
        <v>20</v>
      </c>
      <c r="J633" s="3">
        <v>30</v>
      </c>
      <c r="K633" s="1">
        <v>266</v>
      </c>
      <c r="L633" s="1" t="s">
        <v>40</v>
      </c>
      <c r="M633" s="1">
        <v>90</v>
      </c>
      <c r="N633" s="1">
        <v>30</v>
      </c>
      <c r="O633" s="1">
        <v>230</v>
      </c>
      <c r="P633" s="1">
        <v>125</v>
      </c>
      <c r="Q633" s="9">
        <f>Coffee_chain[[#This Row],[Other Expenses]]+Coffee_chain[[#This Row],[Cogs]]+Coffee_chain[[#This Row],[Marketing]]</f>
        <v>325</v>
      </c>
      <c r="R633" s="10">
        <f>(SUM(Coffee_chain[[#This Row],[Profit]])/SUM(Coffee_chain[[#This Row],[Sales]]))</f>
        <v>0.11278195488721804</v>
      </c>
      <c r="S633">
        <f>Coffee_chain[[#This Row],[Target COGS]]-Coffee_chain[[#This Row],[Cogs]]</f>
        <v>-15</v>
      </c>
      <c r="T633" s="13">
        <f>Coffee_chain[[#This Row],[Target Profit]]-Coffee_chain[[#This Row],[Profit]]</f>
        <v>0</v>
      </c>
      <c r="U633">
        <f>Coffee_chain[[#This Row],[Target Sales]]-Coffee_chain[[#This Row],[Sales]]</f>
        <v>-36</v>
      </c>
      <c r="V633" s="42"/>
    </row>
    <row r="634" spans="1:22" ht="14.25" customHeight="1" x14ac:dyDescent="0.3">
      <c r="A634" s="1">
        <v>860</v>
      </c>
      <c r="B634" s="1">
        <v>125</v>
      </c>
      <c r="C634" s="2">
        <v>41183</v>
      </c>
      <c r="D634" s="1" t="s">
        <v>32</v>
      </c>
      <c r="E634" s="1" t="s">
        <v>25</v>
      </c>
      <c r="F634" s="1">
        <v>41</v>
      </c>
      <c r="G634" s="1" t="s">
        <v>33</v>
      </c>
      <c r="H634" s="1" t="s">
        <v>38</v>
      </c>
      <c r="I634" s="1" t="s">
        <v>45</v>
      </c>
      <c r="J634" s="1">
        <v>115</v>
      </c>
      <c r="K634" s="1">
        <v>313</v>
      </c>
      <c r="L634" s="1" t="s">
        <v>37</v>
      </c>
      <c r="M634" s="1">
        <v>100</v>
      </c>
      <c r="N634" s="1">
        <v>130</v>
      </c>
      <c r="O634" s="1">
        <v>260</v>
      </c>
      <c r="P634" s="1">
        <v>73</v>
      </c>
      <c r="Q634" s="9">
        <f>Coffee_chain[[#This Row],[Other Expenses]]+Coffee_chain[[#This Row],[Cogs]]+Coffee_chain[[#This Row],[Marketing]]</f>
        <v>239</v>
      </c>
      <c r="R634" s="10">
        <f>(SUM(Coffee_chain[[#This Row],[Profit]])/SUM(Coffee_chain[[#This Row],[Sales]]))</f>
        <v>0.36741214057507987</v>
      </c>
      <c r="S634">
        <f>Coffee_chain[[#This Row],[Target COGS]]-Coffee_chain[[#This Row],[Cogs]]</f>
        <v>-25</v>
      </c>
      <c r="T634" s="13">
        <f>Coffee_chain[[#This Row],[Target Profit]]-Coffee_chain[[#This Row],[Profit]]</f>
        <v>15</v>
      </c>
      <c r="U634">
        <f>Coffee_chain[[#This Row],[Target Sales]]-Coffee_chain[[#This Row],[Sales]]</f>
        <v>-53</v>
      </c>
      <c r="V634" s="42"/>
    </row>
    <row r="635" spans="1:22" ht="14.25" customHeight="1" x14ac:dyDescent="0.3">
      <c r="A635" s="1">
        <v>203</v>
      </c>
      <c r="B635" s="1">
        <v>60</v>
      </c>
      <c r="C635" s="2">
        <v>41183</v>
      </c>
      <c r="D635" s="1" t="s">
        <v>32</v>
      </c>
      <c r="E635" s="1" t="s">
        <v>25</v>
      </c>
      <c r="F635" s="1">
        <v>54</v>
      </c>
      <c r="G635" s="1" t="s">
        <v>33</v>
      </c>
      <c r="H635" s="1" t="s">
        <v>34</v>
      </c>
      <c r="I635" s="1" t="s">
        <v>46</v>
      </c>
      <c r="J635" s="1">
        <v>1</v>
      </c>
      <c r="K635" s="1">
        <v>144</v>
      </c>
      <c r="L635" s="1" t="s">
        <v>37</v>
      </c>
      <c r="M635" s="1">
        <v>40</v>
      </c>
      <c r="N635" s="1">
        <v>40</v>
      </c>
      <c r="O635" s="1">
        <v>130</v>
      </c>
      <c r="P635" s="1">
        <v>83</v>
      </c>
      <c r="Q635" s="9">
        <f>Coffee_chain[[#This Row],[Other Expenses]]+Coffee_chain[[#This Row],[Cogs]]+Coffee_chain[[#This Row],[Marketing]]</f>
        <v>197</v>
      </c>
      <c r="R635" s="10">
        <f>(SUM(Coffee_chain[[#This Row],[Profit]])/SUM(Coffee_chain[[#This Row],[Sales]]))</f>
        <v>6.9444444444444441E-3</v>
      </c>
      <c r="S635">
        <f>Coffee_chain[[#This Row],[Target COGS]]-Coffee_chain[[#This Row],[Cogs]]</f>
        <v>-20</v>
      </c>
      <c r="T635" s="13">
        <f>Coffee_chain[[#This Row],[Target Profit]]-Coffee_chain[[#This Row],[Profit]]</f>
        <v>39</v>
      </c>
      <c r="U635">
        <f>Coffee_chain[[#This Row],[Target Sales]]-Coffee_chain[[#This Row],[Sales]]</f>
        <v>-14</v>
      </c>
      <c r="V635" s="42"/>
    </row>
    <row r="636" spans="1:22" ht="14.25" customHeight="1" x14ac:dyDescent="0.3">
      <c r="A636" s="1">
        <v>203</v>
      </c>
      <c r="B636" s="1">
        <v>130</v>
      </c>
      <c r="C636" s="2">
        <v>41214</v>
      </c>
      <c r="D636" s="1" t="s">
        <v>32</v>
      </c>
      <c r="E636" s="1" t="s">
        <v>25</v>
      </c>
      <c r="F636" s="1">
        <v>42</v>
      </c>
      <c r="G636" s="1" t="s">
        <v>33</v>
      </c>
      <c r="H636" s="1" t="s">
        <v>38</v>
      </c>
      <c r="I636" s="1" t="s">
        <v>45</v>
      </c>
      <c r="J636" s="1">
        <v>122</v>
      </c>
      <c r="K636" s="1">
        <v>325</v>
      </c>
      <c r="L636" s="1" t="s">
        <v>37</v>
      </c>
      <c r="M636" s="1">
        <v>110</v>
      </c>
      <c r="N636" s="1">
        <v>130</v>
      </c>
      <c r="O636" s="1">
        <v>290</v>
      </c>
      <c r="P636" s="1">
        <v>73</v>
      </c>
      <c r="Q636" s="9">
        <f>Coffee_chain[[#This Row],[Other Expenses]]+Coffee_chain[[#This Row],[Cogs]]+Coffee_chain[[#This Row],[Marketing]]</f>
        <v>245</v>
      </c>
      <c r="R636" s="10">
        <f>(SUM(Coffee_chain[[#This Row],[Profit]])/SUM(Coffee_chain[[#This Row],[Sales]]))</f>
        <v>0.37538461538461537</v>
      </c>
      <c r="S636">
        <f>Coffee_chain[[#This Row],[Target COGS]]-Coffee_chain[[#This Row],[Cogs]]</f>
        <v>-20</v>
      </c>
      <c r="T636" s="13">
        <f>Coffee_chain[[#This Row],[Target Profit]]-Coffee_chain[[#This Row],[Profit]]</f>
        <v>8</v>
      </c>
      <c r="U636">
        <f>Coffee_chain[[#This Row],[Target Sales]]-Coffee_chain[[#This Row],[Sales]]</f>
        <v>-35</v>
      </c>
      <c r="V636" s="42"/>
    </row>
    <row r="637" spans="1:22" ht="14.25" customHeight="1" x14ac:dyDescent="0.3">
      <c r="A637" s="1">
        <v>203</v>
      </c>
      <c r="B637" s="1">
        <v>115</v>
      </c>
      <c r="C637" s="2">
        <v>41244</v>
      </c>
      <c r="D637" s="1" t="s">
        <v>32</v>
      </c>
      <c r="E637" s="1" t="s">
        <v>25</v>
      </c>
      <c r="F637" s="1">
        <v>37</v>
      </c>
      <c r="G637" s="1" t="s">
        <v>33</v>
      </c>
      <c r="H637" s="1" t="s">
        <v>38</v>
      </c>
      <c r="I637" s="1" t="s">
        <v>45</v>
      </c>
      <c r="J637" s="1">
        <v>105</v>
      </c>
      <c r="K637" s="1">
        <v>289</v>
      </c>
      <c r="L637" s="1" t="s">
        <v>37</v>
      </c>
      <c r="M637" s="1">
        <v>100</v>
      </c>
      <c r="N637" s="1">
        <v>110</v>
      </c>
      <c r="O637" s="1">
        <v>260</v>
      </c>
      <c r="P637" s="1">
        <v>69</v>
      </c>
      <c r="Q637" s="9">
        <f>Coffee_chain[[#This Row],[Other Expenses]]+Coffee_chain[[#This Row],[Cogs]]+Coffee_chain[[#This Row],[Marketing]]</f>
        <v>221</v>
      </c>
      <c r="R637" s="10">
        <f>(SUM(Coffee_chain[[#This Row],[Profit]])/SUM(Coffee_chain[[#This Row],[Sales]]))</f>
        <v>0.36332179930795849</v>
      </c>
      <c r="S637">
        <f>Coffee_chain[[#This Row],[Target COGS]]-Coffee_chain[[#This Row],[Cogs]]</f>
        <v>-15</v>
      </c>
      <c r="T637" s="13">
        <f>Coffee_chain[[#This Row],[Target Profit]]-Coffee_chain[[#This Row],[Profit]]</f>
        <v>5</v>
      </c>
      <c r="U637">
        <f>Coffee_chain[[#This Row],[Target Sales]]-Coffee_chain[[#This Row],[Sales]]</f>
        <v>-29</v>
      </c>
      <c r="V637" s="42"/>
    </row>
    <row r="638" spans="1:22" ht="14.25" customHeight="1" x14ac:dyDescent="0.3">
      <c r="A638" s="1">
        <v>203</v>
      </c>
      <c r="B638" s="1">
        <v>125</v>
      </c>
      <c r="C638" s="2">
        <v>41548</v>
      </c>
      <c r="D638" s="1" t="s">
        <v>32</v>
      </c>
      <c r="E638" s="1" t="s">
        <v>25</v>
      </c>
      <c r="F638" s="1">
        <v>41</v>
      </c>
      <c r="G638" s="1" t="s">
        <v>33</v>
      </c>
      <c r="H638" s="1" t="s">
        <v>38</v>
      </c>
      <c r="I638" s="1" t="s">
        <v>45</v>
      </c>
      <c r="J638" s="3">
        <v>171</v>
      </c>
      <c r="K638" s="1">
        <v>334</v>
      </c>
      <c r="L638" s="1" t="s">
        <v>37</v>
      </c>
      <c r="M638" s="1">
        <v>100</v>
      </c>
      <c r="N638" s="1">
        <v>130</v>
      </c>
      <c r="O638" s="1">
        <v>260</v>
      </c>
      <c r="P638" s="1">
        <v>73</v>
      </c>
      <c r="Q638" s="9">
        <f>Coffee_chain[[#This Row],[Other Expenses]]+Coffee_chain[[#This Row],[Cogs]]+Coffee_chain[[#This Row],[Marketing]]</f>
        <v>239</v>
      </c>
      <c r="R638" s="10">
        <f>(SUM(Coffee_chain[[#This Row],[Profit]])/SUM(Coffee_chain[[#This Row],[Sales]]))</f>
        <v>0.5119760479041916</v>
      </c>
      <c r="S638">
        <f>Coffee_chain[[#This Row],[Target COGS]]-Coffee_chain[[#This Row],[Cogs]]</f>
        <v>-25</v>
      </c>
      <c r="T638" s="13">
        <f>Coffee_chain[[#This Row],[Target Profit]]-Coffee_chain[[#This Row],[Profit]]</f>
        <v>-41</v>
      </c>
      <c r="U638">
        <f>Coffee_chain[[#This Row],[Target Sales]]-Coffee_chain[[#This Row],[Sales]]</f>
        <v>-74</v>
      </c>
      <c r="V638" s="42"/>
    </row>
    <row r="639" spans="1:22" ht="14.25" customHeight="1" x14ac:dyDescent="0.3">
      <c r="A639" s="1">
        <v>959</v>
      </c>
      <c r="B639" s="1">
        <v>60</v>
      </c>
      <c r="C639" s="2">
        <v>41548</v>
      </c>
      <c r="D639" s="1" t="s">
        <v>32</v>
      </c>
      <c r="E639" s="1" t="s">
        <v>25</v>
      </c>
      <c r="F639" s="1">
        <v>54</v>
      </c>
      <c r="G639" s="1" t="s">
        <v>33</v>
      </c>
      <c r="H639" s="1" t="s">
        <v>34</v>
      </c>
      <c r="I639" s="1" t="s">
        <v>46</v>
      </c>
      <c r="J639" s="3">
        <v>1</v>
      </c>
      <c r="K639" s="1">
        <v>153</v>
      </c>
      <c r="L639" s="1" t="s">
        <v>37</v>
      </c>
      <c r="M639" s="1">
        <v>40</v>
      </c>
      <c r="N639" s="1">
        <v>40</v>
      </c>
      <c r="O639" s="1">
        <v>130</v>
      </c>
      <c r="P639" s="1">
        <v>83</v>
      </c>
      <c r="Q639" s="9">
        <f>Coffee_chain[[#This Row],[Other Expenses]]+Coffee_chain[[#This Row],[Cogs]]+Coffee_chain[[#This Row],[Marketing]]</f>
        <v>197</v>
      </c>
      <c r="R639" s="10">
        <f>(SUM(Coffee_chain[[#This Row],[Profit]])/SUM(Coffee_chain[[#This Row],[Sales]]))</f>
        <v>6.5359477124183009E-3</v>
      </c>
      <c r="S639">
        <f>Coffee_chain[[#This Row],[Target COGS]]-Coffee_chain[[#This Row],[Cogs]]</f>
        <v>-20</v>
      </c>
      <c r="T639" s="13">
        <f>Coffee_chain[[#This Row],[Target Profit]]-Coffee_chain[[#This Row],[Profit]]</f>
        <v>39</v>
      </c>
      <c r="U639">
        <f>Coffee_chain[[#This Row],[Target Sales]]-Coffee_chain[[#This Row],[Sales]]</f>
        <v>-23</v>
      </c>
      <c r="V639" s="42"/>
    </row>
    <row r="640" spans="1:22" ht="14.25" customHeight="1" x14ac:dyDescent="0.3">
      <c r="A640" s="1">
        <v>203</v>
      </c>
      <c r="B640" s="1">
        <v>130</v>
      </c>
      <c r="C640" s="2">
        <v>41579</v>
      </c>
      <c r="D640" s="1" t="s">
        <v>32</v>
      </c>
      <c r="E640" s="1" t="s">
        <v>25</v>
      </c>
      <c r="F640" s="1">
        <v>42</v>
      </c>
      <c r="G640" s="1" t="s">
        <v>33</v>
      </c>
      <c r="H640" s="1" t="s">
        <v>38</v>
      </c>
      <c r="I640" s="1" t="s">
        <v>45</v>
      </c>
      <c r="J640" s="3">
        <v>181</v>
      </c>
      <c r="K640" s="1">
        <v>346</v>
      </c>
      <c r="L640" s="1" t="s">
        <v>37</v>
      </c>
      <c r="M640" s="1">
        <v>110</v>
      </c>
      <c r="N640" s="1">
        <v>130</v>
      </c>
      <c r="O640" s="1">
        <v>290</v>
      </c>
      <c r="P640" s="1">
        <v>73</v>
      </c>
      <c r="Q640" s="9">
        <f>Coffee_chain[[#This Row],[Other Expenses]]+Coffee_chain[[#This Row],[Cogs]]+Coffee_chain[[#This Row],[Marketing]]</f>
        <v>245</v>
      </c>
      <c r="R640" s="10">
        <f>(SUM(Coffee_chain[[#This Row],[Profit]])/SUM(Coffee_chain[[#This Row],[Sales]]))</f>
        <v>0.52312138728323698</v>
      </c>
      <c r="S640">
        <f>Coffee_chain[[#This Row],[Target COGS]]-Coffee_chain[[#This Row],[Cogs]]</f>
        <v>-20</v>
      </c>
      <c r="T640" s="13">
        <f>Coffee_chain[[#This Row],[Target Profit]]-Coffee_chain[[#This Row],[Profit]]</f>
        <v>-51</v>
      </c>
      <c r="U640">
        <f>Coffee_chain[[#This Row],[Target Sales]]-Coffee_chain[[#This Row],[Sales]]</f>
        <v>-56</v>
      </c>
      <c r="V640" s="42"/>
    </row>
    <row r="641" spans="1:22" ht="14.25" customHeight="1" x14ac:dyDescent="0.3">
      <c r="A641" s="1">
        <v>959</v>
      </c>
      <c r="B641" s="1">
        <v>115</v>
      </c>
      <c r="C641" s="2">
        <v>41609</v>
      </c>
      <c r="D641" s="1" t="s">
        <v>32</v>
      </c>
      <c r="E641" s="1" t="s">
        <v>25</v>
      </c>
      <c r="F641" s="1">
        <v>37</v>
      </c>
      <c r="G641" s="1" t="s">
        <v>33</v>
      </c>
      <c r="H641" s="1" t="s">
        <v>38</v>
      </c>
      <c r="I641" s="1" t="s">
        <v>45</v>
      </c>
      <c r="J641" s="3">
        <v>156</v>
      </c>
      <c r="K641" s="1">
        <v>308</v>
      </c>
      <c r="L641" s="1" t="s">
        <v>37</v>
      </c>
      <c r="M641" s="1">
        <v>100</v>
      </c>
      <c r="N641" s="1">
        <v>110</v>
      </c>
      <c r="O641" s="1">
        <v>260</v>
      </c>
      <c r="P641" s="1">
        <v>69</v>
      </c>
      <c r="Q641" s="9">
        <f>Coffee_chain[[#This Row],[Other Expenses]]+Coffee_chain[[#This Row],[Cogs]]+Coffee_chain[[#This Row],[Marketing]]</f>
        <v>221</v>
      </c>
      <c r="R641" s="10">
        <f>(SUM(Coffee_chain[[#This Row],[Profit]])/SUM(Coffee_chain[[#This Row],[Sales]]))</f>
        <v>0.50649350649350644</v>
      </c>
      <c r="S641">
        <f>Coffee_chain[[#This Row],[Target COGS]]-Coffee_chain[[#This Row],[Cogs]]</f>
        <v>-15</v>
      </c>
      <c r="T641" s="13">
        <f>Coffee_chain[[#This Row],[Target Profit]]-Coffee_chain[[#This Row],[Profit]]</f>
        <v>-46</v>
      </c>
      <c r="U641">
        <f>Coffee_chain[[#This Row],[Target Sales]]-Coffee_chain[[#This Row],[Sales]]</f>
        <v>-48</v>
      </c>
      <c r="V641" s="42"/>
    </row>
    <row r="642" spans="1:22" ht="14.25" customHeight="1" x14ac:dyDescent="0.3">
      <c r="A642" s="1">
        <v>561</v>
      </c>
      <c r="B642" s="1">
        <v>91</v>
      </c>
      <c r="C642" s="2">
        <v>41183</v>
      </c>
      <c r="D642" s="1" t="s">
        <v>16</v>
      </c>
      <c r="E642" s="1" t="s">
        <v>25</v>
      </c>
      <c r="F642" s="1">
        <v>28</v>
      </c>
      <c r="G642" s="1" t="s">
        <v>33</v>
      </c>
      <c r="H642" s="1" t="s">
        <v>38</v>
      </c>
      <c r="I642" s="1" t="s">
        <v>39</v>
      </c>
      <c r="J642" s="1">
        <v>76</v>
      </c>
      <c r="K642" s="1">
        <v>218</v>
      </c>
      <c r="L642" s="1" t="s">
        <v>28</v>
      </c>
      <c r="M642" s="1">
        <v>70</v>
      </c>
      <c r="N642" s="1">
        <v>90</v>
      </c>
      <c r="O642" s="1">
        <v>180</v>
      </c>
      <c r="P642" s="1">
        <v>51</v>
      </c>
      <c r="Q642" s="9">
        <f>Coffee_chain[[#This Row],[Other Expenses]]+Coffee_chain[[#This Row],[Cogs]]+Coffee_chain[[#This Row],[Marketing]]</f>
        <v>170</v>
      </c>
      <c r="R642" s="10">
        <f>(SUM(Coffee_chain[[#This Row],[Profit]])/SUM(Coffee_chain[[#This Row],[Sales]]))</f>
        <v>0.34862385321100919</v>
      </c>
      <c r="S642">
        <f>Coffee_chain[[#This Row],[Target COGS]]-Coffee_chain[[#This Row],[Cogs]]</f>
        <v>-21</v>
      </c>
      <c r="T642" s="13">
        <f>Coffee_chain[[#This Row],[Target Profit]]-Coffee_chain[[#This Row],[Profit]]</f>
        <v>14</v>
      </c>
      <c r="U642">
        <f>Coffee_chain[[#This Row],[Target Sales]]-Coffee_chain[[#This Row],[Sales]]</f>
        <v>-38</v>
      </c>
      <c r="V642" s="42"/>
    </row>
    <row r="643" spans="1:22" ht="14.25" customHeight="1" x14ac:dyDescent="0.3">
      <c r="A643" s="1">
        <v>239</v>
      </c>
      <c r="B643" s="1">
        <v>86</v>
      </c>
      <c r="C643" s="2">
        <v>41183</v>
      </c>
      <c r="D643" s="1" t="s">
        <v>16</v>
      </c>
      <c r="E643" s="1" t="s">
        <v>25</v>
      </c>
      <c r="F643" s="1">
        <v>28</v>
      </c>
      <c r="G643" s="1" t="s">
        <v>33</v>
      </c>
      <c r="H643" s="1" t="s">
        <v>34</v>
      </c>
      <c r="I643" s="1" t="s">
        <v>35</v>
      </c>
      <c r="J643" s="1">
        <v>60</v>
      </c>
      <c r="K643" s="1">
        <v>202</v>
      </c>
      <c r="L643" s="1" t="s">
        <v>28</v>
      </c>
      <c r="M643" s="1">
        <v>70</v>
      </c>
      <c r="N643" s="1">
        <v>90</v>
      </c>
      <c r="O643" s="1">
        <v>180</v>
      </c>
      <c r="P643" s="1">
        <v>56</v>
      </c>
      <c r="Q643" s="9">
        <f>Coffee_chain[[#This Row],[Other Expenses]]+Coffee_chain[[#This Row],[Cogs]]+Coffee_chain[[#This Row],[Marketing]]</f>
        <v>170</v>
      </c>
      <c r="R643" s="10">
        <f>(SUM(Coffee_chain[[#This Row],[Profit]])/SUM(Coffee_chain[[#This Row],[Sales]]))</f>
        <v>0.29702970297029702</v>
      </c>
      <c r="S643">
        <f>Coffee_chain[[#This Row],[Target COGS]]-Coffee_chain[[#This Row],[Cogs]]</f>
        <v>-16</v>
      </c>
      <c r="T643" s="13">
        <f>Coffee_chain[[#This Row],[Target Profit]]-Coffee_chain[[#This Row],[Profit]]</f>
        <v>30</v>
      </c>
      <c r="U643">
        <f>Coffee_chain[[#This Row],[Target Sales]]-Coffee_chain[[#This Row],[Sales]]</f>
        <v>-22</v>
      </c>
      <c r="V643" s="42"/>
    </row>
    <row r="644" spans="1:22" ht="14.25" customHeight="1" x14ac:dyDescent="0.3">
      <c r="A644" s="1">
        <v>407</v>
      </c>
      <c r="B644" s="1">
        <v>82</v>
      </c>
      <c r="C644" s="2">
        <v>41183</v>
      </c>
      <c r="D644" s="1" t="s">
        <v>16</v>
      </c>
      <c r="E644" s="1" t="s">
        <v>25</v>
      </c>
      <c r="F644" s="1">
        <v>27</v>
      </c>
      <c r="G644" s="1" t="s">
        <v>33</v>
      </c>
      <c r="H644" s="1" t="s">
        <v>38</v>
      </c>
      <c r="I644" s="1" t="s">
        <v>45</v>
      </c>
      <c r="J644" s="1">
        <v>64</v>
      </c>
      <c r="K644" s="1">
        <v>205</v>
      </c>
      <c r="L644" s="1" t="s">
        <v>28</v>
      </c>
      <c r="M644" s="1">
        <v>60</v>
      </c>
      <c r="N644" s="1">
        <v>90</v>
      </c>
      <c r="O644" s="1">
        <v>170</v>
      </c>
      <c r="P644" s="1">
        <v>59</v>
      </c>
      <c r="Q644" s="9">
        <f>Coffee_chain[[#This Row],[Other Expenses]]+Coffee_chain[[#This Row],[Cogs]]+Coffee_chain[[#This Row],[Marketing]]</f>
        <v>168</v>
      </c>
      <c r="R644" s="10">
        <f>(SUM(Coffee_chain[[#This Row],[Profit]])/SUM(Coffee_chain[[#This Row],[Sales]]))</f>
        <v>0.31219512195121951</v>
      </c>
      <c r="S644">
        <f>Coffee_chain[[#This Row],[Target COGS]]-Coffee_chain[[#This Row],[Cogs]]</f>
        <v>-22</v>
      </c>
      <c r="T644" s="13">
        <f>Coffee_chain[[#This Row],[Target Profit]]-Coffee_chain[[#This Row],[Profit]]</f>
        <v>26</v>
      </c>
      <c r="U644">
        <f>Coffee_chain[[#This Row],[Target Sales]]-Coffee_chain[[#This Row],[Sales]]</f>
        <v>-35</v>
      </c>
      <c r="V644" s="42"/>
    </row>
    <row r="645" spans="1:22" ht="14.25" customHeight="1" x14ac:dyDescent="0.3">
      <c r="A645" s="1">
        <v>857</v>
      </c>
      <c r="B645" s="1">
        <v>72</v>
      </c>
      <c r="C645" s="2">
        <v>41183</v>
      </c>
      <c r="D645" s="1" t="s">
        <v>16</v>
      </c>
      <c r="E645" s="1" t="s">
        <v>25</v>
      </c>
      <c r="F645" s="1">
        <v>23</v>
      </c>
      <c r="G645" s="1" t="s">
        <v>33</v>
      </c>
      <c r="H645" s="1" t="s">
        <v>38</v>
      </c>
      <c r="I645" s="1" t="s">
        <v>45</v>
      </c>
      <c r="J645" s="1">
        <v>348</v>
      </c>
      <c r="K645" s="1">
        <v>474</v>
      </c>
      <c r="L645" s="1" t="s">
        <v>55</v>
      </c>
      <c r="M645" s="1">
        <v>50</v>
      </c>
      <c r="N645" s="1">
        <v>330</v>
      </c>
      <c r="O645" s="1">
        <v>400</v>
      </c>
      <c r="P645" s="1">
        <v>54</v>
      </c>
      <c r="Q645" s="9">
        <f>Coffee_chain[[#This Row],[Other Expenses]]+Coffee_chain[[#This Row],[Cogs]]+Coffee_chain[[#This Row],[Marketing]]</f>
        <v>149</v>
      </c>
      <c r="R645" s="10">
        <f>(SUM(Coffee_chain[[#This Row],[Profit]])/SUM(Coffee_chain[[#This Row],[Sales]]))</f>
        <v>0.73417721518987344</v>
      </c>
      <c r="S645">
        <f>Coffee_chain[[#This Row],[Target COGS]]-Coffee_chain[[#This Row],[Cogs]]</f>
        <v>-22</v>
      </c>
      <c r="T645" s="13">
        <f>Coffee_chain[[#This Row],[Target Profit]]-Coffee_chain[[#This Row],[Profit]]</f>
        <v>-18</v>
      </c>
      <c r="U645">
        <f>Coffee_chain[[#This Row],[Target Sales]]-Coffee_chain[[#This Row],[Sales]]</f>
        <v>-74</v>
      </c>
      <c r="V645" s="42"/>
    </row>
    <row r="646" spans="1:22" ht="14.25" customHeight="1" x14ac:dyDescent="0.3">
      <c r="A646" s="1">
        <v>315</v>
      </c>
      <c r="B646" s="1">
        <v>260</v>
      </c>
      <c r="C646" s="2">
        <v>41183</v>
      </c>
      <c r="D646" s="1" t="s">
        <v>16</v>
      </c>
      <c r="E646" s="1" t="s">
        <v>25</v>
      </c>
      <c r="F646" s="1">
        <v>91</v>
      </c>
      <c r="G646" s="1" t="s">
        <v>33</v>
      </c>
      <c r="H646" s="1" t="s">
        <v>38</v>
      </c>
      <c r="I646" s="1" t="s">
        <v>45</v>
      </c>
      <c r="J646" s="1">
        <v>247</v>
      </c>
      <c r="K646" s="1">
        <v>650</v>
      </c>
      <c r="L646" s="1" t="s">
        <v>60</v>
      </c>
      <c r="M646" s="1">
        <v>210</v>
      </c>
      <c r="N646" s="1">
        <v>230</v>
      </c>
      <c r="O646" s="1">
        <v>540</v>
      </c>
      <c r="P646" s="1">
        <v>143</v>
      </c>
      <c r="Q646" s="9">
        <f>Coffee_chain[[#This Row],[Other Expenses]]+Coffee_chain[[#This Row],[Cogs]]+Coffee_chain[[#This Row],[Marketing]]</f>
        <v>494</v>
      </c>
      <c r="R646" s="10">
        <f>(SUM(Coffee_chain[[#This Row],[Profit]])/SUM(Coffee_chain[[#This Row],[Sales]]))</f>
        <v>0.38</v>
      </c>
      <c r="S646">
        <f>Coffee_chain[[#This Row],[Target COGS]]-Coffee_chain[[#This Row],[Cogs]]</f>
        <v>-50</v>
      </c>
      <c r="T646" s="13">
        <f>Coffee_chain[[#This Row],[Target Profit]]-Coffee_chain[[#This Row],[Profit]]</f>
        <v>-17</v>
      </c>
      <c r="U646">
        <f>Coffee_chain[[#This Row],[Target Sales]]-Coffee_chain[[#This Row],[Sales]]</f>
        <v>-110</v>
      </c>
      <c r="V646" s="42"/>
    </row>
    <row r="647" spans="1:22" ht="14.25" customHeight="1" x14ac:dyDescent="0.3">
      <c r="A647" s="1">
        <v>239</v>
      </c>
      <c r="B647" s="1">
        <v>96</v>
      </c>
      <c r="C647" s="2">
        <v>41183</v>
      </c>
      <c r="D647" s="1" t="s">
        <v>16</v>
      </c>
      <c r="E647" s="1" t="s">
        <v>25</v>
      </c>
      <c r="F647" s="1">
        <v>87</v>
      </c>
      <c r="G647" s="1" t="s">
        <v>33</v>
      </c>
      <c r="H647" s="1" t="s">
        <v>34</v>
      </c>
      <c r="I647" s="1" t="s">
        <v>46</v>
      </c>
      <c r="J647" s="1">
        <v>18</v>
      </c>
      <c r="K647" s="1">
        <v>230</v>
      </c>
      <c r="L647" s="1" t="s">
        <v>28</v>
      </c>
      <c r="M647" s="1">
        <v>80</v>
      </c>
      <c r="N647" s="1">
        <v>50</v>
      </c>
      <c r="O647" s="1">
        <v>210</v>
      </c>
      <c r="P647" s="1">
        <v>116</v>
      </c>
      <c r="Q647" s="9">
        <f>Coffee_chain[[#This Row],[Other Expenses]]+Coffee_chain[[#This Row],[Cogs]]+Coffee_chain[[#This Row],[Marketing]]</f>
        <v>299</v>
      </c>
      <c r="R647" s="10">
        <f>(SUM(Coffee_chain[[#This Row],[Profit]])/SUM(Coffee_chain[[#This Row],[Sales]]))</f>
        <v>7.8260869565217397E-2</v>
      </c>
      <c r="S647">
        <f>Coffee_chain[[#This Row],[Target COGS]]-Coffee_chain[[#This Row],[Cogs]]</f>
        <v>-16</v>
      </c>
      <c r="T647" s="13">
        <f>Coffee_chain[[#This Row],[Target Profit]]-Coffee_chain[[#This Row],[Profit]]</f>
        <v>32</v>
      </c>
      <c r="U647">
        <f>Coffee_chain[[#This Row],[Target Sales]]-Coffee_chain[[#This Row],[Sales]]</f>
        <v>-20</v>
      </c>
      <c r="V647" s="42"/>
    </row>
    <row r="648" spans="1:22" ht="14.25" customHeight="1" x14ac:dyDescent="0.3">
      <c r="A648" s="1">
        <v>845</v>
      </c>
      <c r="B648" s="1">
        <v>125</v>
      </c>
      <c r="C648" s="2">
        <v>41183</v>
      </c>
      <c r="D648" s="1" t="s">
        <v>16</v>
      </c>
      <c r="E648" s="1" t="s">
        <v>25</v>
      </c>
      <c r="F648" s="1">
        <v>113</v>
      </c>
      <c r="G648" s="1" t="s">
        <v>33</v>
      </c>
      <c r="H648" s="1" t="s">
        <v>34</v>
      </c>
      <c r="I648" s="1" t="s">
        <v>46</v>
      </c>
      <c r="J648" s="1">
        <v>-202</v>
      </c>
      <c r="K648" s="1">
        <v>69</v>
      </c>
      <c r="L648" s="1" t="s">
        <v>60</v>
      </c>
      <c r="M648" s="1">
        <v>110</v>
      </c>
      <c r="N648" s="1">
        <v>-170</v>
      </c>
      <c r="O648" s="1">
        <v>50</v>
      </c>
      <c r="P648" s="1">
        <v>146</v>
      </c>
      <c r="Q648" s="9">
        <f>Coffee_chain[[#This Row],[Other Expenses]]+Coffee_chain[[#This Row],[Cogs]]+Coffee_chain[[#This Row],[Marketing]]</f>
        <v>384</v>
      </c>
      <c r="R648" s="10">
        <f>(SUM(Coffee_chain[[#This Row],[Profit]])/SUM(Coffee_chain[[#This Row],[Sales]]))</f>
        <v>-2.9275362318840581</v>
      </c>
      <c r="S648">
        <f>Coffee_chain[[#This Row],[Target COGS]]-Coffee_chain[[#This Row],[Cogs]]</f>
        <v>-15</v>
      </c>
      <c r="T648" s="13">
        <f>Coffee_chain[[#This Row],[Target Profit]]-Coffee_chain[[#This Row],[Profit]]</f>
        <v>32</v>
      </c>
      <c r="U648">
        <f>Coffee_chain[[#This Row],[Target Sales]]-Coffee_chain[[#This Row],[Sales]]</f>
        <v>-19</v>
      </c>
      <c r="V648" s="42"/>
    </row>
    <row r="649" spans="1:22" ht="14.25" customHeight="1" x14ac:dyDescent="0.3">
      <c r="A649" s="1">
        <v>781</v>
      </c>
      <c r="B649" s="1">
        <v>161</v>
      </c>
      <c r="C649" s="2">
        <v>41183</v>
      </c>
      <c r="D649" s="1" t="s">
        <v>16</v>
      </c>
      <c r="E649" s="1" t="s">
        <v>25</v>
      </c>
      <c r="F649" s="1">
        <v>45</v>
      </c>
      <c r="G649" s="1" t="s">
        <v>33</v>
      </c>
      <c r="H649" s="1" t="s">
        <v>34</v>
      </c>
      <c r="I649" s="1" t="s">
        <v>59</v>
      </c>
      <c r="J649" s="1">
        <v>92</v>
      </c>
      <c r="K649" s="1">
        <v>322</v>
      </c>
      <c r="L649" s="1" t="s">
        <v>55</v>
      </c>
      <c r="M649" s="1">
        <v>140</v>
      </c>
      <c r="N649" s="1">
        <v>120</v>
      </c>
      <c r="O649" s="1">
        <v>300</v>
      </c>
      <c r="P649" s="1">
        <v>69</v>
      </c>
      <c r="Q649" s="9">
        <f>Coffee_chain[[#This Row],[Other Expenses]]+Coffee_chain[[#This Row],[Cogs]]+Coffee_chain[[#This Row],[Marketing]]</f>
        <v>275</v>
      </c>
      <c r="R649" s="10">
        <f>(SUM(Coffee_chain[[#This Row],[Profit]])/SUM(Coffee_chain[[#This Row],[Sales]]))</f>
        <v>0.2857142857142857</v>
      </c>
      <c r="S649">
        <f>Coffee_chain[[#This Row],[Target COGS]]-Coffee_chain[[#This Row],[Cogs]]</f>
        <v>-21</v>
      </c>
      <c r="T649" s="13">
        <f>Coffee_chain[[#This Row],[Target Profit]]-Coffee_chain[[#This Row],[Profit]]</f>
        <v>28</v>
      </c>
      <c r="U649">
        <f>Coffee_chain[[#This Row],[Target Sales]]-Coffee_chain[[#This Row],[Sales]]</f>
        <v>-22</v>
      </c>
      <c r="V649" s="42"/>
    </row>
    <row r="650" spans="1:22" ht="14.25" customHeight="1" x14ac:dyDescent="0.3">
      <c r="A650" s="1">
        <v>718</v>
      </c>
      <c r="B650" s="1">
        <v>239</v>
      </c>
      <c r="C650" s="2">
        <v>41183</v>
      </c>
      <c r="D650" s="1" t="s">
        <v>16</v>
      </c>
      <c r="E650" s="1" t="s">
        <v>25</v>
      </c>
      <c r="F650" s="1">
        <v>66</v>
      </c>
      <c r="G650" s="1" t="s">
        <v>33</v>
      </c>
      <c r="H650" s="1" t="s">
        <v>34</v>
      </c>
      <c r="I650" s="1" t="s">
        <v>59</v>
      </c>
      <c r="J650" s="1">
        <v>435</v>
      </c>
      <c r="K650" s="1">
        <v>765</v>
      </c>
      <c r="L650" s="1" t="s">
        <v>60</v>
      </c>
      <c r="M650" s="1">
        <v>210</v>
      </c>
      <c r="N650" s="1">
        <v>450</v>
      </c>
      <c r="O650" s="1">
        <v>720</v>
      </c>
      <c r="P650" s="1">
        <v>91</v>
      </c>
      <c r="Q650" s="9">
        <f>Coffee_chain[[#This Row],[Other Expenses]]+Coffee_chain[[#This Row],[Cogs]]+Coffee_chain[[#This Row],[Marketing]]</f>
        <v>396</v>
      </c>
      <c r="R650" s="10">
        <f>(SUM(Coffee_chain[[#This Row],[Profit]])/SUM(Coffee_chain[[#This Row],[Sales]]))</f>
        <v>0.56862745098039214</v>
      </c>
      <c r="S650">
        <f>Coffee_chain[[#This Row],[Target COGS]]-Coffee_chain[[#This Row],[Cogs]]</f>
        <v>-29</v>
      </c>
      <c r="T650" s="13">
        <f>Coffee_chain[[#This Row],[Target Profit]]-Coffee_chain[[#This Row],[Profit]]</f>
        <v>15</v>
      </c>
      <c r="U650">
        <f>Coffee_chain[[#This Row],[Target Sales]]-Coffee_chain[[#This Row],[Sales]]</f>
        <v>-45</v>
      </c>
      <c r="V650" s="42"/>
    </row>
    <row r="651" spans="1:22" ht="14.25" customHeight="1" x14ac:dyDescent="0.3">
      <c r="A651" s="1">
        <v>386</v>
      </c>
      <c r="B651" s="1">
        <v>22</v>
      </c>
      <c r="C651" s="2">
        <v>41183</v>
      </c>
      <c r="D651" s="1" t="s">
        <v>16</v>
      </c>
      <c r="E651" s="1" t="s">
        <v>25</v>
      </c>
      <c r="F651" s="1">
        <v>7</v>
      </c>
      <c r="G651" s="1" t="s">
        <v>18</v>
      </c>
      <c r="H651" s="1" t="s">
        <v>19</v>
      </c>
      <c r="I651" s="1" t="s">
        <v>50</v>
      </c>
      <c r="J651" s="1">
        <v>10</v>
      </c>
      <c r="K651" s="1">
        <v>51</v>
      </c>
      <c r="L651" s="1" t="s">
        <v>28</v>
      </c>
      <c r="M651" s="1">
        <v>0</v>
      </c>
      <c r="N651" s="1">
        <v>20</v>
      </c>
      <c r="O651" s="1">
        <v>20</v>
      </c>
      <c r="P651" s="1">
        <v>19</v>
      </c>
      <c r="Q651" s="9">
        <f>Coffee_chain[[#This Row],[Other Expenses]]+Coffee_chain[[#This Row],[Cogs]]+Coffee_chain[[#This Row],[Marketing]]</f>
        <v>48</v>
      </c>
      <c r="R651" s="10">
        <f>(SUM(Coffee_chain[[#This Row],[Profit]])/SUM(Coffee_chain[[#This Row],[Sales]]))</f>
        <v>0.19607843137254902</v>
      </c>
      <c r="S651">
        <f>Coffee_chain[[#This Row],[Target COGS]]-Coffee_chain[[#This Row],[Cogs]]</f>
        <v>-22</v>
      </c>
      <c r="T651" s="13">
        <f>Coffee_chain[[#This Row],[Target Profit]]-Coffee_chain[[#This Row],[Profit]]</f>
        <v>10</v>
      </c>
      <c r="U651">
        <f>Coffee_chain[[#This Row],[Target Sales]]-Coffee_chain[[#This Row],[Sales]]</f>
        <v>-31</v>
      </c>
      <c r="V651" s="42"/>
    </row>
    <row r="652" spans="1:22" ht="14.25" customHeight="1" x14ac:dyDescent="0.3">
      <c r="A652" s="1">
        <v>845</v>
      </c>
      <c r="B652" s="1">
        <v>255</v>
      </c>
      <c r="C652" s="2">
        <v>41183</v>
      </c>
      <c r="D652" s="1" t="s">
        <v>16</v>
      </c>
      <c r="E652" s="1" t="s">
        <v>25</v>
      </c>
      <c r="F652" s="1">
        <v>96</v>
      </c>
      <c r="G652" s="1" t="s">
        <v>18</v>
      </c>
      <c r="H652" s="1" t="s">
        <v>19</v>
      </c>
      <c r="I652" s="1" t="s">
        <v>20</v>
      </c>
      <c r="J652" s="1">
        <v>129</v>
      </c>
      <c r="K652" s="1">
        <v>513</v>
      </c>
      <c r="L652" s="1" t="s">
        <v>60</v>
      </c>
      <c r="M652" s="1">
        <v>140</v>
      </c>
      <c r="N652" s="1">
        <v>70</v>
      </c>
      <c r="O652" s="1">
        <v>290</v>
      </c>
      <c r="P652" s="1">
        <v>129</v>
      </c>
      <c r="Q652" s="9">
        <f>Coffee_chain[[#This Row],[Other Expenses]]+Coffee_chain[[#This Row],[Cogs]]+Coffee_chain[[#This Row],[Marketing]]</f>
        <v>480</v>
      </c>
      <c r="R652" s="10">
        <f>(SUM(Coffee_chain[[#This Row],[Profit]])/SUM(Coffee_chain[[#This Row],[Sales]]))</f>
        <v>0.25146198830409355</v>
      </c>
      <c r="S652">
        <f>Coffee_chain[[#This Row],[Target COGS]]-Coffee_chain[[#This Row],[Cogs]]</f>
        <v>-115</v>
      </c>
      <c r="T652" s="13">
        <f>Coffee_chain[[#This Row],[Target Profit]]-Coffee_chain[[#This Row],[Profit]]</f>
        <v>-59</v>
      </c>
      <c r="U652">
        <f>Coffee_chain[[#This Row],[Target Sales]]-Coffee_chain[[#This Row],[Sales]]</f>
        <v>-223</v>
      </c>
      <c r="V652" s="42"/>
    </row>
    <row r="653" spans="1:22" ht="14.25" customHeight="1" x14ac:dyDescent="0.3">
      <c r="A653" s="1">
        <v>315</v>
      </c>
      <c r="B653" s="1">
        <v>239</v>
      </c>
      <c r="C653" s="2">
        <v>41183</v>
      </c>
      <c r="D653" s="1" t="s">
        <v>16</v>
      </c>
      <c r="E653" s="1" t="s">
        <v>25</v>
      </c>
      <c r="F653" s="1">
        <v>74</v>
      </c>
      <c r="G653" s="1" t="s">
        <v>18</v>
      </c>
      <c r="H653" s="1" t="s">
        <v>19</v>
      </c>
      <c r="I653" s="1" t="s">
        <v>22</v>
      </c>
      <c r="J653" s="1">
        <v>-170</v>
      </c>
      <c r="K653" s="1">
        <v>164</v>
      </c>
      <c r="L653" s="1" t="s">
        <v>60</v>
      </c>
      <c r="M653" s="1">
        <v>130</v>
      </c>
      <c r="N653" s="1">
        <v>-100</v>
      </c>
      <c r="O653" s="1">
        <v>80</v>
      </c>
      <c r="P653" s="1">
        <v>95</v>
      </c>
      <c r="Q653" s="9">
        <f>Coffee_chain[[#This Row],[Other Expenses]]+Coffee_chain[[#This Row],[Cogs]]+Coffee_chain[[#This Row],[Marketing]]</f>
        <v>408</v>
      </c>
      <c r="R653" s="10">
        <f>(SUM(Coffee_chain[[#This Row],[Profit]])/SUM(Coffee_chain[[#This Row],[Sales]]))</f>
        <v>-1.0365853658536586</v>
      </c>
      <c r="S653">
        <f>Coffee_chain[[#This Row],[Target COGS]]-Coffee_chain[[#This Row],[Cogs]]</f>
        <v>-109</v>
      </c>
      <c r="T653" s="13">
        <f>Coffee_chain[[#This Row],[Target Profit]]-Coffee_chain[[#This Row],[Profit]]</f>
        <v>70</v>
      </c>
      <c r="U653">
        <f>Coffee_chain[[#This Row],[Target Sales]]-Coffee_chain[[#This Row],[Sales]]</f>
        <v>-84</v>
      </c>
      <c r="V653" s="42"/>
    </row>
    <row r="654" spans="1:22" ht="14.25" customHeight="1" x14ac:dyDescent="0.3">
      <c r="A654" s="1">
        <v>516</v>
      </c>
      <c r="B654" s="1">
        <v>108</v>
      </c>
      <c r="C654" s="2">
        <v>41183</v>
      </c>
      <c r="D654" s="1" t="s">
        <v>16</v>
      </c>
      <c r="E654" s="1" t="s">
        <v>25</v>
      </c>
      <c r="F654" s="1">
        <v>30</v>
      </c>
      <c r="G654" s="1" t="s">
        <v>18</v>
      </c>
      <c r="H654" s="1" t="s">
        <v>26</v>
      </c>
      <c r="I654" s="1" t="s">
        <v>27</v>
      </c>
      <c r="J654" s="1">
        <v>115</v>
      </c>
      <c r="K654" s="1">
        <v>265</v>
      </c>
      <c r="L654" s="1" t="s">
        <v>60</v>
      </c>
      <c r="M654" s="1">
        <v>110</v>
      </c>
      <c r="N654" s="1">
        <v>140</v>
      </c>
      <c r="O654" s="1">
        <v>280</v>
      </c>
      <c r="P654" s="1">
        <v>42</v>
      </c>
      <c r="Q654" s="9">
        <f>Coffee_chain[[#This Row],[Other Expenses]]+Coffee_chain[[#This Row],[Cogs]]+Coffee_chain[[#This Row],[Marketing]]</f>
        <v>180</v>
      </c>
      <c r="R654" s="10">
        <f>(SUM(Coffee_chain[[#This Row],[Profit]])/SUM(Coffee_chain[[#This Row],[Sales]]))</f>
        <v>0.43396226415094341</v>
      </c>
      <c r="S654">
        <f>Coffee_chain[[#This Row],[Target COGS]]-Coffee_chain[[#This Row],[Cogs]]</f>
        <v>2</v>
      </c>
      <c r="T654" s="13">
        <f>Coffee_chain[[#This Row],[Target Profit]]-Coffee_chain[[#This Row],[Profit]]</f>
        <v>25</v>
      </c>
      <c r="U654">
        <f>Coffee_chain[[#This Row],[Target Sales]]-Coffee_chain[[#This Row],[Sales]]</f>
        <v>15</v>
      </c>
      <c r="V654" s="42"/>
    </row>
    <row r="655" spans="1:22" ht="14.25" customHeight="1" x14ac:dyDescent="0.3">
      <c r="A655" s="1">
        <v>716</v>
      </c>
      <c r="B655" s="1">
        <v>123</v>
      </c>
      <c r="C655" s="2">
        <v>41183</v>
      </c>
      <c r="D655" s="1" t="s">
        <v>16</v>
      </c>
      <c r="E655" s="1" t="s">
        <v>25</v>
      </c>
      <c r="F655" s="1">
        <v>34</v>
      </c>
      <c r="G655" s="1" t="s">
        <v>18</v>
      </c>
      <c r="H655" s="1" t="s">
        <v>26</v>
      </c>
      <c r="I655" s="1" t="s">
        <v>54</v>
      </c>
      <c r="J655" s="1">
        <v>134</v>
      </c>
      <c r="K655" s="1">
        <v>302</v>
      </c>
      <c r="L655" s="1" t="s">
        <v>60</v>
      </c>
      <c r="M655" s="1">
        <v>130</v>
      </c>
      <c r="N655" s="1">
        <v>160</v>
      </c>
      <c r="O655" s="1">
        <v>320</v>
      </c>
      <c r="P655" s="1">
        <v>45</v>
      </c>
      <c r="Q655" s="9">
        <f>Coffee_chain[[#This Row],[Other Expenses]]+Coffee_chain[[#This Row],[Cogs]]+Coffee_chain[[#This Row],[Marketing]]</f>
        <v>202</v>
      </c>
      <c r="R655" s="10">
        <f>(SUM(Coffee_chain[[#This Row],[Profit]])/SUM(Coffee_chain[[#This Row],[Sales]]))</f>
        <v>0.44370860927152317</v>
      </c>
      <c r="S655">
        <f>Coffee_chain[[#This Row],[Target COGS]]-Coffee_chain[[#This Row],[Cogs]]</f>
        <v>7</v>
      </c>
      <c r="T655" s="13">
        <f>Coffee_chain[[#This Row],[Target Profit]]-Coffee_chain[[#This Row],[Profit]]</f>
        <v>26</v>
      </c>
      <c r="U655">
        <f>Coffee_chain[[#This Row],[Target Sales]]-Coffee_chain[[#This Row],[Sales]]</f>
        <v>18</v>
      </c>
      <c r="V655" s="42"/>
    </row>
    <row r="656" spans="1:22" ht="14.25" customHeight="1" x14ac:dyDescent="0.3">
      <c r="A656" s="1">
        <v>518</v>
      </c>
      <c r="B656" s="1">
        <v>76</v>
      </c>
      <c r="C656" s="2">
        <v>41183</v>
      </c>
      <c r="D656" s="1" t="s">
        <v>16</v>
      </c>
      <c r="E656" s="1" t="s">
        <v>25</v>
      </c>
      <c r="F656" s="1">
        <v>21</v>
      </c>
      <c r="G656" s="1" t="s">
        <v>18</v>
      </c>
      <c r="H656" s="1" t="s">
        <v>26</v>
      </c>
      <c r="I656" s="1" t="s">
        <v>30</v>
      </c>
      <c r="J656" s="1">
        <v>78</v>
      </c>
      <c r="K656" s="1">
        <v>187</v>
      </c>
      <c r="L656" s="1" t="s">
        <v>60</v>
      </c>
      <c r="M656" s="1">
        <v>80</v>
      </c>
      <c r="N656" s="1">
        <v>100</v>
      </c>
      <c r="O656" s="1">
        <v>200</v>
      </c>
      <c r="P656" s="1">
        <v>33</v>
      </c>
      <c r="Q656" s="9">
        <f>Coffee_chain[[#This Row],[Other Expenses]]+Coffee_chain[[#This Row],[Cogs]]+Coffee_chain[[#This Row],[Marketing]]</f>
        <v>130</v>
      </c>
      <c r="R656" s="10">
        <f>(SUM(Coffee_chain[[#This Row],[Profit]])/SUM(Coffee_chain[[#This Row],[Sales]]))</f>
        <v>0.41711229946524064</v>
      </c>
      <c r="S656">
        <f>Coffee_chain[[#This Row],[Target COGS]]-Coffee_chain[[#This Row],[Cogs]]</f>
        <v>4</v>
      </c>
      <c r="T656" s="13">
        <f>Coffee_chain[[#This Row],[Target Profit]]-Coffee_chain[[#This Row],[Profit]]</f>
        <v>22</v>
      </c>
      <c r="U656">
        <f>Coffee_chain[[#This Row],[Target Sales]]-Coffee_chain[[#This Row],[Sales]]</f>
        <v>13</v>
      </c>
      <c r="V656" s="42"/>
    </row>
    <row r="657" spans="1:22" ht="14.25" customHeight="1" x14ac:dyDescent="0.3">
      <c r="A657" s="1">
        <v>772</v>
      </c>
      <c r="B657" s="1">
        <v>102</v>
      </c>
      <c r="C657" s="2">
        <v>41214</v>
      </c>
      <c r="D657" s="1" t="s">
        <v>16</v>
      </c>
      <c r="E657" s="1" t="s">
        <v>25</v>
      </c>
      <c r="F657" s="1">
        <v>31</v>
      </c>
      <c r="G657" s="1" t="s">
        <v>33</v>
      </c>
      <c r="H657" s="1" t="s">
        <v>38</v>
      </c>
      <c r="I657" s="1" t="s">
        <v>39</v>
      </c>
      <c r="J657" s="1">
        <v>89</v>
      </c>
      <c r="K657" s="1">
        <v>245</v>
      </c>
      <c r="L657" s="1" t="s">
        <v>28</v>
      </c>
      <c r="M657" s="1">
        <v>90</v>
      </c>
      <c r="N657" s="1">
        <v>90</v>
      </c>
      <c r="O657" s="1">
        <v>220</v>
      </c>
      <c r="P657" s="1">
        <v>54</v>
      </c>
      <c r="Q657" s="9">
        <f>Coffee_chain[[#This Row],[Other Expenses]]+Coffee_chain[[#This Row],[Cogs]]+Coffee_chain[[#This Row],[Marketing]]</f>
        <v>187</v>
      </c>
      <c r="R657" s="10">
        <f>(SUM(Coffee_chain[[#This Row],[Profit]])/SUM(Coffee_chain[[#This Row],[Sales]]))</f>
        <v>0.36326530612244901</v>
      </c>
      <c r="S657">
        <f>Coffee_chain[[#This Row],[Target COGS]]-Coffee_chain[[#This Row],[Cogs]]</f>
        <v>-12</v>
      </c>
      <c r="T657" s="13">
        <f>Coffee_chain[[#This Row],[Target Profit]]-Coffee_chain[[#This Row],[Profit]]</f>
        <v>1</v>
      </c>
      <c r="U657">
        <f>Coffee_chain[[#This Row],[Target Sales]]-Coffee_chain[[#This Row],[Sales]]</f>
        <v>-25</v>
      </c>
      <c r="V657" s="42"/>
    </row>
    <row r="658" spans="1:22" ht="14.25" customHeight="1" x14ac:dyDescent="0.3">
      <c r="A658" s="1">
        <v>561</v>
      </c>
      <c r="B658" s="1">
        <v>77</v>
      </c>
      <c r="C658" s="2">
        <v>41214</v>
      </c>
      <c r="D658" s="1" t="s">
        <v>16</v>
      </c>
      <c r="E658" s="1" t="s">
        <v>25</v>
      </c>
      <c r="F658" s="1">
        <v>25</v>
      </c>
      <c r="G658" s="1" t="s">
        <v>33</v>
      </c>
      <c r="H658" s="1" t="s">
        <v>34</v>
      </c>
      <c r="I658" s="1" t="s">
        <v>35</v>
      </c>
      <c r="J658" s="1">
        <v>51</v>
      </c>
      <c r="K658" s="1">
        <v>180</v>
      </c>
      <c r="L658" s="1" t="s">
        <v>28</v>
      </c>
      <c r="M658" s="1">
        <v>70</v>
      </c>
      <c r="N658" s="1">
        <v>60</v>
      </c>
      <c r="O658" s="1">
        <v>170</v>
      </c>
      <c r="P658" s="1">
        <v>52</v>
      </c>
      <c r="Q658" s="9">
        <f>Coffee_chain[[#This Row],[Other Expenses]]+Coffee_chain[[#This Row],[Cogs]]+Coffee_chain[[#This Row],[Marketing]]</f>
        <v>154</v>
      </c>
      <c r="R658" s="10">
        <f>(SUM(Coffee_chain[[#This Row],[Profit]])/SUM(Coffee_chain[[#This Row],[Sales]]))</f>
        <v>0.28333333333333333</v>
      </c>
      <c r="S658">
        <f>Coffee_chain[[#This Row],[Target COGS]]-Coffee_chain[[#This Row],[Cogs]]</f>
        <v>-7</v>
      </c>
      <c r="T658" s="13">
        <f>Coffee_chain[[#This Row],[Target Profit]]-Coffee_chain[[#This Row],[Profit]]</f>
        <v>9</v>
      </c>
      <c r="U658">
        <f>Coffee_chain[[#This Row],[Target Sales]]-Coffee_chain[[#This Row],[Sales]]</f>
        <v>-10</v>
      </c>
      <c r="V658" s="42"/>
    </row>
    <row r="659" spans="1:22" ht="14.25" customHeight="1" x14ac:dyDescent="0.3">
      <c r="A659" s="1">
        <v>754</v>
      </c>
      <c r="B659" s="1">
        <v>78</v>
      </c>
      <c r="C659" s="2">
        <v>41214</v>
      </c>
      <c r="D659" s="1" t="s">
        <v>16</v>
      </c>
      <c r="E659" s="1" t="s">
        <v>25</v>
      </c>
      <c r="F659" s="1">
        <v>25</v>
      </c>
      <c r="G659" s="1" t="s">
        <v>33</v>
      </c>
      <c r="H659" s="1" t="s">
        <v>38</v>
      </c>
      <c r="I659" s="1" t="s">
        <v>45</v>
      </c>
      <c r="J659" s="1">
        <v>63</v>
      </c>
      <c r="K659" s="1">
        <v>197</v>
      </c>
      <c r="L659" s="1" t="s">
        <v>28</v>
      </c>
      <c r="M659" s="1">
        <v>70</v>
      </c>
      <c r="N659" s="1">
        <v>60</v>
      </c>
      <c r="O659" s="1">
        <v>170</v>
      </c>
      <c r="P659" s="1">
        <v>56</v>
      </c>
      <c r="Q659" s="9">
        <f>Coffee_chain[[#This Row],[Other Expenses]]+Coffee_chain[[#This Row],[Cogs]]+Coffee_chain[[#This Row],[Marketing]]</f>
        <v>159</v>
      </c>
      <c r="R659" s="10">
        <f>(SUM(Coffee_chain[[#This Row],[Profit]])/SUM(Coffee_chain[[#This Row],[Sales]]))</f>
        <v>0.31979695431472083</v>
      </c>
      <c r="S659">
        <f>Coffee_chain[[#This Row],[Target COGS]]-Coffee_chain[[#This Row],[Cogs]]</f>
        <v>-8</v>
      </c>
      <c r="T659" s="13">
        <f>Coffee_chain[[#This Row],[Target Profit]]-Coffee_chain[[#This Row],[Profit]]</f>
        <v>-3</v>
      </c>
      <c r="U659">
        <f>Coffee_chain[[#This Row],[Target Sales]]-Coffee_chain[[#This Row],[Sales]]</f>
        <v>-27</v>
      </c>
      <c r="V659" s="42"/>
    </row>
    <row r="660" spans="1:22" ht="14.25" customHeight="1" x14ac:dyDescent="0.3">
      <c r="A660" s="1">
        <v>978</v>
      </c>
      <c r="B660" s="1">
        <v>75</v>
      </c>
      <c r="C660" s="2">
        <v>41214</v>
      </c>
      <c r="D660" s="1" t="s">
        <v>16</v>
      </c>
      <c r="E660" s="1" t="s">
        <v>25</v>
      </c>
      <c r="F660" s="1">
        <v>24</v>
      </c>
      <c r="G660" s="1" t="s">
        <v>33</v>
      </c>
      <c r="H660" s="1" t="s">
        <v>38</v>
      </c>
      <c r="I660" s="1" t="s">
        <v>45</v>
      </c>
      <c r="J660" s="1">
        <v>324</v>
      </c>
      <c r="K660" s="1">
        <v>454</v>
      </c>
      <c r="L660" s="1" t="s">
        <v>55</v>
      </c>
      <c r="M660" s="1">
        <v>60</v>
      </c>
      <c r="N660" s="1">
        <v>300</v>
      </c>
      <c r="O660" s="1">
        <v>400</v>
      </c>
      <c r="P660" s="1">
        <v>55</v>
      </c>
      <c r="Q660" s="9">
        <f>Coffee_chain[[#This Row],[Other Expenses]]+Coffee_chain[[#This Row],[Cogs]]+Coffee_chain[[#This Row],[Marketing]]</f>
        <v>154</v>
      </c>
      <c r="R660" s="10">
        <f>(SUM(Coffee_chain[[#This Row],[Profit]])/SUM(Coffee_chain[[#This Row],[Sales]]))</f>
        <v>0.71365638766519823</v>
      </c>
      <c r="S660">
        <f>Coffee_chain[[#This Row],[Target COGS]]-Coffee_chain[[#This Row],[Cogs]]</f>
        <v>-15</v>
      </c>
      <c r="T660" s="13">
        <f>Coffee_chain[[#This Row],[Target Profit]]-Coffee_chain[[#This Row],[Profit]]</f>
        <v>-24</v>
      </c>
      <c r="U660">
        <f>Coffee_chain[[#This Row],[Target Sales]]-Coffee_chain[[#This Row],[Sales]]</f>
        <v>-54</v>
      </c>
      <c r="V660" s="42"/>
    </row>
    <row r="661" spans="1:22" ht="14.25" customHeight="1" x14ac:dyDescent="0.3">
      <c r="A661" s="1">
        <v>347</v>
      </c>
      <c r="B661" s="1">
        <v>249</v>
      </c>
      <c r="C661" s="2">
        <v>41214</v>
      </c>
      <c r="D661" s="1" t="s">
        <v>16</v>
      </c>
      <c r="E661" s="1" t="s">
        <v>25</v>
      </c>
      <c r="F661" s="1">
        <v>87</v>
      </c>
      <c r="G661" s="1" t="s">
        <v>33</v>
      </c>
      <c r="H661" s="1" t="s">
        <v>38</v>
      </c>
      <c r="I661" s="1" t="s">
        <v>45</v>
      </c>
      <c r="J661" s="1">
        <v>236</v>
      </c>
      <c r="K661" s="1">
        <v>623</v>
      </c>
      <c r="L661" s="1" t="s">
        <v>60</v>
      </c>
      <c r="M661" s="1">
        <v>220</v>
      </c>
      <c r="N661" s="1">
        <v>230</v>
      </c>
      <c r="O661" s="1">
        <v>560</v>
      </c>
      <c r="P661" s="1">
        <v>138</v>
      </c>
      <c r="Q661" s="9">
        <f>Coffee_chain[[#This Row],[Other Expenses]]+Coffee_chain[[#This Row],[Cogs]]+Coffee_chain[[#This Row],[Marketing]]</f>
        <v>474</v>
      </c>
      <c r="R661" s="10">
        <f>(SUM(Coffee_chain[[#This Row],[Profit]])/SUM(Coffee_chain[[#This Row],[Sales]]))</f>
        <v>0.37881219903691815</v>
      </c>
      <c r="S661">
        <f>Coffee_chain[[#This Row],[Target COGS]]-Coffee_chain[[#This Row],[Cogs]]</f>
        <v>-29</v>
      </c>
      <c r="T661" s="13">
        <f>Coffee_chain[[#This Row],[Target Profit]]-Coffee_chain[[#This Row],[Profit]]</f>
        <v>-6</v>
      </c>
      <c r="U661">
        <f>Coffee_chain[[#This Row],[Target Sales]]-Coffee_chain[[#This Row],[Sales]]</f>
        <v>-63</v>
      </c>
      <c r="V661" s="42"/>
    </row>
    <row r="662" spans="1:22" ht="14.25" customHeight="1" x14ac:dyDescent="0.3">
      <c r="A662" s="1">
        <v>754</v>
      </c>
      <c r="B662" s="1">
        <v>94</v>
      </c>
      <c r="C662" s="2">
        <v>41214</v>
      </c>
      <c r="D662" s="1" t="s">
        <v>16</v>
      </c>
      <c r="E662" s="1" t="s">
        <v>25</v>
      </c>
      <c r="F662" s="1">
        <v>85</v>
      </c>
      <c r="G662" s="1" t="s">
        <v>33</v>
      </c>
      <c r="H662" s="1" t="s">
        <v>34</v>
      </c>
      <c r="I662" s="1" t="s">
        <v>46</v>
      </c>
      <c r="J662" s="1">
        <v>15</v>
      </c>
      <c r="K662" s="1">
        <v>224</v>
      </c>
      <c r="L662" s="1" t="s">
        <v>28</v>
      </c>
      <c r="M662" s="1">
        <v>90</v>
      </c>
      <c r="N662" s="1">
        <v>20</v>
      </c>
      <c r="O662" s="1">
        <v>210</v>
      </c>
      <c r="P662" s="1">
        <v>115</v>
      </c>
      <c r="Q662" s="9">
        <f>Coffee_chain[[#This Row],[Other Expenses]]+Coffee_chain[[#This Row],[Cogs]]+Coffee_chain[[#This Row],[Marketing]]</f>
        <v>294</v>
      </c>
      <c r="R662" s="10">
        <f>(SUM(Coffee_chain[[#This Row],[Profit]])/SUM(Coffee_chain[[#This Row],[Sales]]))</f>
        <v>6.6964285714285712E-2</v>
      </c>
      <c r="S662">
        <f>Coffee_chain[[#This Row],[Target COGS]]-Coffee_chain[[#This Row],[Cogs]]</f>
        <v>-4</v>
      </c>
      <c r="T662" s="13">
        <f>Coffee_chain[[#This Row],[Target Profit]]-Coffee_chain[[#This Row],[Profit]]</f>
        <v>5</v>
      </c>
      <c r="U662">
        <f>Coffee_chain[[#This Row],[Target Sales]]-Coffee_chain[[#This Row],[Sales]]</f>
        <v>-14</v>
      </c>
      <c r="V662" s="42"/>
    </row>
    <row r="663" spans="1:22" ht="14.25" customHeight="1" x14ac:dyDescent="0.3">
      <c r="A663" s="1">
        <v>347</v>
      </c>
      <c r="B663" s="1">
        <v>121</v>
      </c>
      <c r="C663" s="2">
        <v>41214</v>
      </c>
      <c r="D663" s="1" t="s">
        <v>16</v>
      </c>
      <c r="E663" s="1" t="s">
        <v>25</v>
      </c>
      <c r="F663" s="1">
        <v>109</v>
      </c>
      <c r="G663" s="1" t="s">
        <v>33</v>
      </c>
      <c r="H663" s="1" t="s">
        <v>34</v>
      </c>
      <c r="I663" s="1" t="s">
        <v>46</v>
      </c>
      <c r="J663" s="1">
        <v>-202</v>
      </c>
      <c r="K663" s="1">
        <v>61</v>
      </c>
      <c r="L663" s="1" t="s">
        <v>60</v>
      </c>
      <c r="M663" s="1">
        <v>110</v>
      </c>
      <c r="N663" s="1">
        <v>-190</v>
      </c>
      <c r="O663" s="1">
        <v>50</v>
      </c>
      <c r="P663" s="1">
        <v>142</v>
      </c>
      <c r="Q663" s="9">
        <f>Coffee_chain[[#This Row],[Other Expenses]]+Coffee_chain[[#This Row],[Cogs]]+Coffee_chain[[#This Row],[Marketing]]</f>
        <v>372</v>
      </c>
      <c r="R663" s="10">
        <f>(SUM(Coffee_chain[[#This Row],[Profit]])/SUM(Coffee_chain[[#This Row],[Sales]]))</f>
        <v>-3.3114754098360657</v>
      </c>
      <c r="S663">
        <f>Coffee_chain[[#This Row],[Target COGS]]-Coffee_chain[[#This Row],[Cogs]]</f>
        <v>-11</v>
      </c>
      <c r="T663" s="13">
        <f>Coffee_chain[[#This Row],[Target Profit]]-Coffee_chain[[#This Row],[Profit]]</f>
        <v>12</v>
      </c>
      <c r="U663">
        <f>Coffee_chain[[#This Row],[Target Sales]]-Coffee_chain[[#This Row],[Sales]]</f>
        <v>-11</v>
      </c>
      <c r="V663" s="42"/>
    </row>
    <row r="664" spans="1:22" ht="14.25" customHeight="1" x14ac:dyDescent="0.3">
      <c r="A664" s="1">
        <v>508</v>
      </c>
      <c r="B664" s="1">
        <v>181</v>
      </c>
      <c r="C664" s="2">
        <v>41214</v>
      </c>
      <c r="D664" s="1" t="s">
        <v>16</v>
      </c>
      <c r="E664" s="1" t="s">
        <v>25</v>
      </c>
      <c r="F664" s="1">
        <v>50</v>
      </c>
      <c r="G664" s="1" t="s">
        <v>33</v>
      </c>
      <c r="H664" s="1" t="s">
        <v>34</v>
      </c>
      <c r="I664" s="1" t="s">
        <v>59</v>
      </c>
      <c r="J664" s="1">
        <v>108</v>
      </c>
      <c r="K664" s="1">
        <v>363</v>
      </c>
      <c r="L664" s="1" t="s">
        <v>55</v>
      </c>
      <c r="M664" s="1">
        <v>170</v>
      </c>
      <c r="N664" s="1">
        <v>120</v>
      </c>
      <c r="O664" s="1">
        <v>350</v>
      </c>
      <c r="P664" s="1">
        <v>74</v>
      </c>
      <c r="Q664" s="9">
        <f>Coffee_chain[[#This Row],[Other Expenses]]+Coffee_chain[[#This Row],[Cogs]]+Coffee_chain[[#This Row],[Marketing]]</f>
        <v>305</v>
      </c>
      <c r="R664" s="10">
        <f>(SUM(Coffee_chain[[#This Row],[Profit]])/SUM(Coffee_chain[[#This Row],[Sales]]))</f>
        <v>0.2975206611570248</v>
      </c>
      <c r="S664">
        <f>Coffee_chain[[#This Row],[Target COGS]]-Coffee_chain[[#This Row],[Cogs]]</f>
        <v>-11</v>
      </c>
      <c r="T664" s="13">
        <f>Coffee_chain[[#This Row],[Target Profit]]-Coffee_chain[[#This Row],[Profit]]</f>
        <v>12</v>
      </c>
      <c r="U664">
        <f>Coffee_chain[[#This Row],[Target Sales]]-Coffee_chain[[#This Row],[Sales]]</f>
        <v>-13</v>
      </c>
      <c r="V664" s="42"/>
    </row>
    <row r="665" spans="1:22" ht="14.25" customHeight="1" x14ac:dyDescent="0.3">
      <c r="A665" s="1">
        <v>646</v>
      </c>
      <c r="B665" s="1">
        <v>211</v>
      </c>
      <c r="C665" s="2">
        <v>41214</v>
      </c>
      <c r="D665" s="1" t="s">
        <v>16</v>
      </c>
      <c r="E665" s="1" t="s">
        <v>25</v>
      </c>
      <c r="F665" s="1">
        <v>59</v>
      </c>
      <c r="G665" s="1" t="s">
        <v>33</v>
      </c>
      <c r="H665" s="1" t="s">
        <v>34</v>
      </c>
      <c r="I665" s="1" t="s">
        <v>59</v>
      </c>
      <c r="J665" s="1">
        <v>381</v>
      </c>
      <c r="K665" s="1">
        <v>675</v>
      </c>
      <c r="L665" s="1" t="s">
        <v>60</v>
      </c>
      <c r="M665" s="1">
        <v>200</v>
      </c>
      <c r="N665" s="1">
        <v>390</v>
      </c>
      <c r="O665" s="1">
        <v>660</v>
      </c>
      <c r="P665" s="1">
        <v>83</v>
      </c>
      <c r="Q665" s="9">
        <f>Coffee_chain[[#This Row],[Other Expenses]]+Coffee_chain[[#This Row],[Cogs]]+Coffee_chain[[#This Row],[Marketing]]</f>
        <v>353</v>
      </c>
      <c r="R665" s="10">
        <f>(SUM(Coffee_chain[[#This Row],[Profit]])/SUM(Coffee_chain[[#This Row],[Sales]]))</f>
        <v>0.56444444444444442</v>
      </c>
      <c r="S665">
        <f>Coffee_chain[[#This Row],[Target COGS]]-Coffee_chain[[#This Row],[Cogs]]</f>
        <v>-11</v>
      </c>
      <c r="T665" s="13">
        <f>Coffee_chain[[#This Row],[Target Profit]]-Coffee_chain[[#This Row],[Profit]]</f>
        <v>9</v>
      </c>
      <c r="U665">
        <f>Coffee_chain[[#This Row],[Target Sales]]-Coffee_chain[[#This Row],[Sales]]</f>
        <v>-15</v>
      </c>
      <c r="V665" s="42"/>
    </row>
    <row r="666" spans="1:22" ht="14.25" customHeight="1" x14ac:dyDescent="0.3">
      <c r="A666" s="1">
        <v>561</v>
      </c>
      <c r="B666" s="1">
        <v>22</v>
      </c>
      <c r="C666" s="2">
        <v>41214</v>
      </c>
      <c r="D666" s="1" t="s">
        <v>16</v>
      </c>
      <c r="E666" s="1" t="s">
        <v>25</v>
      </c>
      <c r="F666" s="1">
        <v>7</v>
      </c>
      <c r="G666" s="1" t="s">
        <v>18</v>
      </c>
      <c r="H666" s="1" t="s">
        <v>19</v>
      </c>
      <c r="I666" s="1" t="s">
        <v>50</v>
      </c>
      <c r="J666" s="1">
        <v>11</v>
      </c>
      <c r="K666" s="1">
        <v>52</v>
      </c>
      <c r="L666" s="1" t="s">
        <v>28</v>
      </c>
      <c r="M666" s="1">
        <v>10</v>
      </c>
      <c r="N666" s="1">
        <v>10</v>
      </c>
      <c r="O666" s="1">
        <v>30</v>
      </c>
      <c r="P666" s="1">
        <v>19</v>
      </c>
      <c r="Q666" s="9">
        <f>Coffee_chain[[#This Row],[Other Expenses]]+Coffee_chain[[#This Row],[Cogs]]+Coffee_chain[[#This Row],[Marketing]]</f>
        <v>48</v>
      </c>
      <c r="R666" s="10">
        <f>(SUM(Coffee_chain[[#This Row],[Profit]])/SUM(Coffee_chain[[#This Row],[Sales]]))</f>
        <v>0.21153846153846154</v>
      </c>
      <c r="S666">
        <f>Coffee_chain[[#This Row],[Target COGS]]-Coffee_chain[[#This Row],[Cogs]]</f>
        <v>-12</v>
      </c>
      <c r="T666" s="13">
        <f>Coffee_chain[[#This Row],[Target Profit]]-Coffee_chain[[#This Row],[Profit]]</f>
        <v>-1</v>
      </c>
      <c r="U666">
        <f>Coffee_chain[[#This Row],[Target Sales]]-Coffee_chain[[#This Row],[Sales]]</f>
        <v>-22</v>
      </c>
      <c r="V666" s="42"/>
    </row>
    <row r="667" spans="1:22" ht="14.25" customHeight="1" x14ac:dyDescent="0.3">
      <c r="A667" s="1">
        <v>631</v>
      </c>
      <c r="B667" s="1">
        <v>245</v>
      </c>
      <c r="C667" s="2">
        <v>41214</v>
      </c>
      <c r="D667" s="1" t="s">
        <v>16</v>
      </c>
      <c r="E667" s="1" t="s">
        <v>25</v>
      </c>
      <c r="F667" s="1">
        <v>93</v>
      </c>
      <c r="G667" s="1" t="s">
        <v>18</v>
      </c>
      <c r="H667" s="1" t="s">
        <v>19</v>
      </c>
      <c r="I667" s="1" t="s">
        <v>20</v>
      </c>
      <c r="J667" s="1">
        <v>204</v>
      </c>
      <c r="K667" s="1">
        <v>576</v>
      </c>
      <c r="L667" s="1" t="s">
        <v>60</v>
      </c>
      <c r="M667" s="1">
        <v>180</v>
      </c>
      <c r="N667" s="1">
        <v>140</v>
      </c>
      <c r="O667" s="1">
        <v>420</v>
      </c>
      <c r="P667" s="1">
        <v>127</v>
      </c>
      <c r="Q667" s="9">
        <f>Coffee_chain[[#This Row],[Other Expenses]]+Coffee_chain[[#This Row],[Cogs]]+Coffee_chain[[#This Row],[Marketing]]</f>
        <v>465</v>
      </c>
      <c r="R667" s="10">
        <f>(SUM(Coffee_chain[[#This Row],[Profit]])/SUM(Coffee_chain[[#This Row],[Sales]]))</f>
        <v>0.35416666666666669</v>
      </c>
      <c r="S667">
        <f>Coffee_chain[[#This Row],[Target COGS]]-Coffee_chain[[#This Row],[Cogs]]</f>
        <v>-65</v>
      </c>
      <c r="T667" s="13">
        <f>Coffee_chain[[#This Row],[Target Profit]]-Coffee_chain[[#This Row],[Profit]]</f>
        <v>-64</v>
      </c>
      <c r="U667">
        <f>Coffee_chain[[#This Row],[Target Sales]]-Coffee_chain[[#This Row],[Sales]]</f>
        <v>-156</v>
      </c>
      <c r="V667" s="42"/>
    </row>
    <row r="668" spans="1:22" ht="14.25" customHeight="1" x14ac:dyDescent="0.3">
      <c r="A668" s="1">
        <v>914</v>
      </c>
      <c r="B668" s="1">
        <v>225</v>
      </c>
      <c r="C668" s="2">
        <v>41214</v>
      </c>
      <c r="D668" s="1" t="s">
        <v>16</v>
      </c>
      <c r="E668" s="1" t="s">
        <v>25</v>
      </c>
      <c r="F668" s="1">
        <v>69</v>
      </c>
      <c r="G668" s="1" t="s">
        <v>18</v>
      </c>
      <c r="H668" s="1" t="s">
        <v>19</v>
      </c>
      <c r="I668" s="1" t="s">
        <v>22</v>
      </c>
      <c r="J668" s="1">
        <v>-156</v>
      </c>
      <c r="K668" s="1">
        <v>160</v>
      </c>
      <c r="L668" s="1" t="s">
        <v>60</v>
      </c>
      <c r="M668" s="1">
        <v>160</v>
      </c>
      <c r="N668" s="1">
        <v>-120</v>
      </c>
      <c r="O668" s="1">
        <v>110</v>
      </c>
      <c r="P668" s="1">
        <v>91</v>
      </c>
      <c r="Q668" s="9">
        <f>Coffee_chain[[#This Row],[Other Expenses]]+Coffee_chain[[#This Row],[Cogs]]+Coffee_chain[[#This Row],[Marketing]]</f>
        <v>385</v>
      </c>
      <c r="R668" s="10">
        <f>(SUM(Coffee_chain[[#This Row],[Profit]])/SUM(Coffee_chain[[#This Row],[Sales]]))</f>
        <v>-0.97499999999999998</v>
      </c>
      <c r="S668">
        <f>Coffee_chain[[#This Row],[Target COGS]]-Coffee_chain[[#This Row],[Cogs]]</f>
        <v>-65</v>
      </c>
      <c r="T668" s="13">
        <f>Coffee_chain[[#This Row],[Target Profit]]-Coffee_chain[[#This Row],[Profit]]</f>
        <v>36</v>
      </c>
      <c r="U668">
        <f>Coffee_chain[[#This Row],[Target Sales]]-Coffee_chain[[#This Row],[Sales]]</f>
        <v>-50</v>
      </c>
      <c r="V668" s="42"/>
    </row>
    <row r="669" spans="1:22" ht="14.25" customHeight="1" x14ac:dyDescent="0.3">
      <c r="A669" s="1">
        <v>518</v>
      </c>
      <c r="B669" s="1">
        <v>81</v>
      </c>
      <c r="C669" s="2">
        <v>41214</v>
      </c>
      <c r="D669" s="1" t="s">
        <v>16</v>
      </c>
      <c r="E669" s="1" t="s">
        <v>25</v>
      </c>
      <c r="F669" s="1">
        <v>22</v>
      </c>
      <c r="G669" s="1" t="s">
        <v>18</v>
      </c>
      <c r="H669" s="1" t="s">
        <v>26</v>
      </c>
      <c r="I669" s="1" t="s">
        <v>27</v>
      </c>
      <c r="J669" s="1">
        <v>84</v>
      </c>
      <c r="K669" s="1">
        <v>198</v>
      </c>
      <c r="L669" s="1" t="s">
        <v>60</v>
      </c>
      <c r="M669" s="1">
        <v>80</v>
      </c>
      <c r="N669" s="1">
        <v>90</v>
      </c>
      <c r="O669" s="1">
        <v>200</v>
      </c>
      <c r="P669" s="1">
        <v>33</v>
      </c>
      <c r="Q669" s="9">
        <f>Coffee_chain[[#This Row],[Other Expenses]]+Coffee_chain[[#This Row],[Cogs]]+Coffee_chain[[#This Row],[Marketing]]</f>
        <v>136</v>
      </c>
      <c r="R669" s="10">
        <f>(SUM(Coffee_chain[[#This Row],[Profit]])/SUM(Coffee_chain[[#This Row],[Sales]]))</f>
        <v>0.42424242424242425</v>
      </c>
      <c r="S669">
        <f>Coffee_chain[[#This Row],[Target COGS]]-Coffee_chain[[#This Row],[Cogs]]</f>
        <v>-1</v>
      </c>
      <c r="T669" s="13">
        <f>Coffee_chain[[#This Row],[Target Profit]]-Coffee_chain[[#This Row],[Profit]]</f>
        <v>6</v>
      </c>
      <c r="U669">
        <f>Coffee_chain[[#This Row],[Target Sales]]-Coffee_chain[[#This Row],[Sales]]</f>
        <v>2</v>
      </c>
      <c r="V669" s="42"/>
    </row>
    <row r="670" spans="1:22" ht="14.25" customHeight="1" x14ac:dyDescent="0.3">
      <c r="A670" s="1">
        <v>315</v>
      </c>
      <c r="B670" s="1">
        <v>118</v>
      </c>
      <c r="C670" s="2">
        <v>41214</v>
      </c>
      <c r="D670" s="1" t="s">
        <v>16</v>
      </c>
      <c r="E670" s="1" t="s">
        <v>25</v>
      </c>
      <c r="F670" s="1">
        <v>33</v>
      </c>
      <c r="G670" s="1" t="s">
        <v>18</v>
      </c>
      <c r="H670" s="1" t="s">
        <v>26</v>
      </c>
      <c r="I670" s="1" t="s">
        <v>54</v>
      </c>
      <c r="J670" s="1">
        <v>127</v>
      </c>
      <c r="K670" s="1">
        <v>290</v>
      </c>
      <c r="L670" s="1" t="s">
        <v>60</v>
      </c>
      <c r="M670" s="1">
        <v>120</v>
      </c>
      <c r="N670" s="1">
        <v>130</v>
      </c>
      <c r="O670" s="1">
        <v>290</v>
      </c>
      <c r="P670" s="1">
        <v>45</v>
      </c>
      <c r="Q670" s="9">
        <f>Coffee_chain[[#This Row],[Other Expenses]]+Coffee_chain[[#This Row],[Cogs]]+Coffee_chain[[#This Row],[Marketing]]</f>
        <v>196</v>
      </c>
      <c r="R670" s="10">
        <f>(SUM(Coffee_chain[[#This Row],[Profit]])/SUM(Coffee_chain[[#This Row],[Sales]]))</f>
        <v>0.43793103448275861</v>
      </c>
      <c r="S670">
        <f>Coffee_chain[[#This Row],[Target COGS]]-Coffee_chain[[#This Row],[Cogs]]</f>
        <v>2</v>
      </c>
      <c r="T670" s="13">
        <f>Coffee_chain[[#This Row],[Target Profit]]-Coffee_chain[[#This Row],[Profit]]</f>
        <v>3</v>
      </c>
      <c r="U670">
        <f>Coffee_chain[[#This Row],[Target Sales]]-Coffee_chain[[#This Row],[Sales]]</f>
        <v>0</v>
      </c>
      <c r="V670" s="42"/>
    </row>
    <row r="671" spans="1:22" ht="14.25" customHeight="1" x14ac:dyDescent="0.3">
      <c r="A671" s="1">
        <v>813</v>
      </c>
      <c r="B671" s="1">
        <v>134</v>
      </c>
      <c r="C671" s="2">
        <v>41244</v>
      </c>
      <c r="D671" s="1" t="s">
        <v>16</v>
      </c>
      <c r="E671" s="1" t="s">
        <v>25</v>
      </c>
      <c r="F671" s="1">
        <v>41</v>
      </c>
      <c r="G671" s="1" t="s">
        <v>33</v>
      </c>
      <c r="H671" s="1" t="s">
        <v>38</v>
      </c>
      <c r="I671" s="1" t="s">
        <v>39</v>
      </c>
      <c r="J671" s="1">
        <v>122</v>
      </c>
      <c r="K671" s="1">
        <v>320</v>
      </c>
      <c r="L671" s="1" t="s">
        <v>28</v>
      </c>
      <c r="M671" s="1">
        <v>120</v>
      </c>
      <c r="N671" s="1">
        <v>110</v>
      </c>
      <c r="O671" s="1">
        <v>280</v>
      </c>
      <c r="P671" s="1">
        <v>64</v>
      </c>
      <c r="Q671" s="9">
        <f>Coffee_chain[[#This Row],[Other Expenses]]+Coffee_chain[[#This Row],[Cogs]]+Coffee_chain[[#This Row],[Marketing]]</f>
        <v>239</v>
      </c>
      <c r="R671" s="10">
        <f>(SUM(Coffee_chain[[#This Row],[Profit]])/SUM(Coffee_chain[[#This Row],[Sales]]))</f>
        <v>0.38124999999999998</v>
      </c>
      <c r="S671">
        <f>Coffee_chain[[#This Row],[Target COGS]]-Coffee_chain[[#This Row],[Cogs]]</f>
        <v>-14</v>
      </c>
      <c r="T671" s="13">
        <f>Coffee_chain[[#This Row],[Target Profit]]-Coffee_chain[[#This Row],[Profit]]</f>
        <v>-12</v>
      </c>
      <c r="U671">
        <f>Coffee_chain[[#This Row],[Target Sales]]-Coffee_chain[[#This Row],[Sales]]</f>
        <v>-40</v>
      </c>
      <c r="V671" s="42"/>
    </row>
    <row r="672" spans="1:22" ht="14.25" customHeight="1" x14ac:dyDescent="0.3">
      <c r="A672" s="1">
        <v>407</v>
      </c>
      <c r="B672" s="1">
        <v>83</v>
      </c>
      <c r="C672" s="2">
        <v>41244</v>
      </c>
      <c r="D672" s="1" t="s">
        <v>16</v>
      </c>
      <c r="E672" s="1" t="s">
        <v>25</v>
      </c>
      <c r="F672" s="1">
        <v>27</v>
      </c>
      <c r="G672" s="1" t="s">
        <v>33</v>
      </c>
      <c r="H672" s="1" t="s">
        <v>34</v>
      </c>
      <c r="I672" s="1" t="s">
        <v>35</v>
      </c>
      <c r="J672" s="1">
        <v>58</v>
      </c>
      <c r="K672" s="1">
        <v>195</v>
      </c>
      <c r="L672" s="1" t="s">
        <v>28</v>
      </c>
      <c r="M672" s="1">
        <v>80</v>
      </c>
      <c r="N672" s="1">
        <v>70</v>
      </c>
      <c r="O672" s="1">
        <v>190</v>
      </c>
      <c r="P672" s="1">
        <v>54</v>
      </c>
      <c r="Q672" s="9">
        <f>Coffee_chain[[#This Row],[Other Expenses]]+Coffee_chain[[#This Row],[Cogs]]+Coffee_chain[[#This Row],[Marketing]]</f>
        <v>164</v>
      </c>
      <c r="R672" s="10">
        <f>(SUM(Coffee_chain[[#This Row],[Profit]])/SUM(Coffee_chain[[#This Row],[Sales]]))</f>
        <v>0.29743589743589743</v>
      </c>
      <c r="S672">
        <f>Coffee_chain[[#This Row],[Target COGS]]-Coffee_chain[[#This Row],[Cogs]]</f>
        <v>-3</v>
      </c>
      <c r="T672" s="13">
        <f>Coffee_chain[[#This Row],[Target Profit]]-Coffee_chain[[#This Row],[Profit]]</f>
        <v>12</v>
      </c>
      <c r="U672">
        <f>Coffee_chain[[#This Row],[Target Sales]]-Coffee_chain[[#This Row],[Sales]]</f>
        <v>-5</v>
      </c>
      <c r="V672" s="42"/>
    </row>
    <row r="673" spans="1:22" ht="14.25" customHeight="1" x14ac:dyDescent="0.3">
      <c r="A673" s="1">
        <v>754</v>
      </c>
      <c r="B673" s="1">
        <v>88</v>
      </c>
      <c r="C673" s="2">
        <v>41244</v>
      </c>
      <c r="D673" s="1" t="s">
        <v>16</v>
      </c>
      <c r="E673" s="1" t="s">
        <v>25</v>
      </c>
      <c r="F673" s="1">
        <v>29</v>
      </c>
      <c r="G673" s="1" t="s">
        <v>33</v>
      </c>
      <c r="H673" s="1" t="s">
        <v>38</v>
      </c>
      <c r="I673" s="1" t="s">
        <v>45</v>
      </c>
      <c r="J673" s="1">
        <v>73</v>
      </c>
      <c r="K673" s="1">
        <v>221</v>
      </c>
      <c r="L673" s="1" t="s">
        <v>28</v>
      </c>
      <c r="M673" s="1">
        <v>70</v>
      </c>
      <c r="N673" s="1">
        <v>80</v>
      </c>
      <c r="O673" s="1">
        <v>190</v>
      </c>
      <c r="P673" s="1">
        <v>60</v>
      </c>
      <c r="Q673" s="9">
        <f>Coffee_chain[[#This Row],[Other Expenses]]+Coffee_chain[[#This Row],[Cogs]]+Coffee_chain[[#This Row],[Marketing]]</f>
        <v>177</v>
      </c>
      <c r="R673" s="10">
        <f>(SUM(Coffee_chain[[#This Row],[Profit]])/SUM(Coffee_chain[[#This Row],[Sales]]))</f>
        <v>0.33031674208144796</v>
      </c>
      <c r="S673">
        <f>Coffee_chain[[#This Row],[Target COGS]]-Coffee_chain[[#This Row],[Cogs]]</f>
        <v>-18</v>
      </c>
      <c r="T673" s="13">
        <f>Coffee_chain[[#This Row],[Target Profit]]-Coffee_chain[[#This Row],[Profit]]</f>
        <v>7</v>
      </c>
      <c r="U673">
        <f>Coffee_chain[[#This Row],[Target Sales]]-Coffee_chain[[#This Row],[Sales]]</f>
        <v>-31</v>
      </c>
      <c r="V673" s="42"/>
    </row>
    <row r="674" spans="1:22" ht="14.25" customHeight="1" x14ac:dyDescent="0.3">
      <c r="A674" s="1">
        <v>351</v>
      </c>
      <c r="B674" s="1">
        <v>67</v>
      </c>
      <c r="C674" s="2">
        <v>41244</v>
      </c>
      <c r="D674" s="1" t="s">
        <v>16</v>
      </c>
      <c r="E674" s="1" t="s">
        <v>25</v>
      </c>
      <c r="F674" s="1">
        <v>22</v>
      </c>
      <c r="G674" s="1" t="s">
        <v>33</v>
      </c>
      <c r="H674" s="1" t="s">
        <v>38</v>
      </c>
      <c r="I674" s="1" t="s">
        <v>45</v>
      </c>
      <c r="J674" s="1">
        <v>390</v>
      </c>
      <c r="K674" s="1">
        <v>510</v>
      </c>
      <c r="L674" s="1" t="s">
        <v>55</v>
      </c>
      <c r="M674" s="1">
        <v>60</v>
      </c>
      <c r="N674" s="1">
        <v>360</v>
      </c>
      <c r="O674" s="1">
        <v>450</v>
      </c>
      <c r="P674" s="1">
        <v>53</v>
      </c>
      <c r="Q674" s="9">
        <f>Coffee_chain[[#This Row],[Other Expenses]]+Coffee_chain[[#This Row],[Cogs]]+Coffee_chain[[#This Row],[Marketing]]</f>
        <v>142</v>
      </c>
      <c r="R674" s="10">
        <f>(SUM(Coffee_chain[[#This Row],[Profit]])/SUM(Coffee_chain[[#This Row],[Sales]]))</f>
        <v>0.76470588235294112</v>
      </c>
      <c r="S674">
        <f>Coffee_chain[[#This Row],[Target COGS]]-Coffee_chain[[#This Row],[Cogs]]</f>
        <v>-7</v>
      </c>
      <c r="T674" s="13">
        <f>Coffee_chain[[#This Row],[Target Profit]]-Coffee_chain[[#This Row],[Profit]]</f>
        <v>-30</v>
      </c>
      <c r="U674">
        <f>Coffee_chain[[#This Row],[Target Sales]]-Coffee_chain[[#This Row],[Sales]]</f>
        <v>-60</v>
      </c>
      <c r="V674" s="42"/>
    </row>
    <row r="675" spans="1:22" ht="14.25" customHeight="1" x14ac:dyDescent="0.3">
      <c r="A675" s="1">
        <v>845</v>
      </c>
      <c r="B675" s="1">
        <v>279</v>
      </c>
      <c r="C675" s="2">
        <v>41244</v>
      </c>
      <c r="D675" s="1" t="s">
        <v>16</v>
      </c>
      <c r="E675" s="1" t="s">
        <v>25</v>
      </c>
      <c r="F675" s="1">
        <v>97</v>
      </c>
      <c r="G675" s="1" t="s">
        <v>33</v>
      </c>
      <c r="H675" s="1" t="s">
        <v>38</v>
      </c>
      <c r="I675" s="1" t="s">
        <v>45</v>
      </c>
      <c r="J675" s="1">
        <v>271</v>
      </c>
      <c r="K675" s="1">
        <v>699</v>
      </c>
      <c r="L675" s="1" t="s">
        <v>60</v>
      </c>
      <c r="M675" s="1">
        <v>250</v>
      </c>
      <c r="N675" s="1">
        <v>250</v>
      </c>
      <c r="O675" s="1">
        <v>620</v>
      </c>
      <c r="P675" s="1">
        <v>149</v>
      </c>
      <c r="Q675" s="9">
        <f>Coffee_chain[[#This Row],[Other Expenses]]+Coffee_chain[[#This Row],[Cogs]]+Coffee_chain[[#This Row],[Marketing]]</f>
        <v>525</v>
      </c>
      <c r="R675" s="10">
        <f>(SUM(Coffee_chain[[#This Row],[Profit]])/SUM(Coffee_chain[[#This Row],[Sales]]))</f>
        <v>0.38769670958512159</v>
      </c>
      <c r="S675">
        <f>Coffee_chain[[#This Row],[Target COGS]]-Coffee_chain[[#This Row],[Cogs]]</f>
        <v>-29</v>
      </c>
      <c r="T675" s="13">
        <f>Coffee_chain[[#This Row],[Target Profit]]-Coffee_chain[[#This Row],[Profit]]</f>
        <v>-21</v>
      </c>
      <c r="U675">
        <f>Coffee_chain[[#This Row],[Target Sales]]-Coffee_chain[[#This Row],[Sales]]</f>
        <v>-79</v>
      </c>
      <c r="V675" s="42"/>
    </row>
    <row r="676" spans="1:22" ht="14.25" customHeight="1" x14ac:dyDescent="0.3">
      <c r="A676" s="1">
        <v>305</v>
      </c>
      <c r="B676" s="1">
        <v>105</v>
      </c>
      <c r="C676" s="2">
        <v>41244</v>
      </c>
      <c r="D676" s="1" t="s">
        <v>16</v>
      </c>
      <c r="E676" s="1" t="s">
        <v>25</v>
      </c>
      <c r="F676" s="1">
        <v>95</v>
      </c>
      <c r="G676" s="1" t="s">
        <v>33</v>
      </c>
      <c r="H676" s="1" t="s">
        <v>34</v>
      </c>
      <c r="I676" s="1" t="s">
        <v>46</v>
      </c>
      <c r="J676" s="1">
        <v>21</v>
      </c>
      <c r="K676" s="1">
        <v>250</v>
      </c>
      <c r="L676" s="1" t="s">
        <v>28</v>
      </c>
      <c r="M676" s="1">
        <v>100</v>
      </c>
      <c r="N676" s="1">
        <v>30</v>
      </c>
      <c r="O676" s="1">
        <v>240</v>
      </c>
      <c r="P676" s="1">
        <v>124</v>
      </c>
      <c r="Q676" s="9">
        <f>Coffee_chain[[#This Row],[Other Expenses]]+Coffee_chain[[#This Row],[Cogs]]+Coffee_chain[[#This Row],[Marketing]]</f>
        <v>324</v>
      </c>
      <c r="R676" s="10">
        <f>(SUM(Coffee_chain[[#This Row],[Profit]])/SUM(Coffee_chain[[#This Row],[Sales]]))</f>
        <v>8.4000000000000005E-2</v>
      </c>
      <c r="S676">
        <f>Coffee_chain[[#This Row],[Target COGS]]-Coffee_chain[[#This Row],[Cogs]]</f>
        <v>-5</v>
      </c>
      <c r="T676" s="13">
        <f>Coffee_chain[[#This Row],[Target Profit]]-Coffee_chain[[#This Row],[Profit]]</f>
        <v>9</v>
      </c>
      <c r="U676">
        <f>Coffee_chain[[#This Row],[Target Sales]]-Coffee_chain[[#This Row],[Sales]]</f>
        <v>-10</v>
      </c>
      <c r="V676" s="42"/>
    </row>
    <row r="677" spans="1:22" ht="14.25" customHeight="1" x14ac:dyDescent="0.3">
      <c r="A677" s="1">
        <v>212</v>
      </c>
      <c r="B677" s="1">
        <v>135</v>
      </c>
      <c r="C677" s="2">
        <v>41244</v>
      </c>
      <c r="D677" s="1" t="s">
        <v>16</v>
      </c>
      <c r="E677" s="1" t="s">
        <v>25</v>
      </c>
      <c r="F677" s="1">
        <v>122</v>
      </c>
      <c r="G677" s="1" t="s">
        <v>33</v>
      </c>
      <c r="H677" s="1" t="s">
        <v>34</v>
      </c>
      <c r="I677" s="1" t="s">
        <v>46</v>
      </c>
      <c r="J677" s="1">
        <v>-224</v>
      </c>
      <c r="K677" s="1">
        <v>66</v>
      </c>
      <c r="L677" s="1" t="s">
        <v>60</v>
      </c>
      <c r="M677" s="1">
        <v>130</v>
      </c>
      <c r="N677" s="1">
        <v>-210</v>
      </c>
      <c r="O677" s="1">
        <v>60</v>
      </c>
      <c r="P677" s="1">
        <v>155</v>
      </c>
      <c r="Q677" s="9">
        <f>Coffee_chain[[#This Row],[Other Expenses]]+Coffee_chain[[#This Row],[Cogs]]+Coffee_chain[[#This Row],[Marketing]]</f>
        <v>412</v>
      </c>
      <c r="R677" s="10">
        <f>(SUM(Coffee_chain[[#This Row],[Profit]])/SUM(Coffee_chain[[#This Row],[Sales]]))</f>
        <v>-3.393939393939394</v>
      </c>
      <c r="S677">
        <f>Coffee_chain[[#This Row],[Target COGS]]-Coffee_chain[[#This Row],[Cogs]]</f>
        <v>-5</v>
      </c>
      <c r="T677" s="13">
        <f>Coffee_chain[[#This Row],[Target Profit]]-Coffee_chain[[#This Row],[Profit]]</f>
        <v>14</v>
      </c>
      <c r="U677">
        <f>Coffee_chain[[#This Row],[Target Sales]]-Coffee_chain[[#This Row],[Sales]]</f>
        <v>-6</v>
      </c>
      <c r="V677" s="42"/>
    </row>
    <row r="678" spans="1:22" ht="14.25" customHeight="1" x14ac:dyDescent="0.3">
      <c r="A678" s="1">
        <v>351</v>
      </c>
      <c r="B678" s="1">
        <v>153</v>
      </c>
      <c r="C678" s="2">
        <v>41244</v>
      </c>
      <c r="D678" s="1" t="s">
        <v>16</v>
      </c>
      <c r="E678" s="1" t="s">
        <v>25</v>
      </c>
      <c r="F678" s="1">
        <v>42</v>
      </c>
      <c r="G678" s="1" t="s">
        <v>33</v>
      </c>
      <c r="H678" s="1" t="s">
        <v>34</v>
      </c>
      <c r="I678" s="1" t="s">
        <v>59</v>
      </c>
      <c r="J678" s="1">
        <v>87</v>
      </c>
      <c r="K678" s="1">
        <v>306</v>
      </c>
      <c r="L678" s="1" t="s">
        <v>55</v>
      </c>
      <c r="M678" s="1">
        <v>150</v>
      </c>
      <c r="N678" s="1">
        <v>80</v>
      </c>
      <c r="O678" s="1">
        <v>290</v>
      </c>
      <c r="P678" s="1">
        <v>66</v>
      </c>
      <c r="Q678" s="9">
        <f>Coffee_chain[[#This Row],[Other Expenses]]+Coffee_chain[[#This Row],[Cogs]]+Coffee_chain[[#This Row],[Marketing]]</f>
        <v>261</v>
      </c>
      <c r="R678" s="10">
        <f>(SUM(Coffee_chain[[#This Row],[Profit]])/SUM(Coffee_chain[[#This Row],[Sales]]))</f>
        <v>0.28431372549019607</v>
      </c>
      <c r="S678">
        <f>Coffee_chain[[#This Row],[Target COGS]]-Coffee_chain[[#This Row],[Cogs]]</f>
        <v>-3</v>
      </c>
      <c r="T678" s="13">
        <f>Coffee_chain[[#This Row],[Target Profit]]-Coffee_chain[[#This Row],[Profit]]</f>
        <v>-7</v>
      </c>
      <c r="U678">
        <f>Coffee_chain[[#This Row],[Target Sales]]-Coffee_chain[[#This Row],[Sales]]</f>
        <v>-16</v>
      </c>
      <c r="V678" s="42"/>
    </row>
    <row r="679" spans="1:22" ht="14.25" customHeight="1" x14ac:dyDescent="0.3">
      <c r="A679" s="1">
        <v>718</v>
      </c>
      <c r="B679" s="1">
        <v>250</v>
      </c>
      <c r="C679" s="2">
        <v>41244</v>
      </c>
      <c r="D679" s="1" t="s">
        <v>16</v>
      </c>
      <c r="E679" s="1" t="s">
        <v>25</v>
      </c>
      <c r="F679" s="1">
        <v>70</v>
      </c>
      <c r="G679" s="1" t="s">
        <v>33</v>
      </c>
      <c r="H679" s="1" t="s">
        <v>34</v>
      </c>
      <c r="I679" s="1" t="s">
        <v>59</v>
      </c>
      <c r="J679" s="1">
        <v>312</v>
      </c>
      <c r="K679" s="1">
        <v>657</v>
      </c>
      <c r="L679" s="1" t="s">
        <v>60</v>
      </c>
      <c r="M679" s="1">
        <v>240</v>
      </c>
      <c r="N679" s="1">
        <v>320</v>
      </c>
      <c r="O679" s="1">
        <v>640</v>
      </c>
      <c r="P679" s="1">
        <v>95</v>
      </c>
      <c r="Q679" s="9">
        <f>Coffee_chain[[#This Row],[Other Expenses]]+Coffee_chain[[#This Row],[Cogs]]+Coffee_chain[[#This Row],[Marketing]]</f>
        <v>415</v>
      </c>
      <c r="R679" s="10">
        <f>(SUM(Coffee_chain[[#This Row],[Profit]])/SUM(Coffee_chain[[#This Row],[Sales]]))</f>
        <v>0.47488584474885842</v>
      </c>
      <c r="S679">
        <f>Coffee_chain[[#This Row],[Target COGS]]-Coffee_chain[[#This Row],[Cogs]]</f>
        <v>-10</v>
      </c>
      <c r="T679" s="13">
        <f>Coffee_chain[[#This Row],[Target Profit]]-Coffee_chain[[#This Row],[Profit]]</f>
        <v>8</v>
      </c>
      <c r="U679">
        <f>Coffee_chain[[#This Row],[Target Sales]]-Coffee_chain[[#This Row],[Sales]]</f>
        <v>-17</v>
      </c>
      <c r="V679" s="42"/>
    </row>
    <row r="680" spans="1:22" ht="14.25" customHeight="1" x14ac:dyDescent="0.3">
      <c r="A680" s="1">
        <v>607</v>
      </c>
      <c r="B680" s="1">
        <v>294</v>
      </c>
      <c r="C680" s="2">
        <v>41244</v>
      </c>
      <c r="D680" s="1" t="s">
        <v>16</v>
      </c>
      <c r="E680" s="1" t="s">
        <v>25</v>
      </c>
      <c r="F680" s="1">
        <v>111</v>
      </c>
      <c r="G680" s="1" t="s">
        <v>18</v>
      </c>
      <c r="H680" s="1" t="s">
        <v>19</v>
      </c>
      <c r="I680" s="1" t="s">
        <v>20</v>
      </c>
      <c r="J680" s="1">
        <v>309</v>
      </c>
      <c r="K680" s="1">
        <v>747</v>
      </c>
      <c r="L680" s="1" t="s">
        <v>60</v>
      </c>
      <c r="M680" s="1">
        <v>220</v>
      </c>
      <c r="N680" s="1">
        <v>210</v>
      </c>
      <c r="O680" s="1">
        <v>540</v>
      </c>
      <c r="P680" s="1">
        <v>144</v>
      </c>
      <c r="Q680" s="9">
        <f>Coffee_chain[[#This Row],[Other Expenses]]+Coffee_chain[[#This Row],[Cogs]]+Coffee_chain[[#This Row],[Marketing]]</f>
        <v>549</v>
      </c>
      <c r="R680" s="10">
        <f>(SUM(Coffee_chain[[#This Row],[Profit]])/SUM(Coffee_chain[[#This Row],[Sales]]))</f>
        <v>0.41365461847389556</v>
      </c>
      <c r="S680">
        <f>Coffee_chain[[#This Row],[Target COGS]]-Coffee_chain[[#This Row],[Cogs]]</f>
        <v>-74</v>
      </c>
      <c r="T680" s="13">
        <f>Coffee_chain[[#This Row],[Target Profit]]-Coffee_chain[[#This Row],[Profit]]</f>
        <v>-99</v>
      </c>
      <c r="U680">
        <f>Coffee_chain[[#This Row],[Target Sales]]-Coffee_chain[[#This Row],[Sales]]</f>
        <v>-207</v>
      </c>
      <c r="V680" s="42"/>
    </row>
    <row r="681" spans="1:22" ht="14.25" customHeight="1" x14ac:dyDescent="0.3">
      <c r="A681" s="1">
        <v>716</v>
      </c>
      <c r="B681" s="1">
        <v>241</v>
      </c>
      <c r="C681" s="2">
        <v>41244</v>
      </c>
      <c r="D681" s="1" t="s">
        <v>16</v>
      </c>
      <c r="E681" s="1" t="s">
        <v>25</v>
      </c>
      <c r="F681" s="1">
        <v>74</v>
      </c>
      <c r="G681" s="1" t="s">
        <v>18</v>
      </c>
      <c r="H681" s="1" t="s">
        <v>19</v>
      </c>
      <c r="I681" s="1" t="s">
        <v>22</v>
      </c>
      <c r="J681" s="1">
        <v>-189</v>
      </c>
      <c r="K681" s="1">
        <v>148</v>
      </c>
      <c r="L681" s="1" t="s">
        <v>60</v>
      </c>
      <c r="M681" s="1">
        <v>180</v>
      </c>
      <c r="N681" s="1">
        <v>-150</v>
      </c>
      <c r="O681" s="1">
        <v>100</v>
      </c>
      <c r="P681" s="1">
        <v>96</v>
      </c>
      <c r="Q681" s="9">
        <f>Coffee_chain[[#This Row],[Other Expenses]]+Coffee_chain[[#This Row],[Cogs]]+Coffee_chain[[#This Row],[Marketing]]</f>
        <v>411</v>
      </c>
      <c r="R681" s="10">
        <f>(SUM(Coffee_chain[[#This Row],[Profit]])/SUM(Coffee_chain[[#This Row],[Sales]]))</f>
        <v>-1.277027027027027</v>
      </c>
      <c r="S681">
        <f>Coffee_chain[[#This Row],[Target COGS]]-Coffee_chain[[#This Row],[Cogs]]</f>
        <v>-61</v>
      </c>
      <c r="T681" s="13">
        <f>Coffee_chain[[#This Row],[Target Profit]]-Coffee_chain[[#This Row],[Profit]]</f>
        <v>39</v>
      </c>
      <c r="U681">
        <f>Coffee_chain[[#This Row],[Target Sales]]-Coffee_chain[[#This Row],[Sales]]</f>
        <v>-48</v>
      </c>
      <c r="V681" s="42"/>
    </row>
    <row r="682" spans="1:22" ht="14.25" customHeight="1" x14ac:dyDescent="0.3">
      <c r="A682" s="1">
        <v>716</v>
      </c>
      <c r="B682" s="1">
        <v>86</v>
      </c>
      <c r="C682" s="2">
        <v>41244</v>
      </c>
      <c r="D682" s="1" t="s">
        <v>16</v>
      </c>
      <c r="E682" s="1" t="s">
        <v>25</v>
      </c>
      <c r="F682" s="1">
        <v>24</v>
      </c>
      <c r="G682" s="1" t="s">
        <v>18</v>
      </c>
      <c r="H682" s="1" t="s">
        <v>26</v>
      </c>
      <c r="I682" s="1" t="s">
        <v>27</v>
      </c>
      <c r="J682" s="1">
        <v>89</v>
      </c>
      <c r="K682" s="1">
        <v>210</v>
      </c>
      <c r="L682" s="1" t="s">
        <v>60</v>
      </c>
      <c r="M682" s="1">
        <v>90</v>
      </c>
      <c r="N682" s="1">
        <v>90</v>
      </c>
      <c r="O682" s="1">
        <v>210</v>
      </c>
      <c r="P682" s="1">
        <v>35</v>
      </c>
      <c r="Q682" s="9">
        <f>Coffee_chain[[#This Row],[Other Expenses]]+Coffee_chain[[#This Row],[Cogs]]+Coffee_chain[[#This Row],[Marketing]]</f>
        <v>145</v>
      </c>
      <c r="R682" s="10">
        <f>(SUM(Coffee_chain[[#This Row],[Profit]])/SUM(Coffee_chain[[#This Row],[Sales]]))</f>
        <v>0.4238095238095238</v>
      </c>
      <c r="S682">
        <f>Coffee_chain[[#This Row],[Target COGS]]-Coffee_chain[[#This Row],[Cogs]]</f>
        <v>4</v>
      </c>
      <c r="T682" s="13">
        <f>Coffee_chain[[#This Row],[Target Profit]]-Coffee_chain[[#This Row],[Profit]]</f>
        <v>1</v>
      </c>
      <c r="U682">
        <f>Coffee_chain[[#This Row],[Target Sales]]-Coffee_chain[[#This Row],[Sales]]</f>
        <v>0</v>
      </c>
      <c r="V682" s="42"/>
    </row>
    <row r="683" spans="1:22" ht="14.25" customHeight="1" x14ac:dyDescent="0.3">
      <c r="A683" s="1">
        <v>718</v>
      </c>
      <c r="B683" s="1">
        <v>123</v>
      </c>
      <c r="C683" s="2">
        <v>41244</v>
      </c>
      <c r="D683" s="1" t="s">
        <v>16</v>
      </c>
      <c r="E683" s="1" t="s">
        <v>25</v>
      </c>
      <c r="F683" s="1">
        <v>34</v>
      </c>
      <c r="G683" s="1" t="s">
        <v>18</v>
      </c>
      <c r="H683" s="1" t="s">
        <v>26</v>
      </c>
      <c r="I683" s="1" t="s">
        <v>54</v>
      </c>
      <c r="J683" s="1">
        <v>133</v>
      </c>
      <c r="K683" s="1">
        <v>302</v>
      </c>
      <c r="L683" s="1" t="s">
        <v>60</v>
      </c>
      <c r="M683" s="1">
        <v>120</v>
      </c>
      <c r="N683" s="1">
        <v>150</v>
      </c>
      <c r="O683" s="1">
        <v>310</v>
      </c>
      <c r="P683" s="1">
        <v>46</v>
      </c>
      <c r="Q683" s="9">
        <f>Coffee_chain[[#This Row],[Other Expenses]]+Coffee_chain[[#This Row],[Cogs]]+Coffee_chain[[#This Row],[Marketing]]</f>
        <v>203</v>
      </c>
      <c r="R683" s="10">
        <f>(SUM(Coffee_chain[[#This Row],[Profit]])/SUM(Coffee_chain[[#This Row],[Sales]]))</f>
        <v>0.44039735099337746</v>
      </c>
      <c r="S683">
        <f>Coffee_chain[[#This Row],[Target COGS]]-Coffee_chain[[#This Row],[Cogs]]</f>
        <v>-3</v>
      </c>
      <c r="T683" s="13">
        <f>Coffee_chain[[#This Row],[Target Profit]]-Coffee_chain[[#This Row],[Profit]]</f>
        <v>17</v>
      </c>
      <c r="U683">
        <f>Coffee_chain[[#This Row],[Target Sales]]-Coffee_chain[[#This Row],[Sales]]</f>
        <v>8</v>
      </c>
      <c r="V683" s="42"/>
    </row>
    <row r="684" spans="1:22" ht="14.25" customHeight="1" x14ac:dyDescent="0.3">
      <c r="A684" s="1">
        <v>772</v>
      </c>
      <c r="B684" s="1">
        <v>91</v>
      </c>
      <c r="C684" s="2">
        <v>41548</v>
      </c>
      <c r="D684" s="1" t="s">
        <v>16</v>
      </c>
      <c r="E684" s="1" t="s">
        <v>25</v>
      </c>
      <c r="F684" s="1">
        <v>28</v>
      </c>
      <c r="G684" s="1" t="s">
        <v>33</v>
      </c>
      <c r="H684" s="1" t="s">
        <v>38</v>
      </c>
      <c r="I684" s="1" t="s">
        <v>39</v>
      </c>
      <c r="J684" s="3">
        <v>113</v>
      </c>
      <c r="K684" s="1">
        <v>232</v>
      </c>
      <c r="L684" s="1" t="s">
        <v>28</v>
      </c>
      <c r="M684" s="1">
        <v>70</v>
      </c>
      <c r="N684" s="1">
        <v>90</v>
      </c>
      <c r="O684" s="1">
        <v>180</v>
      </c>
      <c r="P684" s="1">
        <v>51</v>
      </c>
      <c r="Q684" s="9">
        <f>Coffee_chain[[#This Row],[Other Expenses]]+Coffee_chain[[#This Row],[Cogs]]+Coffee_chain[[#This Row],[Marketing]]</f>
        <v>170</v>
      </c>
      <c r="R684" s="10">
        <f>(SUM(Coffee_chain[[#This Row],[Profit]])/SUM(Coffee_chain[[#This Row],[Sales]]))</f>
        <v>0.48706896551724138</v>
      </c>
      <c r="S684">
        <f>Coffee_chain[[#This Row],[Target COGS]]-Coffee_chain[[#This Row],[Cogs]]</f>
        <v>-21</v>
      </c>
      <c r="T684" s="13">
        <f>Coffee_chain[[#This Row],[Target Profit]]-Coffee_chain[[#This Row],[Profit]]</f>
        <v>-23</v>
      </c>
      <c r="U684">
        <f>Coffee_chain[[#This Row],[Target Sales]]-Coffee_chain[[#This Row],[Sales]]</f>
        <v>-52</v>
      </c>
      <c r="V684" s="42"/>
    </row>
    <row r="685" spans="1:22" ht="14.25" customHeight="1" x14ac:dyDescent="0.3">
      <c r="A685" s="1">
        <v>321</v>
      </c>
      <c r="B685" s="1">
        <v>86</v>
      </c>
      <c r="C685" s="2">
        <v>41548</v>
      </c>
      <c r="D685" s="1" t="s">
        <v>16</v>
      </c>
      <c r="E685" s="1" t="s">
        <v>25</v>
      </c>
      <c r="F685" s="1">
        <v>28</v>
      </c>
      <c r="G685" s="1" t="s">
        <v>33</v>
      </c>
      <c r="H685" s="1" t="s">
        <v>34</v>
      </c>
      <c r="I685" s="1" t="s">
        <v>35</v>
      </c>
      <c r="J685" s="3">
        <v>89</v>
      </c>
      <c r="K685" s="1">
        <v>215</v>
      </c>
      <c r="L685" s="1" t="s">
        <v>28</v>
      </c>
      <c r="M685" s="1">
        <v>70</v>
      </c>
      <c r="N685" s="1">
        <v>90</v>
      </c>
      <c r="O685" s="1">
        <v>180</v>
      </c>
      <c r="P685" s="1">
        <v>56</v>
      </c>
      <c r="Q685" s="9">
        <f>Coffee_chain[[#This Row],[Other Expenses]]+Coffee_chain[[#This Row],[Cogs]]+Coffee_chain[[#This Row],[Marketing]]</f>
        <v>170</v>
      </c>
      <c r="R685" s="10">
        <f>(SUM(Coffee_chain[[#This Row],[Profit]])/SUM(Coffee_chain[[#This Row],[Sales]]))</f>
        <v>0.413953488372093</v>
      </c>
      <c r="S685">
        <f>Coffee_chain[[#This Row],[Target COGS]]-Coffee_chain[[#This Row],[Cogs]]</f>
        <v>-16</v>
      </c>
      <c r="T685" s="13">
        <f>Coffee_chain[[#This Row],[Target Profit]]-Coffee_chain[[#This Row],[Profit]]</f>
        <v>1</v>
      </c>
      <c r="U685">
        <f>Coffee_chain[[#This Row],[Target Sales]]-Coffee_chain[[#This Row],[Sales]]</f>
        <v>-35</v>
      </c>
      <c r="V685" s="42"/>
    </row>
    <row r="686" spans="1:22" ht="14.25" customHeight="1" x14ac:dyDescent="0.3">
      <c r="A686" s="1">
        <v>954</v>
      </c>
      <c r="B686" s="1">
        <v>82</v>
      </c>
      <c r="C686" s="2">
        <v>41548</v>
      </c>
      <c r="D686" s="1" t="s">
        <v>16</v>
      </c>
      <c r="E686" s="1" t="s">
        <v>25</v>
      </c>
      <c r="F686" s="1">
        <v>27</v>
      </c>
      <c r="G686" s="1" t="s">
        <v>33</v>
      </c>
      <c r="H686" s="1" t="s">
        <v>38</v>
      </c>
      <c r="I686" s="1" t="s">
        <v>45</v>
      </c>
      <c r="J686" s="3">
        <v>95</v>
      </c>
      <c r="K686" s="1">
        <v>218</v>
      </c>
      <c r="L686" s="1" t="s">
        <v>28</v>
      </c>
      <c r="M686" s="1">
        <v>60</v>
      </c>
      <c r="N686" s="1">
        <v>90</v>
      </c>
      <c r="O686" s="1">
        <v>170</v>
      </c>
      <c r="P686" s="1">
        <v>59</v>
      </c>
      <c r="Q686" s="9">
        <f>Coffee_chain[[#This Row],[Other Expenses]]+Coffee_chain[[#This Row],[Cogs]]+Coffee_chain[[#This Row],[Marketing]]</f>
        <v>168</v>
      </c>
      <c r="R686" s="10">
        <f>(SUM(Coffee_chain[[#This Row],[Profit]])/SUM(Coffee_chain[[#This Row],[Sales]]))</f>
        <v>0.43577981651376146</v>
      </c>
      <c r="S686">
        <f>Coffee_chain[[#This Row],[Target COGS]]-Coffee_chain[[#This Row],[Cogs]]</f>
        <v>-22</v>
      </c>
      <c r="T686" s="13">
        <f>Coffee_chain[[#This Row],[Target Profit]]-Coffee_chain[[#This Row],[Profit]]</f>
        <v>-5</v>
      </c>
      <c r="U686">
        <f>Coffee_chain[[#This Row],[Target Sales]]-Coffee_chain[[#This Row],[Sales]]</f>
        <v>-48</v>
      </c>
      <c r="V686" s="42"/>
    </row>
    <row r="687" spans="1:22" ht="14.25" customHeight="1" x14ac:dyDescent="0.3">
      <c r="A687" s="1">
        <v>857</v>
      </c>
      <c r="B687" s="1">
        <v>72</v>
      </c>
      <c r="C687" s="2">
        <v>41548</v>
      </c>
      <c r="D687" s="1" t="s">
        <v>16</v>
      </c>
      <c r="E687" s="1" t="s">
        <v>25</v>
      </c>
      <c r="F687" s="1">
        <v>23</v>
      </c>
      <c r="G687" s="1" t="s">
        <v>33</v>
      </c>
      <c r="H687" s="1" t="s">
        <v>38</v>
      </c>
      <c r="I687" s="1" t="s">
        <v>45</v>
      </c>
      <c r="J687" s="3">
        <v>516</v>
      </c>
      <c r="K687" s="1">
        <v>505</v>
      </c>
      <c r="L687" s="1" t="s">
        <v>55</v>
      </c>
      <c r="M687" s="1">
        <v>50</v>
      </c>
      <c r="N687" s="1">
        <v>330</v>
      </c>
      <c r="O687" s="1">
        <v>400</v>
      </c>
      <c r="P687" s="1">
        <v>54</v>
      </c>
      <c r="Q687" s="9">
        <f>Coffee_chain[[#This Row],[Other Expenses]]+Coffee_chain[[#This Row],[Cogs]]+Coffee_chain[[#This Row],[Marketing]]</f>
        <v>149</v>
      </c>
      <c r="R687" s="10">
        <f>(SUM(Coffee_chain[[#This Row],[Profit]])/SUM(Coffee_chain[[#This Row],[Sales]]))</f>
        <v>1.0217821782178218</v>
      </c>
      <c r="S687">
        <f>Coffee_chain[[#This Row],[Target COGS]]-Coffee_chain[[#This Row],[Cogs]]</f>
        <v>-22</v>
      </c>
      <c r="T687" s="13">
        <f>Coffee_chain[[#This Row],[Target Profit]]-Coffee_chain[[#This Row],[Profit]]</f>
        <v>-186</v>
      </c>
      <c r="U687">
        <f>Coffee_chain[[#This Row],[Target Sales]]-Coffee_chain[[#This Row],[Sales]]</f>
        <v>-105</v>
      </c>
      <c r="V687" s="42"/>
    </row>
    <row r="688" spans="1:22" ht="14.25" customHeight="1" x14ac:dyDescent="0.3">
      <c r="A688" s="1">
        <v>716</v>
      </c>
      <c r="B688" s="1">
        <v>260</v>
      </c>
      <c r="C688" s="2">
        <v>41548</v>
      </c>
      <c r="D688" s="1" t="s">
        <v>16</v>
      </c>
      <c r="E688" s="1" t="s">
        <v>25</v>
      </c>
      <c r="F688" s="1">
        <v>91</v>
      </c>
      <c r="G688" s="1" t="s">
        <v>33</v>
      </c>
      <c r="H688" s="1" t="s">
        <v>38</v>
      </c>
      <c r="I688" s="1" t="s">
        <v>45</v>
      </c>
      <c r="J688" s="3">
        <v>367</v>
      </c>
      <c r="K688" s="1">
        <v>693</v>
      </c>
      <c r="L688" s="1" t="s">
        <v>60</v>
      </c>
      <c r="M688" s="1">
        <v>210</v>
      </c>
      <c r="N688" s="1">
        <v>230</v>
      </c>
      <c r="O688" s="1">
        <v>540</v>
      </c>
      <c r="P688" s="1">
        <v>143</v>
      </c>
      <c r="Q688" s="9">
        <f>Coffee_chain[[#This Row],[Other Expenses]]+Coffee_chain[[#This Row],[Cogs]]+Coffee_chain[[#This Row],[Marketing]]</f>
        <v>494</v>
      </c>
      <c r="R688" s="10">
        <f>(SUM(Coffee_chain[[#This Row],[Profit]])/SUM(Coffee_chain[[#This Row],[Sales]]))</f>
        <v>0.5295815295815296</v>
      </c>
      <c r="S688">
        <f>Coffee_chain[[#This Row],[Target COGS]]-Coffee_chain[[#This Row],[Cogs]]</f>
        <v>-50</v>
      </c>
      <c r="T688" s="13">
        <f>Coffee_chain[[#This Row],[Target Profit]]-Coffee_chain[[#This Row],[Profit]]</f>
        <v>-137</v>
      </c>
      <c r="U688">
        <f>Coffee_chain[[#This Row],[Target Sales]]-Coffee_chain[[#This Row],[Sales]]</f>
        <v>-153</v>
      </c>
      <c r="V688" s="42"/>
    </row>
    <row r="689" spans="1:22" ht="14.25" customHeight="1" x14ac:dyDescent="0.3">
      <c r="A689" s="1">
        <v>727</v>
      </c>
      <c r="B689" s="1">
        <v>96</v>
      </c>
      <c r="C689" s="2">
        <v>41548</v>
      </c>
      <c r="D689" s="1" t="s">
        <v>16</v>
      </c>
      <c r="E689" s="1" t="s">
        <v>25</v>
      </c>
      <c r="F689" s="1">
        <v>87</v>
      </c>
      <c r="G689" s="1" t="s">
        <v>33</v>
      </c>
      <c r="H689" s="1" t="s">
        <v>34</v>
      </c>
      <c r="I689" s="1" t="s">
        <v>46</v>
      </c>
      <c r="J689" s="3">
        <v>27</v>
      </c>
      <c r="K689" s="1">
        <v>245</v>
      </c>
      <c r="L689" s="1" t="s">
        <v>28</v>
      </c>
      <c r="M689" s="1">
        <v>80</v>
      </c>
      <c r="N689" s="1">
        <v>50</v>
      </c>
      <c r="O689" s="1">
        <v>210</v>
      </c>
      <c r="P689" s="1">
        <v>116</v>
      </c>
      <c r="Q689" s="9">
        <f>Coffee_chain[[#This Row],[Other Expenses]]+Coffee_chain[[#This Row],[Cogs]]+Coffee_chain[[#This Row],[Marketing]]</f>
        <v>299</v>
      </c>
      <c r="R689" s="10">
        <f>(SUM(Coffee_chain[[#This Row],[Profit]])/SUM(Coffee_chain[[#This Row],[Sales]]))</f>
        <v>0.11020408163265306</v>
      </c>
      <c r="S689">
        <f>Coffee_chain[[#This Row],[Target COGS]]-Coffee_chain[[#This Row],[Cogs]]</f>
        <v>-16</v>
      </c>
      <c r="T689" s="13">
        <f>Coffee_chain[[#This Row],[Target Profit]]-Coffee_chain[[#This Row],[Profit]]</f>
        <v>23</v>
      </c>
      <c r="U689">
        <f>Coffee_chain[[#This Row],[Target Sales]]-Coffee_chain[[#This Row],[Sales]]</f>
        <v>-35</v>
      </c>
      <c r="V689" s="42"/>
    </row>
    <row r="690" spans="1:22" ht="14.25" customHeight="1" x14ac:dyDescent="0.3">
      <c r="A690" s="1">
        <v>914</v>
      </c>
      <c r="B690" s="1">
        <v>125</v>
      </c>
      <c r="C690" s="2">
        <v>41548</v>
      </c>
      <c r="D690" s="1" t="s">
        <v>16</v>
      </c>
      <c r="E690" s="1" t="s">
        <v>25</v>
      </c>
      <c r="F690" s="1">
        <v>113</v>
      </c>
      <c r="G690" s="1" t="s">
        <v>33</v>
      </c>
      <c r="H690" s="1" t="s">
        <v>34</v>
      </c>
      <c r="I690" s="1" t="s">
        <v>46</v>
      </c>
      <c r="J690" s="3">
        <v>-300</v>
      </c>
      <c r="K690" s="1">
        <v>74</v>
      </c>
      <c r="L690" s="1" t="s">
        <v>60</v>
      </c>
      <c r="M690" s="1">
        <v>110</v>
      </c>
      <c r="N690" s="1">
        <v>-170</v>
      </c>
      <c r="O690" s="1">
        <v>50</v>
      </c>
      <c r="P690" s="1">
        <v>146</v>
      </c>
      <c r="Q690" s="9">
        <f>Coffee_chain[[#This Row],[Other Expenses]]+Coffee_chain[[#This Row],[Cogs]]+Coffee_chain[[#This Row],[Marketing]]</f>
        <v>384</v>
      </c>
      <c r="R690" s="10">
        <f>(SUM(Coffee_chain[[#This Row],[Profit]])/SUM(Coffee_chain[[#This Row],[Sales]]))</f>
        <v>-4.0540540540540544</v>
      </c>
      <c r="S690">
        <f>Coffee_chain[[#This Row],[Target COGS]]-Coffee_chain[[#This Row],[Cogs]]</f>
        <v>-15</v>
      </c>
      <c r="T690" s="13">
        <f>Coffee_chain[[#This Row],[Target Profit]]-Coffee_chain[[#This Row],[Profit]]</f>
        <v>130</v>
      </c>
      <c r="U690">
        <f>Coffee_chain[[#This Row],[Target Sales]]-Coffee_chain[[#This Row],[Sales]]</f>
        <v>-24</v>
      </c>
      <c r="V690" s="42"/>
    </row>
    <row r="691" spans="1:22" ht="14.25" customHeight="1" x14ac:dyDescent="0.3">
      <c r="A691" s="1">
        <v>508</v>
      </c>
      <c r="B691" s="1">
        <v>161</v>
      </c>
      <c r="C691" s="2">
        <v>41548</v>
      </c>
      <c r="D691" s="1" t="s">
        <v>16</v>
      </c>
      <c r="E691" s="1" t="s">
        <v>25</v>
      </c>
      <c r="F691" s="1">
        <v>45</v>
      </c>
      <c r="G691" s="1" t="s">
        <v>33</v>
      </c>
      <c r="H691" s="1" t="s">
        <v>34</v>
      </c>
      <c r="I691" s="1" t="s">
        <v>59</v>
      </c>
      <c r="J691" s="3">
        <v>137</v>
      </c>
      <c r="K691" s="1">
        <v>343</v>
      </c>
      <c r="L691" s="1" t="s">
        <v>55</v>
      </c>
      <c r="M691" s="1">
        <v>140</v>
      </c>
      <c r="N691" s="1">
        <v>120</v>
      </c>
      <c r="O691" s="1">
        <v>300</v>
      </c>
      <c r="P691" s="1">
        <v>69</v>
      </c>
      <c r="Q691" s="9">
        <f>Coffee_chain[[#This Row],[Other Expenses]]+Coffee_chain[[#This Row],[Cogs]]+Coffee_chain[[#This Row],[Marketing]]</f>
        <v>275</v>
      </c>
      <c r="R691" s="10">
        <f>(SUM(Coffee_chain[[#This Row],[Profit]])/SUM(Coffee_chain[[#This Row],[Sales]]))</f>
        <v>0.39941690962099125</v>
      </c>
      <c r="S691">
        <f>Coffee_chain[[#This Row],[Target COGS]]-Coffee_chain[[#This Row],[Cogs]]</f>
        <v>-21</v>
      </c>
      <c r="T691" s="13">
        <f>Coffee_chain[[#This Row],[Target Profit]]-Coffee_chain[[#This Row],[Profit]]</f>
        <v>-17</v>
      </c>
      <c r="U691">
        <f>Coffee_chain[[#This Row],[Target Sales]]-Coffee_chain[[#This Row],[Sales]]</f>
        <v>-43</v>
      </c>
      <c r="V691" s="42"/>
    </row>
    <row r="692" spans="1:22" ht="14.25" customHeight="1" x14ac:dyDescent="0.3">
      <c r="A692" s="1">
        <v>212</v>
      </c>
      <c r="B692" s="1">
        <v>239</v>
      </c>
      <c r="C692" s="2">
        <v>41548</v>
      </c>
      <c r="D692" s="1" t="s">
        <v>16</v>
      </c>
      <c r="E692" s="1" t="s">
        <v>25</v>
      </c>
      <c r="F692" s="1">
        <v>66</v>
      </c>
      <c r="G692" s="1" t="s">
        <v>33</v>
      </c>
      <c r="H692" s="1" t="s">
        <v>34</v>
      </c>
      <c r="I692" s="1" t="s">
        <v>59</v>
      </c>
      <c r="J692" s="3">
        <v>646</v>
      </c>
      <c r="K692" s="1">
        <v>815</v>
      </c>
      <c r="L692" s="1" t="s">
        <v>60</v>
      </c>
      <c r="M692" s="1">
        <v>210</v>
      </c>
      <c r="N692" s="1">
        <v>450</v>
      </c>
      <c r="O692" s="1">
        <v>720</v>
      </c>
      <c r="P692" s="1">
        <v>91</v>
      </c>
      <c r="Q692" s="9">
        <f>Coffee_chain[[#This Row],[Other Expenses]]+Coffee_chain[[#This Row],[Cogs]]+Coffee_chain[[#This Row],[Marketing]]</f>
        <v>396</v>
      </c>
      <c r="R692" s="10">
        <f>(SUM(Coffee_chain[[#This Row],[Profit]])/SUM(Coffee_chain[[#This Row],[Sales]]))</f>
        <v>0.79263803680981593</v>
      </c>
      <c r="S692">
        <f>Coffee_chain[[#This Row],[Target COGS]]-Coffee_chain[[#This Row],[Cogs]]</f>
        <v>-29</v>
      </c>
      <c r="T692" s="13">
        <f>Coffee_chain[[#This Row],[Target Profit]]-Coffee_chain[[#This Row],[Profit]]</f>
        <v>-196</v>
      </c>
      <c r="U692">
        <f>Coffee_chain[[#This Row],[Target Sales]]-Coffee_chain[[#This Row],[Sales]]</f>
        <v>-95</v>
      </c>
      <c r="V692" s="42"/>
    </row>
    <row r="693" spans="1:22" ht="14.25" customHeight="1" x14ac:dyDescent="0.3">
      <c r="A693" s="1">
        <v>904</v>
      </c>
      <c r="B693" s="1">
        <v>22</v>
      </c>
      <c r="C693" s="2">
        <v>41548</v>
      </c>
      <c r="D693" s="1" t="s">
        <v>16</v>
      </c>
      <c r="E693" s="1" t="s">
        <v>25</v>
      </c>
      <c r="F693" s="1">
        <v>7</v>
      </c>
      <c r="G693" s="1" t="s">
        <v>18</v>
      </c>
      <c r="H693" s="1" t="s">
        <v>19</v>
      </c>
      <c r="I693" s="1" t="s">
        <v>50</v>
      </c>
      <c r="J693" s="3">
        <v>15</v>
      </c>
      <c r="K693" s="1">
        <v>54</v>
      </c>
      <c r="L693" s="1" t="s">
        <v>28</v>
      </c>
      <c r="M693" s="1">
        <v>0</v>
      </c>
      <c r="N693" s="1">
        <v>20</v>
      </c>
      <c r="O693" s="1">
        <v>20</v>
      </c>
      <c r="P693" s="1">
        <v>19</v>
      </c>
      <c r="Q693" s="9">
        <f>Coffee_chain[[#This Row],[Other Expenses]]+Coffee_chain[[#This Row],[Cogs]]+Coffee_chain[[#This Row],[Marketing]]</f>
        <v>48</v>
      </c>
      <c r="R693" s="10">
        <f>(SUM(Coffee_chain[[#This Row],[Profit]])/SUM(Coffee_chain[[#This Row],[Sales]]))</f>
        <v>0.27777777777777779</v>
      </c>
      <c r="S693">
        <f>Coffee_chain[[#This Row],[Target COGS]]-Coffee_chain[[#This Row],[Cogs]]</f>
        <v>-22</v>
      </c>
      <c r="T693" s="13">
        <f>Coffee_chain[[#This Row],[Target Profit]]-Coffee_chain[[#This Row],[Profit]]</f>
        <v>5</v>
      </c>
      <c r="U693">
        <f>Coffee_chain[[#This Row],[Target Sales]]-Coffee_chain[[#This Row],[Sales]]</f>
        <v>-34</v>
      </c>
      <c r="V693" s="42"/>
    </row>
    <row r="694" spans="1:22" ht="14.25" customHeight="1" x14ac:dyDescent="0.3">
      <c r="A694" s="1">
        <v>585</v>
      </c>
      <c r="B694" s="1">
        <v>255</v>
      </c>
      <c r="C694" s="2">
        <v>41548</v>
      </c>
      <c r="D694" s="1" t="s">
        <v>16</v>
      </c>
      <c r="E694" s="1" t="s">
        <v>25</v>
      </c>
      <c r="F694" s="1">
        <v>96</v>
      </c>
      <c r="G694" s="1" t="s">
        <v>18</v>
      </c>
      <c r="H694" s="1" t="s">
        <v>19</v>
      </c>
      <c r="I694" s="1" t="s">
        <v>20</v>
      </c>
      <c r="J694" s="3">
        <v>191</v>
      </c>
      <c r="K694" s="1">
        <v>547</v>
      </c>
      <c r="L694" s="1" t="s">
        <v>60</v>
      </c>
      <c r="M694" s="1">
        <v>140</v>
      </c>
      <c r="N694" s="1">
        <v>70</v>
      </c>
      <c r="O694" s="1">
        <v>290</v>
      </c>
      <c r="P694" s="1">
        <v>129</v>
      </c>
      <c r="Q694" s="9">
        <f>Coffee_chain[[#This Row],[Other Expenses]]+Coffee_chain[[#This Row],[Cogs]]+Coffee_chain[[#This Row],[Marketing]]</f>
        <v>480</v>
      </c>
      <c r="R694" s="10">
        <f>(SUM(Coffee_chain[[#This Row],[Profit]])/SUM(Coffee_chain[[#This Row],[Sales]]))</f>
        <v>0.34917733089579522</v>
      </c>
      <c r="S694">
        <f>Coffee_chain[[#This Row],[Target COGS]]-Coffee_chain[[#This Row],[Cogs]]</f>
        <v>-115</v>
      </c>
      <c r="T694" s="13">
        <f>Coffee_chain[[#This Row],[Target Profit]]-Coffee_chain[[#This Row],[Profit]]</f>
        <v>-121</v>
      </c>
      <c r="U694">
        <f>Coffee_chain[[#This Row],[Target Sales]]-Coffee_chain[[#This Row],[Sales]]</f>
        <v>-257</v>
      </c>
      <c r="V694" s="42"/>
    </row>
    <row r="695" spans="1:22" ht="14.25" customHeight="1" x14ac:dyDescent="0.3">
      <c r="A695" s="1">
        <v>631</v>
      </c>
      <c r="B695" s="1">
        <v>239</v>
      </c>
      <c r="C695" s="2">
        <v>41548</v>
      </c>
      <c r="D695" s="1" t="s">
        <v>16</v>
      </c>
      <c r="E695" s="1" t="s">
        <v>25</v>
      </c>
      <c r="F695" s="1">
        <v>74</v>
      </c>
      <c r="G695" s="1" t="s">
        <v>18</v>
      </c>
      <c r="H695" s="1" t="s">
        <v>19</v>
      </c>
      <c r="I695" s="1" t="s">
        <v>22</v>
      </c>
      <c r="J695" s="3">
        <v>-252</v>
      </c>
      <c r="K695" s="1">
        <v>175</v>
      </c>
      <c r="L695" s="1" t="s">
        <v>60</v>
      </c>
      <c r="M695" s="1">
        <v>130</v>
      </c>
      <c r="N695" s="1">
        <v>-100</v>
      </c>
      <c r="O695" s="1">
        <v>80</v>
      </c>
      <c r="P695" s="1">
        <v>95</v>
      </c>
      <c r="Q695" s="9">
        <f>Coffee_chain[[#This Row],[Other Expenses]]+Coffee_chain[[#This Row],[Cogs]]+Coffee_chain[[#This Row],[Marketing]]</f>
        <v>408</v>
      </c>
      <c r="R695" s="10">
        <f>(SUM(Coffee_chain[[#This Row],[Profit]])/SUM(Coffee_chain[[#This Row],[Sales]]))</f>
        <v>-1.44</v>
      </c>
      <c r="S695">
        <f>Coffee_chain[[#This Row],[Target COGS]]-Coffee_chain[[#This Row],[Cogs]]</f>
        <v>-109</v>
      </c>
      <c r="T695" s="13">
        <f>Coffee_chain[[#This Row],[Target Profit]]-Coffee_chain[[#This Row],[Profit]]</f>
        <v>152</v>
      </c>
      <c r="U695">
        <f>Coffee_chain[[#This Row],[Target Sales]]-Coffee_chain[[#This Row],[Sales]]</f>
        <v>-95</v>
      </c>
      <c r="V695" s="42"/>
    </row>
    <row r="696" spans="1:22" ht="14.25" customHeight="1" x14ac:dyDescent="0.3">
      <c r="A696" s="1">
        <v>585</v>
      </c>
      <c r="B696" s="1">
        <v>108</v>
      </c>
      <c r="C696" s="2">
        <v>41548</v>
      </c>
      <c r="D696" s="1" t="s">
        <v>16</v>
      </c>
      <c r="E696" s="1" t="s">
        <v>25</v>
      </c>
      <c r="F696" s="1">
        <v>30</v>
      </c>
      <c r="G696" s="1" t="s">
        <v>18</v>
      </c>
      <c r="H696" s="1" t="s">
        <v>26</v>
      </c>
      <c r="I696" s="1" t="s">
        <v>27</v>
      </c>
      <c r="J696" s="3">
        <v>171</v>
      </c>
      <c r="K696" s="1">
        <v>282</v>
      </c>
      <c r="L696" s="1" t="s">
        <v>60</v>
      </c>
      <c r="M696" s="1">
        <v>110</v>
      </c>
      <c r="N696" s="1">
        <v>140</v>
      </c>
      <c r="O696" s="1">
        <v>280</v>
      </c>
      <c r="P696" s="1">
        <v>42</v>
      </c>
      <c r="Q696" s="9">
        <f>Coffee_chain[[#This Row],[Other Expenses]]+Coffee_chain[[#This Row],[Cogs]]+Coffee_chain[[#This Row],[Marketing]]</f>
        <v>180</v>
      </c>
      <c r="R696" s="10">
        <f>(SUM(Coffee_chain[[#This Row],[Profit]])/SUM(Coffee_chain[[#This Row],[Sales]]))</f>
        <v>0.6063829787234043</v>
      </c>
      <c r="S696">
        <f>Coffee_chain[[#This Row],[Target COGS]]-Coffee_chain[[#This Row],[Cogs]]</f>
        <v>2</v>
      </c>
      <c r="T696" s="13">
        <f>Coffee_chain[[#This Row],[Target Profit]]-Coffee_chain[[#This Row],[Profit]]</f>
        <v>-31</v>
      </c>
      <c r="U696">
        <f>Coffee_chain[[#This Row],[Target Sales]]-Coffee_chain[[#This Row],[Sales]]</f>
        <v>-2</v>
      </c>
      <c r="V696" s="42"/>
    </row>
    <row r="697" spans="1:22" ht="14.25" customHeight="1" x14ac:dyDescent="0.3">
      <c r="A697" s="1">
        <v>718</v>
      </c>
      <c r="B697" s="1">
        <v>123</v>
      </c>
      <c r="C697" s="2">
        <v>41548</v>
      </c>
      <c r="D697" s="1" t="s">
        <v>16</v>
      </c>
      <c r="E697" s="1" t="s">
        <v>25</v>
      </c>
      <c r="F697" s="1">
        <v>34</v>
      </c>
      <c r="G697" s="1" t="s">
        <v>18</v>
      </c>
      <c r="H697" s="1" t="s">
        <v>26</v>
      </c>
      <c r="I697" s="1" t="s">
        <v>54</v>
      </c>
      <c r="J697" s="3">
        <v>199</v>
      </c>
      <c r="K697" s="1">
        <v>322</v>
      </c>
      <c r="L697" s="1" t="s">
        <v>60</v>
      </c>
      <c r="M697" s="1">
        <v>130</v>
      </c>
      <c r="N697" s="1">
        <v>160</v>
      </c>
      <c r="O697" s="1">
        <v>320</v>
      </c>
      <c r="P697" s="1">
        <v>45</v>
      </c>
      <c r="Q697" s="9">
        <f>Coffee_chain[[#This Row],[Other Expenses]]+Coffee_chain[[#This Row],[Cogs]]+Coffee_chain[[#This Row],[Marketing]]</f>
        <v>202</v>
      </c>
      <c r="R697" s="10">
        <f>(SUM(Coffee_chain[[#This Row],[Profit]])/SUM(Coffee_chain[[#This Row],[Sales]]))</f>
        <v>0.61801242236024845</v>
      </c>
      <c r="S697">
        <f>Coffee_chain[[#This Row],[Target COGS]]-Coffee_chain[[#This Row],[Cogs]]</f>
        <v>7</v>
      </c>
      <c r="T697" s="13">
        <f>Coffee_chain[[#This Row],[Target Profit]]-Coffee_chain[[#This Row],[Profit]]</f>
        <v>-39</v>
      </c>
      <c r="U697">
        <f>Coffee_chain[[#This Row],[Target Sales]]-Coffee_chain[[#This Row],[Sales]]</f>
        <v>-2</v>
      </c>
      <c r="V697" s="42"/>
    </row>
    <row r="698" spans="1:22" ht="14.25" customHeight="1" x14ac:dyDescent="0.3">
      <c r="A698" s="1">
        <v>607</v>
      </c>
      <c r="B698" s="1">
        <v>76</v>
      </c>
      <c r="C698" s="2">
        <v>41548</v>
      </c>
      <c r="D698" s="1" t="s">
        <v>16</v>
      </c>
      <c r="E698" s="1" t="s">
        <v>25</v>
      </c>
      <c r="F698" s="1">
        <v>21</v>
      </c>
      <c r="G698" s="1" t="s">
        <v>18</v>
      </c>
      <c r="H698" s="1" t="s">
        <v>26</v>
      </c>
      <c r="I698" s="1" t="s">
        <v>30</v>
      </c>
      <c r="J698" s="3">
        <v>116</v>
      </c>
      <c r="K698" s="1">
        <v>199</v>
      </c>
      <c r="L698" s="1" t="s">
        <v>60</v>
      </c>
      <c r="M698" s="1">
        <v>80</v>
      </c>
      <c r="N698" s="1">
        <v>100</v>
      </c>
      <c r="O698" s="1">
        <v>200</v>
      </c>
      <c r="P698" s="1">
        <v>33</v>
      </c>
      <c r="Q698" s="9">
        <f>Coffee_chain[[#This Row],[Other Expenses]]+Coffee_chain[[#This Row],[Cogs]]+Coffee_chain[[#This Row],[Marketing]]</f>
        <v>130</v>
      </c>
      <c r="R698" s="10">
        <f>(SUM(Coffee_chain[[#This Row],[Profit]])/SUM(Coffee_chain[[#This Row],[Sales]]))</f>
        <v>0.58291457286432158</v>
      </c>
      <c r="S698">
        <f>Coffee_chain[[#This Row],[Target COGS]]-Coffee_chain[[#This Row],[Cogs]]</f>
        <v>4</v>
      </c>
      <c r="T698" s="13">
        <f>Coffee_chain[[#This Row],[Target Profit]]-Coffee_chain[[#This Row],[Profit]]</f>
        <v>-16</v>
      </c>
      <c r="U698">
        <f>Coffee_chain[[#This Row],[Target Sales]]-Coffee_chain[[#This Row],[Sales]]</f>
        <v>1</v>
      </c>
      <c r="V698" s="42"/>
    </row>
    <row r="699" spans="1:22" ht="14.25" customHeight="1" x14ac:dyDescent="0.3">
      <c r="A699" s="1">
        <v>904</v>
      </c>
      <c r="B699" s="1">
        <v>102</v>
      </c>
      <c r="C699" s="2">
        <v>41579</v>
      </c>
      <c r="D699" s="1" t="s">
        <v>16</v>
      </c>
      <c r="E699" s="1" t="s">
        <v>25</v>
      </c>
      <c r="F699" s="1">
        <v>31</v>
      </c>
      <c r="G699" s="1" t="s">
        <v>33</v>
      </c>
      <c r="H699" s="1" t="s">
        <v>38</v>
      </c>
      <c r="I699" s="1" t="s">
        <v>39</v>
      </c>
      <c r="J699" s="3">
        <v>132</v>
      </c>
      <c r="K699" s="1">
        <v>261</v>
      </c>
      <c r="L699" s="1" t="s">
        <v>28</v>
      </c>
      <c r="M699" s="1">
        <v>90</v>
      </c>
      <c r="N699" s="1">
        <v>90</v>
      </c>
      <c r="O699" s="1">
        <v>220</v>
      </c>
      <c r="P699" s="1">
        <v>54</v>
      </c>
      <c r="Q699" s="9">
        <f>Coffee_chain[[#This Row],[Other Expenses]]+Coffee_chain[[#This Row],[Cogs]]+Coffee_chain[[#This Row],[Marketing]]</f>
        <v>187</v>
      </c>
      <c r="R699" s="10">
        <f>(SUM(Coffee_chain[[#This Row],[Profit]])/SUM(Coffee_chain[[#This Row],[Sales]]))</f>
        <v>0.50574712643678166</v>
      </c>
      <c r="S699">
        <f>Coffee_chain[[#This Row],[Target COGS]]-Coffee_chain[[#This Row],[Cogs]]</f>
        <v>-12</v>
      </c>
      <c r="T699" s="13">
        <f>Coffee_chain[[#This Row],[Target Profit]]-Coffee_chain[[#This Row],[Profit]]</f>
        <v>-42</v>
      </c>
      <c r="U699">
        <f>Coffee_chain[[#This Row],[Target Sales]]-Coffee_chain[[#This Row],[Sales]]</f>
        <v>-41</v>
      </c>
      <c r="V699" s="42"/>
    </row>
    <row r="700" spans="1:22" ht="14.25" customHeight="1" x14ac:dyDescent="0.3">
      <c r="A700" s="1">
        <v>772</v>
      </c>
      <c r="B700" s="1">
        <v>77</v>
      </c>
      <c r="C700" s="2">
        <v>41579</v>
      </c>
      <c r="D700" s="1" t="s">
        <v>16</v>
      </c>
      <c r="E700" s="1" t="s">
        <v>25</v>
      </c>
      <c r="F700" s="1">
        <v>25</v>
      </c>
      <c r="G700" s="1" t="s">
        <v>33</v>
      </c>
      <c r="H700" s="1" t="s">
        <v>34</v>
      </c>
      <c r="I700" s="1" t="s">
        <v>35</v>
      </c>
      <c r="J700" s="3">
        <v>76</v>
      </c>
      <c r="K700" s="1">
        <v>192</v>
      </c>
      <c r="L700" s="1" t="s">
        <v>28</v>
      </c>
      <c r="M700" s="1">
        <v>70</v>
      </c>
      <c r="N700" s="1">
        <v>60</v>
      </c>
      <c r="O700" s="1">
        <v>170</v>
      </c>
      <c r="P700" s="1">
        <v>52</v>
      </c>
      <c r="Q700" s="9">
        <f>Coffee_chain[[#This Row],[Other Expenses]]+Coffee_chain[[#This Row],[Cogs]]+Coffee_chain[[#This Row],[Marketing]]</f>
        <v>154</v>
      </c>
      <c r="R700" s="10">
        <f>(SUM(Coffee_chain[[#This Row],[Profit]])/SUM(Coffee_chain[[#This Row],[Sales]]))</f>
        <v>0.39583333333333331</v>
      </c>
      <c r="S700">
        <f>Coffee_chain[[#This Row],[Target COGS]]-Coffee_chain[[#This Row],[Cogs]]</f>
        <v>-7</v>
      </c>
      <c r="T700" s="13">
        <f>Coffee_chain[[#This Row],[Target Profit]]-Coffee_chain[[#This Row],[Profit]]</f>
        <v>-16</v>
      </c>
      <c r="U700">
        <f>Coffee_chain[[#This Row],[Target Sales]]-Coffee_chain[[#This Row],[Sales]]</f>
        <v>-22</v>
      </c>
      <c r="V700" s="42"/>
    </row>
    <row r="701" spans="1:22" ht="14.25" customHeight="1" x14ac:dyDescent="0.3">
      <c r="A701" s="1">
        <v>786</v>
      </c>
      <c r="B701" s="1">
        <v>78</v>
      </c>
      <c r="C701" s="2">
        <v>41579</v>
      </c>
      <c r="D701" s="1" t="s">
        <v>16</v>
      </c>
      <c r="E701" s="1" t="s">
        <v>25</v>
      </c>
      <c r="F701" s="1">
        <v>25</v>
      </c>
      <c r="G701" s="1" t="s">
        <v>33</v>
      </c>
      <c r="H701" s="1" t="s">
        <v>38</v>
      </c>
      <c r="I701" s="1" t="s">
        <v>45</v>
      </c>
      <c r="J701" s="3">
        <v>93</v>
      </c>
      <c r="K701" s="1">
        <v>210</v>
      </c>
      <c r="L701" s="1" t="s">
        <v>28</v>
      </c>
      <c r="M701" s="1">
        <v>70</v>
      </c>
      <c r="N701" s="1">
        <v>60</v>
      </c>
      <c r="O701" s="1">
        <v>170</v>
      </c>
      <c r="P701" s="1">
        <v>56</v>
      </c>
      <c r="Q701" s="9">
        <f>Coffee_chain[[#This Row],[Other Expenses]]+Coffee_chain[[#This Row],[Cogs]]+Coffee_chain[[#This Row],[Marketing]]</f>
        <v>159</v>
      </c>
      <c r="R701" s="10">
        <f>(SUM(Coffee_chain[[#This Row],[Profit]])/SUM(Coffee_chain[[#This Row],[Sales]]))</f>
        <v>0.44285714285714284</v>
      </c>
      <c r="S701">
        <f>Coffee_chain[[#This Row],[Target COGS]]-Coffee_chain[[#This Row],[Cogs]]</f>
        <v>-8</v>
      </c>
      <c r="T701" s="13">
        <f>Coffee_chain[[#This Row],[Target Profit]]-Coffee_chain[[#This Row],[Profit]]</f>
        <v>-33</v>
      </c>
      <c r="U701">
        <f>Coffee_chain[[#This Row],[Target Sales]]-Coffee_chain[[#This Row],[Sales]]</f>
        <v>-40</v>
      </c>
      <c r="V701" s="42"/>
    </row>
    <row r="702" spans="1:22" ht="14.25" customHeight="1" x14ac:dyDescent="0.3">
      <c r="A702" s="1">
        <v>857</v>
      </c>
      <c r="B702" s="1">
        <v>75</v>
      </c>
      <c r="C702" s="2">
        <v>41579</v>
      </c>
      <c r="D702" s="1" t="s">
        <v>16</v>
      </c>
      <c r="E702" s="1" t="s">
        <v>25</v>
      </c>
      <c r="F702" s="1">
        <v>24</v>
      </c>
      <c r="G702" s="1" t="s">
        <v>33</v>
      </c>
      <c r="H702" s="1" t="s">
        <v>38</v>
      </c>
      <c r="I702" s="1" t="s">
        <v>45</v>
      </c>
      <c r="J702" s="3">
        <v>481</v>
      </c>
      <c r="K702" s="1">
        <v>484</v>
      </c>
      <c r="L702" s="1" t="s">
        <v>55</v>
      </c>
      <c r="M702" s="1">
        <v>60</v>
      </c>
      <c r="N702" s="1">
        <v>300</v>
      </c>
      <c r="O702" s="1">
        <v>400</v>
      </c>
      <c r="P702" s="1">
        <v>55</v>
      </c>
      <c r="Q702" s="9">
        <f>Coffee_chain[[#This Row],[Other Expenses]]+Coffee_chain[[#This Row],[Cogs]]+Coffee_chain[[#This Row],[Marketing]]</f>
        <v>154</v>
      </c>
      <c r="R702" s="10">
        <f>(SUM(Coffee_chain[[#This Row],[Profit]])/SUM(Coffee_chain[[#This Row],[Sales]]))</f>
        <v>0.99380165289256195</v>
      </c>
      <c r="S702">
        <f>Coffee_chain[[#This Row],[Target COGS]]-Coffee_chain[[#This Row],[Cogs]]</f>
        <v>-15</v>
      </c>
      <c r="T702" s="13">
        <f>Coffee_chain[[#This Row],[Target Profit]]-Coffee_chain[[#This Row],[Profit]]</f>
        <v>-181</v>
      </c>
      <c r="U702">
        <f>Coffee_chain[[#This Row],[Target Sales]]-Coffee_chain[[#This Row],[Sales]]</f>
        <v>-84</v>
      </c>
      <c r="V702" s="42"/>
    </row>
    <row r="703" spans="1:22" ht="14.25" customHeight="1" x14ac:dyDescent="0.3">
      <c r="A703" s="1">
        <v>607</v>
      </c>
      <c r="B703" s="1">
        <v>249</v>
      </c>
      <c r="C703" s="2">
        <v>41579</v>
      </c>
      <c r="D703" s="1" t="s">
        <v>16</v>
      </c>
      <c r="E703" s="1" t="s">
        <v>25</v>
      </c>
      <c r="F703" s="1">
        <v>87</v>
      </c>
      <c r="G703" s="1" t="s">
        <v>33</v>
      </c>
      <c r="H703" s="1" t="s">
        <v>38</v>
      </c>
      <c r="I703" s="1" t="s">
        <v>45</v>
      </c>
      <c r="J703" s="3">
        <v>350</v>
      </c>
      <c r="K703" s="1">
        <v>664</v>
      </c>
      <c r="L703" s="1" t="s">
        <v>60</v>
      </c>
      <c r="M703" s="1">
        <v>220</v>
      </c>
      <c r="N703" s="1">
        <v>230</v>
      </c>
      <c r="O703" s="1">
        <v>560</v>
      </c>
      <c r="P703" s="1">
        <v>138</v>
      </c>
      <c r="Q703" s="9">
        <f>Coffee_chain[[#This Row],[Other Expenses]]+Coffee_chain[[#This Row],[Cogs]]+Coffee_chain[[#This Row],[Marketing]]</f>
        <v>474</v>
      </c>
      <c r="R703" s="10">
        <f>(SUM(Coffee_chain[[#This Row],[Profit]])/SUM(Coffee_chain[[#This Row],[Sales]]))</f>
        <v>0.52710843373493976</v>
      </c>
      <c r="S703">
        <f>Coffee_chain[[#This Row],[Target COGS]]-Coffee_chain[[#This Row],[Cogs]]</f>
        <v>-29</v>
      </c>
      <c r="T703" s="13">
        <f>Coffee_chain[[#This Row],[Target Profit]]-Coffee_chain[[#This Row],[Profit]]</f>
        <v>-120</v>
      </c>
      <c r="U703">
        <f>Coffee_chain[[#This Row],[Target Sales]]-Coffee_chain[[#This Row],[Sales]]</f>
        <v>-104</v>
      </c>
      <c r="V703" s="42"/>
    </row>
    <row r="704" spans="1:22" ht="14.25" customHeight="1" x14ac:dyDescent="0.3">
      <c r="A704" s="1">
        <v>813</v>
      </c>
      <c r="B704" s="1">
        <v>94</v>
      </c>
      <c r="C704" s="2">
        <v>41579</v>
      </c>
      <c r="D704" s="1" t="s">
        <v>16</v>
      </c>
      <c r="E704" s="1" t="s">
        <v>25</v>
      </c>
      <c r="F704" s="1">
        <v>85</v>
      </c>
      <c r="G704" s="1" t="s">
        <v>33</v>
      </c>
      <c r="H704" s="1" t="s">
        <v>34</v>
      </c>
      <c r="I704" s="1" t="s">
        <v>46</v>
      </c>
      <c r="J704" s="3">
        <v>22</v>
      </c>
      <c r="K704" s="1">
        <v>239</v>
      </c>
      <c r="L704" s="1" t="s">
        <v>28</v>
      </c>
      <c r="M704" s="1">
        <v>90</v>
      </c>
      <c r="N704" s="1">
        <v>20</v>
      </c>
      <c r="O704" s="1">
        <v>210</v>
      </c>
      <c r="P704" s="1">
        <v>115</v>
      </c>
      <c r="Q704" s="9">
        <f>Coffee_chain[[#This Row],[Other Expenses]]+Coffee_chain[[#This Row],[Cogs]]+Coffee_chain[[#This Row],[Marketing]]</f>
        <v>294</v>
      </c>
      <c r="R704" s="10">
        <f>(SUM(Coffee_chain[[#This Row],[Profit]])/SUM(Coffee_chain[[#This Row],[Sales]]))</f>
        <v>9.2050209205020925E-2</v>
      </c>
      <c r="S704">
        <f>Coffee_chain[[#This Row],[Target COGS]]-Coffee_chain[[#This Row],[Cogs]]</f>
        <v>-4</v>
      </c>
      <c r="T704" s="13">
        <f>Coffee_chain[[#This Row],[Target Profit]]-Coffee_chain[[#This Row],[Profit]]</f>
        <v>-2</v>
      </c>
      <c r="U704">
        <f>Coffee_chain[[#This Row],[Target Sales]]-Coffee_chain[[#This Row],[Sales]]</f>
        <v>-29</v>
      </c>
      <c r="V704" s="42"/>
    </row>
    <row r="705" spans="1:22" ht="14.25" customHeight="1" x14ac:dyDescent="0.3">
      <c r="A705" s="1">
        <v>914</v>
      </c>
      <c r="B705" s="1">
        <v>121</v>
      </c>
      <c r="C705" s="2">
        <v>41579</v>
      </c>
      <c r="D705" s="1" t="s">
        <v>16</v>
      </c>
      <c r="E705" s="1" t="s">
        <v>25</v>
      </c>
      <c r="F705" s="1">
        <v>109</v>
      </c>
      <c r="G705" s="1" t="s">
        <v>33</v>
      </c>
      <c r="H705" s="1" t="s">
        <v>34</v>
      </c>
      <c r="I705" s="1" t="s">
        <v>46</v>
      </c>
      <c r="J705" s="3">
        <v>-300</v>
      </c>
      <c r="K705" s="1">
        <v>65</v>
      </c>
      <c r="L705" s="1" t="s">
        <v>60</v>
      </c>
      <c r="M705" s="1">
        <v>110</v>
      </c>
      <c r="N705" s="1">
        <v>-190</v>
      </c>
      <c r="O705" s="1">
        <v>50</v>
      </c>
      <c r="P705" s="1">
        <v>142</v>
      </c>
      <c r="Q705" s="9">
        <f>Coffee_chain[[#This Row],[Other Expenses]]+Coffee_chain[[#This Row],[Cogs]]+Coffee_chain[[#This Row],[Marketing]]</f>
        <v>372</v>
      </c>
      <c r="R705" s="10">
        <f>(SUM(Coffee_chain[[#This Row],[Profit]])/SUM(Coffee_chain[[#This Row],[Sales]]))</f>
        <v>-4.615384615384615</v>
      </c>
      <c r="S705">
        <f>Coffee_chain[[#This Row],[Target COGS]]-Coffee_chain[[#This Row],[Cogs]]</f>
        <v>-11</v>
      </c>
      <c r="T705" s="13">
        <f>Coffee_chain[[#This Row],[Target Profit]]-Coffee_chain[[#This Row],[Profit]]</f>
        <v>110</v>
      </c>
      <c r="U705">
        <f>Coffee_chain[[#This Row],[Target Sales]]-Coffee_chain[[#This Row],[Sales]]</f>
        <v>-15</v>
      </c>
      <c r="V705" s="42"/>
    </row>
    <row r="706" spans="1:22" ht="14.25" customHeight="1" x14ac:dyDescent="0.3">
      <c r="A706" s="1">
        <v>617</v>
      </c>
      <c r="B706" s="1">
        <v>181</v>
      </c>
      <c r="C706" s="2">
        <v>41579</v>
      </c>
      <c r="D706" s="1" t="s">
        <v>16</v>
      </c>
      <c r="E706" s="1" t="s">
        <v>25</v>
      </c>
      <c r="F706" s="1">
        <v>50</v>
      </c>
      <c r="G706" s="1" t="s">
        <v>33</v>
      </c>
      <c r="H706" s="1" t="s">
        <v>34</v>
      </c>
      <c r="I706" s="1" t="s">
        <v>59</v>
      </c>
      <c r="J706" s="3">
        <v>160</v>
      </c>
      <c r="K706" s="1">
        <v>387</v>
      </c>
      <c r="L706" s="1" t="s">
        <v>55</v>
      </c>
      <c r="M706" s="1">
        <v>170</v>
      </c>
      <c r="N706" s="1">
        <v>120</v>
      </c>
      <c r="O706" s="1">
        <v>350</v>
      </c>
      <c r="P706" s="1">
        <v>74</v>
      </c>
      <c r="Q706" s="9">
        <f>Coffee_chain[[#This Row],[Other Expenses]]+Coffee_chain[[#This Row],[Cogs]]+Coffee_chain[[#This Row],[Marketing]]</f>
        <v>305</v>
      </c>
      <c r="R706" s="10">
        <f>(SUM(Coffee_chain[[#This Row],[Profit]])/SUM(Coffee_chain[[#This Row],[Sales]]))</f>
        <v>0.41343669250645992</v>
      </c>
      <c r="S706">
        <f>Coffee_chain[[#This Row],[Target COGS]]-Coffee_chain[[#This Row],[Cogs]]</f>
        <v>-11</v>
      </c>
      <c r="T706" s="13">
        <f>Coffee_chain[[#This Row],[Target Profit]]-Coffee_chain[[#This Row],[Profit]]</f>
        <v>-40</v>
      </c>
      <c r="U706">
        <f>Coffee_chain[[#This Row],[Target Sales]]-Coffee_chain[[#This Row],[Sales]]</f>
        <v>-37</v>
      </c>
      <c r="V706" s="42"/>
    </row>
    <row r="707" spans="1:22" ht="14.25" customHeight="1" x14ac:dyDescent="0.3">
      <c r="A707" s="1">
        <v>917</v>
      </c>
      <c r="B707" s="1">
        <v>211</v>
      </c>
      <c r="C707" s="2">
        <v>41579</v>
      </c>
      <c r="D707" s="1" t="s">
        <v>16</v>
      </c>
      <c r="E707" s="1" t="s">
        <v>25</v>
      </c>
      <c r="F707" s="1">
        <v>59</v>
      </c>
      <c r="G707" s="1" t="s">
        <v>33</v>
      </c>
      <c r="H707" s="1" t="s">
        <v>34</v>
      </c>
      <c r="I707" s="1" t="s">
        <v>59</v>
      </c>
      <c r="J707" s="3">
        <v>565</v>
      </c>
      <c r="K707" s="1">
        <v>719</v>
      </c>
      <c r="L707" s="1" t="s">
        <v>60</v>
      </c>
      <c r="M707" s="1">
        <v>200</v>
      </c>
      <c r="N707" s="1">
        <v>390</v>
      </c>
      <c r="O707" s="1">
        <v>660</v>
      </c>
      <c r="P707" s="1">
        <v>83</v>
      </c>
      <c r="Q707" s="9">
        <f>Coffee_chain[[#This Row],[Other Expenses]]+Coffee_chain[[#This Row],[Cogs]]+Coffee_chain[[#This Row],[Marketing]]</f>
        <v>353</v>
      </c>
      <c r="R707" s="10">
        <f>(SUM(Coffee_chain[[#This Row],[Profit]])/SUM(Coffee_chain[[#This Row],[Sales]]))</f>
        <v>0.78581363004172466</v>
      </c>
      <c r="S707">
        <f>Coffee_chain[[#This Row],[Target COGS]]-Coffee_chain[[#This Row],[Cogs]]</f>
        <v>-11</v>
      </c>
      <c r="T707" s="13">
        <f>Coffee_chain[[#This Row],[Target Profit]]-Coffee_chain[[#This Row],[Profit]]</f>
        <v>-175</v>
      </c>
      <c r="U707">
        <f>Coffee_chain[[#This Row],[Target Sales]]-Coffee_chain[[#This Row],[Sales]]</f>
        <v>-59</v>
      </c>
      <c r="V707" s="42"/>
    </row>
    <row r="708" spans="1:22" ht="14.25" customHeight="1" x14ac:dyDescent="0.3">
      <c r="A708" s="1">
        <v>727</v>
      </c>
      <c r="B708" s="1">
        <v>22</v>
      </c>
      <c r="C708" s="2">
        <v>41579</v>
      </c>
      <c r="D708" s="1" t="s">
        <v>16</v>
      </c>
      <c r="E708" s="1" t="s">
        <v>25</v>
      </c>
      <c r="F708" s="1">
        <v>7</v>
      </c>
      <c r="G708" s="1" t="s">
        <v>18</v>
      </c>
      <c r="H708" s="1" t="s">
        <v>19</v>
      </c>
      <c r="I708" s="1" t="s">
        <v>50</v>
      </c>
      <c r="J708" s="3">
        <v>16</v>
      </c>
      <c r="K708" s="1">
        <v>55</v>
      </c>
      <c r="L708" s="1" t="s">
        <v>28</v>
      </c>
      <c r="M708" s="1">
        <v>10</v>
      </c>
      <c r="N708" s="1">
        <v>10</v>
      </c>
      <c r="O708" s="1">
        <v>30</v>
      </c>
      <c r="P708" s="1">
        <v>19</v>
      </c>
      <c r="Q708" s="9">
        <f>Coffee_chain[[#This Row],[Other Expenses]]+Coffee_chain[[#This Row],[Cogs]]+Coffee_chain[[#This Row],[Marketing]]</f>
        <v>48</v>
      </c>
      <c r="R708" s="10">
        <f>(SUM(Coffee_chain[[#This Row],[Profit]])/SUM(Coffee_chain[[#This Row],[Sales]]))</f>
        <v>0.29090909090909089</v>
      </c>
      <c r="S708">
        <f>Coffee_chain[[#This Row],[Target COGS]]-Coffee_chain[[#This Row],[Cogs]]</f>
        <v>-12</v>
      </c>
      <c r="T708" s="13">
        <f>Coffee_chain[[#This Row],[Target Profit]]-Coffee_chain[[#This Row],[Profit]]</f>
        <v>-6</v>
      </c>
      <c r="U708">
        <f>Coffee_chain[[#This Row],[Target Sales]]-Coffee_chain[[#This Row],[Sales]]</f>
        <v>-25</v>
      </c>
      <c r="V708" s="42"/>
    </row>
    <row r="709" spans="1:22" ht="14.25" customHeight="1" x14ac:dyDescent="0.3">
      <c r="A709" s="1">
        <v>585</v>
      </c>
      <c r="B709" s="1">
        <v>245</v>
      </c>
      <c r="C709" s="2">
        <v>41579</v>
      </c>
      <c r="D709" s="1" t="s">
        <v>16</v>
      </c>
      <c r="E709" s="1" t="s">
        <v>25</v>
      </c>
      <c r="F709" s="1">
        <v>93</v>
      </c>
      <c r="G709" s="1" t="s">
        <v>18</v>
      </c>
      <c r="H709" s="1" t="s">
        <v>19</v>
      </c>
      <c r="I709" s="1" t="s">
        <v>20</v>
      </c>
      <c r="J709" s="3">
        <v>303</v>
      </c>
      <c r="K709" s="1">
        <v>614</v>
      </c>
      <c r="L709" s="1" t="s">
        <v>60</v>
      </c>
      <c r="M709" s="1">
        <v>180</v>
      </c>
      <c r="N709" s="1">
        <v>140</v>
      </c>
      <c r="O709" s="1">
        <v>420</v>
      </c>
      <c r="P709" s="1">
        <v>127</v>
      </c>
      <c r="Q709" s="9">
        <f>Coffee_chain[[#This Row],[Other Expenses]]+Coffee_chain[[#This Row],[Cogs]]+Coffee_chain[[#This Row],[Marketing]]</f>
        <v>465</v>
      </c>
      <c r="R709" s="10">
        <f>(SUM(Coffee_chain[[#This Row],[Profit]])/SUM(Coffee_chain[[#This Row],[Sales]]))</f>
        <v>0.49348534201954397</v>
      </c>
      <c r="S709">
        <f>Coffee_chain[[#This Row],[Target COGS]]-Coffee_chain[[#This Row],[Cogs]]</f>
        <v>-65</v>
      </c>
      <c r="T709" s="13">
        <f>Coffee_chain[[#This Row],[Target Profit]]-Coffee_chain[[#This Row],[Profit]]</f>
        <v>-163</v>
      </c>
      <c r="U709">
        <f>Coffee_chain[[#This Row],[Target Sales]]-Coffee_chain[[#This Row],[Sales]]</f>
        <v>-194</v>
      </c>
      <c r="V709" s="42"/>
    </row>
    <row r="710" spans="1:22" ht="14.25" customHeight="1" x14ac:dyDescent="0.3">
      <c r="A710" s="1">
        <v>518</v>
      </c>
      <c r="B710" s="1">
        <v>225</v>
      </c>
      <c r="C710" s="2">
        <v>41579</v>
      </c>
      <c r="D710" s="1" t="s">
        <v>16</v>
      </c>
      <c r="E710" s="1" t="s">
        <v>25</v>
      </c>
      <c r="F710" s="1">
        <v>69</v>
      </c>
      <c r="G710" s="1" t="s">
        <v>18</v>
      </c>
      <c r="H710" s="1" t="s">
        <v>19</v>
      </c>
      <c r="I710" s="1" t="s">
        <v>22</v>
      </c>
      <c r="J710" s="3">
        <v>-232</v>
      </c>
      <c r="K710" s="1">
        <v>171</v>
      </c>
      <c r="L710" s="1" t="s">
        <v>60</v>
      </c>
      <c r="M710" s="1">
        <v>160</v>
      </c>
      <c r="N710" s="1">
        <v>-120</v>
      </c>
      <c r="O710" s="1">
        <v>110</v>
      </c>
      <c r="P710" s="1">
        <v>91</v>
      </c>
      <c r="Q710" s="9">
        <f>Coffee_chain[[#This Row],[Other Expenses]]+Coffee_chain[[#This Row],[Cogs]]+Coffee_chain[[#This Row],[Marketing]]</f>
        <v>385</v>
      </c>
      <c r="R710" s="10">
        <f>(SUM(Coffee_chain[[#This Row],[Profit]])/SUM(Coffee_chain[[#This Row],[Sales]]))</f>
        <v>-1.3567251461988303</v>
      </c>
      <c r="S710">
        <f>Coffee_chain[[#This Row],[Target COGS]]-Coffee_chain[[#This Row],[Cogs]]</f>
        <v>-65</v>
      </c>
      <c r="T710" s="13">
        <f>Coffee_chain[[#This Row],[Target Profit]]-Coffee_chain[[#This Row],[Profit]]</f>
        <v>112</v>
      </c>
      <c r="U710">
        <f>Coffee_chain[[#This Row],[Target Sales]]-Coffee_chain[[#This Row],[Sales]]</f>
        <v>-61</v>
      </c>
      <c r="V710" s="42"/>
    </row>
    <row r="711" spans="1:22" ht="14.25" customHeight="1" x14ac:dyDescent="0.3">
      <c r="A711" s="1">
        <v>516</v>
      </c>
      <c r="B711" s="1">
        <v>81</v>
      </c>
      <c r="C711" s="2">
        <v>41579</v>
      </c>
      <c r="D711" s="1" t="s">
        <v>16</v>
      </c>
      <c r="E711" s="1" t="s">
        <v>25</v>
      </c>
      <c r="F711" s="1">
        <v>22</v>
      </c>
      <c r="G711" s="1" t="s">
        <v>18</v>
      </c>
      <c r="H711" s="1" t="s">
        <v>26</v>
      </c>
      <c r="I711" s="1" t="s">
        <v>27</v>
      </c>
      <c r="J711" s="3">
        <v>125</v>
      </c>
      <c r="K711" s="1">
        <v>211</v>
      </c>
      <c r="L711" s="1" t="s">
        <v>60</v>
      </c>
      <c r="M711" s="1">
        <v>80</v>
      </c>
      <c r="N711" s="1">
        <v>90</v>
      </c>
      <c r="O711" s="1">
        <v>200</v>
      </c>
      <c r="P711" s="1">
        <v>33</v>
      </c>
      <c r="Q711" s="9">
        <f>Coffee_chain[[#This Row],[Other Expenses]]+Coffee_chain[[#This Row],[Cogs]]+Coffee_chain[[#This Row],[Marketing]]</f>
        <v>136</v>
      </c>
      <c r="R711" s="10">
        <f>(SUM(Coffee_chain[[#This Row],[Profit]])/SUM(Coffee_chain[[#This Row],[Sales]]))</f>
        <v>0.59241706161137442</v>
      </c>
      <c r="S711">
        <f>Coffee_chain[[#This Row],[Target COGS]]-Coffee_chain[[#This Row],[Cogs]]</f>
        <v>-1</v>
      </c>
      <c r="T711" s="13">
        <f>Coffee_chain[[#This Row],[Target Profit]]-Coffee_chain[[#This Row],[Profit]]</f>
        <v>-35</v>
      </c>
      <c r="U711">
        <f>Coffee_chain[[#This Row],[Target Sales]]-Coffee_chain[[#This Row],[Sales]]</f>
        <v>-11</v>
      </c>
      <c r="V711" s="42"/>
    </row>
    <row r="712" spans="1:22" ht="14.25" customHeight="1" x14ac:dyDescent="0.3">
      <c r="A712" s="1">
        <v>914</v>
      </c>
      <c r="B712" s="1">
        <v>118</v>
      </c>
      <c r="C712" s="2">
        <v>41579</v>
      </c>
      <c r="D712" s="1" t="s">
        <v>16</v>
      </c>
      <c r="E712" s="1" t="s">
        <v>25</v>
      </c>
      <c r="F712" s="1">
        <v>33</v>
      </c>
      <c r="G712" s="1" t="s">
        <v>18</v>
      </c>
      <c r="H712" s="1" t="s">
        <v>26</v>
      </c>
      <c r="I712" s="1" t="s">
        <v>54</v>
      </c>
      <c r="J712" s="3">
        <v>188</v>
      </c>
      <c r="K712" s="1">
        <v>309</v>
      </c>
      <c r="L712" s="1" t="s">
        <v>60</v>
      </c>
      <c r="M712" s="1">
        <v>120</v>
      </c>
      <c r="N712" s="1">
        <v>130</v>
      </c>
      <c r="O712" s="1">
        <v>290</v>
      </c>
      <c r="P712" s="1">
        <v>45</v>
      </c>
      <c r="Q712" s="9">
        <f>Coffee_chain[[#This Row],[Other Expenses]]+Coffee_chain[[#This Row],[Cogs]]+Coffee_chain[[#This Row],[Marketing]]</f>
        <v>196</v>
      </c>
      <c r="R712" s="10">
        <f>(SUM(Coffee_chain[[#This Row],[Profit]])/SUM(Coffee_chain[[#This Row],[Sales]]))</f>
        <v>0.60841423948220064</v>
      </c>
      <c r="S712">
        <f>Coffee_chain[[#This Row],[Target COGS]]-Coffee_chain[[#This Row],[Cogs]]</f>
        <v>2</v>
      </c>
      <c r="T712" s="13">
        <f>Coffee_chain[[#This Row],[Target Profit]]-Coffee_chain[[#This Row],[Profit]]</f>
        <v>-58</v>
      </c>
      <c r="U712">
        <f>Coffee_chain[[#This Row],[Target Sales]]-Coffee_chain[[#This Row],[Sales]]</f>
        <v>-19</v>
      </c>
      <c r="V712" s="42"/>
    </row>
    <row r="713" spans="1:22" ht="14.25" customHeight="1" x14ac:dyDescent="0.3">
      <c r="A713" s="1">
        <v>727</v>
      </c>
      <c r="B713" s="1">
        <v>134</v>
      </c>
      <c r="C713" s="2">
        <v>41609</v>
      </c>
      <c r="D713" s="1" t="s">
        <v>16</v>
      </c>
      <c r="E713" s="1" t="s">
        <v>25</v>
      </c>
      <c r="F713" s="1">
        <v>41</v>
      </c>
      <c r="G713" s="1" t="s">
        <v>33</v>
      </c>
      <c r="H713" s="1" t="s">
        <v>38</v>
      </c>
      <c r="I713" s="1" t="s">
        <v>39</v>
      </c>
      <c r="J713" s="3">
        <v>181</v>
      </c>
      <c r="K713" s="1">
        <v>341</v>
      </c>
      <c r="L713" s="1" t="s">
        <v>28</v>
      </c>
      <c r="M713" s="1">
        <v>120</v>
      </c>
      <c r="N713" s="1">
        <v>110</v>
      </c>
      <c r="O713" s="1">
        <v>280</v>
      </c>
      <c r="P713" s="1">
        <v>64</v>
      </c>
      <c r="Q713" s="9">
        <f>Coffee_chain[[#This Row],[Other Expenses]]+Coffee_chain[[#This Row],[Cogs]]+Coffee_chain[[#This Row],[Marketing]]</f>
        <v>239</v>
      </c>
      <c r="R713" s="10">
        <f>(SUM(Coffee_chain[[#This Row],[Profit]])/SUM(Coffee_chain[[#This Row],[Sales]]))</f>
        <v>0.53079178885630496</v>
      </c>
      <c r="S713">
        <f>Coffee_chain[[#This Row],[Target COGS]]-Coffee_chain[[#This Row],[Cogs]]</f>
        <v>-14</v>
      </c>
      <c r="T713" s="13">
        <f>Coffee_chain[[#This Row],[Target Profit]]-Coffee_chain[[#This Row],[Profit]]</f>
        <v>-71</v>
      </c>
      <c r="U713">
        <f>Coffee_chain[[#This Row],[Target Sales]]-Coffee_chain[[#This Row],[Sales]]</f>
        <v>-61</v>
      </c>
      <c r="V713" s="42"/>
    </row>
    <row r="714" spans="1:22" ht="14.25" customHeight="1" x14ac:dyDescent="0.3">
      <c r="A714" s="1">
        <v>386</v>
      </c>
      <c r="B714" s="1">
        <v>83</v>
      </c>
      <c r="C714" s="2">
        <v>41609</v>
      </c>
      <c r="D714" s="1" t="s">
        <v>16</v>
      </c>
      <c r="E714" s="1" t="s">
        <v>25</v>
      </c>
      <c r="F714" s="1">
        <v>27</v>
      </c>
      <c r="G714" s="1" t="s">
        <v>33</v>
      </c>
      <c r="H714" s="1" t="s">
        <v>34</v>
      </c>
      <c r="I714" s="1" t="s">
        <v>35</v>
      </c>
      <c r="J714" s="3">
        <v>86</v>
      </c>
      <c r="K714" s="1">
        <v>208</v>
      </c>
      <c r="L714" s="1" t="s">
        <v>28</v>
      </c>
      <c r="M714" s="1">
        <v>80</v>
      </c>
      <c r="N714" s="1">
        <v>70</v>
      </c>
      <c r="O714" s="1">
        <v>190</v>
      </c>
      <c r="P714" s="1">
        <v>54</v>
      </c>
      <c r="Q714" s="9">
        <f>Coffee_chain[[#This Row],[Other Expenses]]+Coffee_chain[[#This Row],[Cogs]]+Coffee_chain[[#This Row],[Marketing]]</f>
        <v>164</v>
      </c>
      <c r="R714" s="10">
        <f>(SUM(Coffee_chain[[#This Row],[Profit]])/SUM(Coffee_chain[[#This Row],[Sales]]))</f>
        <v>0.41346153846153844</v>
      </c>
      <c r="S714">
        <f>Coffee_chain[[#This Row],[Target COGS]]-Coffee_chain[[#This Row],[Cogs]]</f>
        <v>-3</v>
      </c>
      <c r="T714" s="13">
        <f>Coffee_chain[[#This Row],[Target Profit]]-Coffee_chain[[#This Row],[Profit]]</f>
        <v>-16</v>
      </c>
      <c r="U714">
        <f>Coffee_chain[[#This Row],[Target Sales]]-Coffee_chain[[#This Row],[Sales]]</f>
        <v>-18</v>
      </c>
      <c r="V714" s="42"/>
    </row>
    <row r="715" spans="1:22" ht="14.25" customHeight="1" x14ac:dyDescent="0.3">
      <c r="A715" s="1">
        <v>407</v>
      </c>
      <c r="B715" s="1">
        <v>88</v>
      </c>
      <c r="C715" s="2">
        <v>41609</v>
      </c>
      <c r="D715" s="1" t="s">
        <v>16</v>
      </c>
      <c r="E715" s="1" t="s">
        <v>25</v>
      </c>
      <c r="F715" s="1">
        <v>29</v>
      </c>
      <c r="G715" s="1" t="s">
        <v>33</v>
      </c>
      <c r="H715" s="1" t="s">
        <v>38</v>
      </c>
      <c r="I715" s="1" t="s">
        <v>45</v>
      </c>
      <c r="J715" s="3">
        <v>108</v>
      </c>
      <c r="K715" s="1">
        <v>236</v>
      </c>
      <c r="L715" s="1" t="s">
        <v>28</v>
      </c>
      <c r="M715" s="1">
        <v>70</v>
      </c>
      <c r="N715" s="1">
        <v>80</v>
      </c>
      <c r="O715" s="1">
        <v>190</v>
      </c>
      <c r="P715" s="1">
        <v>60</v>
      </c>
      <c r="Q715" s="9">
        <f>Coffee_chain[[#This Row],[Other Expenses]]+Coffee_chain[[#This Row],[Cogs]]+Coffee_chain[[#This Row],[Marketing]]</f>
        <v>177</v>
      </c>
      <c r="R715" s="10">
        <f>(SUM(Coffee_chain[[#This Row],[Profit]])/SUM(Coffee_chain[[#This Row],[Sales]]))</f>
        <v>0.4576271186440678</v>
      </c>
      <c r="S715">
        <f>Coffee_chain[[#This Row],[Target COGS]]-Coffee_chain[[#This Row],[Cogs]]</f>
        <v>-18</v>
      </c>
      <c r="T715" s="13">
        <f>Coffee_chain[[#This Row],[Target Profit]]-Coffee_chain[[#This Row],[Profit]]</f>
        <v>-28</v>
      </c>
      <c r="U715">
        <f>Coffee_chain[[#This Row],[Target Sales]]-Coffee_chain[[#This Row],[Sales]]</f>
        <v>-46</v>
      </c>
      <c r="V715" s="42"/>
    </row>
    <row r="716" spans="1:22" ht="14.25" customHeight="1" x14ac:dyDescent="0.3">
      <c r="A716" s="1">
        <v>351</v>
      </c>
      <c r="B716" s="1">
        <v>67</v>
      </c>
      <c r="C716" s="2">
        <v>41609</v>
      </c>
      <c r="D716" s="1" t="s">
        <v>16</v>
      </c>
      <c r="E716" s="1" t="s">
        <v>25</v>
      </c>
      <c r="F716" s="1">
        <v>22</v>
      </c>
      <c r="G716" s="1" t="s">
        <v>33</v>
      </c>
      <c r="H716" s="1" t="s">
        <v>38</v>
      </c>
      <c r="I716" s="1" t="s">
        <v>45</v>
      </c>
      <c r="J716" s="3">
        <v>579</v>
      </c>
      <c r="K716" s="1">
        <v>543</v>
      </c>
      <c r="L716" s="1" t="s">
        <v>55</v>
      </c>
      <c r="M716" s="1">
        <v>60</v>
      </c>
      <c r="N716" s="1">
        <v>360</v>
      </c>
      <c r="O716" s="1">
        <v>450</v>
      </c>
      <c r="P716" s="1">
        <v>53</v>
      </c>
      <c r="Q716" s="9">
        <f>Coffee_chain[[#This Row],[Other Expenses]]+Coffee_chain[[#This Row],[Cogs]]+Coffee_chain[[#This Row],[Marketing]]</f>
        <v>142</v>
      </c>
      <c r="R716" s="10">
        <f>(SUM(Coffee_chain[[#This Row],[Profit]])/SUM(Coffee_chain[[#This Row],[Sales]]))</f>
        <v>1.0662983425414365</v>
      </c>
      <c r="S716">
        <f>Coffee_chain[[#This Row],[Target COGS]]-Coffee_chain[[#This Row],[Cogs]]</f>
        <v>-7</v>
      </c>
      <c r="T716" s="13">
        <f>Coffee_chain[[#This Row],[Target Profit]]-Coffee_chain[[#This Row],[Profit]]</f>
        <v>-219</v>
      </c>
      <c r="U716">
        <f>Coffee_chain[[#This Row],[Target Sales]]-Coffee_chain[[#This Row],[Sales]]</f>
        <v>-93</v>
      </c>
      <c r="V716" s="42"/>
    </row>
    <row r="717" spans="1:22" ht="14.25" customHeight="1" x14ac:dyDescent="0.3">
      <c r="A717" s="1">
        <v>315</v>
      </c>
      <c r="B717" s="1">
        <v>279</v>
      </c>
      <c r="C717" s="2">
        <v>41609</v>
      </c>
      <c r="D717" s="1" t="s">
        <v>16</v>
      </c>
      <c r="E717" s="1" t="s">
        <v>25</v>
      </c>
      <c r="F717" s="1">
        <v>97</v>
      </c>
      <c r="G717" s="1" t="s">
        <v>33</v>
      </c>
      <c r="H717" s="1" t="s">
        <v>38</v>
      </c>
      <c r="I717" s="1" t="s">
        <v>45</v>
      </c>
      <c r="J717" s="3">
        <v>402</v>
      </c>
      <c r="K717" s="1">
        <v>745</v>
      </c>
      <c r="L717" s="1" t="s">
        <v>60</v>
      </c>
      <c r="M717" s="1">
        <v>250</v>
      </c>
      <c r="N717" s="1">
        <v>250</v>
      </c>
      <c r="O717" s="1">
        <v>620</v>
      </c>
      <c r="P717" s="1">
        <v>149</v>
      </c>
      <c r="Q717" s="9">
        <f>Coffee_chain[[#This Row],[Other Expenses]]+Coffee_chain[[#This Row],[Cogs]]+Coffee_chain[[#This Row],[Marketing]]</f>
        <v>525</v>
      </c>
      <c r="R717" s="10">
        <f>(SUM(Coffee_chain[[#This Row],[Profit]])/SUM(Coffee_chain[[#This Row],[Sales]]))</f>
        <v>0.53959731543624156</v>
      </c>
      <c r="S717">
        <f>Coffee_chain[[#This Row],[Target COGS]]-Coffee_chain[[#This Row],[Cogs]]</f>
        <v>-29</v>
      </c>
      <c r="T717" s="13">
        <f>Coffee_chain[[#This Row],[Target Profit]]-Coffee_chain[[#This Row],[Profit]]</f>
        <v>-152</v>
      </c>
      <c r="U717">
        <f>Coffee_chain[[#This Row],[Target Sales]]-Coffee_chain[[#This Row],[Sales]]</f>
        <v>-125</v>
      </c>
      <c r="V717" s="42"/>
    </row>
    <row r="718" spans="1:22" ht="14.25" customHeight="1" x14ac:dyDescent="0.3">
      <c r="A718" s="1">
        <v>305</v>
      </c>
      <c r="B718" s="1">
        <v>105</v>
      </c>
      <c r="C718" s="2">
        <v>41609</v>
      </c>
      <c r="D718" s="1" t="s">
        <v>16</v>
      </c>
      <c r="E718" s="1" t="s">
        <v>25</v>
      </c>
      <c r="F718" s="1">
        <v>95</v>
      </c>
      <c r="G718" s="1" t="s">
        <v>33</v>
      </c>
      <c r="H718" s="1" t="s">
        <v>34</v>
      </c>
      <c r="I718" s="1" t="s">
        <v>46</v>
      </c>
      <c r="J718" s="3">
        <v>31</v>
      </c>
      <c r="K718" s="1">
        <v>266</v>
      </c>
      <c r="L718" s="1" t="s">
        <v>28</v>
      </c>
      <c r="M718" s="1">
        <v>100</v>
      </c>
      <c r="N718" s="1">
        <v>30</v>
      </c>
      <c r="O718" s="1">
        <v>240</v>
      </c>
      <c r="P718" s="1">
        <v>124</v>
      </c>
      <c r="Q718" s="9">
        <f>Coffee_chain[[#This Row],[Other Expenses]]+Coffee_chain[[#This Row],[Cogs]]+Coffee_chain[[#This Row],[Marketing]]</f>
        <v>324</v>
      </c>
      <c r="R718" s="10">
        <f>(SUM(Coffee_chain[[#This Row],[Profit]])/SUM(Coffee_chain[[#This Row],[Sales]]))</f>
        <v>0.11654135338345864</v>
      </c>
      <c r="S718">
        <f>Coffee_chain[[#This Row],[Target COGS]]-Coffee_chain[[#This Row],[Cogs]]</f>
        <v>-5</v>
      </c>
      <c r="T718" s="13">
        <f>Coffee_chain[[#This Row],[Target Profit]]-Coffee_chain[[#This Row],[Profit]]</f>
        <v>-1</v>
      </c>
      <c r="U718">
        <f>Coffee_chain[[#This Row],[Target Sales]]-Coffee_chain[[#This Row],[Sales]]</f>
        <v>-26</v>
      </c>
      <c r="V718" s="42"/>
    </row>
    <row r="719" spans="1:22" ht="14.25" customHeight="1" x14ac:dyDescent="0.3">
      <c r="A719" s="1">
        <v>845</v>
      </c>
      <c r="B719" s="1">
        <v>135</v>
      </c>
      <c r="C719" s="2">
        <v>41609</v>
      </c>
      <c r="D719" s="1" t="s">
        <v>16</v>
      </c>
      <c r="E719" s="1" t="s">
        <v>25</v>
      </c>
      <c r="F719" s="1">
        <v>122</v>
      </c>
      <c r="G719" s="1" t="s">
        <v>33</v>
      </c>
      <c r="H719" s="1" t="s">
        <v>34</v>
      </c>
      <c r="I719" s="1" t="s">
        <v>46</v>
      </c>
      <c r="J719" s="3">
        <v>-332</v>
      </c>
      <c r="K719" s="1">
        <v>70</v>
      </c>
      <c r="L719" s="1" t="s">
        <v>60</v>
      </c>
      <c r="M719" s="1">
        <v>130</v>
      </c>
      <c r="N719" s="1">
        <v>-210</v>
      </c>
      <c r="O719" s="1">
        <v>60</v>
      </c>
      <c r="P719" s="1">
        <v>155</v>
      </c>
      <c r="Q719" s="9">
        <f>Coffee_chain[[#This Row],[Other Expenses]]+Coffee_chain[[#This Row],[Cogs]]+Coffee_chain[[#This Row],[Marketing]]</f>
        <v>412</v>
      </c>
      <c r="R719" s="10">
        <f>(SUM(Coffee_chain[[#This Row],[Profit]])/SUM(Coffee_chain[[#This Row],[Sales]]))</f>
        <v>-4.7428571428571429</v>
      </c>
      <c r="S719">
        <f>Coffee_chain[[#This Row],[Target COGS]]-Coffee_chain[[#This Row],[Cogs]]</f>
        <v>-5</v>
      </c>
      <c r="T719" s="13">
        <f>Coffee_chain[[#This Row],[Target Profit]]-Coffee_chain[[#This Row],[Profit]]</f>
        <v>122</v>
      </c>
      <c r="U719">
        <f>Coffee_chain[[#This Row],[Target Sales]]-Coffee_chain[[#This Row],[Sales]]</f>
        <v>-10</v>
      </c>
      <c r="V719" s="42"/>
    </row>
    <row r="720" spans="1:22" ht="14.25" customHeight="1" x14ac:dyDescent="0.3">
      <c r="A720" s="1">
        <v>857</v>
      </c>
      <c r="B720" s="1">
        <v>153</v>
      </c>
      <c r="C720" s="2">
        <v>41609</v>
      </c>
      <c r="D720" s="1" t="s">
        <v>16</v>
      </c>
      <c r="E720" s="1" t="s">
        <v>25</v>
      </c>
      <c r="F720" s="1">
        <v>42</v>
      </c>
      <c r="G720" s="1" t="s">
        <v>33</v>
      </c>
      <c r="H720" s="1" t="s">
        <v>34</v>
      </c>
      <c r="I720" s="1" t="s">
        <v>59</v>
      </c>
      <c r="J720" s="3">
        <v>129</v>
      </c>
      <c r="K720" s="1">
        <v>326</v>
      </c>
      <c r="L720" s="1" t="s">
        <v>55</v>
      </c>
      <c r="M720" s="1">
        <v>150</v>
      </c>
      <c r="N720" s="1">
        <v>80</v>
      </c>
      <c r="O720" s="1">
        <v>290</v>
      </c>
      <c r="P720" s="1">
        <v>66</v>
      </c>
      <c r="Q720" s="9">
        <f>Coffee_chain[[#This Row],[Other Expenses]]+Coffee_chain[[#This Row],[Cogs]]+Coffee_chain[[#This Row],[Marketing]]</f>
        <v>261</v>
      </c>
      <c r="R720" s="10">
        <f>(SUM(Coffee_chain[[#This Row],[Profit]])/SUM(Coffee_chain[[#This Row],[Sales]]))</f>
        <v>0.39570552147239263</v>
      </c>
      <c r="S720">
        <f>Coffee_chain[[#This Row],[Target COGS]]-Coffee_chain[[#This Row],[Cogs]]</f>
        <v>-3</v>
      </c>
      <c r="T720" s="13">
        <f>Coffee_chain[[#This Row],[Target Profit]]-Coffee_chain[[#This Row],[Profit]]</f>
        <v>-49</v>
      </c>
      <c r="U720">
        <f>Coffee_chain[[#This Row],[Target Sales]]-Coffee_chain[[#This Row],[Sales]]</f>
        <v>-36</v>
      </c>
      <c r="V720" s="42"/>
    </row>
    <row r="721" spans="1:22" ht="14.25" customHeight="1" x14ac:dyDescent="0.3">
      <c r="A721" s="1">
        <v>518</v>
      </c>
      <c r="B721" s="1">
        <v>250</v>
      </c>
      <c r="C721" s="2">
        <v>41609</v>
      </c>
      <c r="D721" s="1" t="s">
        <v>16</v>
      </c>
      <c r="E721" s="1" t="s">
        <v>25</v>
      </c>
      <c r="F721" s="1">
        <v>70</v>
      </c>
      <c r="G721" s="1" t="s">
        <v>33</v>
      </c>
      <c r="H721" s="1" t="s">
        <v>34</v>
      </c>
      <c r="I721" s="1" t="s">
        <v>59</v>
      </c>
      <c r="J721" s="3">
        <v>463</v>
      </c>
      <c r="K721" s="1">
        <v>700</v>
      </c>
      <c r="L721" s="1" t="s">
        <v>60</v>
      </c>
      <c r="M721" s="1">
        <v>240</v>
      </c>
      <c r="N721" s="1">
        <v>320</v>
      </c>
      <c r="O721" s="1">
        <v>640</v>
      </c>
      <c r="P721" s="1">
        <v>95</v>
      </c>
      <c r="Q721" s="9">
        <f>Coffee_chain[[#This Row],[Other Expenses]]+Coffee_chain[[#This Row],[Cogs]]+Coffee_chain[[#This Row],[Marketing]]</f>
        <v>415</v>
      </c>
      <c r="R721" s="10">
        <f>(SUM(Coffee_chain[[#This Row],[Profit]])/SUM(Coffee_chain[[#This Row],[Sales]]))</f>
        <v>0.66142857142857148</v>
      </c>
      <c r="S721">
        <f>Coffee_chain[[#This Row],[Target COGS]]-Coffee_chain[[#This Row],[Cogs]]</f>
        <v>-10</v>
      </c>
      <c r="T721" s="13">
        <f>Coffee_chain[[#This Row],[Target Profit]]-Coffee_chain[[#This Row],[Profit]]</f>
        <v>-143</v>
      </c>
      <c r="U721">
        <f>Coffee_chain[[#This Row],[Target Sales]]-Coffee_chain[[#This Row],[Sales]]</f>
        <v>-60</v>
      </c>
      <c r="V721" s="42"/>
    </row>
    <row r="722" spans="1:22" ht="14.25" customHeight="1" x14ac:dyDescent="0.3">
      <c r="A722" s="1">
        <v>631</v>
      </c>
      <c r="B722" s="1">
        <v>294</v>
      </c>
      <c r="C722" s="2">
        <v>41609</v>
      </c>
      <c r="D722" s="1" t="s">
        <v>16</v>
      </c>
      <c r="E722" s="1" t="s">
        <v>25</v>
      </c>
      <c r="F722" s="1">
        <v>111</v>
      </c>
      <c r="G722" s="1" t="s">
        <v>18</v>
      </c>
      <c r="H722" s="1" t="s">
        <v>19</v>
      </c>
      <c r="I722" s="1" t="s">
        <v>20</v>
      </c>
      <c r="J722" s="3">
        <v>459</v>
      </c>
      <c r="K722" s="1">
        <v>796</v>
      </c>
      <c r="L722" s="1" t="s">
        <v>60</v>
      </c>
      <c r="M722" s="1">
        <v>220</v>
      </c>
      <c r="N722" s="1">
        <v>210</v>
      </c>
      <c r="O722" s="1">
        <v>540</v>
      </c>
      <c r="P722" s="1">
        <v>144</v>
      </c>
      <c r="Q722" s="9">
        <f>Coffee_chain[[#This Row],[Other Expenses]]+Coffee_chain[[#This Row],[Cogs]]+Coffee_chain[[#This Row],[Marketing]]</f>
        <v>549</v>
      </c>
      <c r="R722" s="10">
        <f>(SUM(Coffee_chain[[#This Row],[Profit]])/SUM(Coffee_chain[[#This Row],[Sales]]))</f>
        <v>0.5766331658291457</v>
      </c>
      <c r="S722">
        <f>Coffee_chain[[#This Row],[Target COGS]]-Coffee_chain[[#This Row],[Cogs]]</f>
        <v>-74</v>
      </c>
      <c r="T722" s="13">
        <f>Coffee_chain[[#This Row],[Target Profit]]-Coffee_chain[[#This Row],[Profit]]</f>
        <v>-249</v>
      </c>
      <c r="U722">
        <f>Coffee_chain[[#This Row],[Target Sales]]-Coffee_chain[[#This Row],[Sales]]</f>
        <v>-256</v>
      </c>
      <c r="V722" s="42"/>
    </row>
    <row r="723" spans="1:22" ht="14.25" customHeight="1" x14ac:dyDescent="0.3">
      <c r="A723" s="1">
        <v>716</v>
      </c>
      <c r="B723" s="1">
        <v>241</v>
      </c>
      <c r="C723" s="2">
        <v>41609</v>
      </c>
      <c r="D723" s="1" t="s">
        <v>16</v>
      </c>
      <c r="E723" s="1" t="s">
        <v>25</v>
      </c>
      <c r="F723" s="1">
        <v>74</v>
      </c>
      <c r="G723" s="1" t="s">
        <v>18</v>
      </c>
      <c r="H723" s="1" t="s">
        <v>19</v>
      </c>
      <c r="I723" s="1" t="s">
        <v>22</v>
      </c>
      <c r="J723" s="3">
        <v>-280</v>
      </c>
      <c r="K723" s="1">
        <v>158</v>
      </c>
      <c r="L723" s="1" t="s">
        <v>60</v>
      </c>
      <c r="M723" s="1">
        <v>180</v>
      </c>
      <c r="N723" s="1">
        <v>-150</v>
      </c>
      <c r="O723" s="1">
        <v>100</v>
      </c>
      <c r="P723" s="1">
        <v>96</v>
      </c>
      <c r="Q723" s="9">
        <f>Coffee_chain[[#This Row],[Other Expenses]]+Coffee_chain[[#This Row],[Cogs]]+Coffee_chain[[#This Row],[Marketing]]</f>
        <v>411</v>
      </c>
      <c r="R723" s="10">
        <f>(SUM(Coffee_chain[[#This Row],[Profit]])/SUM(Coffee_chain[[#This Row],[Sales]]))</f>
        <v>-1.7721518987341771</v>
      </c>
      <c r="S723">
        <f>Coffee_chain[[#This Row],[Target COGS]]-Coffee_chain[[#This Row],[Cogs]]</f>
        <v>-61</v>
      </c>
      <c r="T723" s="13">
        <f>Coffee_chain[[#This Row],[Target Profit]]-Coffee_chain[[#This Row],[Profit]]</f>
        <v>130</v>
      </c>
      <c r="U723">
        <f>Coffee_chain[[#This Row],[Target Sales]]-Coffee_chain[[#This Row],[Sales]]</f>
        <v>-58</v>
      </c>
      <c r="V723" s="42"/>
    </row>
    <row r="724" spans="1:22" ht="14.25" customHeight="1" x14ac:dyDescent="0.3">
      <c r="A724" s="1">
        <v>718</v>
      </c>
      <c r="B724" s="1">
        <v>86</v>
      </c>
      <c r="C724" s="2">
        <v>41609</v>
      </c>
      <c r="D724" s="1" t="s">
        <v>16</v>
      </c>
      <c r="E724" s="1" t="s">
        <v>25</v>
      </c>
      <c r="F724" s="1">
        <v>24</v>
      </c>
      <c r="G724" s="1" t="s">
        <v>18</v>
      </c>
      <c r="H724" s="1" t="s">
        <v>26</v>
      </c>
      <c r="I724" s="1" t="s">
        <v>27</v>
      </c>
      <c r="J724" s="3">
        <v>132</v>
      </c>
      <c r="K724" s="1">
        <v>224</v>
      </c>
      <c r="L724" s="1" t="s">
        <v>60</v>
      </c>
      <c r="M724" s="1">
        <v>90</v>
      </c>
      <c r="N724" s="1">
        <v>90</v>
      </c>
      <c r="O724" s="1">
        <v>210</v>
      </c>
      <c r="P724" s="1">
        <v>35</v>
      </c>
      <c r="Q724" s="9">
        <f>Coffee_chain[[#This Row],[Other Expenses]]+Coffee_chain[[#This Row],[Cogs]]+Coffee_chain[[#This Row],[Marketing]]</f>
        <v>145</v>
      </c>
      <c r="R724" s="10">
        <f>(SUM(Coffee_chain[[#This Row],[Profit]])/SUM(Coffee_chain[[#This Row],[Sales]]))</f>
        <v>0.5892857142857143</v>
      </c>
      <c r="S724">
        <f>Coffee_chain[[#This Row],[Target COGS]]-Coffee_chain[[#This Row],[Cogs]]</f>
        <v>4</v>
      </c>
      <c r="T724" s="13">
        <f>Coffee_chain[[#This Row],[Target Profit]]-Coffee_chain[[#This Row],[Profit]]</f>
        <v>-42</v>
      </c>
      <c r="U724">
        <f>Coffee_chain[[#This Row],[Target Sales]]-Coffee_chain[[#This Row],[Sales]]</f>
        <v>-14</v>
      </c>
      <c r="V724" s="42"/>
    </row>
    <row r="725" spans="1:22" ht="14.25" customHeight="1" x14ac:dyDescent="0.3">
      <c r="A725" s="1">
        <v>518</v>
      </c>
      <c r="B725" s="1">
        <v>123</v>
      </c>
      <c r="C725" s="2">
        <v>41609</v>
      </c>
      <c r="D725" s="1" t="s">
        <v>16</v>
      </c>
      <c r="E725" s="1" t="s">
        <v>25</v>
      </c>
      <c r="F725" s="1">
        <v>34</v>
      </c>
      <c r="G725" s="1" t="s">
        <v>18</v>
      </c>
      <c r="H725" s="1" t="s">
        <v>26</v>
      </c>
      <c r="I725" s="1" t="s">
        <v>54</v>
      </c>
      <c r="J725" s="3">
        <v>197</v>
      </c>
      <c r="K725" s="1">
        <v>322</v>
      </c>
      <c r="L725" s="1" t="s">
        <v>60</v>
      </c>
      <c r="M725" s="1">
        <v>120</v>
      </c>
      <c r="N725" s="1">
        <v>150</v>
      </c>
      <c r="O725" s="1">
        <v>310</v>
      </c>
      <c r="P725" s="1">
        <v>46</v>
      </c>
      <c r="Q725" s="9">
        <f>Coffee_chain[[#This Row],[Other Expenses]]+Coffee_chain[[#This Row],[Cogs]]+Coffee_chain[[#This Row],[Marketing]]</f>
        <v>203</v>
      </c>
      <c r="R725" s="10">
        <f>(SUM(Coffee_chain[[#This Row],[Profit]])/SUM(Coffee_chain[[#This Row],[Sales]]))</f>
        <v>0.61180124223602483</v>
      </c>
      <c r="S725">
        <f>Coffee_chain[[#This Row],[Target COGS]]-Coffee_chain[[#This Row],[Cogs]]</f>
        <v>-3</v>
      </c>
      <c r="T725" s="13">
        <f>Coffee_chain[[#This Row],[Target Profit]]-Coffee_chain[[#This Row],[Profit]]</f>
        <v>-47</v>
      </c>
      <c r="U725">
        <f>Coffee_chain[[#This Row],[Target Sales]]-Coffee_chain[[#This Row],[Sales]]</f>
        <v>-12</v>
      </c>
      <c r="V725" s="42"/>
    </row>
    <row r="726" spans="1:22" ht="14.25" customHeight="1" x14ac:dyDescent="0.3">
      <c r="A726" s="1">
        <v>719</v>
      </c>
      <c r="B726" s="1">
        <v>108</v>
      </c>
      <c r="C726" s="2">
        <v>41183</v>
      </c>
      <c r="D726" s="1" t="s">
        <v>16</v>
      </c>
      <c r="E726" s="1" t="s">
        <v>17</v>
      </c>
      <c r="F726" s="1">
        <v>30</v>
      </c>
      <c r="G726" s="1" t="s">
        <v>33</v>
      </c>
      <c r="H726" s="1" t="s">
        <v>38</v>
      </c>
      <c r="I726" s="1" t="s">
        <v>39</v>
      </c>
      <c r="J726" s="1">
        <v>116</v>
      </c>
      <c r="K726" s="1">
        <v>265</v>
      </c>
      <c r="L726" s="1" t="s">
        <v>21</v>
      </c>
      <c r="M726" s="1">
        <v>100</v>
      </c>
      <c r="N726" s="1">
        <v>150</v>
      </c>
      <c r="O726" s="1">
        <v>260</v>
      </c>
      <c r="P726" s="1">
        <v>41</v>
      </c>
      <c r="Q726" s="9">
        <f>Coffee_chain[[#This Row],[Other Expenses]]+Coffee_chain[[#This Row],[Cogs]]+Coffee_chain[[#This Row],[Marketing]]</f>
        <v>179</v>
      </c>
      <c r="R726" s="10">
        <f>(SUM(Coffee_chain[[#This Row],[Profit]])/SUM(Coffee_chain[[#This Row],[Sales]]))</f>
        <v>0.43773584905660379</v>
      </c>
      <c r="S726">
        <f>Coffee_chain[[#This Row],[Target COGS]]-Coffee_chain[[#This Row],[Cogs]]</f>
        <v>-8</v>
      </c>
      <c r="T726" s="13">
        <f>Coffee_chain[[#This Row],[Target Profit]]-Coffee_chain[[#This Row],[Profit]]</f>
        <v>34</v>
      </c>
      <c r="U726">
        <f>Coffee_chain[[#This Row],[Target Sales]]-Coffee_chain[[#This Row],[Sales]]</f>
        <v>-5</v>
      </c>
      <c r="V726" s="42"/>
    </row>
    <row r="727" spans="1:22" ht="14.25" customHeight="1" x14ac:dyDescent="0.3">
      <c r="A727" s="1">
        <v>815</v>
      </c>
      <c r="B727" s="1">
        <v>122</v>
      </c>
      <c r="C727" s="2">
        <v>41183</v>
      </c>
      <c r="D727" s="1" t="s">
        <v>16</v>
      </c>
      <c r="E727" s="1" t="s">
        <v>17</v>
      </c>
      <c r="F727" s="1">
        <v>39</v>
      </c>
      <c r="G727" s="1" t="s">
        <v>33</v>
      </c>
      <c r="H727" s="1" t="s">
        <v>38</v>
      </c>
      <c r="I727" s="1" t="s">
        <v>39</v>
      </c>
      <c r="J727" s="1">
        <v>115</v>
      </c>
      <c r="K727" s="1">
        <v>298</v>
      </c>
      <c r="L727" s="1" t="s">
        <v>56</v>
      </c>
      <c r="M727" s="1">
        <v>110</v>
      </c>
      <c r="N727" s="1">
        <v>160</v>
      </c>
      <c r="O727" s="1">
        <v>300</v>
      </c>
      <c r="P727" s="1">
        <v>61</v>
      </c>
      <c r="Q727" s="9">
        <f>Coffee_chain[[#This Row],[Other Expenses]]+Coffee_chain[[#This Row],[Cogs]]+Coffee_chain[[#This Row],[Marketing]]</f>
        <v>222</v>
      </c>
      <c r="R727" s="10">
        <f>(SUM(Coffee_chain[[#This Row],[Profit]])/SUM(Coffee_chain[[#This Row],[Sales]]))</f>
        <v>0.38590604026845637</v>
      </c>
      <c r="S727">
        <f>Coffee_chain[[#This Row],[Target COGS]]-Coffee_chain[[#This Row],[Cogs]]</f>
        <v>-12</v>
      </c>
      <c r="T727" s="13">
        <f>Coffee_chain[[#This Row],[Target Profit]]-Coffee_chain[[#This Row],[Profit]]</f>
        <v>45</v>
      </c>
      <c r="U727">
        <f>Coffee_chain[[#This Row],[Target Sales]]-Coffee_chain[[#This Row],[Sales]]</f>
        <v>2</v>
      </c>
      <c r="V727" s="42"/>
    </row>
    <row r="728" spans="1:22" ht="14.25" customHeight="1" x14ac:dyDescent="0.3">
      <c r="A728" s="1">
        <v>303</v>
      </c>
      <c r="B728" s="1">
        <v>72</v>
      </c>
      <c r="C728" s="2">
        <v>41183</v>
      </c>
      <c r="D728" s="1" t="s">
        <v>16</v>
      </c>
      <c r="E728" s="1" t="s">
        <v>17</v>
      </c>
      <c r="F728" s="1">
        <v>23</v>
      </c>
      <c r="G728" s="1" t="s">
        <v>33</v>
      </c>
      <c r="H728" s="1" t="s">
        <v>34</v>
      </c>
      <c r="I728" s="1" t="s">
        <v>35</v>
      </c>
      <c r="J728" s="1">
        <v>56</v>
      </c>
      <c r="K728" s="1">
        <v>182</v>
      </c>
      <c r="L728" s="1" t="s">
        <v>21</v>
      </c>
      <c r="M728" s="1">
        <v>100</v>
      </c>
      <c r="N728" s="1">
        <v>130</v>
      </c>
      <c r="O728" s="1">
        <v>260</v>
      </c>
      <c r="P728" s="1">
        <v>54</v>
      </c>
      <c r="Q728" s="9">
        <f>Coffee_chain[[#This Row],[Other Expenses]]+Coffee_chain[[#This Row],[Cogs]]+Coffee_chain[[#This Row],[Marketing]]</f>
        <v>149</v>
      </c>
      <c r="R728" s="10">
        <f>(SUM(Coffee_chain[[#This Row],[Profit]])/SUM(Coffee_chain[[#This Row],[Sales]]))</f>
        <v>0.30769230769230771</v>
      </c>
      <c r="S728">
        <f>Coffee_chain[[#This Row],[Target COGS]]-Coffee_chain[[#This Row],[Cogs]]</f>
        <v>28</v>
      </c>
      <c r="T728" s="13">
        <f>Coffee_chain[[#This Row],[Target Profit]]-Coffee_chain[[#This Row],[Profit]]</f>
        <v>74</v>
      </c>
      <c r="U728">
        <f>Coffee_chain[[#This Row],[Target Sales]]-Coffee_chain[[#This Row],[Sales]]</f>
        <v>78</v>
      </c>
      <c r="V728" s="42"/>
    </row>
    <row r="729" spans="1:22" ht="14.25" customHeight="1" x14ac:dyDescent="0.3">
      <c r="A729" s="1">
        <v>312</v>
      </c>
      <c r="B729" s="1">
        <v>239</v>
      </c>
      <c r="C729" s="2">
        <v>41183</v>
      </c>
      <c r="D729" s="1" t="s">
        <v>16</v>
      </c>
      <c r="E729" s="1" t="s">
        <v>17</v>
      </c>
      <c r="F729" s="1">
        <v>66</v>
      </c>
      <c r="G729" s="1" t="s">
        <v>33</v>
      </c>
      <c r="H729" s="1" t="s">
        <v>34</v>
      </c>
      <c r="I729" s="1" t="s">
        <v>35</v>
      </c>
      <c r="J729" s="1">
        <v>149</v>
      </c>
      <c r="K729" s="1">
        <v>478</v>
      </c>
      <c r="L729" s="1" t="s">
        <v>56</v>
      </c>
      <c r="M729" s="1">
        <v>340</v>
      </c>
      <c r="N729" s="1">
        <v>300</v>
      </c>
      <c r="O729" s="1">
        <v>710</v>
      </c>
      <c r="P729" s="1">
        <v>90</v>
      </c>
      <c r="Q729" s="9">
        <f>Coffee_chain[[#This Row],[Other Expenses]]+Coffee_chain[[#This Row],[Cogs]]+Coffee_chain[[#This Row],[Marketing]]</f>
        <v>395</v>
      </c>
      <c r="R729" s="10">
        <f>(SUM(Coffee_chain[[#This Row],[Profit]])/SUM(Coffee_chain[[#This Row],[Sales]]))</f>
        <v>0.31171548117154813</v>
      </c>
      <c r="S729">
        <f>Coffee_chain[[#This Row],[Target COGS]]-Coffee_chain[[#This Row],[Cogs]]</f>
        <v>101</v>
      </c>
      <c r="T729" s="13">
        <f>Coffee_chain[[#This Row],[Target Profit]]-Coffee_chain[[#This Row],[Profit]]</f>
        <v>151</v>
      </c>
      <c r="U729">
        <f>Coffee_chain[[#This Row],[Target Sales]]-Coffee_chain[[#This Row],[Sales]]</f>
        <v>232</v>
      </c>
      <c r="V729" s="42"/>
    </row>
    <row r="730" spans="1:22" ht="14.25" customHeight="1" x14ac:dyDescent="0.3">
      <c r="A730" s="1">
        <v>614</v>
      </c>
      <c r="B730" s="1">
        <v>54</v>
      </c>
      <c r="C730" s="2">
        <v>41183</v>
      </c>
      <c r="D730" s="1" t="s">
        <v>16</v>
      </c>
      <c r="E730" s="1" t="s">
        <v>17</v>
      </c>
      <c r="F730" s="1">
        <v>20</v>
      </c>
      <c r="G730" s="1" t="s">
        <v>33</v>
      </c>
      <c r="H730" s="1" t="s">
        <v>34</v>
      </c>
      <c r="I730" s="1" t="s">
        <v>35</v>
      </c>
      <c r="J730" s="1">
        <v>12</v>
      </c>
      <c r="K730" s="1">
        <v>120</v>
      </c>
      <c r="L730" s="1" t="s">
        <v>58</v>
      </c>
      <c r="M730" s="1">
        <v>70</v>
      </c>
      <c r="N730" s="1">
        <v>70</v>
      </c>
      <c r="O730" s="1">
        <v>170</v>
      </c>
      <c r="P730" s="1">
        <v>54</v>
      </c>
      <c r="Q730" s="9">
        <f>Coffee_chain[[#This Row],[Other Expenses]]+Coffee_chain[[#This Row],[Cogs]]+Coffee_chain[[#This Row],[Marketing]]</f>
        <v>128</v>
      </c>
      <c r="R730" s="10">
        <f>(SUM(Coffee_chain[[#This Row],[Profit]])/SUM(Coffee_chain[[#This Row],[Sales]]))</f>
        <v>0.1</v>
      </c>
      <c r="S730">
        <f>Coffee_chain[[#This Row],[Target COGS]]-Coffee_chain[[#This Row],[Cogs]]</f>
        <v>16</v>
      </c>
      <c r="T730" s="13">
        <f>Coffee_chain[[#This Row],[Target Profit]]-Coffee_chain[[#This Row],[Profit]]</f>
        <v>58</v>
      </c>
      <c r="U730">
        <f>Coffee_chain[[#This Row],[Target Sales]]-Coffee_chain[[#This Row],[Sales]]</f>
        <v>50</v>
      </c>
      <c r="V730" s="42"/>
    </row>
    <row r="731" spans="1:22" ht="14.25" customHeight="1" x14ac:dyDescent="0.3">
      <c r="A731" s="1">
        <v>970</v>
      </c>
      <c r="B731" s="1">
        <v>123</v>
      </c>
      <c r="C731" s="2">
        <v>41183</v>
      </c>
      <c r="D731" s="1" t="s">
        <v>16</v>
      </c>
      <c r="E731" s="1" t="s">
        <v>17</v>
      </c>
      <c r="F731" s="1">
        <v>34</v>
      </c>
      <c r="G731" s="1" t="s">
        <v>33</v>
      </c>
      <c r="H731" s="1" t="s">
        <v>38</v>
      </c>
      <c r="I731" s="1" t="s">
        <v>43</v>
      </c>
      <c r="J731" s="1">
        <v>133</v>
      </c>
      <c r="K731" s="1">
        <v>302</v>
      </c>
      <c r="L731" s="1" t="s">
        <v>21</v>
      </c>
      <c r="M731" s="1">
        <v>120</v>
      </c>
      <c r="N731" s="1">
        <v>160</v>
      </c>
      <c r="O731" s="1">
        <v>300</v>
      </c>
      <c r="P731" s="1">
        <v>46</v>
      </c>
      <c r="Q731" s="9">
        <f>Coffee_chain[[#This Row],[Other Expenses]]+Coffee_chain[[#This Row],[Cogs]]+Coffee_chain[[#This Row],[Marketing]]</f>
        <v>203</v>
      </c>
      <c r="R731" s="10">
        <f>(SUM(Coffee_chain[[#This Row],[Profit]])/SUM(Coffee_chain[[#This Row],[Sales]]))</f>
        <v>0.44039735099337746</v>
      </c>
      <c r="S731">
        <f>Coffee_chain[[#This Row],[Target COGS]]-Coffee_chain[[#This Row],[Cogs]]</f>
        <v>-3</v>
      </c>
      <c r="T731" s="13">
        <f>Coffee_chain[[#This Row],[Target Profit]]-Coffee_chain[[#This Row],[Profit]]</f>
        <v>27</v>
      </c>
      <c r="U731">
        <f>Coffee_chain[[#This Row],[Target Sales]]-Coffee_chain[[#This Row],[Sales]]</f>
        <v>-2</v>
      </c>
      <c r="V731" s="42"/>
    </row>
    <row r="732" spans="1:22" ht="14.25" customHeight="1" x14ac:dyDescent="0.3">
      <c r="A732" s="1">
        <v>815</v>
      </c>
      <c r="B732" s="1">
        <v>154</v>
      </c>
      <c r="C732" s="2">
        <v>41183</v>
      </c>
      <c r="D732" s="1" t="s">
        <v>16</v>
      </c>
      <c r="E732" s="1" t="s">
        <v>17</v>
      </c>
      <c r="F732" s="1">
        <v>50</v>
      </c>
      <c r="G732" s="1" t="s">
        <v>33</v>
      </c>
      <c r="H732" s="1" t="s">
        <v>38</v>
      </c>
      <c r="I732" s="1" t="s">
        <v>45</v>
      </c>
      <c r="J732" s="1">
        <v>120</v>
      </c>
      <c r="K732" s="1">
        <v>367</v>
      </c>
      <c r="L732" s="1" t="s">
        <v>56</v>
      </c>
      <c r="M732" s="1">
        <v>150</v>
      </c>
      <c r="N732" s="1">
        <v>160</v>
      </c>
      <c r="O732" s="1">
        <v>370</v>
      </c>
      <c r="P732" s="1">
        <v>93</v>
      </c>
      <c r="Q732" s="9">
        <f>Coffee_chain[[#This Row],[Other Expenses]]+Coffee_chain[[#This Row],[Cogs]]+Coffee_chain[[#This Row],[Marketing]]</f>
        <v>297</v>
      </c>
      <c r="R732" s="10">
        <f>(SUM(Coffee_chain[[#This Row],[Profit]])/SUM(Coffee_chain[[#This Row],[Sales]]))</f>
        <v>0.32697547683923706</v>
      </c>
      <c r="S732">
        <f>Coffee_chain[[#This Row],[Target COGS]]-Coffee_chain[[#This Row],[Cogs]]</f>
        <v>-4</v>
      </c>
      <c r="T732" s="13">
        <f>Coffee_chain[[#This Row],[Target Profit]]-Coffee_chain[[#This Row],[Profit]]</f>
        <v>40</v>
      </c>
      <c r="U732">
        <f>Coffee_chain[[#This Row],[Target Sales]]-Coffee_chain[[#This Row],[Sales]]</f>
        <v>3</v>
      </c>
      <c r="V732" s="42"/>
    </row>
    <row r="733" spans="1:22" ht="14.25" customHeight="1" x14ac:dyDescent="0.3">
      <c r="A733" s="1">
        <v>303</v>
      </c>
      <c r="B733" s="1">
        <v>76</v>
      </c>
      <c r="C733" s="2">
        <v>41183</v>
      </c>
      <c r="D733" s="1" t="s">
        <v>16</v>
      </c>
      <c r="E733" s="1" t="s">
        <v>17</v>
      </c>
      <c r="F733" s="1">
        <v>21</v>
      </c>
      <c r="G733" s="1" t="s">
        <v>33</v>
      </c>
      <c r="H733" s="1" t="s">
        <v>34</v>
      </c>
      <c r="I733" s="1" t="s">
        <v>46</v>
      </c>
      <c r="J733" s="1">
        <v>79</v>
      </c>
      <c r="K733" s="1">
        <v>187</v>
      </c>
      <c r="L733" s="1" t="s">
        <v>21</v>
      </c>
      <c r="M733" s="1">
        <v>100</v>
      </c>
      <c r="N733" s="1">
        <v>170</v>
      </c>
      <c r="O733" s="1">
        <v>280</v>
      </c>
      <c r="P733" s="1">
        <v>32</v>
      </c>
      <c r="Q733" s="9">
        <f>Coffee_chain[[#This Row],[Other Expenses]]+Coffee_chain[[#This Row],[Cogs]]+Coffee_chain[[#This Row],[Marketing]]</f>
        <v>129</v>
      </c>
      <c r="R733" s="10">
        <f>(SUM(Coffee_chain[[#This Row],[Profit]])/SUM(Coffee_chain[[#This Row],[Sales]]))</f>
        <v>0.42245989304812837</v>
      </c>
      <c r="S733">
        <f>Coffee_chain[[#This Row],[Target COGS]]-Coffee_chain[[#This Row],[Cogs]]</f>
        <v>24</v>
      </c>
      <c r="T733" s="13">
        <f>Coffee_chain[[#This Row],[Target Profit]]-Coffee_chain[[#This Row],[Profit]]</f>
        <v>91</v>
      </c>
      <c r="U733">
        <f>Coffee_chain[[#This Row],[Target Sales]]-Coffee_chain[[#This Row],[Sales]]</f>
        <v>93</v>
      </c>
      <c r="V733" s="42"/>
    </row>
    <row r="734" spans="1:22" ht="14.25" customHeight="1" x14ac:dyDescent="0.3">
      <c r="A734" s="1">
        <v>815</v>
      </c>
      <c r="B734" s="1">
        <v>257</v>
      </c>
      <c r="C734" s="2">
        <v>41183</v>
      </c>
      <c r="D734" s="1" t="s">
        <v>16</v>
      </c>
      <c r="E734" s="1" t="s">
        <v>17</v>
      </c>
      <c r="F734" s="1">
        <v>84</v>
      </c>
      <c r="G734" s="1" t="s">
        <v>33</v>
      </c>
      <c r="H734" s="1" t="s">
        <v>34</v>
      </c>
      <c r="I734" s="1" t="s">
        <v>46</v>
      </c>
      <c r="J734" s="1">
        <v>224</v>
      </c>
      <c r="K734" s="1">
        <v>598</v>
      </c>
      <c r="L734" s="1" t="s">
        <v>56</v>
      </c>
      <c r="M734" s="1">
        <v>370</v>
      </c>
      <c r="N734" s="1">
        <v>420</v>
      </c>
      <c r="O734" s="1">
        <v>890</v>
      </c>
      <c r="P734" s="1">
        <v>117</v>
      </c>
      <c r="Q734" s="9">
        <f>Coffee_chain[[#This Row],[Other Expenses]]+Coffee_chain[[#This Row],[Cogs]]+Coffee_chain[[#This Row],[Marketing]]</f>
        <v>458</v>
      </c>
      <c r="R734" s="10">
        <f>(SUM(Coffee_chain[[#This Row],[Profit]])/SUM(Coffee_chain[[#This Row],[Sales]]))</f>
        <v>0.37458193979933108</v>
      </c>
      <c r="S734">
        <f>Coffee_chain[[#This Row],[Target COGS]]-Coffee_chain[[#This Row],[Cogs]]</f>
        <v>113</v>
      </c>
      <c r="T734" s="13">
        <f>Coffee_chain[[#This Row],[Target Profit]]-Coffee_chain[[#This Row],[Profit]]</f>
        <v>196</v>
      </c>
      <c r="U734">
        <f>Coffee_chain[[#This Row],[Target Sales]]-Coffee_chain[[#This Row],[Sales]]</f>
        <v>292</v>
      </c>
      <c r="V734" s="42"/>
    </row>
    <row r="735" spans="1:22" ht="14.25" customHeight="1" x14ac:dyDescent="0.3">
      <c r="A735" s="1">
        <v>567</v>
      </c>
      <c r="B735" s="1">
        <v>161</v>
      </c>
      <c r="C735" s="2">
        <v>41183</v>
      </c>
      <c r="D735" s="1" t="s">
        <v>16</v>
      </c>
      <c r="E735" s="1" t="s">
        <v>17</v>
      </c>
      <c r="F735" s="1">
        <v>45</v>
      </c>
      <c r="G735" s="1" t="s">
        <v>33</v>
      </c>
      <c r="H735" s="1" t="s">
        <v>34</v>
      </c>
      <c r="I735" s="1" t="s">
        <v>46</v>
      </c>
      <c r="J735" s="1">
        <v>92</v>
      </c>
      <c r="K735" s="1">
        <v>322</v>
      </c>
      <c r="L735" s="1" t="s">
        <v>58</v>
      </c>
      <c r="M735" s="1">
        <v>230</v>
      </c>
      <c r="N735" s="1">
        <v>190</v>
      </c>
      <c r="O735" s="1">
        <v>470</v>
      </c>
      <c r="P735" s="1">
        <v>69</v>
      </c>
      <c r="Q735" s="9">
        <f>Coffee_chain[[#This Row],[Other Expenses]]+Coffee_chain[[#This Row],[Cogs]]+Coffee_chain[[#This Row],[Marketing]]</f>
        <v>275</v>
      </c>
      <c r="R735" s="10">
        <f>(SUM(Coffee_chain[[#This Row],[Profit]])/SUM(Coffee_chain[[#This Row],[Sales]]))</f>
        <v>0.2857142857142857</v>
      </c>
      <c r="S735">
        <f>Coffee_chain[[#This Row],[Target COGS]]-Coffee_chain[[#This Row],[Cogs]]</f>
        <v>69</v>
      </c>
      <c r="T735" s="13">
        <f>Coffee_chain[[#This Row],[Target Profit]]-Coffee_chain[[#This Row],[Profit]]</f>
        <v>98</v>
      </c>
      <c r="U735">
        <f>Coffee_chain[[#This Row],[Target Sales]]-Coffee_chain[[#This Row],[Sales]]</f>
        <v>148</v>
      </c>
      <c r="V735" s="42"/>
    </row>
    <row r="736" spans="1:22" ht="14.25" customHeight="1" x14ac:dyDescent="0.3">
      <c r="A736" s="1">
        <v>719</v>
      </c>
      <c r="B736" s="1">
        <v>161</v>
      </c>
      <c r="C736" s="2">
        <v>41183</v>
      </c>
      <c r="D736" s="1" t="s">
        <v>16</v>
      </c>
      <c r="E736" s="1" t="s">
        <v>17</v>
      </c>
      <c r="F736" s="1">
        <v>45</v>
      </c>
      <c r="G736" s="1" t="s">
        <v>18</v>
      </c>
      <c r="H736" s="1" t="s">
        <v>19</v>
      </c>
      <c r="I736" s="1" t="s">
        <v>50</v>
      </c>
      <c r="J736" s="1">
        <v>92</v>
      </c>
      <c r="K736" s="1">
        <v>322</v>
      </c>
      <c r="L736" s="1" t="s">
        <v>21</v>
      </c>
      <c r="M736" s="1">
        <v>120</v>
      </c>
      <c r="N736" s="1">
        <v>110</v>
      </c>
      <c r="O736" s="1">
        <v>260</v>
      </c>
      <c r="P736" s="1">
        <v>69</v>
      </c>
      <c r="Q736" s="9">
        <f>Coffee_chain[[#This Row],[Other Expenses]]+Coffee_chain[[#This Row],[Cogs]]+Coffee_chain[[#This Row],[Marketing]]</f>
        <v>275</v>
      </c>
      <c r="R736" s="10">
        <f>(SUM(Coffee_chain[[#This Row],[Profit]])/SUM(Coffee_chain[[#This Row],[Sales]]))</f>
        <v>0.2857142857142857</v>
      </c>
      <c r="S736">
        <f>Coffee_chain[[#This Row],[Target COGS]]-Coffee_chain[[#This Row],[Cogs]]</f>
        <v>-41</v>
      </c>
      <c r="T736" s="13">
        <f>Coffee_chain[[#This Row],[Target Profit]]-Coffee_chain[[#This Row],[Profit]]</f>
        <v>18</v>
      </c>
      <c r="U736">
        <f>Coffee_chain[[#This Row],[Target Sales]]-Coffee_chain[[#This Row],[Sales]]</f>
        <v>-62</v>
      </c>
      <c r="V736" s="42"/>
    </row>
    <row r="737" spans="1:22" ht="14.25" customHeight="1" x14ac:dyDescent="0.3">
      <c r="A737" s="1">
        <v>708</v>
      </c>
      <c r="B737" s="1">
        <v>123</v>
      </c>
      <c r="C737" s="2">
        <v>41183</v>
      </c>
      <c r="D737" s="1" t="s">
        <v>16</v>
      </c>
      <c r="E737" s="1" t="s">
        <v>17</v>
      </c>
      <c r="F737" s="1">
        <v>34</v>
      </c>
      <c r="G737" s="1" t="s">
        <v>18</v>
      </c>
      <c r="H737" s="1" t="s">
        <v>19</v>
      </c>
      <c r="I737" s="1" t="s">
        <v>50</v>
      </c>
      <c r="J737" s="1">
        <v>133</v>
      </c>
      <c r="K737" s="1">
        <v>302</v>
      </c>
      <c r="L737" s="1" t="s">
        <v>56</v>
      </c>
      <c r="M737" s="1">
        <v>90</v>
      </c>
      <c r="N737" s="1">
        <v>140</v>
      </c>
      <c r="O737" s="1">
        <v>240</v>
      </c>
      <c r="P737" s="1">
        <v>46</v>
      </c>
      <c r="Q737" s="9">
        <f>Coffee_chain[[#This Row],[Other Expenses]]+Coffee_chain[[#This Row],[Cogs]]+Coffee_chain[[#This Row],[Marketing]]</f>
        <v>203</v>
      </c>
      <c r="R737" s="10">
        <f>(SUM(Coffee_chain[[#This Row],[Profit]])/SUM(Coffee_chain[[#This Row],[Sales]]))</f>
        <v>0.44039735099337746</v>
      </c>
      <c r="S737">
        <f>Coffee_chain[[#This Row],[Target COGS]]-Coffee_chain[[#This Row],[Cogs]]</f>
        <v>-33</v>
      </c>
      <c r="T737" s="13">
        <f>Coffee_chain[[#This Row],[Target Profit]]-Coffee_chain[[#This Row],[Profit]]</f>
        <v>7</v>
      </c>
      <c r="U737">
        <f>Coffee_chain[[#This Row],[Target Sales]]-Coffee_chain[[#This Row],[Sales]]</f>
        <v>-62</v>
      </c>
      <c r="V737" s="42"/>
    </row>
    <row r="738" spans="1:22" ht="14.25" customHeight="1" x14ac:dyDescent="0.3">
      <c r="A738" s="1">
        <v>815</v>
      </c>
      <c r="B738" s="1">
        <v>108</v>
      </c>
      <c r="C738" s="2">
        <v>41183</v>
      </c>
      <c r="D738" s="1" t="s">
        <v>16</v>
      </c>
      <c r="E738" s="1" t="s">
        <v>17</v>
      </c>
      <c r="F738" s="1">
        <v>30</v>
      </c>
      <c r="G738" s="1" t="s">
        <v>18</v>
      </c>
      <c r="H738" s="1" t="s">
        <v>19</v>
      </c>
      <c r="I738" s="1" t="s">
        <v>22</v>
      </c>
      <c r="J738" s="1">
        <v>116</v>
      </c>
      <c r="K738" s="1">
        <v>265</v>
      </c>
      <c r="L738" s="1" t="s">
        <v>56</v>
      </c>
      <c r="M738" s="1">
        <v>80</v>
      </c>
      <c r="N738" s="1">
        <v>120</v>
      </c>
      <c r="O738" s="1">
        <v>210</v>
      </c>
      <c r="P738" s="1">
        <v>41</v>
      </c>
      <c r="Q738" s="9">
        <f>Coffee_chain[[#This Row],[Other Expenses]]+Coffee_chain[[#This Row],[Cogs]]+Coffee_chain[[#This Row],[Marketing]]</f>
        <v>179</v>
      </c>
      <c r="R738" s="10">
        <f>(SUM(Coffee_chain[[#This Row],[Profit]])/SUM(Coffee_chain[[#This Row],[Sales]]))</f>
        <v>0.43773584905660379</v>
      </c>
      <c r="S738">
        <f>Coffee_chain[[#This Row],[Target COGS]]-Coffee_chain[[#This Row],[Cogs]]</f>
        <v>-28</v>
      </c>
      <c r="T738" s="13">
        <f>Coffee_chain[[#This Row],[Target Profit]]-Coffee_chain[[#This Row],[Profit]]</f>
        <v>4</v>
      </c>
      <c r="U738">
        <f>Coffee_chain[[#This Row],[Target Sales]]-Coffee_chain[[#This Row],[Sales]]</f>
        <v>-55</v>
      </c>
      <c r="V738" s="42"/>
    </row>
    <row r="739" spans="1:22" ht="14.25" customHeight="1" x14ac:dyDescent="0.3">
      <c r="A739" s="1">
        <v>234</v>
      </c>
      <c r="B739" s="1">
        <v>82</v>
      </c>
      <c r="C739" s="2">
        <v>41183</v>
      </c>
      <c r="D739" s="1" t="s">
        <v>16</v>
      </c>
      <c r="E739" s="1" t="s">
        <v>17</v>
      </c>
      <c r="F739" s="1">
        <v>27</v>
      </c>
      <c r="G739" s="1" t="s">
        <v>18</v>
      </c>
      <c r="H739" s="1" t="s">
        <v>26</v>
      </c>
      <c r="I739" s="1" t="s">
        <v>27</v>
      </c>
      <c r="J739" s="1">
        <v>65</v>
      </c>
      <c r="K739" s="1">
        <v>205</v>
      </c>
      <c r="L739" s="1" t="s">
        <v>58</v>
      </c>
      <c r="M739" s="1">
        <v>50</v>
      </c>
      <c r="N739" s="1">
        <v>60</v>
      </c>
      <c r="O739" s="1">
        <v>140</v>
      </c>
      <c r="P739" s="1">
        <v>58</v>
      </c>
      <c r="Q739" s="9">
        <f>Coffee_chain[[#This Row],[Other Expenses]]+Coffee_chain[[#This Row],[Cogs]]+Coffee_chain[[#This Row],[Marketing]]</f>
        <v>167</v>
      </c>
      <c r="R739" s="10">
        <f>(SUM(Coffee_chain[[#This Row],[Profit]])/SUM(Coffee_chain[[#This Row],[Sales]]))</f>
        <v>0.31707317073170732</v>
      </c>
      <c r="S739">
        <f>Coffee_chain[[#This Row],[Target COGS]]-Coffee_chain[[#This Row],[Cogs]]</f>
        <v>-32</v>
      </c>
      <c r="T739" s="13">
        <f>Coffee_chain[[#This Row],[Target Profit]]-Coffee_chain[[#This Row],[Profit]]</f>
        <v>-5</v>
      </c>
      <c r="U739">
        <f>Coffee_chain[[#This Row],[Target Sales]]-Coffee_chain[[#This Row],[Sales]]</f>
        <v>-65</v>
      </c>
      <c r="V739" s="42"/>
    </row>
    <row r="740" spans="1:22" ht="14.25" customHeight="1" x14ac:dyDescent="0.3">
      <c r="A740" s="1">
        <v>614</v>
      </c>
      <c r="B740" s="1">
        <v>91</v>
      </c>
      <c r="C740" s="2">
        <v>41183</v>
      </c>
      <c r="D740" s="1" t="s">
        <v>16</v>
      </c>
      <c r="E740" s="1" t="s">
        <v>17</v>
      </c>
      <c r="F740" s="1">
        <v>28</v>
      </c>
      <c r="G740" s="1" t="s">
        <v>18</v>
      </c>
      <c r="H740" s="1" t="s">
        <v>26</v>
      </c>
      <c r="I740" s="1" t="s">
        <v>54</v>
      </c>
      <c r="J740" s="1">
        <v>76</v>
      </c>
      <c r="K740" s="1">
        <v>218</v>
      </c>
      <c r="L740" s="1" t="s">
        <v>58</v>
      </c>
      <c r="M740" s="1">
        <v>50</v>
      </c>
      <c r="N740" s="1">
        <v>80</v>
      </c>
      <c r="O740" s="1">
        <v>150</v>
      </c>
      <c r="P740" s="1">
        <v>51</v>
      </c>
      <c r="Q740" s="9">
        <f>Coffee_chain[[#This Row],[Other Expenses]]+Coffee_chain[[#This Row],[Cogs]]+Coffee_chain[[#This Row],[Marketing]]</f>
        <v>170</v>
      </c>
      <c r="R740" s="10">
        <f>(SUM(Coffee_chain[[#This Row],[Profit]])/SUM(Coffee_chain[[#This Row],[Sales]]))</f>
        <v>0.34862385321100919</v>
      </c>
      <c r="S740">
        <f>Coffee_chain[[#This Row],[Target COGS]]-Coffee_chain[[#This Row],[Cogs]]</f>
        <v>-41</v>
      </c>
      <c r="T740" s="13">
        <f>Coffee_chain[[#This Row],[Target Profit]]-Coffee_chain[[#This Row],[Profit]]</f>
        <v>4</v>
      </c>
      <c r="U740">
        <f>Coffee_chain[[#This Row],[Target Sales]]-Coffee_chain[[#This Row],[Sales]]</f>
        <v>-68</v>
      </c>
      <c r="V740" s="42"/>
    </row>
    <row r="741" spans="1:22" ht="14.25" customHeight="1" x14ac:dyDescent="0.3">
      <c r="A741" s="1">
        <v>720</v>
      </c>
      <c r="B741" s="1">
        <v>90</v>
      </c>
      <c r="C741" s="2">
        <v>41183</v>
      </c>
      <c r="D741" s="1" t="s">
        <v>16</v>
      </c>
      <c r="E741" s="1" t="s">
        <v>17</v>
      </c>
      <c r="F741" s="1">
        <v>29</v>
      </c>
      <c r="G741" s="1" t="s">
        <v>18</v>
      </c>
      <c r="H741" s="1" t="s">
        <v>26</v>
      </c>
      <c r="I741" s="1" t="s">
        <v>30</v>
      </c>
      <c r="J741" s="1">
        <v>74</v>
      </c>
      <c r="K741" s="1">
        <v>205</v>
      </c>
      <c r="L741" s="1" t="s">
        <v>21</v>
      </c>
      <c r="M741" s="1">
        <v>50</v>
      </c>
      <c r="N741" s="1">
        <v>80</v>
      </c>
      <c r="O741" s="1">
        <v>140</v>
      </c>
      <c r="P741" s="1">
        <v>41</v>
      </c>
      <c r="Q741" s="9">
        <f>Coffee_chain[[#This Row],[Other Expenses]]+Coffee_chain[[#This Row],[Cogs]]+Coffee_chain[[#This Row],[Marketing]]</f>
        <v>160</v>
      </c>
      <c r="R741" s="10">
        <f>(SUM(Coffee_chain[[#This Row],[Profit]])/SUM(Coffee_chain[[#This Row],[Sales]]))</f>
        <v>0.36097560975609755</v>
      </c>
      <c r="S741">
        <f>Coffee_chain[[#This Row],[Target COGS]]-Coffee_chain[[#This Row],[Cogs]]</f>
        <v>-40</v>
      </c>
      <c r="T741" s="13">
        <f>Coffee_chain[[#This Row],[Target Profit]]-Coffee_chain[[#This Row],[Profit]]</f>
        <v>6</v>
      </c>
      <c r="U741">
        <f>Coffee_chain[[#This Row],[Target Sales]]-Coffee_chain[[#This Row],[Sales]]</f>
        <v>-65</v>
      </c>
      <c r="V741" s="42"/>
    </row>
    <row r="742" spans="1:22" ht="14.25" customHeight="1" x14ac:dyDescent="0.3">
      <c r="A742" s="1">
        <v>641</v>
      </c>
      <c r="B742" s="1">
        <v>10</v>
      </c>
      <c r="C742" s="2">
        <v>41183</v>
      </c>
      <c r="D742" s="1" t="s">
        <v>32</v>
      </c>
      <c r="E742" s="1" t="s">
        <v>17</v>
      </c>
      <c r="F742" s="1">
        <v>3</v>
      </c>
      <c r="G742" s="1" t="s">
        <v>33</v>
      </c>
      <c r="H742" s="1" t="s">
        <v>38</v>
      </c>
      <c r="I742" s="1" t="s">
        <v>39</v>
      </c>
      <c r="J742" s="1">
        <v>-2</v>
      </c>
      <c r="K742" s="1">
        <v>23</v>
      </c>
      <c r="L742" s="1" t="s">
        <v>36</v>
      </c>
      <c r="M742" s="1">
        <v>0</v>
      </c>
      <c r="N742" s="1">
        <v>10</v>
      </c>
      <c r="O742" s="1">
        <v>10</v>
      </c>
      <c r="P742" s="1">
        <v>15</v>
      </c>
      <c r="Q742" s="9">
        <f>Coffee_chain[[#This Row],[Other Expenses]]+Coffee_chain[[#This Row],[Cogs]]+Coffee_chain[[#This Row],[Marketing]]</f>
        <v>28</v>
      </c>
      <c r="R742" s="10">
        <f>(SUM(Coffee_chain[[#This Row],[Profit]])/SUM(Coffee_chain[[#This Row],[Sales]]))</f>
        <v>-8.6956521739130432E-2</v>
      </c>
      <c r="S742">
        <f>Coffee_chain[[#This Row],[Target COGS]]-Coffee_chain[[#This Row],[Cogs]]</f>
        <v>-10</v>
      </c>
      <c r="T742" s="13">
        <f>Coffee_chain[[#This Row],[Target Profit]]-Coffee_chain[[#This Row],[Profit]]</f>
        <v>12</v>
      </c>
      <c r="U742">
        <f>Coffee_chain[[#This Row],[Target Sales]]-Coffee_chain[[#This Row],[Sales]]</f>
        <v>-13</v>
      </c>
      <c r="V742" s="42"/>
    </row>
    <row r="743" spans="1:22" ht="14.25" customHeight="1" x14ac:dyDescent="0.3">
      <c r="A743" s="1">
        <v>715</v>
      </c>
      <c r="B743" s="1">
        <v>86</v>
      </c>
      <c r="C743" s="2">
        <v>41183</v>
      </c>
      <c r="D743" s="1" t="s">
        <v>32</v>
      </c>
      <c r="E743" s="1" t="s">
        <v>17</v>
      </c>
      <c r="F743" s="1">
        <v>28</v>
      </c>
      <c r="G743" s="1" t="s">
        <v>33</v>
      </c>
      <c r="H743" s="1" t="s">
        <v>38</v>
      </c>
      <c r="I743" s="1" t="s">
        <v>39</v>
      </c>
      <c r="J743" s="1">
        <v>61</v>
      </c>
      <c r="K743" s="1">
        <v>202</v>
      </c>
      <c r="L743" s="1" t="s">
        <v>52</v>
      </c>
      <c r="M743" s="1">
        <v>80</v>
      </c>
      <c r="N743" s="1">
        <v>100</v>
      </c>
      <c r="O743" s="1">
        <v>200</v>
      </c>
      <c r="P743" s="1">
        <v>55</v>
      </c>
      <c r="Q743" s="9">
        <f>Coffee_chain[[#This Row],[Other Expenses]]+Coffee_chain[[#This Row],[Cogs]]+Coffee_chain[[#This Row],[Marketing]]</f>
        <v>169</v>
      </c>
      <c r="R743" s="10">
        <f>(SUM(Coffee_chain[[#This Row],[Profit]])/SUM(Coffee_chain[[#This Row],[Sales]]))</f>
        <v>0.30198019801980197</v>
      </c>
      <c r="S743">
        <f>Coffee_chain[[#This Row],[Target COGS]]-Coffee_chain[[#This Row],[Cogs]]</f>
        <v>-6</v>
      </c>
      <c r="T743" s="13">
        <f>Coffee_chain[[#This Row],[Target Profit]]-Coffee_chain[[#This Row],[Profit]]</f>
        <v>39</v>
      </c>
      <c r="U743">
        <f>Coffee_chain[[#This Row],[Target Sales]]-Coffee_chain[[#This Row],[Sales]]</f>
        <v>-2</v>
      </c>
      <c r="V743" s="42"/>
    </row>
    <row r="744" spans="1:22" ht="14.25" customHeight="1" x14ac:dyDescent="0.3">
      <c r="A744" s="1">
        <v>816</v>
      </c>
      <c r="B744" s="1">
        <v>79</v>
      </c>
      <c r="C744" s="2">
        <v>41183</v>
      </c>
      <c r="D744" s="1" t="s">
        <v>32</v>
      </c>
      <c r="E744" s="1" t="s">
        <v>17</v>
      </c>
      <c r="F744" s="1">
        <v>30</v>
      </c>
      <c r="G744" s="1" t="s">
        <v>33</v>
      </c>
      <c r="H744" s="1" t="s">
        <v>38</v>
      </c>
      <c r="I744" s="1" t="s">
        <v>45</v>
      </c>
      <c r="J744" s="1">
        <v>35</v>
      </c>
      <c r="K744" s="1">
        <v>177</v>
      </c>
      <c r="L744" s="1" t="s">
        <v>51</v>
      </c>
      <c r="M744" s="1">
        <v>70</v>
      </c>
      <c r="N744" s="1">
        <v>70</v>
      </c>
      <c r="O744" s="1">
        <v>170</v>
      </c>
      <c r="P744" s="1">
        <v>63</v>
      </c>
      <c r="Q744" s="9">
        <f>Coffee_chain[[#This Row],[Other Expenses]]+Coffee_chain[[#This Row],[Cogs]]+Coffee_chain[[#This Row],[Marketing]]</f>
        <v>172</v>
      </c>
      <c r="R744" s="10">
        <f>(SUM(Coffee_chain[[#This Row],[Profit]])/SUM(Coffee_chain[[#This Row],[Sales]]))</f>
        <v>0.19774011299435029</v>
      </c>
      <c r="S744">
        <f>Coffee_chain[[#This Row],[Target COGS]]-Coffee_chain[[#This Row],[Cogs]]</f>
        <v>-9</v>
      </c>
      <c r="T744" s="13">
        <f>Coffee_chain[[#This Row],[Target Profit]]-Coffee_chain[[#This Row],[Profit]]</f>
        <v>35</v>
      </c>
      <c r="U744">
        <f>Coffee_chain[[#This Row],[Target Sales]]-Coffee_chain[[#This Row],[Sales]]</f>
        <v>-7</v>
      </c>
      <c r="V744" s="42"/>
    </row>
    <row r="745" spans="1:22" ht="14.25" customHeight="1" x14ac:dyDescent="0.3">
      <c r="A745" s="1">
        <v>715</v>
      </c>
      <c r="B745" s="1">
        <v>96</v>
      </c>
      <c r="C745" s="2">
        <v>41183</v>
      </c>
      <c r="D745" s="1" t="s">
        <v>32</v>
      </c>
      <c r="E745" s="1" t="s">
        <v>17</v>
      </c>
      <c r="F745" s="1">
        <v>87</v>
      </c>
      <c r="G745" s="1" t="s">
        <v>33</v>
      </c>
      <c r="H745" s="1" t="s">
        <v>38</v>
      </c>
      <c r="I745" s="1" t="s">
        <v>45</v>
      </c>
      <c r="J745" s="1">
        <v>18</v>
      </c>
      <c r="K745" s="1">
        <v>230</v>
      </c>
      <c r="L745" s="1" t="s">
        <v>52</v>
      </c>
      <c r="M745" s="1">
        <v>90</v>
      </c>
      <c r="N745" s="1">
        <v>60</v>
      </c>
      <c r="O745" s="1">
        <v>230</v>
      </c>
      <c r="P745" s="1">
        <v>116</v>
      </c>
      <c r="Q745" s="9">
        <f>Coffee_chain[[#This Row],[Other Expenses]]+Coffee_chain[[#This Row],[Cogs]]+Coffee_chain[[#This Row],[Marketing]]</f>
        <v>299</v>
      </c>
      <c r="R745" s="10">
        <f>(SUM(Coffee_chain[[#This Row],[Profit]])/SUM(Coffee_chain[[#This Row],[Sales]]))</f>
        <v>7.8260869565217397E-2</v>
      </c>
      <c r="S745">
        <f>Coffee_chain[[#This Row],[Target COGS]]-Coffee_chain[[#This Row],[Cogs]]</f>
        <v>-6</v>
      </c>
      <c r="T745" s="13">
        <f>Coffee_chain[[#This Row],[Target Profit]]-Coffee_chain[[#This Row],[Profit]]</f>
        <v>42</v>
      </c>
      <c r="U745">
        <f>Coffee_chain[[#This Row],[Target Sales]]-Coffee_chain[[#This Row],[Sales]]</f>
        <v>0</v>
      </c>
      <c r="V745" s="42"/>
    </row>
    <row r="746" spans="1:22" ht="14.25" customHeight="1" x14ac:dyDescent="0.3">
      <c r="A746" s="1">
        <v>314</v>
      </c>
      <c r="B746" s="1">
        <v>40</v>
      </c>
      <c r="C746" s="2">
        <v>41183</v>
      </c>
      <c r="D746" s="1" t="s">
        <v>32</v>
      </c>
      <c r="E746" s="1" t="s">
        <v>17</v>
      </c>
      <c r="F746" s="1">
        <v>11</v>
      </c>
      <c r="G746" s="1" t="s">
        <v>33</v>
      </c>
      <c r="H746" s="1" t="s">
        <v>34</v>
      </c>
      <c r="I746" s="1" t="s">
        <v>46</v>
      </c>
      <c r="J746" s="1">
        <v>36</v>
      </c>
      <c r="K746" s="1">
        <v>99</v>
      </c>
      <c r="L746" s="1" t="s">
        <v>51</v>
      </c>
      <c r="M746" s="1">
        <v>50</v>
      </c>
      <c r="N746" s="1">
        <v>90</v>
      </c>
      <c r="O746" s="1">
        <v>140</v>
      </c>
      <c r="P746" s="1">
        <v>23</v>
      </c>
      <c r="Q746" s="9">
        <f>Coffee_chain[[#This Row],[Other Expenses]]+Coffee_chain[[#This Row],[Cogs]]+Coffee_chain[[#This Row],[Marketing]]</f>
        <v>74</v>
      </c>
      <c r="R746" s="10">
        <f>(SUM(Coffee_chain[[#This Row],[Profit]])/SUM(Coffee_chain[[#This Row],[Sales]]))</f>
        <v>0.36363636363636365</v>
      </c>
      <c r="S746">
        <f>Coffee_chain[[#This Row],[Target COGS]]-Coffee_chain[[#This Row],[Cogs]]</f>
        <v>10</v>
      </c>
      <c r="T746" s="13">
        <f>Coffee_chain[[#This Row],[Target Profit]]-Coffee_chain[[#This Row],[Profit]]</f>
        <v>54</v>
      </c>
      <c r="U746">
        <f>Coffee_chain[[#This Row],[Target Sales]]-Coffee_chain[[#This Row],[Sales]]</f>
        <v>41</v>
      </c>
      <c r="V746" s="42"/>
    </row>
    <row r="747" spans="1:22" ht="14.25" customHeight="1" x14ac:dyDescent="0.3">
      <c r="A747" s="1">
        <v>608</v>
      </c>
      <c r="B747" s="1">
        <v>80</v>
      </c>
      <c r="C747" s="2">
        <v>41183</v>
      </c>
      <c r="D747" s="1" t="s">
        <v>32</v>
      </c>
      <c r="E747" s="1" t="s">
        <v>17</v>
      </c>
      <c r="F747" s="1">
        <v>24</v>
      </c>
      <c r="G747" s="1" t="s">
        <v>33</v>
      </c>
      <c r="H747" s="1" t="s">
        <v>34</v>
      </c>
      <c r="I747" s="1" t="s">
        <v>46</v>
      </c>
      <c r="J747" s="1">
        <v>48</v>
      </c>
      <c r="K747" s="1">
        <v>174</v>
      </c>
      <c r="L747" s="1" t="s">
        <v>52</v>
      </c>
      <c r="M747" s="1">
        <v>110</v>
      </c>
      <c r="N747" s="1">
        <v>120</v>
      </c>
      <c r="O747" s="1">
        <v>250</v>
      </c>
      <c r="P747" s="1">
        <v>46</v>
      </c>
      <c r="Q747" s="9">
        <f>Coffee_chain[[#This Row],[Other Expenses]]+Coffee_chain[[#This Row],[Cogs]]+Coffee_chain[[#This Row],[Marketing]]</f>
        <v>150</v>
      </c>
      <c r="R747" s="10">
        <f>(SUM(Coffee_chain[[#This Row],[Profit]])/SUM(Coffee_chain[[#This Row],[Sales]]))</f>
        <v>0.27586206896551724</v>
      </c>
      <c r="S747">
        <f>Coffee_chain[[#This Row],[Target COGS]]-Coffee_chain[[#This Row],[Cogs]]</f>
        <v>30</v>
      </c>
      <c r="T747" s="13">
        <f>Coffee_chain[[#This Row],[Target Profit]]-Coffee_chain[[#This Row],[Profit]]</f>
        <v>72</v>
      </c>
      <c r="U747">
        <f>Coffee_chain[[#This Row],[Target Sales]]-Coffee_chain[[#This Row],[Sales]]</f>
        <v>76</v>
      </c>
      <c r="V747" s="42"/>
    </row>
    <row r="748" spans="1:22" ht="14.25" customHeight="1" x14ac:dyDescent="0.3">
      <c r="A748" s="1">
        <v>712</v>
      </c>
      <c r="B748" s="1">
        <v>257</v>
      </c>
      <c r="C748" s="2">
        <v>41183</v>
      </c>
      <c r="D748" s="1" t="s">
        <v>32</v>
      </c>
      <c r="E748" s="1" t="s">
        <v>17</v>
      </c>
      <c r="F748" s="1">
        <v>84</v>
      </c>
      <c r="G748" s="1" t="s">
        <v>18</v>
      </c>
      <c r="H748" s="1" t="s">
        <v>19</v>
      </c>
      <c r="I748" s="1" t="s">
        <v>50</v>
      </c>
      <c r="J748" s="1">
        <v>224</v>
      </c>
      <c r="K748" s="1">
        <v>598</v>
      </c>
      <c r="L748" s="1" t="s">
        <v>36</v>
      </c>
      <c r="M748" s="1">
        <v>200</v>
      </c>
      <c r="N748" s="1">
        <v>210</v>
      </c>
      <c r="O748" s="1">
        <v>480</v>
      </c>
      <c r="P748" s="1">
        <v>117</v>
      </c>
      <c r="Q748" s="9">
        <f>Coffee_chain[[#This Row],[Other Expenses]]+Coffee_chain[[#This Row],[Cogs]]+Coffee_chain[[#This Row],[Marketing]]</f>
        <v>458</v>
      </c>
      <c r="R748" s="10">
        <f>(SUM(Coffee_chain[[#This Row],[Profit]])/SUM(Coffee_chain[[#This Row],[Sales]]))</f>
        <v>0.37458193979933108</v>
      </c>
      <c r="S748">
        <f>Coffee_chain[[#This Row],[Target COGS]]-Coffee_chain[[#This Row],[Cogs]]</f>
        <v>-57</v>
      </c>
      <c r="T748" s="13">
        <f>Coffee_chain[[#This Row],[Target Profit]]-Coffee_chain[[#This Row],[Profit]]</f>
        <v>-14</v>
      </c>
      <c r="U748">
        <f>Coffee_chain[[#This Row],[Target Sales]]-Coffee_chain[[#This Row],[Sales]]</f>
        <v>-118</v>
      </c>
      <c r="V748" s="42"/>
    </row>
    <row r="749" spans="1:22" ht="14.25" customHeight="1" x14ac:dyDescent="0.3">
      <c r="A749" s="1">
        <v>641</v>
      </c>
      <c r="B749" s="1">
        <v>122</v>
      </c>
      <c r="C749" s="2">
        <v>41183</v>
      </c>
      <c r="D749" s="1" t="s">
        <v>32</v>
      </c>
      <c r="E749" s="1" t="s">
        <v>17</v>
      </c>
      <c r="F749" s="1">
        <v>39</v>
      </c>
      <c r="G749" s="1" t="s">
        <v>18</v>
      </c>
      <c r="H749" s="1" t="s">
        <v>19</v>
      </c>
      <c r="I749" s="1" t="s">
        <v>20</v>
      </c>
      <c r="J749" s="1">
        <v>114</v>
      </c>
      <c r="K749" s="1">
        <v>298</v>
      </c>
      <c r="L749" s="1" t="s">
        <v>36</v>
      </c>
      <c r="M749" s="1">
        <v>90</v>
      </c>
      <c r="N749" s="1">
        <v>130</v>
      </c>
      <c r="O749" s="1">
        <v>240</v>
      </c>
      <c r="P749" s="1">
        <v>62</v>
      </c>
      <c r="Q749" s="9">
        <f>Coffee_chain[[#This Row],[Other Expenses]]+Coffee_chain[[#This Row],[Cogs]]+Coffee_chain[[#This Row],[Marketing]]</f>
        <v>223</v>
      </c>
      <c r="R749" s="10">
        <f>(SUM(Coffee_chain[[#This Row],[Profit]])/SUM(Coffee_chain[[#This Row],[Sales]]))</f>
        <v>0.3825503355704698</v>
      </c>
      <c r="S749">
        <f>Coffee_chain[[#This Row],[Target COGS]]-Coffee_chain[[#This Row],[Cogs]]</f>
        <v>-32</v>
      </c>
      <c r="T749" s="13">
        <f>Coffee_chain[[#This Row],[Target Profit]]-Coffee_chain[[#This Row],[Profit]]</f>
        <v>16</v>
      </c>
      <c r="U749">
        <f>Coffee_chain[[#This Row],[Target Sales]]-Coffee_chain[[#This Row],[Sales]]</f>
        <v>-58</v>
      </c>
      <c r="V749" s="42"/>
    </row>
    <row r="750" spans="1:22" ht="14.25" customHeight="1" x14ac:dyDescent="0.3">
      <c r="A750" s="1">
        <v>573</v>
      </c>
      <c r="B750" s="1">
        <v>86</v>
      </c>
      <c r="C750" s="2">
        <v>41183</v>
      </c>
      <c r="D750" s="1" t="s">
        <v>32</v>
      </c>
      <c r="E750" s="1" t="s">
        <v>17</v>
      </c>
      <c r="F750" s="1">
        <v>26</v>
      </c>
      <c r="G750" s="1" t="s">
        <v>18</v>
      </c>
      <c r="H750" s="1" t="s">
        <v>19</v>
      </c>
      <c r="I750" s="1" t="s">
        <v>20</v>
      </c>
      <c r="J750" s="1">
        <v>-26</v>
      </c>
      <c r="K750" s="1">
        <v>109</v>
      </c>
      <c r="L750" s="1" t="s">
        <v>51</v>
      </c>
      <c r="M750" s="1">
        <v>60</v>
      </c>
      <c r="N750" s="1">
        <v>10</v>
      </c>
      <c r="O750" s="1">
        <v>80</v>
      </c>
      <c r="P750" s="1">
        <v>49</v>
      </c>
      <c r="Q750" s="9">
        <f>Coffee_chain[[#This Row],[Other Expenses]]+Coffee_chain[[#This Row],[Cogs]]+Coffee_chain[[#This Row],[Marketing]]</f>
        <v>161</v>
      </c>
      <c r="R750" s="10">
        <f>(SUM(Coffee_chain[[#This Row],[Profit]])/SUM(Coffee_chain[[#This Row],[Sales]]))</f>
        <v>-0.23853211009174313</v>
      </c>
      <c r="S750">
        <f>Coffee_chain[[#This Row],[Target COGS]]-Coffee_chain[[#This Row],[Cogs]]</f>
        <v>-26</v>
      </c>
      <c r="T750" s="13">
        <f>Coffee_chain[[#This Row],[Target Profit]]-Coffee_chain[[#This Row],[Profit]]</f>
        <v>36</v>
      </c>
      <c r="U750">
        <f>Coffee_chain[[#This Row],[Target Sales]]-Coffee_chain[[#This Row],[Sales]]</f>
        <v>-29</v>
      </c>
      <c r="V750" s="42"/>
    </row>
    <row r="751" spans="1:22" ht="14.25" customHeight="1" x14ac:dyDescent="0.3">
      <c r="A751" s="1">
        <v>563</v>
      </c>
      <c r="B751" s="1">
        <v>239</v>
      </c>
      <c r="C751" s="2">
        <v>41183</v>
      </c>
      <c r="D751" s="1" t="s">
        <v>32</v>
      </c>
      <c r="E751" s="1" t="s">
        <v>17</v>
      </c>
      <c r="F751" s="1">
        <v>66</v>
      </c>
      <c r="G751" s="1" t="s">
        <v>18</v>
      </c>
      <c r="H751" s="1" t="s">
        <v>26</v>
      </c>
      <c r="I751" s="1" t="s">
        <v>27</v>
      </c>
      <c r="J751" s="1">
        <v>149</v>
      </c>
      <c r="K751" s="1">
        <v>478</v>
      </c>
      <c r="L751" s="1" t="s">
        <v>36</v>
      </c>
      <c r="M751" s="1">
        <v>170</v>
      </c>
      <c r="N751" s="1">
        <v>110</v>
      </c>
      <c r="O751" s="1">
        <v>340</v>
      </c>
      <c r="P751" s="1">
        <v>90</v>
      </c>
      <c r="Q751" s="9">
        <f>Coffee_chain[[#This Row],[Other Expenses]]+Coffee_chain[[#This Row],[Cogs]]+Coffee_chain[[#This Row],[Marketing]]</f>
        <v>395</v>
      </c>
      <c r="R751" s="10">
        <f>(SUM(Coffee_chain[[#This Row],[Profit]])/SUM(Coffee_chain[[#This Row],[Sales]]))</f>
        <v>0.31171548117154813</v>
      </c>
      <c r="S751">
        <f>Coffee_chain[[#This Row],[Target COGS]]-Coffee_chain[[#This Row],[Cogs]]</f>
        <v>-69</v>
      </c>
      <c r="T751" s="13">
        <f>Coffee_chain[[#This Row],[Target Profit]]-Coffee_chain[[#This Row],[Profit]]</f>
        <v>-39</v>
      </c>
      <c r="U751">
        <f>Coffee_chain[[#This Row],[Target Sales]]-Coffee_chain[[#This Row],[Sales]]</f>
        <v>-138</v>
      </c>
      <c r="V751" s="42"/>
    </row>
    <row r="752" spans="1:22" ht="14.25" customHeight="1" x14ac:dyDescent="0.3">
      <c r="A752" s="1">
        <v>563</v>
      </c>
      <c r="B752" s="1">
        <v>255</v>
      </c>
      <c r="C752" s="2">
        <v>41183</v>
      </c>
      <c r="D752" s="1" t="s">
        <v>32</v>
      </c>
      <c r="E752" s="1" t="s">
        <v>17</v>
      </c>
      <c r="F752" s="1">
        <v>96</v>
      </c>
      <c r="G752" s="1" t="s">
        <v>18</v>
      </c>
      <c r="H752" s="1" t="s">
        <v>26</v>
      </c>
      <c r="I752" s="1" t="s">
        <v>54</v>
      </c>
      <c r="J752" s="1">
        <v>183</v>
      </c>
      <c r="K752" s="1">
        <v>567</v>
      </c>
      <c r="L752" s="1" t="s">
        <v>36</v>
      </c>
      <c r="M752" s="1">
        <v>170</v>
      </c>
      <c r="N752" s="1">
        <v>130</v>
      </c>
      <c r="O752" s="1">
        <v>400</v>
      </c>
      <c r="P752" s="1">
        <v>129</v>
      </c>
      <c r="Q752" s="9">
        <f>Coffee_chain[[#This Row],[Other Expenses]]+Coffee_chain[[#This Row],[Cogs]]+Coffee_chain[[#This Row],[Marketing]]</f>
        <v>480</v>
      </c>
      <c r="R752" s="10">
        <f>(SUM(Coffee_chain[[#This Row],[Profit]])/SUM(Coffee_chain[[#This Row],[Sales]]))</f>
        <v>0.32275132275132273</v>
      </c>
      <c r="S752">
        <f>Coffee_chain[[#This Row],[Target COGS]]-Coffee_chain[[#This Row],[Cogs]]</f>
        <v>-85</v>
      </c>
      <c r="T752" s="13">
        <f>Coffee_chain[[#This Row],[Target Profit]]-Coffee_chain[[#This Row],[Profit]]</f>
        <v>-53</v>
      </c>
      <c r="U752">
        <f>Coffee_chain[[#This Row],[Target Sales]]-Coffee_chain[[#This Row],[Sales]]</f>
        <v>-167</v>
      </c>
      <c r="V752" s="42"/>
    </row>
    <row r="753" spans="1:22" ht="14.25" customHeight="1" x14ac:dyDescent="0.3">
      <c r="A753" s="1">
        <v>417</v>
      </c>
      <c r="B753" s="1">
        <v>25</v>
      </c>
      <c r="C753" s="2">
        <v>41183</v>
      </c>
      <c r="D753" s="1" t="s">
        <v>32</v>
      </c>
      <c r="E753" s="1" t="s">
        <v>17</v>
      </c>
      <c r="F753" s="1">
        <v>9</v>
      </c>
      <c r="G753" s="1" t="s">
        <v>18</v>
      </c>
      <c r="H753" s="1" t="s">
        <v>26</v>
      </c>
      <c r="I753" s="1" t="s">
        <v>54</v>
      </c>
      <c r="J753" s="1">
        <v>-11</v>
      </c>
      <c r="K753" s="1">
        <v>56</v>
      </c>
      <c r="L753" s="1" t="s">
        <v>51</v>
      </c>
      <c r="M753" s="1">
        <v>10</v>
      </c>
      <c r="N753" s="1">
        <v>0</v>
      </c>
      <c r="O753" s="1">
        <v>30</v>
      </c>
      <c r="P753" s="1">
        <v>42</v>
      </c>
      <c r="Q753" s="9">
        <f>Coffee_chain[[#This Row],[Other Expenses]]+Coffee_chain[[#This Row],[Cogs]]+Coffee_chain[[#This Row],[Marketing]]</f>
        <v>76</v>
      </c>
      <c r="R753" s="10">
        <f>(SUM(Coffee_chain[[#This Row],[Profit]])/SUM(Coffee_chain[[#This Row],[Sales]]))</f>
        <v>-0.19642857142857142</v>
      </c>
      <c r="S753">
        <f>Coffee_chain[[#This Row],[Target COGS]]-Coffee_chain[[#This Row],[Cogs]]</f>
        <v>-15</v>
      </c>
      <c r="T753" s="13">
        <f>Coffee_chain[[#This Row],[Target Profit]]-Coffee_chain[[#This Row],[Profit]]</f>
        <v>11</v>
      </c>
      <c r="U753">
        <f>Coffee_chain[[#This Row],[Target Sales]]-Coffee_chain[[#This Row],[Sales]]</f>
        <v>-26</v>
      </c>
      <c r="V753" s="42"/>
    </row>
    <row r="754" spans="1:22" ht="14.25" customHeight="1" x14ac:dyDescent="0.3">
      <c r="A754" s="1">
        <v>970</v>
      </c>
      <c r="B754" s="1">
        <v>81</v>
      </c>
      <c r="C754" s="2">
        <v>41214</v>
      </c>
      <c r="D754" s="1" t="s">
        <v>16</v>
      </c>
      <c r="E754" s="1" t="s">
        <v>17</v>
      </c>
      <c r="F754" s="1">
        <v>22</v>
      </c>
      <c r="G754" s="1" t="s">
        <v>33</v>
      </c>
      <c r="H754" s="1" t="s">
        <v>38</v>
      </c>
      <c r="I754" s="1" t="s">
        <v>39</v>
      </c>
      <c r="J754" s="1">
        <v>84</v>
      </c>
      <c r="K754" s="1">
        <v>198</v>
      </c>
      <c r="L754" s="1" t="s">
        <v>21</v>
      </c>
      <c r="M754" s="1">
        <v>80</v>
      </c>
      <c r="N754" s="1">
        <v>80</v>
      </c>
      <c r="O754" s="1">
        <v>190</v>
      </c>
      <c r="P754" s="1">
        <v>33</v>
      </c>
      <c r="Q754" s="9">
        <f>Coffee_chain[[#This Row],[Other Expenses]]+Coffee_chain[[#This Row],[Cogs]]+Coffee_chain[[#This Row],[Marketing]]</f>
        <v>136</v>
      </c>
      <c r="R754" s="10">
        <f>(SUM(Coffee_chain[[#This Row],[Profit]])/SUM(Coffee_chain[[#This Row],[Sales]]))</f>
        <v>0.42424242424242425</v>
      </c>
      <c r="S754">
        <f>Coffee_chain[[#This Row],[Target COGS]]-Coffee_chain[[#This Row],[Cogs]]</f>
        <v>-1</v>
      </c>
      <c r="T754" s="13">
        <f>Coffee_chain[[#This Row],[Target Profit]]-Coffee_chain[[#This Row],[Profit]]</f>
        <v>-4</v>
      </c>
      <c r="U754">
        <f>Coffee_chain[[#This Row],[Target Sales]]-Coffee_chain[[#This Row],[Sales]]</f>
        <v>-8</v>
      </c>
      <c r="V754" s="42"/>
    </row>
    <row r="755" spans="1:22" ht="14.25" customHeight="1" x14ac:dyDescent="0.3">
      <c r="A755" s="1">
        <v>815</v>
      </c>
      <c r="B755" s="1">
        <v>113</v>
      </c>
      <c r="C755" s="2">
        <v>41214</v>
      </c>
      <c r="D755" s="1" t="s">
        <v>16</v>
      </c>
      <c r="E755" s="1" t="s">
        <v>17</v>
      </c>
      <c r="F755" s="1">
        <v>36</v>
      </c>
      <c r="G755" s="1" t="s">
        <v>33</v>
      </c>
      <c r="H755" s="1" t="s">
        <v>38</v>
      </c>
      <c r="I755" s="1" t="s">
        <v>39</v>
      </c>
      <c r="J755" s="1">
        <v>106</v>
      </c>
      <c r="K755" s="1">
        <v>278</v>
      </c>
      <c r="L755" s="1" t="s">
        <v>56</v>
      </c>
      <c r="M755" s="1">
        <v>110</v>
      </c>
      <c r="N755" s="1">
        <v>110</v>
      </c>
      <c r="O755" s="1">
        <v>270</v>
      </c>
      <c r="P755" s="1">
        <v>59</v>
      </c>
      <c r="Q755" s="9">
        <f>Coffee_chain[[#This Row],[Other Expenses]]+Coffee_chain[[#This Row],[Cogs]]+Coffee_chain[[#This Row],[Marketing]]</f>
        <v>208</v>
      </c>
      <c r="R755" s="10">
        <f>(SUM(Coffee_chain[[#This Row],[Profit]])/SUM(Coffee_chain[[#This Row],[Sales]]))</f>
        <v>0.38129496402877699</v>
      </c>
      <c r="S755">
        <f>Coffee_chain[[#This Row],[Target COGS]]-Coffee_chain[[#This Row],[Cogs]]</f>
        <v>-3</v>
      </c>
      <c r="T755" s="13">
        <f>Coffee_chain[[#This Row],[Target Profit]]-Coffee_chain[[#This Row],[Profit]]</f>
        <v>4</v>
      </c>
      <c r="U755">
        <f>Coffee_chain[[#This Row],[Target Sales]]-Coffee_chain[[#This Row],[Sales]]</f>
        <v>-8</v>
      </c>
      <c r="V755" s="42"/>
    </row>
    <row r="756" spans="1:22" ht="14.25" customHeight="1" x14ac:dyDescent="0.3">
      <c r="A756" s="1">
        <v>303</v>
      </c>
      <c r="B756" s="1">
        <v>75</v>
      </c>
      <c r="C756" s="2">
        <v>41214</v>
      </c>
      <c r="D756" s="1" t="s">
        <v>16</v>
      </c>
      <c r="E756" s="1" t="s">
        <v>17</v>
      </c>
      <c r="F756" s="1">
        <v>24</v>
      </c>
      <c r="G756" s="1" t="s">
        <v>33</v>
      </c>
      <c r="H756" s="1" t="s">
        <v>34</v>
      </c>
      <c r="I756" s="1" t="s">
        <v>35</v>
      </c>
      <c r="J756" s="1">
        <v>58</v>
      </c>
      <c r="K756" s="1">
        <v>189</v>
      </c>
      <c r="L756" s="1" t="s">
        <v>21</v>
      </c>
      <c r="M756" s="1">
        <v>90</v>
      </c>
      <c r="N756" s="1">
        <v>100</v>
      </c>
      <c r="O756" s="1">
        <v>240</v>
      </c>
      <c r="P756" s="1">
        <v>56</v>
      </c>
      <c r="Q756" s="9">
        <f>Coffee_chain[[#This Row],[Other Expenses]]+Coffee_chain[[#This Row],[Cogs]]+Coffee_chain[[#This Row],[Marketing]]</f>
        <v>155</v>
      </c>
      <c r="R756" s="10">
        <f>(SUM(Coffee_chain[[#This Row],[Profit]])/SUM(Coffee_chain[[#This Row],[Sales]]))</f>
        <v>0.30687830687830686</v>
      </c>
      <c r="S756">
        <f>Coffee_chain[[#This Row],[Target COGS]]-Coffee_chain[[#This Row],[Cogs]]</f>
        <v>15</v>
      </c>
      <c r="T756" s="13">
        <f>Coffee_chain[[#This Row],[Target Profit]]-Coffee_chain[[#This Row],[Profit]]</f>
        <v>42</v>
      </c>
      <c r="U756">
        <f>Coffee_chain[[#This Row],[Target Sales]]-Coffee_chain[[#This Row],[Sales]]</f>
        <v>51</v>
      </c>
      <c r="V756" s="42"/>
    </row>
    <row r="757" spans="1:22" ht="14.25" customHeight="1" x14ac:dyDescent="0.3">
      <c r="A757" s="1">
        <v>847</v>
      </c>
      <c r="B757" s="1">
        <v>211</v>
      </c>
      <c r="C757" s="2">
        <v>41214</v>
      </c>
      <c r="D757" s="1" t="s">
        <v>16</v>
      </c>
      <c r="E757" s="1" t="s">
        <v>17</v>
      </c>
      <c r="F757" s="1">
        <v>59</v>
      </c>
      <c r="G757" s="1" t="s">
        <v>33</v>
      </c>
      <c r="H757" s="1" t="s">
        <v>34</v>
      </c>
      <c r="I757" s="1" t="s">
        <v>35</v>
      </c>
      <c r="J757" s="1">
        <v>129</v>
      </c>
      <c r="K757" s="1">
        <v>423</v>
      </c>
      <c r="L757" s="1" t="s">
        <v>56</v>
      </c>
      <c r="M757" s="1">
        <v>270</v>
      </c>
      <c r="N757" s="1">
        <v>200</v>
      </c>
      <c r="O757" s="1">
        <v>540</v>
      </c>
      <c r="P757" s="1">
        <v>83</v>
      </c>
      <c r="Q757" s="9">
        <f>Coffee_chain[[#This Row],[Other Expenses]]+Coffee_chain[[#This Row],[Cogs]]+Coffee_chain[[#This Row],[Marketing]]</f>
        <v>353</v>
      </c>
      <c r="R757" s="10">
        <f>(SUM(Coffee_chain[[#This Row],[Profit]])/SUM(Coffee_chain[[#This Row],[Sales]]))</f>
        <v>0.30496453900709219</v>
      </c>
      <c r="S757">
        <f>Coffee_chain[[#This Row],[Target COGS]]-Coffee_chain[[#This Row],[Cogs]]</f>
        <v>59</v>
      </c>
      <c r="T757" s="13">
        <f>Coffee_chain[[#This Row],[Target Profit]]-Coffee_chain[[#This Row],[Profit]]</f>
        <v>71</v>
      </c>
      <c r="U757">
        <f>Coffee_chain[[#This Row],[Target Sales]]-Coffee_chain[[#This Row],[Sales]]</f>
        <v>117</v>
      </c>
      <c r="V757" s="42"/>
    </row>
    <row r="758" spans="1:22" ht="14.25" customHeight="1" x14ac:dyDescent="0.3">
      <c r="A758" s="1">
        <v>970</v>
      </c>
      <c r="B758" s="1">
        <v>118</v>
      </c>
      <c r="C758" s="2">
        <v>41214</v>
      </c>
      <c r="D758" s="1" t="s">
        <v>16</v>
      </c>
      <c r="E758" s="1" t="s">
        <v>17</v>
      </c>
      <c r="F758" s="1">
        <v>33</v>
      </c>
      <c r="G758" s="1" t="s">
        <v>33</v>
      </c>
      <c r="H758" s="1" t="s">
        <v>38</v>
      </c>
      <c r="I758" s="1" t="s">
        <v>43</v>
      </c>
      <c r="J758" s="1">
        <v>128</v>
      </c>
      <c r="K758" s="1">
        <v>290</v>
      </c>
      <c r="L758" s="1" t="s">
        <v>21</v>
      </c>
      <c r="M758" s="1">
        <v>110</v>
      </c>
      <c r="N758" s="1">
        <v>130</v>
      </c>
      <c r="O758" s="1">
        <v>280</v>
      </c>
      <c r="P758" s="1">
        <v>44</v>
      </c>
      <c r="Q758" s="9">
        <f>Coffee_chain[[#This Row],[Other Expenses]]+Coffee_chain[[#This Row],[Cogs]]+Coffee_chain[[#This Row],[Marketing]]</f>
        <v>195</v>
      </c>
      <c r="R758" s="10">
        <f>(SUM(Coffee_chain[[#This Row],[Profit]])/SUM(Coffee_chain[[#This Row],[Sales]]))</f>
        <v>0.44137931034482758</v>
      </c>
      <c r="S758">
        <f>Coffee_chain[[#This Row],[Target COGS]]-Coffee_chain[[#This Row],[Cogs]]</f>
        <v>-8</v>
      </c>
      <c r="T758" s="13">
        <f>Coffee_chain[[#This Row],[Target Profit]]-Coffee_chain[[#This Row],[Profit]]</f>
        <v>2</v>
      </c>
      <c r="U758">
        <f>Coffee_chain[[#This Row],[Target Sales]]-Coffee_chain[[#This Row],[Sales]]</f>
        <v>-10</v>
      </c>
      <c r="V758" s="42"/>
    </row>
    <row r="759" spans="1:22" ht="14.25" customHeight="1" x14ac:dyDescent="0.3">
      <c r="A759" s="1">
        <v>815</v>
      </c>
      <c r="B759" s="1">
        <v>173</v>
      </c>
      <c r="C759" s="2">
        <v>41214</v>
      </c>
      <c r="D759" s="1" t="s">
        <v>16</v>
      </c>
      <c r="E759" s="1" t="s">
        <v>17</v>
      </c>
      <c r="F759" s="1">
        <v>57</v>
      </c>
      <c r="G759" s="1" t="s">
        <v>33</v>
      </c>
      <c r="H759" s="1" t="s">
        <v>38</v>
      </c>
      <c r="I759" s="1" t="s">
        <v>45</v>
      </c>
      <c r="J759" s="1">
        <v>139</v>
      </c>
      <c r="K759" s="1">
        <v>412</v>
      </c>
      <c r="L759" s="1" t="s">
        <v>56</v>
      </c>
      <c r="M759" s="1">
        <v>170</v>
      </c>
      <c r="N759" s="1">
        <v>140</v>
      </c>
      <c r="O759" s="1">
        <v>400</v>
      </c>
      <c r="P759" s="1">
        <v>100</v>
      </c>
      <c r="Q759" s="9">
        <f>Coffee_chain[[#This Row],[Other Expenses]]+Coffee_chain[[#This Row],[Cogs]]+Coffee_chain[[#This Row],[Marketing]]</f>
        <v>330</v>
      </c>
      <c r="R759" s="10">
        <f>(SUM(Coffee_chain[[#This Row],[Profit]])/SUM(Coffee_chain[[#This Row],[Sales]]))</f>
        <v>0.33737864077669905</v>
      </c>
      <c r="S759">
        <f>Coffee_chain[[#This Row],[Target COGS]]-Coffee_chain[[#This Row],[Cogs]]</f>
        <v>-3</v>
      </c>
      <c r="T759" s="13">
        <f>Coffee_chain[[#This Row],[Target Profit]]-Coffee_chain[[#This Row],[Profit]]</f>
        <v>1</v>
      </c>
      <c r="U759">
        <f>Coffee_chain[[#This Row],[Target Sales]]-Coffee_chain[[#This Row],[Sales]]</f>
        <v>-12</v>
      </c>
      <c r="V759" s="42"/>
    </row>
    <row r="760" spans="1:22" ht="14.25" customHeight="1" x14ac:dyDescent="0.3">
      <c r="A760" s="1">
        <v>303</v>
      </c>
      <c r="B760" s="1">
        <v>50</v>
      </c>
      <c r="C760" s="2">
        <v>41214</v>
      </c>
      <c r="D760" s="1" t="s">
        <v>16</v>
      </c>
      <c r="E760" s="1" t="s">
        <v>17</v>
      </c>
      <c r="F760" s="1">
        <v>14</v>
      </c>
      <c r="G760" s="1" t="s">
        <v>33</v>
      </c>
      <c r="H760" s="1" t="s">
        <v>34</v>
      </c>
      <c r="I760" s="1" t="s">
        <v>46</v>
      </c>
      <c r="J760" s="1">
        <v>48</v>
      </c>
      <c r="K760" s="1">
        <v>123</v>
      </c>
      <c r="L760" s="1" t="s">
        <v>21</v>
      </c>
      <c r="M760" s="1">
        <v>60</v>
      </c>
      <c r="N760" s="1">
        <v>70</v>
      </c>
      <c r="O760" s="1">
        <v>150</v>
      </c>
      <c r="P760" s="1">
        <v>25</v>
      </c>
      <c r="Q760" s="9">
        <f>Coffee_chain[[#This Row],[Other Expenses]]+Coffee_chain[[#This Row],[Cogs]]+Coffee_chain[[#This Row],[Marketing]]</f>
        <v>89</v>
      </c>
      <c r="R760" s="10">
        <f>(SUM(Coffee_chain[[#This Row],[Profit]])/SUM(Coffee_chain[[#This Row],[Sales]]))</f>
        <v>0.3902439024390244</v>
      </c>
      <c r="S760">
        <f>Coffee_chain[[#This Row],[Target COGS]]-Coffee_chain[[#This Row],[Cogs]]</f>
        <v>10</v>
      </c>
      <c r="T760" s="13">
        <f>Coffee_chain[[#This Row],[Target Profit]]-Coffee_chain[[#This Row],[Profit]]</f>
        <v>22</v>
      </c>
      <c r="U760">
        <f>Coffee_chain[[#This Row],[Target Sales]]-Coffee_chain[[#This Row],[Sales]]</f>
        <v>27</v>
      </c>
      <c r="V760" s="42"/>
    </row>
    <row r="761" spans="1:22" ht="14.25" customHeight="1" x14ac:dyDescent="0.3">
      <c r="A761" s="1">
        <v>224</v>
      </c>
      <c r="B761" s="1">
        <v>228</v>
      </c>
      <c r="C761" s="2">
        <v>41214</v>
      </c>
      <c r="D761" s="1" t="s">
        <v>16</v>
      </c>
      <c r="E761" s="1" t="s">
        <v>17</v>
      </c>
      <c r="F761" s="1">
        <v>75</v>
      </c>
      <c r="G761" s="1" t="s">
        <v>33</v>
      </c>
      <c r="H761" s="1" t="s">
        <v>34</v>
      </c>
      <c r="I761" s="1" t="s">
        <v>46</v>
      </c>
      <c r="J761" s="1">
        <v>196</v>
      </c>
      <c r="K761" s="1">
        <v>532</v>
      </c>
      <c r="L761" s="1" t="s">
        <v>56</v>
      </c>
      <c r="M761" s="1">
        <v>290</v>
      </c>
      <c r="N761" s="1">
        <v>290</v>
      </c>
      <c r="O761" s="1">
        <v>680</v>
      </c>
      <c r="P761" s="1">
        <v>108</v>
      </c>
      <c r="Q761" s="9">
        <f>Coffee_chain[[#This Row],[Other Expenses]]+Coffee_chain[[#This Row],[Cogs]]+Coffee_chain[[#This Row],[Marketing]]</f>
        <v>411</v>
      </c>
      <c r="R761" s="10">
        <f>(SUM(Coffee_chain[[#This Row],[Profit]])/SUM(Coffee_chain[[#This Row],[Sales]]))</f>
        <v>0.36842105263157893</v>
      </c>
      <c r="S761">
        <f>Coffee_chain[[#This Row],[Target COGS]]-Coffee_chain[[#This Row],[Cogs]]</f>
        <v>62</v>
      </c>
      <c r="T761" s="13">
        <f>Coffee_chain[[#This Row],[Target Profit]]-Coffee_chain[[#This Row],[Profit]]</f>
        <v>94</v>
      </c>
      <c r="U761">
        <f>Coffee_chain[[#This Row],[Target Sales]]-Coffee_chain[[#This Row],[Sales]]</f>
        <v>148</v>
      </c>
      <c r="V761" s="42"/>
    </row>
    <row r="762" spans="1:22" ht="14.25" customHeight="1" x14ac:dyDescent="0.3">
      <c r="A762" s="1">
        <v>440</v>
      </c>
      <c r="B762" s="1">
        <v>181</v>
      </c>
      <c r="C762" s="2">
        <v>41214</v>
      </c>
      <c r="D762" s="1" t="s">
        <v>16</v>
      </c>
      <c r="E762" s="1" t="s">
        <v>17</v>
      </c>
      <c r="F762" s="1">
        <v>50</v>
      </c>
      <c r="G762" s="1" t="s">
        <v>33</v>
      </c>
      <c r="H762" s="1" t="s">
        <v>34</v>
      </c>
      <c r="I762" s="1" t="s">
        <v>46</v>
      </c>
      <c r="J762" s="1">
        <v>107</v>
      </c>
      <c r="K762" s="1">
        <v>363</v>
      </c>
      <c r="L762" s="1" t="s">
        <v>58</v>
      </c>
      <c r="M762" s="1">
        <v>230</v>
      </c>
      <c r="N762" s="1">
        <v>170</v>
      </c>
      <c r="O762" s="1">
        <v>460</v>
      </c>
      <c r="P762" s="1">
        <v>75</v>
      </c>
      <c r="Q762" s="9">
        <f>Coffee_chain[[#This Row],[Other Expenses]]+Coffee_chain[[#This Row],[Cogs]]+Coffee_chain[[#This Row],[Marketing]]</f>
        <v>306</v>
      </c>
      <c r="R762" s="10">
        <f>(SUM(Coffee_chain[[#This Row],[Profit]])/SUM(Coffee_chain[[#This Row],[Sales]]))</f>
        <v>0.29476584022038566</v>
      </c>
      <c r="S762">
        <f>Coffee_chain[[#This Row],[Target COGS]]-Coffee_chain[[#This Row],[Cogs]]</f>
        <v>49</v>
      </c>
      <c r="T762" s="13">
        <f>Coffee_chain[[#This Row],[Target Profit]]-Coffee_chain[[#This Row],[Profit]]</f>
        <v>63</v>
      </c>
      <c r="U762">
        <f>Coffee_chain[[#This Row],[Target Sales]]-Coffee_chain[[#This Row],[Sales]]</f>
        <v>97</v>
      </c>
      <c r="V762" s="42"/>
    </row>
    <row r="763" spans="1:22" ht="14.25" customHeight="1" x14ac:dyDescent="0.3">
      <c r="A763" s="1">
        <v>970</v>
      </c>
      <c r="B763" s="1">
        <v>181</v>
      </c>
      <c r="C763" s="2">
        <v>41214</v>
      </c>
      <c r="D763" s="1" t="s">
        <v>16</v>
      </c>
      <c r="E763" s="1" t="s">
        <v>17</v>
      </c>
      <c r="F763" s="1">
        <v>50</v>
      </c>
      <c r="G763" s="1" t="s">
        <v>18</v>
      </c>
      <c r="H763" s="1" t="s">
        <v>19</v>
      </c>
      <c r="I763" s="1" t="s">
        <v>50</v>
      </c>
      <c r="J763" s="1">
        <v>107</v>
      </c>
      <c r="K763" s="1">
        <v>363</v>
      </c>
      <c r="L763" s="1" t="s">
        <v>21</v>
      </c>
      <c r="M763" s="1">
        <v>170</v>
      </c>
      <c r="N763" s="1">
        <v>100</v>
      </c>
      <c r="O763" s="1">
        <v>330</v>
      </c>
      <c r="P763" s="1">
        <v>75</v>
      </c>
      <c r="Q763" s="9">
        <f>Coffee_chain[[#This Row],[Other Expenses]]+Coffee_chain[[#This Row],[Cogs]]+Coffee_chain[[#This Row],[Marketing]]</f>
        <v>306</v>
      </c>
      <c r="R763" s="10">
        <f>(SUM(Coffee_chain[[#This Row],[Profit]])/SUM(Coffee_chain[[#This Row],[Sales]]))</f>
        <v>0.29476584022038566</v>
      </c>
      <c r="S763">
        <f>Coffee_chain[[#This Row],[Target COGS]]-Coffee_chain[[#This Row],[Cogs]]</f>
        <v>-11</v>
      </c>
      <c r="T763" s="13">
        <f>Coffee_chain[[#This Row],[Target Profit]]-Coffee_chain[[#This Row],[Profit]]</f>
        <v>-7</v>
      </c>
      <c r="U763">
        <f>Coffee_chain[[#This Row],[Target Sales]]-Coffee_chain[[#This Row],[Sales]]</f>
        <v>-33</v>
      </c>
      <c r="V763" s="42"/>
    </row>
    <row r="764" spans="1:22" ht="14.25" customHeight="1" x14ac:dyDescent="0.3">
      <c r="A764" s="1">
        <v>312</v>
      </c>
      <c r="B764" s="1">
        <v>118</v>
      </c>
      <c r="C764" s="2">
        <v>41214</v>
      </c>
      <c r="D764" s="1" t="s">
        <v>16</v>
      </c>
      <c r="E764" s="1" t="s">
        <v>17</v>
      </c>
      <c r="F764" s="1">
        <v>33</v>
      </c>
      <c r="G764" s="1" t="s">
        <v>18</v>
      </c>
      <c r="H764" s="1" t="s">
        <v>19</v>
      </c>
      <c r="I764" s="1" t="s">
        <v>50</v>
      </c>
      <c r="J764" s="1">
        <v>127</v>
      </c>
      <c r="K764" s="1">
        <v>290</v>
      </c>
      <c r="L764" s="1" t="s">
        <v>56</v>
      </c>
      <c r="M764" s="1">
        <v>110</v>
      </c>
      <c r="N764" s="1">
        <v>110</v>
      </c>
      <c r="O764" s="1">
        <v>260</v>
      </c>
      <c r="P764" s="1">
        <v>45</v>
      </c>
      <c r="Q764" s="9">
        <f>Coffee_chain[[#This Row],[Other Expenses]]+Coffee_chain[[#This Row],[Cogs]]+Coffee_chain[[#This Row],[Marketing]]</f>
        <v>196</v>
      </c>
      <c r="R764" s="10">
        <f>(SUM(Coffee_chain[[#This Row],[Profit]])/SUM(Coffee_chain[[#This Row],[Sales]]))</f>
        <v>0.43793103448275861</v>
      </c>
      <c r="S764">
        <f>Coffee_chain[[#This Row],[Target COGS]]-Coffee_chain[[#This Row],[Cogs]]</f>
        <v>-8</v>
      </c>
      <c r="T764" s="13">
        <f>Coffee_chain[[#This Row],[Target Profit]]-Coffee_chain[[#This Row],[Profit]]</f>
        <v>-17</v>
      </c>
      <c r="U764">
        <f>Coffee_chain[[#This Row],[Target Sales]]-Coffee_chain[[#This Row],[Sales]]</f>
        <v>-30</v>
      </c>
      <c r="V764" s="42"/>
    </row>
    <row r="765" spans="1:22" ht="14.25" customHeight="1" x14ac:dyDescent="0.3">
      <c r="A765" s="1">
        <v>630</v>
      </c>
      <c r="B765" s="1">
        <v>81</v>
      </c>
      <c r="C765" s="2">
        <v>41214</v>
      </c>
      <c r="D765" s="1" t="s">
        <v>16</v>
      </c>
      <c r="E765" s="1" t="s">
        <v>17</v>
      </c>
      <c r="F765" s="1">
        <v>22</v>
      </c>
      <c r="G765" s="1" t="s">
        <v>18</v>
      </c>
      <c r="H765" s="1" t="s">
        <v>19</v>
      </c>
      <c r="I765" s="1" t="s">
        <v>22</v>
      </c>
      <c r="J765" s="1">
        <v>84</v>
      </c>
      <c r="K765" s="1">
        <v>198</v>
      </c>
      <c r="L765" s="1" t="s">
        <v>56</v>
      </c>
      <c r="M765" s="1">
        <v>70</v>
      </c>
      <c r="N765" s="1">
        <v>80</v>
      </c>
      <c r="O765" s="1">
        <v>180</v>
      </c>
      <c r="P765" s="1">
        <v>33</v>
      </c>
      <c r="Q765" s="9">
        <f>Coffee_chain[[#This Row],[Other Expenses]]+Coffee_chain[[#This Row],[Cogs]]+Coffee_chain[[#This Row],[Marketing]]</f>
        <v>136</v>
      </c>
      <c r="R765" s="10">
        <f>(SUM(Coffee_chain[[#This Row],[Profit]])/SUM(Coffee_chain[[#This Row],[Sales]]))</f>
        <v>0.42424242424242425</v>
      </c>
      <c r="S765">
        <f>Coffee_chain[[#This Row],[Target COGS]]-Coffee_chain[[#This Row],[Cogs]]</f>
        <v>-11</v>
      </c>
      <c r="T765" s="13">
        <f>Coffee_chain[[#This Row],[Target Profit]]-Coffee_chain[[#This Row],[Profit]]</f>
        <v>-4</v>
      </c>
      <c r="U765">
        <f>Coffee_chain[[#This Row],[Target Sales]]-Coffee_chain[[#This Row],[Sales]]</f>
        <v>-18</v>
      </c>
      <c r="V765" s="42"/>
    </row>
    <row r="766" spans="1:22" ht="14.25" customHeight="1" x14ac:dyDescent="0.3">
      <c r="A766" s="1">
        <v>330</v>
      </c>
      <c r="B766" s="1">
        <v>78</v>
      </c>
      <c r="C766" s="2">
        <v>41214</v>
      </c>
      <c r="D766" s="1" t="s">
        <v>16</v>
      </c>
      <c r="E766" s="1" t="s">
        <v>17</v>
      </c>
      <c r="F766" s="1">
        <v>25</v>
      </c>
      <c r="G766" s="1" t="s">
        <v>18</v>
      </c>
      <c r="H766" s="1" t="s">
        <v>26</v>
      </c>
      <c r="I766" s="1" t="s">
        <v>27</v>
      </c>
      <c r="J766" s="1">
        <v>62</v>
      </c>
      <c r="K766" s="1">
        <v>197</v>
      </c>
      <c r="L766" s="1" t="s">
        <v>58</v>
      </c>
      <c r="M766" s="1">
        <v>60</v>
      </c>
      <c r="N766" s="1">
        <v>60</v>
      </c>
      <c r="O766" s="1">
        <v>160</v>
      </c>
      <c r="P766" s="1">
        <v>57</v>
      </c>
      <c r="Q766" s="9">
        <f>Coffee_chain[[#This Row],[Other Expenses]]+Coffee_chain[[#This Row],[Cogs]]+Coffee_chain[[#This Row],[Marketing]]</f>
        <v>160</v>
      </c>
      <c r="R766" s="10">
        <f>(SUM(Coffee_chain[[#This Row],[Profit]])/SUM(Coffee_chain[[#This Row],[Sales]]))</f>
        <v>0.31472081218274112</v>
      </c>
      <c r="S766">
        <f>Coffee_chain[[#This Row],[Target COGS]]-Coffee_chain[[#This Row],[Cogs]]</f>
        <v>-18</v>
      </c>
      <c r="T766" s="13">
        <f>Coffee_chain[[#This Row],[Target Profit]]-Coffee_chain[[#This Row],[Profit]]</f>
        <v>-2</v>
      </c>
      <c r="U766">
        <f>Coffee_chain[[#This Row],[Target Sales]]-Coffee_chain[[#This Row],[Sales]]</f>
        <v>-37</v>
      </c>
      <c r="V766" s="42"/>
    </row>
    <row r="767" spans="1:22" ht="14.25" customHeight="1" x14ac:dyDescent="0.3">
      <c r="A767" s="1">
        <v>630</v>
      </c>
      <c r="B767" s="1">
        <v>75</v>
      </c>
      <c r="C767" s="2">
        <v>41214</v>
      </c>
      <c r="D767" s="1" t="s">
        <v>16</v>
      </c>
      <c r="E767" s="1" t="s">
        <v>17</v>
      </c>
      <c r="F767" s="1">
        <v>24</v>
      </c>
      <c r="G767" s="1" t="s">
        <v>18</v>
      </c>
      <c r="H767" s="1" t="s">
        <v>26</v>
      </c>
      <c r="I767" s="1" t="s">
        <v>54</v>
      </c>
      <c r="J767" s="1">
        <v>59</v>
      </c>
      <c r="K767" s="1">
        <v>189</v>
      </c>
      <c r="L767" s="1" t="s">
        <v>56</v>
      </c>
      <c r="M767" s="1">
        <v>60</v>
      </c>
      <c r="N767" s="1">
        <v>50</v>
      </c>
      <c r="O767" s="1">
        <v>150</v>
      </c>
      <c r="P767" s="1">
        <v>55</v>
      </c>
      <c r="Q767" s="9">
        <f>Coffee_chain[[#This Row],[Other Expenses]]+Coffee_chain[[#This Row],[Cogs]]+Coffee_chain[[#This Row],[Marketing]]</f>
        <v>154</v>
      </c>
      <c r="R767" s="10">
        <f>(SUM(Coffee_chain[[#This Row],[Profit]])/SUM(Coffee_chain[[#This Row],[Sales]]))</f>
        <v>0.31216931216931215</v>
      </c>
      <c r="S767">
        <f>Coffee_chain[[#This Row],[Target COGS]]-Coffee_chain[[#This Row],[Cogs]]</f>
        <v>-15</v>
      </c>
      <c r="T767" s="13">
        <f>Coffee_chain[[#This Row],[Target Profit]]-Coffee_chain[[#This Row],[Profit]]</f>
        <v>-9</v>
      </c>
      <c r="U767">
        <f>Coffee_chain[[#This Row],[Target Sales]]-Coffee_chain[[#This Row],[Sales]]</f>
        <v>-39</v>
      </c>
      <c r="V767" s="42"/>
    </row>
    <row r="768" spans="1:22" ht="14.25" customHeight="1" x14ac:dyDescent="0.3">
      <c r="A768" s="1">
        <v>419</v>
      </c>
      <c r="B768" s="1">
        <v>102</v>
      </c>
      <c r="C768" s="2">
        <v>41214</v>
      </c>
      <c r="D768" s="1" t="s">
        <v>16</v>
      </c>
      <c r="E768" s="1" t="s">
        <v>17</v>
      </c>
      <c r="F768" s="1">
        <v>31</v>
      </c>
      <c r="G768" s="1" t="s">
        <v>18</v>
      </c>
      <c r="H768" s="1" t="s">
        <v>26</v>
      </c>
      <c r="I768" s="1" t="s">
        <v>54</v>
      </c>
      <c r="J768" s="1">
        <v>89</v>
      </c>
      <c r="K768" s="1">
        <v>245</v>
      </c>
      <c r="L768" s="1" t="s">
        <v>58</v>
      </c>
      <c r="M768" s="1">
        <v>80</v>
      </c>
      <c r="N768" s="1">
        <v>70</v>
      </c>
      <c r="O768" s="1">
        <v>200</v>
      </c>
      <c r="P768" s="1">
        <v>54</v>
      </c>
      <c r="Q768" s="9">
        <f>Coffee_chain[[#This Row],[Other Expenses]]+Coffee_chain[[#This Row],[Cogs]]+Coffee_chain[[#This Row],[Marketing]]</f>
        <v>187</v>
      </c>
      <c r="R768" s="10">
        <f>(SUM(Coffee_chain[[#This Row],[Profit]])/SUM(Coffee_chain[[#This Row],[Sales]]))</f>
        <v>0.36326530612244901</v>
      </c>
      <c r="S768">
        <f>Coffee_chain[[#This Row],[Target COGS]]-Coffee_chain[[#This Row],[Cogs]]</f>
        <v>-22</v>
      </c>
      <c r="T768" s="13">
        <f>Coffee_chain[[#This Row],[Target Profit]]-Coffee_chain[[#This Row],[Profit]]</f>
        <v>-19</v>
      </c>
      <c r="U768">
        <f>Coffee_chain[[#This Row],[Target Sales]]-Coffee_chain[[#This Row],[Sales]]</f>
        <v>-45</v>
      </c>
      <c r="V768" s="42"/>
    </row>
    <row r="769" spans="1:22" ht="14.25" customHeight="1" x14ac:dyDescent="0.3">
      <c r="A769" s="1">
        <v>719</v>
      </c>
      <c r="B769" s="1">
        <v>88</v>
      </c>
      <c r="C769" s="2">
        <v>41214</v>
      </c>
      <c r="D769" s="1" t="s">
        <v>16</v>
      </c>
      <c r="E769" s="1" t="s">
        <v>17</v>
      </c>
      <c r="F769" s="1">
        <v>29</v>
      </c>
      <c r="G769" s="1" t="s">
        <v>18</v>
      </c>
      <c r="H769" s="1" t="s">
        <v>26</v>
      </c>
      <c r="I769" s="1" t="s">
        <v>30</v>
      </c>
      <c r="J769" s="1">
        <v>70</v>
      </c>
      <c r="K769" s="1">
        <v>200</v>
      </c>
      <c r="L769" s="1" t="s">
        <v>21</v>
      </c>
      <c r="M769" s="1">
        <v>70</v>
      </c>
      <c r="N769" s="1">
        <v>60</v>
      </c>
      <c r="O769" s="1">
        <v>160</v>
      </c>
      <c r="P769" s="1">
        <v>42</v>
      </c>
      <c r="Q769" s="9">
        <f>Coffee_chain[[#This Row],[Other Expenses]]+Coffee_chain[[#This Row],[Cogs]]+Coffee_chain[[#This Row],[Marketing]]</f>
        <v>159</v>
      </c>
      <c r="R769" s="10">
        <f>(SUM(Coffee_chain[[#This Row],[Profit]])/SUM(Coffee_chain[[#This Row],[Sales]]))</f>
        <v>0.35</v>
      </c>
      <c r="S769">
        <f>Coffee_chain[[#This Row],[Target COGS]]-Coffee_chain[[#This Row],[Cogs]]</f>
        <v>-18</v>
      </c>
      <c r="T769" s="13">
        <f>Coffee_chain[[#This Row],[Target Profit]]-Coffee_chain[[#This Row],[Profit]]</f>
        <v>-10</v>
      </c>
      <c r="U769">
        <f>Coffee_chain[[#This Row],[Target Sales]]-Coffee_chain[[#This Row],[Sales]]</f>
        <v>-40</v>
      </c>
      <c r="V769" s="42"/>
    </row>
    <row r="770" spans="1:22" ht="14.25" customHeight="1" x14ac:dyDescent="0.3">
      <c r="A770" s="1">
        <v>641</v>
      </c>
      <c r="B770" s="1">
        <v>10</v>
      </c>
      <c r="C770" s="2">
        <v>41214</v>
      </c>
      <c r="D770" s="1" t="s">
        <v>32</v>
      </c>
      <c r="E770" s="1" t="s">
        <v>17</v>
      </c>
      <c r="F770" s="1">
        <v>3</v>
      </c>
      <c r="G770" s="1" t="s">
        <v>33</v>
      </c>
      <c r="H770" s="1" t="s">
        <v>38</v>
      </c>
      <c r="I770" s="1" t="s">
        <v>39</v>
      </c>
      <c r="J770" s="1">
        <v>-3</v>
      </c>
      <c r="K770" s="1">
        <v>23</v>
      </c>
      <c r="L770" s="1" t="s">
        <v>36</v>
      </c>
      <c r="M770" s="1">
        <v>0</v>
      </c>
      <c r="N770" s="1">
        <v>10</v>
      </c>
      <c r="O770" s="1">
        <v>20</v>
      </c>
      <c r="P770" s="1">
        <v>16</v>
      </c>
      <c r="Q770" s="9">
        <f>Coffee_chain[[#This Row],[Other Expenses]]+Coffee_chain[[#This Row],[Cogs]]+Coffee_chain[[#This Row],[Marketing]]</f>
        <v>29</v>
      </c>
      <c r="R770" s="10">
        <f>(SUM(Coffee_chain[[#This Row],[Profit]])/SUM(Coffee_chain[[#This Row],[Sales]]))</f>
        <v>-0.13043478260869565</v>
      </c>
      <c r="S770">
        <f>Coffee_chain[[#This Row],[Target COGS]]-Coffee_chain[[#This Row],[Cogs]]</f>
        <v>-10</v>
      </c>
      <c r="T770" s="13">
        <f>Coffee_chain[[#This Row],[Target Profit]]-Coffee_chain[[#This Row],[Profit]]</f>
        <v>13</v>
      </c>
      <c r="U770">
        <f>Coffee_chain[[#This Row],[Target Sales]]-Coffee_chain[[#This Row],[Sales]]</f>
        <v>-3</v>
      </c>
      <c r="V770" s="42"/>
    </row>
    <row r="771" spans="1:22" ht="14.25" customHeight="1" x14ac:dyDescent="0.3">
      <c r="A771" s="1">
        <v>262</v>
      </c>
      <c r="B771" s="1">
        <v>77</v>
      </c>
      <c r="C771" s="2">
        <v>41214</v>
      </c>
      <c r="D771" s="1" t="s">
        <v>32</v>
      </c>
      <c r="E771" s="1" t="s">
        <v>17</v>
      </c>
      <c r="F771" s="1">
        <v>25</v>
      </c>
      <c r="G771" s="1" t="s">
        <v>33</v>
      </c>
      <c r="H771" s="1" t="s">
        <v>38</v>
      </c>
      <c r="I771" s="1" t="s">
        <v>39</v>
      </c>
      <c r="J771" s="1">
        <v>51</v>
      </c>
      <c r="K771" s="1">
        <v>180</v>
      </c>
      <c r="L771" s="1" t="s">
        <v>52</v>
      </c>
      <c r="M771" s="1">
        <v>70</v>
      </c>
      <c r="N771" s="1">
        <v>60</v>
      </c>
      <c r="O771" s="1">
        <v>170</v>
      </c>
      <c r="P771" s="1">
        <v>52</v>
      </c>
      <c r="Q771" s="9">
        <f>Coffee_chain[[#This Row],[Other Expenses]]+Coffee_chain[[#This Row],[Cogs]]+Coffee_chain[[#This Row],[Marketing]]</f>
        <v>154</v>
      </c>
      <c r="R771" s="10">
        <f>(SUM(Coffee_chain[[#This Row],[Profit]])/SUM(Coffee_chain[[#This Row],[Sales]]))</f>
        <v>0.28333333333333333</v>
      </c>
      <c r="S771">
        <f>Coffee_chain[[#This Row],[Target COGS]]-Coffee_chain[[#This Row],[Cogs]]</f>
        <v>-7</v>
      </c>
      <c r="T771" s="13">
        <f>Coffee_chain[[#This Row],[Target Profit]]-Coffee_chain[[#This Row],[Profit]]</f>
        <v>9</v>
      </c>
      <c r="U771">
        <f>Coffee_chain[[#This Row],[Target Sales]]-Coffee_chain[[#This Row],[Sales]]</f>
        <v>-10</v>
      </c>
      <c r="V771" s="42"/>
    </row>
    <row r="772" spans="1:22" ht="14.25" customHeight="1" x14ac:dyDescent="0.3">
      <c r="A772" s="1">
        <v>563</v>
      </c>
      <c r="B772" s="1">
        <v>15</v>
      </c>
      <c r="C772" s="2">
        <v>41214</v>
      </c>
      <c r="D772" s="1" t="s">
        <v>32</v>
      </c>
      <c r="E772" s="1" t="s">
        <v>17</v>
      </c>
      <c r="F772" s="1">
        <v>4</v>
      </c>
      <c r="G772" s="1" t="s">
        <v>33</v>
      </c>
      <c r="H772" s="1" t="s">
        <v>38</v>
      </c>
      <c r="I772" s="1" t="s">
        <v>43</v>
      </c>
      <c r="J772" s="1">
        <v>8</v>
      </c>
      <c r="K772" s="1">
        <v>39</v>
      </c>
      <c r="L772" s="1" t="s">
        <v>36</v>
      </c>
      <c r="M772" s="1">
        <v>10</v>
      </c>
      <c r="N772" s="1">
        <v>10</v>
      </c>
      <c r="O772" s="1">
        <v>30</v>
      </c>
      <c r="P772" s="1">
        <v>16</v>
      </c>
      <c r="Q772" s="9">
        <f>Coffee_chain[[#This Row],[Other Expenses]]+Coffee_chain[[#This Row],[Cogs]]+Coffee_chain[[#This Row],[Marketing]]</f>
        <v>35</v>
      </c>
      <c r="R772" s="10">
        <f>(SUM(Coffee_chain[[#This Row],[Profit]])/SUM(Coffee_chain[[#This Row],[Sales]]))</f>
        <v>0.20512820512820512</v>
      </c>
      <c r="S772">
        <f>Coffee_chain[[#This Row],[Target COGS]]-Coffee_chain[[#This Row],[Cogs]]</f>
        <v>-5</v>
      </c>
      <c r="T772" s="13">
        <f>Coffee_chain[[#This Row],[Target Profit]]-Coffee_chain[[#This Row],[Profit]]</f>
        <v>2</v>
      </c>
      <c r="U772">
        <f>Coffee_chain[[#This Row],[Target Sales]]-Coffee_chain[[#This Row],[Sales]]</f>
        <v>-9</v>
      </c>
      <c r="V772" s="42"/>
    </row>
    <row r="773" spans="1:22" ht="14.25" customHeight="1" x14ac:dyDescent="0.3">
      <c r="A773" s="1">
        <v>573</v>
      </c>
      <c r="B773" s="1">
        <v>82</v>
      </c>
      <c r="C773" s="2">
        <v>41214</v>
      </c>
      <c r="D773" s="1" t="s">
        <v>32</v>
      </c>
      <c r="E773" s="1" t="s">
        <v>17</v>
      </c>
      <c r="F773" s="1">
        <v>31</v>
      </c>
      <c r="G773" s="1" t="s">
        <v>33</v>
      </c>
      <c r="H773" s="1" t="s">
        <v>38</v>
      </c>
      <c r="I773" s="1" t="s">
        <v>45</v>
      </c>
      <c r="J773" s="1">
        <v>38</v>
      </c>
      <c r="K773" s="1">
        <v>184</v>
      </c>
      <c r="L773" s="1" t="s">
        <v>51</v>
      </c>
      <c r="M773" s="1">
        <v>80</v>
      </c>
      <c r="N773" s="1">
        <v>40</v>
      </c>
      <c r="O773" s="1">
        <v>180</v>
      </c>
      <c r="P773" s="1">
        <v>64</v>
      </c>
      <c r="Q773" s="9">
        <f>Coffee_chain[[#This Row],[Other Expenses]]+Coffee_chain[[#This Row],[Cogs]]+Coffee_chain[[#This Row],[Marketing]]</f>
        <v>177</v>
      </c>
      <c r="R773" s="10">
        <f>(SUM(Coffee_chain[[#This Row],[Profit]])/SUM(Coffee_chain[[#This Row],[Sales]]))</f>
        <v>0.20652173913043478</v>
      </c>
      <c r="S773">
        <f>Coffee_chain[[#This Row],[Target COGS]]-Coffee_chain[[#This Row],[Cogs]]</f>
        <v>-2</v>
      </c>
      <c r="T773" s="13">
        <f>Coffee_chain[[#This Row],[Target Profit]]-Coffee_chain[[#This Row],[Profit]]</f>
        <v>2</v>
      </c>
      <c r="U773">
        <f>Coffee_chain[[#This Row],[Target Sales]]-Coffee_chain[[#This Row],[Sales]]</f>
        <v>-4</v>
      </c>
      <c r="V773" s="42"/>
    </row>
    <row r="774" spans="1:22" ht="14.25" customHeight="1" x14ac:dyDescent="0.3">
      <c r="A774" s="1">
        <v>262</v>
      </c>
      <c r="B774" s="1">
        <v>94</v>
      </c>
      <c r="C774" s="2">
        <v>41214</v>
      </c>
      <c r="D774" s="1" t="s">
        <v>32</v>
      </c>
      <c r="E774" s="1" t="s">
        <v>17</v>
      </c>
      <c r="F774" s="1">
        <v>85</v>
      </c>
      <c r="G774" s="1" t="s">
        <v>33</v>
      </c>
      <c r="H774" s="1" t="s">
        <v>38</v>
      </c>
      <c r="I774" s="1" t="s">
        <v>45</v>
      </c>
      <c r="J774" s="1">
        <v>16</v>
      </c>
      <c r="K774" s="1">
        <v>224</v>
      </c>
      <c r="L774" s="1" t="s">
        <v>52</v>
      </c>
      <c r="M774" s="1">
        <v>90</v>
      </c>
      <c r="N774" s="1">
        <v>30</v>
      </c>
      <c r="O774" s="1">
        <v>220</v>
      </c>
      <c r="P774" s="1">
        <v>114</v>
      </c>
      <c r="Q774" s="9">
        <f>Coffee_chain[[#This Row],[Other Expenses]]+Coffee_chain[[#This Row],[Cogs]]+Coffee_chain[[#This Row],[Marketing]]</f>
        <v>293</v>
      </c>
      <c r="R774" s="10">
        <f>(SUM(Coffee_chain[[#This Row],[Profit]])/SUM(Coffee_chain[[#This Row],[Sales]]))</f>
        <v>7.1428571428571425E-2</v>
      </c>
      <c r="S774">
        <f>Coffee_chain[[#This Row],[Target COGS]]-Coffee_chain[[#This Row],[Cogs]]</f>
        <v>-4</v>
      </c>
      <c r="T774" s="13">
        <f>Coffee_chain[[#This Row],[Target Profit]]-Coffee_chain[[#This Row],[Profit]]</f>
        <v>14</v>
      </c>
      <c r="U774">
        <f>Coffee_chain[[#This Row],[Target Sales]]-Coffee_chain[[#This Row],[Sales]]</f>
        <v>-4</v>
      </c>
      <c r="V774" s="42"/>
    </row>
    <row r="775" spans="1:22" ht="14.25" customHeight="1" x14ac:dyDescent="0.3">
      <c r="A775" s="1">
        <v>314</v>
      </c>
      <c r="B775" s="1">
        <v>54</v>
      </c>
      <c r="C775" s="2">
        <v>41214</v>
      </c>
      <c r="D775" s="1" t="s">
        <v>32</v>
      </c>
      <c r="E775" s="1" t="s">
        <v>17</v>
      </c>
      <c r="F775" s="1">
        <v>15</v>
      </c>
      <c r="G775" s="1" t="s">
        <v>33</v>
      </c>
      <c r="H775" s="1" t="s">
        <v>34</v>
      </c>
      <c r="I775" s="1" t="s">
        <v>46</v>
      </c>
      <c r="J775" s="1">
        <v>51</v>
      </c>
      <c r="K775" s="1">
        <v>132</v>
      </c>
      <c r="L775" s="1" t="s">
        <v>51</v>
      </c>
      <c r="M775" s="1">
        <v>60</v>
      </c>
      <c r="N775" s="1">
        <v>80</v>
      </c>
      <c r="O775" s="1">
        <v>160</v>
      </c>
      <c r="P775" s="1">
        <v>27</v>
      </c>
      <c r="Q775" s="9">
        <f>Coffee_chain[[#This Row],[Other Expenses]]+Coffee_chain[[#This Row],[Cogs]]+Coffee_chain[[#This Row],[Marketing]]</f>
        <v>96</v>
      </c>
      <c r="R775" s="10">
        <f>(SUM(Coffee_chain[[#This Row],[Profit]])/SUM(Coffee_chain[[#This Row],[Sales]]))</f>
        <v>0.38636363636363635</v>
      </c>
      <c r="S775">
        <f>Coffee_chain[[#This Row],[Target COGS]]-Coffee_chain[[#This Row],[Cogs]]</f>
        <v>6</v>
      </c>
      <c r="T775" s="13">
        <f>Coffee_chain[[#This Row],[Target Profit]]-Coffee_chain[[#This Row],[Profit]]</f>
        <v>29</v>
      </c>
      <c r="U775">
        <f>Coffee_chain[[#This Row],[Target Sales]]-Coffee_chain[[#This Row],[Sales]]</f>
        <v>28</v>
      </c>
      <c r="V775" s="42"/>
    </row>
    <row r="776" spans="1:22" ht="14.25" customHeight="1" x14ac:dyDescent="0.3">
      <c r="A776" s="1">
        <v>920</v>
      </c>
      <c r="B776" s="1">
        <v>75</v>
      </c>
      <c r="C776" s="2">
        <v>41214</v>
      </c>
      <c r="D776" s="1" t="s">
        <v>32</v>
      </c>
      <c r="E776" s="1" t="s">
        <v>17</v>
      </c>
      <c r="F776" s="1">
        <v>23</v>
      </c>
      <c r="G776" s="1" t="s">
        <v>33</v>
      </c>
      <c r="H776" s="1" t="s">
        <v>34</v>
      </c>
      <c r="I776" s="1" t="s">
        <v>46</v>
      </c>
      <c r="J776" s="1">
        <v>45</v>
      </c>
      <c r="K776" s="1">
        <v>164</v>
      </c>
      <c r="L776" s="1" t="s">
        <v>52</v>
      </c>
      <c r="M776" s="1">
        <v>90</v>
      </c>
      <c r="N776" s="1">
        <v>70</v>
      </c>
      <c r="O776" s="1">
        <v>200</v>
      </c>
      <c r="P776" s="1">
        <v>44</v>
      </c>
      <c r="Q776" s="9">
        <f>Coffee_chain[[#This Row],[Other Expenses]]+Coffee_chain[[#This Row],[Cogs]]+Coffee_chain[[#This Row],[Marketing]]</f>
        <v>142</v>
      </c>
      <c r="R776" s="10">
        <f>(SUM(Coffee_chain[[#This Row],[Profit]])/SUM(Coffee_chain[[#This Row],[Sales]]))</f>
        <v>0.27439024390243905</v>
      </c>
      <c r="S776">
        <f>Coffee_chain[[#This Row],[Target COGS]]-Coffee_chain[[#This Row],[Cogs]]</f>
        <v>15</v>
      </c>
      <c r="T776" s="13">
        <f>Coffee_chain[[#This Row],[Target Profit]]-Coffee_chain[[#This Row],[Profit]]</f>
        <v>25</v>
      </c>
      <c r="U776">
        <f>Coffee_chain[[#This Row],[Target Sales]]-Coffee_chain[[#This Row],[Sales]]</f>
        <v>36</v>
      </c>
      <c r="V776" s="42"/>
    </row>
    <row r="777" spans="1:22" ht="14.25" customHeight="1" x14ac:dyDescent="0.3">
      <c r="A777" s="1">
        <v>712</v>
      </c>
      <c r="B777" s="1">
        <v>228</v>
      </c>
      <c r="C777" s="2">
        <v>41214</v>
      </c>
      <c r="D777" s="1" t="s">
        <v>32</v>
      </c>
      <c r="E777" s="1" t="s">
        <v>17</v>
      </c>
      <c r="F777" s="1">
        <v>75</v>
      </c>
      <c r="G777" s="1" t="s">
        <v>18</v>
      </c>
      <c r="H777" s="1" t="s">
        <v>19</v>
      </c>
      <c r="I777" s="1" t="s">
        <v>50</v>
      </c>
      <c r="J777" s="1">
        <v>196</v>
      </c>
      <c r="K777" s="1">
        <v>532</v>
      </c>
      <c r="L777" s="1" t="s">
        <v>36</v>
      </c>
      <c r="M777" s="1">
        <v>210</v>
      </c>
      <c r="N777" s="1">
        <v>180</v>
      </c>
      <c r="O777" s="1">
        <v>490</v>
      </c>
      <c r="P777" s="1">
        <v>108</v>
      </c>
      <c r="Q777" s="9">
        <f>Coffee_chain[[#This Row],[Other Expenses]]+Coffee_chain[[#This Row],[Cogs]]+Coffee_chain[[#This Row],[Marketing]]</f>
        <v>411</v>
      </c>
      <c r="R777" s="10">
        <f>(SUM(Coffee_chain[[#This Row],[Profit]])/SUM(Coffee_chain[[#This Row],[Sales]]))</f>
        <v>0.36842105263157893</v>
      </c>
      <c r="S777">
        <f>Coffee_chain[[#This Row],[Target COGS]]-Coffee_chain[[#This Row],[Cogs]]</f>
        <v>-18</v>
      </c>
      <c r="T777" s="13">
        <f>Coffee_chain[[#This Row],[Target Profit]]-Coffee_chain[[#This Row],[Profit]]</f>
        <v>-16</v>
      </c>
      <c r="U777">
        <f>Coffee_chain[[#This Row],[Target Sales]]-Coffee_chain[[#This Row],[Sales]]</f>
        <v>-42</v>
      </c>
      <c r="V777" s="42"/>
    </row>
    <row r="778" spans="1:22" ht="14.25" customHeight="1" x14ac:dyDescent="0.3">
      <c r="A778" s="1">
        <v>712</v>
      </c>
      <c r="B778" s="1">
        <v>113</v>
      </c>
      <c r="C778" s="2">
        <v>41214</v>
      </c>
      <c r="D778" s="1" t="s">
        <v>32</v>
      </c>
      <c r="E778" s="1" t="s">
        <v>17</v>
      </c>
      <c r="F778" s="1">
        <v>36</v>
      </c>
      <c r="G778" s="1" t="s">
        <v>18</v>
      </c>
      <c r="H778" s="1" t="s">
        <v>19</v>
      </c>
      <c r="I778" s="1" t="s">
        <v>20</v>
      </c>
      <c r="J778" s="1">
        <v>107</v>
      </c>
      <c r="K778" s="1">
        <v>278</v>
      </c>
      <c r="L778" s="1" t="s">
        <v>36</v>
      </c>
      <c r="M778" s="1">
        <v>100</v>
      </c>
      <c r="N778" s="1">
        <v>100</v>
      </c>
      <c r="O778" s="1">
        <v>250</v>
      </c>
      <c r="P778" s="1">
        <v>58</v>
      </c>
      <c r="Q778" s="9">
        <f>Coffee_chain[[#This Row],[Other Expenses]]+Coffee_chain[[#This Row],[Cogs]]+Coffee_chain[[#This Row],[Marketing]]</f>
        <v>207</v>
      </c>
      <c r="R778" s="10">
        <f>(SUM(Coffee_chain[[#This Row],[Profit]])/SUM(Coffee_chain[[#This Row],[Sales]]))</f>
        <v>0.38489208633093525</v>
      </c>
      <c r="S778">
        <f>Coffee_chain[[#This Row],[Target COGS]]-Coffee_chain[[#This Row],[Cogs]]</f>
        <v>-13</v>
      </c>
      <c r="T778" s="13">
        <f>Coffee_chain[[#This Row],[Target Profit]]-Coffee_chain[[#This Row],[Profit]]</f>
        <v>-7</v>
      </c>
      <c r="U778">
        <f>Coffee_chain[[#This Row],[Target Sales]]-Coffee_chain[[#This Row],[Sales]]</f>
        <v>-28</v>
      </c>
      <c r="V778" s="42"/>
    </row>
    <row r="779" spans="1:22" ht="14.25" customHeight="1" x14ac:dyDescent="0.3">
      <c r="A779" s="1">
        <v>712</v>
      </c>
      <c r="B779" s="1">
        <v>211</v>
      </c>
      <c r="C779" s="2">
        <v>41214</v>
      </c>
      <c r="D779" s="1" t="s">
        <v>32</v>
      </c>
      <c r="E779" s="1" t="s">
        <v>17</v>
      </c>
      <c r="F779" s="1">
        <v>59</v>
      </c>
      <c r="G779" s="1" t="s">
        <v>18</v>
      </c>
      <c r="H779" s="1" t="s">
        <v>26</v>
      </c>
      <c r="I779" s="1" t="s">
        <v>27</v>
      </c>
      <c r="J779" s="1">
        <v>129</v>
      </c>
      <c r="K779" s="1">
        <v>423</v>
      </c>
      <c r="L779" s="1" t="s">
        <v>36</v>
      </c>
      <c r="M779" s="1">
        <v>170</v>
      </c>
      <c r="N779" s="1">
        <v>110</v>
      </c>
      <c r="O779" s="1">
        <v>350</v>
      </c>
      <c r="P779" s="1">
        <v>83</v>
      </c>
      <c r="Q779" s="9">
        <f>Coffee_chain[[#This Row],[Other Expenses]]+Coffee_chain[[#This Row],[Cogs]]+Coffee_chain[[#This Row],[Marketing]]</f>
        <v>353</v>
      </c>
      <c r="R779" s="10">
        <f>(SUM(Coffee_chain[[#This Row],[Profit]])/SUM(Coffee_chain[[#This Row],[Sales]]))</f>
        <v>0.30496453900709219</v>
      </c>
      <c r="S779">
        <f>Coffee_chain[[#This Row],[Target COGS]]-Coffee_chain[[#This Row],[Cogs]]</f>
        <v>-41</v>
      </c>
      <c r="T779" s="13">
        <f>Coffee_chain[[#This Row],[Target Profit]]-Coffee_chain[[#This Row],[Profit]]</f>
        <v>-19</v>
      </c>
      <c r="U779">
        <f>Coffee_chain[[#This Row],[Target Sales]]-Coffee_chain[[#This Row],[Sales]]</f>
        <v>-73</v>
      </c>
      <c r="V779" s="42"/>
    </row>
    <row r="780" spans="1:22" ht="14.25" customHeight="1" x14ac:dyDescent="0.3">
      <c r="A780" s="1">
        <v>319</v>
      </c>
      <c r="B780" s="1">
        <v>245</v>
      </c>
      <c r="C780" s="2">
        <v>41214</v>
      </c>
      <c r="D780" s="1" t="s">
        <v>32</v>
      </c>
      <c r="E780" s="1" t="s">
        <v>17</v>
      </c>
      <c r="F780" s="1">
        <v>93</v>
      </c>
      <c r="G780" s="1" t="s">
        <v>18</v>
      </c>
      <c r="H780" s="1" t="s">
        <v>26</v>
      </c>
      <c r="I780" s="1" t="s">
        <v>54</v>
      </c>
      <c r="J780" s="1">
        <v>173</v>
      </c>
      <c r="K780" s="1">
        <v>545</v>
      </c>
      <c r="L780" s="1" t="s">
        <v>36</v>
      </c>
      <c r="M780" s="1">
        <v>200</v>
      </c>
      <c r="N780" s="1">
        <v>130</v>
      </c>
      <c r="O780" s="1">
        <v>450</v>
      </c>
      <c r="P780" s="1">
        <v>127</v>
      </c>
      <c r="Q780" s="9">
        <f>Coffee_chain[[#This Row],[Other Expenses]]+Coffee_chain[[#This Row],[Cogs]]+Coffee_chain[[#This Row],[Marketing]]</f>
        <v>465</v>
      </c>
      <c r="R780" s="10">
        <f>(SUM(Coffee_chain[[#This Row],[Profit]])/SUM(Coffee_chain[[#This Row],[Sales]]))</f>
        <v>0.31743119266055048</v>
      </c>
      <c r="S780">
        <f>Coffee_chain[[#This Row],[Target COGS]]-Coffee_chain[[#This Row],[Cogs]]</f>
        <v>-45</v>
      </c>
      <c r="T780" s="13">
        <f>Coffee_chain[[#This Row],[Target Profit]]-Coffee_chain[[#This Row],[Profit]]</f>
        <v>-43</v>
      </c>
      <c r="U780">
        <f>Coffee_chain[[#This Row],[Target Sales]]-Coffee_chain[[#This Row],[Sales]]</f>
        <v>-95</v>
      </c>
      <c r="V780" s="42"/>
    </row>
    <row r="781" spans="1:22" ht="14.25" customHeight="1" x14ac:dyDescent="0.3">
      <c r="A781" s="1">
        <v>720</v>
      </c>
      <c r="B781" s="1">
        <v>86</v>
      </c>
      <c r="C781" s="2">
        <v>41244</v>
      </c>
      <c r="D781" s="1" t="s">
        <v>16</v>
      </c>
      <c r="E781" s="1" t="s">
        <v>17</v>
      </c>
      <c r="F781" s="1">
        <v>24</v>
      </c>
      <c r="G781" s="1" t="s">
        <v>33</v>
      </c>
      <c r="H781" s="1" t="s">
        <v>38</v>
      </c>
      <c r="I781" s="1" t="s">
        <v>39</v>
      </c>
      <c r="J781" s="1">
        <v>88</v>
      </c>
      <c r="K781" s="1">
        <v>210</v>
      </c>
      <c r="L781" s="1" t="s">
        <v>21</v>
      </c>
      <c r="M781" s="1">
        <v>80</v>
      </c>
      <c r="N781" s="1">
        <v>90</v>
      </c>
      <c r="O781" s="1">
        <v>200</v>
      </c>
      <c r="P781" s="1">
        <v>36</v>
      </c>
      <c r="Q781" s="9">
        <f>Coffee_chain[[#This Row],[Other Expenses]]+Coffee_chain[[#This Row],[Cogs]]+Coffee_chain[[#This Row],[Marketing]]</f>
        <v>146</v>
      </c>
      <c r="R781" s="10">
        <f>(SUM(Coffee_chain[[#This Row],[Profit]])/SUM(Coffee_chain[[#This Row],[Sales]]))</f>
        <v>0.41904761904761906</v>
      </c>
      <c r="S781">
        <f>Coffee_chain[[#This Row],[Target COGS]]-Coffee_chain[[#This Row],[Cogs]]</f>
        <v>-6</v>
      </c>
      <c r="T781" s="13">
        <f>Coffee_chain[[#This Row],[Target Profit]]-Coffee_chain[[#This Row],[Profit]]</f>
        <v>2</v>
      </c>
      <c r="U781">
        <f>Coffee_chain[[#This Row],[Target Sales]]-Coffee_chain[[#This Row],[Sales]]</f>
        <v>-10</v>
      </c>
      <c r="V781" s="42"/>
    </row>
    <row r="782" spans="1:22" ht="14.25" customHeight="1" x14ac:dyDescent="0.3">
      <c r="A782" s="1">
        <v>630</v>
      </c>
      <c r="B782" s="1">
        <v>127</v>
      </c>
      <c r="C782" s="2">
        <v>41244</v>
      </c>
      <c r="D782" s="1" t="s">
        <v>16</v>
      </c>
      <c r="E782" s="1" t="s">
        <v>17</v>
      </c>
      <c r="F782" s="1">
        <v>40</v>
      </c>
      <c r="G782" s="1" t="s">
        <v>33</v>
      </c>
      <c r="H782" s="1" t="s">
        <v>38</v>
      </c>
      <c r="I782" s="1" t="s">
        <v>39</v>
      </c>
      <c r="J782" s="1">
        <v>122</v>
      </c>
      <c r="K782" s="1">
        <v>312</v>
      </c>
      <c r="L782" s="1" t="s">
        <v>56</v>
      </c>
      <c r="M782" s="1">
        <v>120</v>
      </c>
      <c r="N782" s="1">
        <v>130</v>
      </c>
      <c r="O782" s="1">
        <v>300</v>
      </c>
      <c r="P782" s="1">
        <v>63</v>
      </c>
      <c r="Q782" s="9">
        <f>Coffee_chain[[#This Row],[Other Expenses]]+Coffee_chain[[#This Row],[Cogs]]+Coffee_chain[[#This Row],[Marketing]]</f>
        <v>230</v>
      </c>
      <c r="R782" s="10">
        <f>(SUM(Coffee_chain[[#This Row],[Profit]])/SUM(Coffee_chain[[#This Row],[Sales]]))</f>
        <v>0.39102564102564102</v>
      </c>
      <c r="S782">
        <f>Coffee_chain[[#This Row],[Target COGS]]-Coffee_chain[[#This Row],[Cogs]]</f>
        <v>-7</v>
      </c>
      <c r="T782" s="13">
        <f>Coffee_chain[[#This Row],[Target Profit]]-Coffee_chain[[#This Row],[Profit]]</f>
        <v>8</v>
      </c>
      <c r="U782">
        <f>Coffee_chain[[#This Row],[Target Sales]]-Coffee_chain[[#This Row],[Sales]]</f>
        <v>-12</v>
      </c>
      <c r="V782" s="42"/>
    </row>
    <row r="783" spans="1:22" ht="14.25" customHeight="1" x14ac:dyDescent="0.3">
      <c r="A783" s="1">
        <v>970</v>
      </c>
      <c r="B783" s="1">
        <v>67</v>
      </c>
      <c r="C783" s="2">
        <v>41244</v>
      </c>
      <c r="D783" s="1" t="s">
        <v>16</v>
      </c>
      <c r="E783" s="1" t="s">
        <v>17</v>
      </c>
      <c r="F783" s="1">
        <v>22</v>
      </c>
      <c r="G783" s="1" t="s">
        <v>33</v>
      </c>
      <c r="H783" s="1" t="s">
        <v>34</v>
      </c>
      <c r="I783" s="1" t="s">
        <v>35</v>
      </c>
      <c r="J783" s="1">
        <v>47</v>
      </c>
      <c r="K783" s="1">
        <v>168</v>
      </c>
      <c r="L783" s="1" t="s">
        <v>21</v>
      </c>
      <c r="M783" s="1">
        <v>80</v>
      </c>
      <c r="N783" s="1">
        <v>80</v>
      </c>
      <c r="O783" s="1">
        <v>210</v>
      </c>
      <c r="P783" s="1">
        <v>54</v>
      </c>
      <c r="Q783" s="9">
        <f>Coffee_chain[[#This Row],[Other Expenses]]+Coffee_chain[[#This Row],[Cogs]]+Coffee_chain[[#This Row],[Marketing]]</f>
        <v>143</v>
      </c>
      <c r="R783" s="10">
        <f>(SUM(Coffee_chain[[#This Row],[Profit]])/SUM(Coffee_chain[[#This Row],[Sales]]))</f>
        <v>0.27976190476190477</v>
      </c>
      <c r="S783">
        <f>Coffee_chain[[#This Row],[Target COGS]]-Coffee_chain[[#This Row],[Cogs]]</f>
        <v>13</v>
      </c>
      <c r="T783" s="13">
        <f>Coffee_chain[[#This Row],[Target Profit]]-Coffee_chain[[#This Row],[Profit]]</f>
        <v>33</v>
      </c>
      <c r="U783">
        <f>Coffee_chain[[#This Row],[Target Sales]]-Coffee_chain[[#This Row],[Sales]]</f>
        <v>42</v>
      </c>
      <c r="V783" s="42"/>
    </row>
    <row r="784" spans="1:22" ht="14.25" customHeight="1" x14ac:dyDescent="0.3">
      <c r="A784" s="1">
        <v>630</v>
      </c>
      <c r="B784" s="1">
        <v>250</v>
      </c>
      <c r="C784" s="2">
        <v>41244</v>
      </c>
      <c r="D784" s="1" t="s">
        <v>16</v>
      </c>
      <c r="E784" s="1" t="s">
        <v>17</v>
      </c>
      <c r="F784" s="1">
        <v>70</v>
      </c>
      <c r="G784" s="1" t="s">
        <v>33</v>
      </c>
      <c r="H784" s="1" t="s">
        <v>34</v>
      </c>
      <c r="I784" s="1" t="s">
        <v>35</v>
      </c>
      <c r="J784" s="1">
        <v>157</v>
      </c>
      <c r="K784" s="1">
        <v>501</v>
      </c>
      <c r="L784" s="1" t="s">
        <v>56</v>
      </c>
      <c r="M784" s="1">
        <v>320</v>
      </c>
      <c r="N784" s="1">
        <v>240</v>
      </c>
      <c r="O784" s="1">
        <v>640</v>
      </c>
      <c r="P784" s="1">
        <v>94</v>
      </c>
      <c r="Q784" s="9">
        <f>Coffee_chain[[#This Row],[Other Expenses]]+Coffee_chain[[#This Row],[Cogs]]+Coffee_chain[[#This Row],[Marketing]]</f>
        <v>414</v>
      </c>
      <c r="R784" s="10">
        <f>(SUM(Coffee_chain[[#This Row],[Profit]])/SUM(Coffee_chain[[#This Row],[Sales]]))</f>
        <v>0.31337325349301398</v>
      </c>
      <c r="S784">
        <f>Coffee_chain[[#This Row],[Target COGS]]-Coffee_chain[[#This Row],[Cogs]]</f>
        <v>70</v>
      </c>
      <c r="T784" s="13">
        <f>Coffee_chain[[#This Row],[Target Profit]]-Coffee_chain[[#This Row],[Profit]]</f>
        <v>83</v>
      </c>
      <c r="U784">
        <f>Coffee_chain[[#This Row],[Target Sales]]-Coffee_chain[[#This Row],[Sales]]</f>
        <v>139</v>
      </c>
      <c r="V784" s="42"/>
    </row>
    <row r="785" spans="1:22" ht="14.25" customHeight="1" x14ac:dyDescent="0.3">
      <c r="A785" s="1">
        <v>719</v>
      </c>
      <c r="B785" s="1">
        <v>123</v>
      </c>
      <c r="C785" s="2">
        <v>41244</v>
      </c>
      <c r="D785" s="1" t="s">
        <v>16</v>
      </c>
      <c r="E785" s="1" t="s">
        <v>17</v>
      </c>
      <c r="F785" s="1">
        <v>34</v>
      </c>
      <c r="G785" s="1" t="s">
        <v>33</v>
      </c>
      <c r="H785" s="1" t="s">
        <v>38</v>
      </c>
      <c r="I785" s="1" t="s">
        <v>43</v>
      </c>
      <c r="J785" s="1">
        <v>134</v>
      </c>
      <c r="K785" s="1">
        <v>302</v>
      </c>
      <c r="L785" s="1" t="s">
        <v>21</v>
      </c>
      <c r="M785" s="1">
        <v>120</v>
      </c>
      <c r="N785" s="1">
        <v>130</v>
      </c>
      <c r="O785" s="1">
        <v>290</v>
      </c>
      <c r="P785" s="1">
        <v>45</v>
      </c>
      <c r="Q785" s="9">
        <f>Coffee_chain[[#This Row],[Other Expenses]]+Coffee_chain[[#This Row],[Cogs]]+Coffee_chain[[#This Row],[Marketing]]</f>
        <v>202</v>
      </c>
      <c r="R785" s="10">
        <f>(SUM(Coffee_chain[[#This Row],[Profit]])/SUM(Coffee_chain[[#This Row],[Sales]]))</f>
        <v>0.44370860927152317</v>
      </c>
      <c r="S785">
        <f>Coffee_chain[[#This Row],[Target COGS]]-Coffee_chain[[#This Row],[Cogs]]</f>
        <v>-3</v>
      </c>
      <c r="T785" s="13">
        <f>Coffee_chain[[#This Row],[Target Profit]]-Coffee_chain[[#This Row],[Profit]]</f>
        <v>-4</v>
      </c>
      <c r="U785">
        <f>Coffee_chain[[#This Row],[Target Sales]]-Coffee_chain[[#This Row],[Sales]]</f>
        <v>-12</v>
      </c>
      <c r="V785" s="42"/>
    </row>
    <row r="786" spans="1:22" ht="14.25" customHeight="1" x14ac:dyDescent="0.3">
      <c r="A786" s="1">
        <v>847</v>
      </c>
      <c r="B786" s="1">
        <v>224</v>
      </c>
      <c r="C786" s="2">
        <v>41244</v>
      </c>
      <c r="D786" s="1" t="s">
        <v>16</v>
      </c>
      <c r="E786" s="1" t="s">
        <v>17</v>
      </c>
      <c r="F786" s="1">
        <v>73</v>
      </c>
      <c r="G786" s="1" t="s">
        <v>33</v>
      </c>
      <c r="H786" s="1" t="s">
        <v>38</v>
      </c>
      <c r="I786" s="1" t="s">
        <v>45</v>
      </c>
      <c r="J786" s="1">
        <v>194</v>
      </c>
      <c r="K786" s="1">
        <v>534</v>
      </c>
      <c r="L786" s="1" t="s">
        <v>56</v>
      </c>
      <c r="M786" s="1">
        <v>220</v>
      </c>
      <c r="N786" s="1">
        <v>190</v>
      </c>
      <c r="O786" s="1">
        <v>520</v>
      </c>
      <c r="P786" s="1">
        <v>116</v>
      </c>
      <c r="Q786" s="9">
        <f>Coffee_chain[[#This Row],[Other Expenses]]+Coffee_chain[[#This Row],[Cogs]]+Coffee_chain[[#This Row],[Marketing]]</f>
        <v>413</v>
      </c>
      <c r="R786" s="10">
        <f>(SUM(Coffee_chain[[#This Row],[Profit]])/SUM(Coffee_chain[[#This Row],[Sales]]))</f>
        <v>0.36329588014981273</v>
      </c>
      <c r="S786">
        <f>Coffee_chain[[#This Row],[Target COGS]]-Coffee_chain[[#This Row],[Cogs]]</f>
        <v>-4</v>
      </c>
      <c r="T786" s="13">
        <f>Coffee_chain[[#This Row],[Target Profit]]-Coffee_chain[[#This Row],[Profit]]</f>
        <v>-4</v>
      </c>
      <c r="U786">
        <f>Coffee_chain[[#This Row],[Target Sales]]-Coffee_chain[[#This Row],[Sales]]</f>
        <v>-14</v>
      </c>
      <c r="V786" s="42"/>
    </row>
    <row r="787" spans="1:22" ht="14.25" customHeight="1" x14ac:dyDescent="0.3">
      <c r="A787" s="1">
        <v>970</v>
      </c>
      <c r="B787" s="1">
        <v>54</v>
      </c>
      <c r="C787" s="2">
        <v>41244</v>
      </c>
      <c r="D787" s="1" t="s">
        <v>16</v>
      </c>
      <c r="E787" s="1" t="s">
        <v>17</v>
      </c>
      <c r="F787" s="1">
        <v>15</v>
      </c>
      <c r="G787" s="1" t="s">
        <v>33</v>
      </c>
      <c r="H787" s="1" t="s">
        <v>34</v>
      </c>
      <c r="I787" s="1" t="s">
        <v>46</v>
      </c>
      <c r="J787" s="1">
        <v>53</v>
      </c>
      <c r="K787" s="1">
        <v>133</v>
      </c>
      <c r="L787" s="1" t="s">
        <v>21</v>
      </c>
      <c r="M787" s="1">
        <v>60</v>
      </c>
      <c r="N787" s="1">
        <v>90</v>
      </c>
      <c r="O787" s="1">
        <v>170</v>
      </c>
      <c r="P787" s="1">
        <v>26</v>
      </c>
      <c r="Q787" s="9">
        <f>Coffee_chain[[#This Row],[Other Expenses]]+Coffee_chain[[#This Row],[Cogs]]+Coffee_chain[[#This Row],[Marketing]]</f>
        <v>95</v>
      </c>
      <c r="R787" s="10">
        <f>(SUM(Coffee_chain[[#This Row],[Profit]])/SUM(Coffee_chain[[#This Row],[Sales]]))</f>
        <v>0.39849624060150374</v>
      </c>
      <c r="S787">
        <f>Coffee_chain[[#This Row],[Target COGS]]-Coffee_chain[[#This Row],[Cogs]]</f>
        <v>6</v>
      </c>
      <c r="T787" s="13">
        <f>Coffee_chain[[#This Row],[Target Profit]]-Coffee_chain[[#This Row],[Profit]]</f>
        <v>37</v>
      </c>
      <c r="U787">
        <f>Coffee_chain[[#This Row],[Target Sales]]-Coffee_chain[[#This Row],[Sales]]</f>
        <v>37</v>
      </c>
      <c r="V787" s="42"/>
    </row>
    <row r="788" spans="1:22" ht="14.25" customHeight="1" x14ac:dyDescent="0.3">
      <c r="A788" s="1">
        <v>815</v>
      </c>
      <c r="B788" s="1">
        <v>247</v>
      </c>
      <c r="C788" s="2">
        <v>41244</v>
      </c>
      <c r="D788" s="1" t="s">
        <v>16</v>
      </c>
      <c r="E788" s="1" t="s">
        <v>17</v>
      </c>
      <c r="F788" s="1">
        <v>81</v>
      </c>
      <c r="G788" s="1" t="s">
        <v>33</v>
      </c>
      <c r="H788" s="1" t="s">
        <v>34</v>
      </c>
      <c r="I788" s="1" t="s">
        <v>46</v>
      </c>
      <c r="J788" s="1">
        <v>216</v>
      </c>
      <c r="K788" s="1">
        <v>576</v>
      </c>
      <c r="L788" s="1" t="s">
        <v>56</v>
      </c>
      <c r="M788" s="1">
        <v>310</v>
      </c>
      <c r="N788" s="1">
        <v>320</v>
      </c>
      <c r="O788" s="1">
        <v>730</v>
      </c>
      <c r="P788" s="1">
        <v>113</v>
      </c>
      <c r="Q788" s="9">
        <f>Coffee_chain[[#This Row],[Other Expenses]]+Coffee_chain[[#This Row],[Cogs]]+Coffee_chain[[#This Row],[Marketing]]</f>
        <v>441</v>
      </c>
      <c r="R788" s="10">
        <f>(SUM(Coffee_chain[[#This Row],[Profit]])/SUM(Coffee_chain[[#This Row],[Sales]]))</f>
        <v>0.375</v>
      </c>
      <c r="S788">
        <f>Coffee_chain[[#This Row],[Target COGS]]-Coffee_chain[[#This Row],[Cogs]]</f>
        <v>63</v>
      </c>
      <c r="T788" s="13">
        <f>Coffee_chain[[#This Row],[Target Profit]]-Coffee_chain[[#This Row],[Profit]]</f>
        <v>104</v>
      </c>
      <c r="U788">
        <f>Coffee_chain[[#This Row],[Target Sales]]-Coffee_chain[[#This Row],[Sales]]</f>
        <v>154</v>
      </c>
      <c r="V788" s="42"/>
    </row>
    <row r="789" spans="1:22" ht="14.25" customHeight="1" x14ac:dyDescent="0.3">
      <c r="A789" s="1">
        <v>740</v>
      </c>
      <c r="B789" s="1">
        <v>153</v>
      </c>
      <c r="C789" s="2">
        <v>41244</v>
      </c>
      <c r="D789" s="1" t="s">
        <v>16</v>
      </c>
      <c r="E789" s="1" t="s">
        <v>17</v>
      </c>
      <c r="F789" s="1">
        <v>42</v>
      </c>
      <c r="G789" s="1" t="s">
        <v>33</v>
      </c>
      <c r="H789" s="1" t="s">
        <v>34</v>
      </c>
      <c r="I789" s="1" t="s">
        <v>46</v>
      </c>
      <c r="J789" s="1">
        <v>87</v>
      </c>
      <c r="K789" s="1">
        <v>306</v>
      </c>
      <c r="L789" s="1" t="s">
        <v>58</v>
      </c>
      <c r="M789" s="1">
        <v>190</v>
      </c>
      <c r="N789" s="1">
        <v>140</v>
      </c>
      <c r="O789" s="1">
        <v>390</v>
      </c>
      <c r="P789" s="1">
        <v>66</v>
      </c>
      <c r="Q789" s="9">
        <f>Coffee_chain[[#This Row],[Other Expenses]]+Coffee_chain[[#This Row],[Cogs]]+Coffee_chain[[#This Row],[Marketing]]</f>
        <v>261</v>
      </c>
      <c r="R789" s="10">
        <f>(SUM(Coffee_chain[[#This Row],[Profit]])/SUM(Coffee_chain[[#This Row],[Sales]]))</f>
        <v>0.28431372549019607</v>
      </c>
      <c r="S789">
        <f>Coffee_chain[[#This Row],[Target COGS]]-Coffee_chain[[#This Row],[Cogs]]</f>
        <v>37</v>
      </c>
      <c r="T789" s="13">
        <f>Coffee_chain[[#This Row],[Target Profit]]-Coffee_chain[[#This Row],[Profit]]</f>
        <v>53</v>
      </c>
      <c r="U789">
        <f>Coffee_chain[[#This Row],[Target Sales]]-Coffee_chain[[#This Row],[Sales]]</f>
        <v>84</v>
      </c>
      <c r="V789" s="42"/>
    </row>
    <row r="790" spans="1:22" ht="14.25" customHeight="1" x14ac:dyDescent="0.3">
      <c r="A790" s="1">
        <v>303</v>
      </c>
      <c r="B790" s="1">
        <v>153</v>
      </c>
      <c r="C790" s="2">
        <v>41244</v>
      </c>
      <c r="D790" s="1" t="s">
        <v>16</v>
      </c>
      <c r="E790" s="1" t="s">
        <v>17</v>
      </c>
      <c r="F790" s="1">
        <v>42</v>
      </c>
      <c r="G790" s="1" t="s">
        <v>18</v>
      </c>
      <c r="H790" s="1" t="s">
        <v>19</v>
      </c>
      <c r="I790" s="1" t="s">
        <v>50</v>
      </c>
      <c r="J790" s="1">
        <v>87</v>
      </c>
      <c r="K790" s="1">
        <v>306</v>
      </c>
      <c r="L790" s="1" t="s">
        <v>21</v>
      </c>
      <c r="M790" s="1">
        <v>140</v>
      </c>
      <c r="N790" s="1">
        <v>80</v>
      </c>
      <c r="O790" s="1">
        <v>280</v>
      </c>
      <c r="P790" s="1">
        <v>66</v>
      </c>
      <c r="Q790" s="9">
        <f>Coffee_chain[[#This Row],[Other Expenses]]+Coffee_chain[[#This Row],[Cogs]]+Coffee_chain[[#This Row],[Marketing]]</f>
        <v>261</v>
      </c>
      <c r="R790" s="10">
        <f>(SUM(Coffee_chain[[#This Row],[Profit]])/SUM(Coffee_chain[[#This Row],[Sales]]))</f>
        <v>0.28431372549019607</v>
      </c>
      <c r="S790">
        <f>Coffee_chain[[#This Row],[Target COGS]]-Coffee_chain[[#This Row],[Cogs]]</f>
        <v>-13</v>
      </c>
      <c r="T790" s="13">
        <f>Coffee_chain[[#This Row],[Target Profit]]-Coffee_chain[[#This Row],[Profit]]</f>
        <v>-7</v>
      </c>
      <c r="U790">
        <f>Coffee_chain[[#This Row],[Target Sales]]-Coffee_chain[[#This Row],[Sales]]</f>
        <v>-26</v>
      </c>
      <c r="V790" s="42"/>
    </row>
    <row r="791" spans="1:22" ht="14.25" customHeight="1" x14ac:dyDescent="0.3">
      <c r="A791" s="1">
        <v>309</v>
      </c>
      <c r="B791" s="1">
        <v>123</v>
      </c>
      <c r="C791" s="2">
        <v>41244</v>
      </c>
      <c r="D791" s="1" t="s">
        <v>16</v>
      </c>
      <c r="E791" s="1" t="s">
        <v>17</v>
      </c>
      <c r="F791" s="1">
        <v>34</v>
      </c>
      <c r="G791" s="1" t="s">
        <v>18</v>
      </c>
      <c r="H791" s="1" t="s">
        <v>19</v>
      </c>
      <c r="I791" s="1" t="s">
        <v>50</v>
      </c>
      <c r="J791" s="1">
        <v>133</v>
      </c>
      <c r="K791" s="1">
        <v>302</v>
      </c>
      <c r="L791" s="1" t="s">
        <v>56</v>
      </c>
      <c r="M791" s="1">
        <v>110</v>
      </c>
      <c r="N791" s="1">
        <v>130</v>
      </c>
      <c r="O791" s="1">
        <v>280</v>
      </c>
      <c r="P791" s="1">
        <v>46</v>
      </c>
      <c r="Q791" s="9">
        <f>Coffee_chain[[#This Row],[Other Expenses]]+Coffee_chain[[#This Row],[Cogs]]+Coffee_chain[[#This Row],[Marketing]]</f>
        <v>203</v>
      </c>
      <c r="R791" s="10">
        <f>(SUM(Coffee_chain[[#This Row],[Profit]])/SUM(Coffee_chain[[#This Row],[Sales]]))</f>
        <v>0.44039735099337746</v>
      </c>
      <c r="S791">
        <f>Coffee_chain[[#This Row],[Target COGS]]-Coffee_chain[[#This Row],[Cogs]]</f>
        <v>-13</v>
      </c>
      <c r="T791" s="13">
        <f>Coffee_chain[[#This Row],[Target Profit]]-Coffee_chain[[#This Row],[Profit]]</f>
        <v>-3</v>
      </c>
      <c r="U791">
        <f>Coffee_chain[[#This Row],[Target Sales]]-Coffee_chain[[#This Row],[Sales]]</f>
        <v>-22</v>
      </c>
      <c r="V791" s="42"/>
    </row>
    <row r="792" spans="1:22" ht="14.25" customHeight="1" x14ac:dyDescent="0.3">
      <c r="A792" s="1">
        <v>630</v>
      </c>
      <c r="B792" s="1">
        <v>86</v>
      </c>
      <c r="C792" s="2">
        <v>41244</v>
      </c>
      <c r="D792" s="1" t="s">
        <v>16</v>
      </c>
      <c r="E792" s="1" t="s">
        <v>17</v>
      </c>
      <c r="F792" s="1">
        <v>24</v>
      </c>
      <c r="G792" s="1" t="s">
        <v>18</v>
      </c>
      <c r="H792" s="1" t="s">
        <v>19</v>
      </c>
      <c r="I792" s="1" t="s">
        <v>22</v>
      </c>
      <c r="J792" s="1">
        <v>88</v>
      </c>
      <c r="K792" s="1">
        <v>210</v>
      </c>
      <c r="L792" s="1" t="s">
        <v>56</v>
      </c>
      <c r="M792" s="1">
        <v>80</v>
      </c>
      <c r="N792" s="1">
        <v>80</v>
      </c>
      <c r="O792" s="1">
        <v>190</v>
      </c>
      <c r="P792" s="1">
        <v>36</v>
      </c>
      <c r="Q792" s="9">
        <f>Coffee_chain[[#This Row],[Other Expenses]]+Coffee_chain[[#This Row],[Cogs]]+Coffee_chain[[#This Row],[Marketing]]</f>
        <v>146</v>
      </c>
      <c r="R792" s="10">
        <f>(SUM(Coffee_chain[[#This Row],[Profit]])/SUM(Coffee_chain[[#This Row],[Sales]]))</f>
        <v>0.41904761904761906</v>
      </c>
      <c r="S792">
        <f>Coffee_chain[[#This Row],[Target COGS]]-Coffee_chain[[#This Row],[Cogs]]</f>
        <v>-6</v>
      </c>
      <c r="T792" s="13">
        <f>Coffee_chain[[#This Row],[Target Profit]]-Coffee_chain[[#This Row],[Profit]]</f>
        <v>-8</v>
      </c>
      <c r="U792">
        <f>Coffee_chain[[#This Row],[Target Sales]]-Coffee_chain[[#This Row],[Sales]]</f>
        <v>-20</v>
      </c>
      <c r="V792" s="42"/>
    </row>
    <row r="793" spans="1:22" ht="14.25" customHeight="1" x14ac:dyDescent="0.3">
      <c r="A793" s="1">
        <v>513</v>
      </c>
      <c r="B793" s="1">
        <v>88</v>
      </c>
      <c r="C793" s="2">
        <v>41244</v>
      </c>
      <c r="D793" s="1" t="s">
        <v>16</v>
      </c>
      <c r="E793" s="1" t="s">
        <v>17</v>
      </c>
      <c r="F793" s="1">
        <v>29</v>
      </c>
      <c r="G793" s="1" t="s">
        <v>18</v>
      </c>
      <c r="H793" s="1" t="s">
        <v>26</v>
      </c>
      <c r="I793" s="1" t="s">
        <v>27</v>
      </c>
      <c r="J793" s="1">
        <v>72</v>
      </c>
      <c r="K793" s="1">
        <v>221</v>
      </c>
      <c r="L793" s="1" t="s">
        <v>58</v>
      </c>
      <c r="M793" s="1">
        <v>70</v>
      </c>
      <c r="N793" s="1">
        <v>70</v>
      </c>
      <c r="O793" s="1">
        <v>180</v>
      </c>
      <c r="P793" s="1">
        <v>61</v>
      </c>
      <c r="Q793" s="9">
        <f>Coffee_chain[[#This Row],[Other Expenses]]+Coffee_chain[[#This Row],[Cogs]]+Coffee_chain[[#This Row],[Marketing]]</f>
        <v>178</v>
      </c>
      <c r="R793" s="10">
        <f>(SUM(Coffee_chain[[#This Row],[Profit]])/SUM(Coffee_chain[[#This Row],[Sales]]))</f>
        <v>0.32579185520361992</v>
      </c>
      <c r="S793">
        <f>Coffee_chain[[#This Row],[Target COGS]]-Coffee_chain[[#This Row],[Cogs]]</f>
        <v>-18</v>
      </c>
      <c r="T793" s="13">
        <f>Coffee_chain[[#This Row],[Target Profit]]-Coffee_chain[[#This Row],[Profit]]</f>
        <v>-2</v>
      </c>
      <c r="U793">
        <f>Coffee_chain[[#This Row],[Target Sales]]-Coffee_chain[[#This Row],[Sales]]</f>
        <v>-41</v>
      </c>
      <c r="V793" s="42"/>
    </row>
    <row r="794" spans="1:22" ht="14.25" customHeight="1" x14ac:dyDescent="0.3">
      <c r="A794" s="1">
        <v>740</v>
      </c>
      <c r="B794" s="1">
        <v>134</v>
      </c>
      <c r="C794" s="2">
        <v>41244</v>
      </c>
      <c r="D794" s="1" t="s">
        <v>16</v>
      </c>
      <c r="E794" s="1" t="s">
        <v>17</v>
      </c>
      <c r="F794" s="1">
        <v>41</v>
      </c>
      <c r="G794" s="1" t="s">
        <v>18</v>
      </c>
      <c r="H794" s="1" t="s">
        <v>26</v>
      </c>
      <c r="I794" s="1" t="s">
        <v>54</v>
      </c>
      <c r="J794" s="1">
        <v>121</v>
      </c>
      <c r="K794" s="1">
        <v>320</v>
      </c>
      <c r="L794" s="1" t="s">
        <v>58</v>
      </c>
      <c r="M794" s="1">
        <v>110</v>
      </c>
      <c r="N794" s="1">
        <v>90</v>
      </c>
      <c r="O794" s="1">
        <v>260</v>
      </c>
      <c r="P794" s="1">
        <v>65</v>
      </c>
      <c r="Q794" s="9">
        <f>Coffee_chain[[#This Row],[Other Expenses]]+Coffee_chain[[#This Row],[Cogs]]+Coffee_chain[[#This Row],[Marketing]]</f>
        <v>240</v>
      </c>
      <c r="R794" s="10">
        <f>(SUM(Coffee_chain[[#This Row],[Profit]])/SUM(Coffee_chain[[#This Row],[Sales]]))</f>
        <v>0.37812499999999999</v>
      </c>
      <c r="S794">
        <f>Coffee_chain[[#This Row],[Target COGS]]-Coffee_chain[[#This Row],[Cogs]]</f>
        <v>-24</v>
      </c>
      <c r="T794" s="13">
        <f>Coffee_chain[[#This Row],[Target Profit]]-Coffee_chain[[#This Row],[Profit]]</f>
        <v>-31</v>
      </c>
      <c r="U794">
        <f>Coffee_chain[[#This Row],[Target Sales]]-Coffee_chain[[#This Row],[Sales]]</f>
        <v>-60</v>
      </c>
      <c r="V794" s="42"/>
    </row>
    <row r="795" spans="1:22" ht="14.25" customHeight="1" x14ac:dyDescent="0.3">
      <c r="A795" s="1">
        <v>719</v>
      </c>
      <c r="B795" s="1">
        <v>81</v>
      </c>
      <c r="C795" s="2">
        <v>41244</v>
      </c>
      <c r="D795" s="1" t="s">
        <v>16</v>
      </c>
      <c r="E795" s="1" t="s">
        <v>17</v>
      </c>
      <c r="F795" s="1">
        <v>26</v>
      </c>
      <c r="G795" s="1" t="s">
        <v>18</v>
      </c>
      <c r="H795" s="1" t="s">
        <v>26</v>
      </c>
      <c r="I795" s="1" t="s">
        <v>30</v>
      </c>
      <c r="J795" s="1">
        <v>66</v>
      </c>
      <c r="K795" s="1">
        <v>185</v>
      </c>
      <c r="L795" s="1" t="s">
        <v>21</v>
      </c>
      <c r="M795" s="1">
        <v>60</v>
      </c>
      <c r="N795" s="1">
        <v>60</v>
      </c>
      <c r="O795" s="1">
        <v>150</v>
      </c>
      <c r="P795" s="1">
        <v>38</v>
      </c>
      <c r="Q795" s="9">
        <f>Coffee_chain[[#This Row],[Other Expenses]]+Coffee_chain[[#This Row],[Cogs]]+Coffee_chain[[#This Row],[Marketing]]</f>
        <v>145</v>
      </c>
      <c r="R795" s="10">
        <f>(SUM(Coffee_chain[[#This Row],[Profit]])/SUM(Coffee_chain[[#This Row],[Sales]]))</f>
        <v>0.35675675675675678</v>
      </c>
      <c r="S795">
        <f>Coffee_chain[[#This Row],[Target COGS]]-Coffee_chain[[#This Row],[Cogs]]</f>
        <v>-21</v>
      </c>
      <c r="T795" s="13">
        <f>Coffee_chain[[#This Row],[Target Profit]]-Coffee_chain[[#This Row],[Profit]]</f>
        <v>-6</v>
      </c>
      <c r="U795">
        <f>Coffee_chain[[#This Row],[Target Sales]]-Coffee_chain[[#This Row],[Sales]]</f>
        <v>-35</v>
      </c>
      <c r="V795" s="42"/>
    </row>
    <row r="796" spans="1:22" ht="14.25" customHeight="1" x14ac:dyDescent="0.3">
      <c r="A796" s="1">
        <v>319</v>
      </c>
      <c r="B796" s="1">
        <v>10</v>
      </c>
      <c r="C796" s="2">
        <v>41244</v>
      </c>
      <c r="D796" s="1" t="s">
        <v>32</v>
      </c>
      <c r="E796" s="1" t="s">
        <v>17</v>
      </c>
      <c r="F796" s="1">
        <v>3</v>
      </c>
      <c r="G796" s="1" t="s">
        <v>33</v>
      </c>
      <c r="H796" s="1" t="s">
        <v>38</v>
      </c>
      <c r="I796" s="1" t="s">
        <v>39</v>
      </c>
      <c r="J796" s="1">
        <v>-1</v>
      </c>
      <c r="K796" s="1">
        <v>24</v>
      </c>
      <c r="L796" s="1" t="s">
        <v>36</v>
      </c>
      <c r="M796" s="1">
        <v>0</v>
      </c>
      <c r="N796" s="1">
        <v>10</v>
      </c>
      <c r="O796" s="1">
        <v>20</v>
      </c>
      <c r="P796" s="1">
        <v>15</v>
      </c>
      <c r="Q796" s="9">
        <f>Coffee_chain[[#This Row],[Other Expenses]]+Coffee_chain[[#This Row],[Cogs]]+Coffee_chain[[#This Row],[Marketing]]</f>
        <v>28</v>
      </c>
      <c r="R796" s="10">
        <f>(SUM(Coffee_chain[[#This Row],[Profit]])/SUM(Coffee_chain[[#This Row],[Sales]]))</f>
        <v>-4.1666666666666664E-2</v>
      </c>
      <c r="S796">
        <f>Coffee_chain[[#This Row],[Target COGS]]-Coffee_chain[[#This Row],[Cogs]]</f>
        <v>-10</v>
      </c>
      <c r="T796" s="13">
        <f>Coffee_chain[[#This Row],[Target Profit]]-Coffee_chain[[#This Row],[Profit]]</f>
        <v>11</v>
      </c>
      <c r="U796">
        <f>Coffee_chain[[#This Row],[Target Sales]]-Coffee_chain[[#This Row],[Sales]]</f>
        <v>-4</v>
      </c>
      <c r="V796" s="42"/>
    </row>
    <row r="797" spans="1:22" ht="14.25" customHeight="1" x14ac:dyDescent="0.3">
      <c r="A797" s="1">
        <v>715</v>
      </c>
      <c r="B797" s="1">
        <v>83</v>
      </c>
      <c r="C797" s="2">
        <v>41244</v>
      </c>
      <c r="D797" s="1" t="s">
        <v>32</v>
      </c>
      <c r="E797" s="1" t="s">
        <v>17</v>
      </c>
      <c r="F797" s="1">
        <v>27</v>
      </c>
      <c r="G797" s="1" t="s">
        <v>33</v>
      </c>
      <c r="H797" s="1" t="s">
        <v>38</v>
      </c>
      <c r="I797" s="1" t="s">
        <v>39</v>
      </c>
      <c r="J797" s="1">
        <v>57</v>
      </c>
      <c r="K797" s="1">
        <v>195</v>
      </c>
      <c r="L797" s="1" t="s">
        <v>52</v>
      </c>
      <c r="M797" s="1">
        <v>80</v>
      </c>
      <c r="N797" s="1">
        <v>70</v>
      </c>
      <c r="O797" s="1">
        <v>190</v>
      </c>
      <c r="P797" s="1">
        <v>55</v>
      </c>
      <c r="Q797" s="9">
        <f>Coffee_chain[[#This Row],[Other Expenses]]+Coffee_chain[[#This Row],[Cogs]]+Coffee_chain[[#This Row],[Marketing]]</f>
        <v>165</v>
      </c>
      <c r="R797" s="10">
        <f>(SUM(Coffee_chain[[#This Row],[Profit]])/SUM(Coffee_chain[[#This Row],[Sales]]))</f>
        <v>0.29230769230769232</v>
      </c>
      <c r="S797">
        <f>Coffee_chain[[#This Row],[Target COGS]]-Coffee_chain[[#This Row],[Cogs]]</f>
        <v>-3</v>
      </c>
      <c r="T797" s="13">
        <f>Coffee_chain[[#This Row],[Target Profit]]-Coffee_chain[[#This Row],[Profit]]</f>
        <v>13</v>
      </c>
      <c r="U797">
        <f>Coffee_chain[[#This Row],[Target Sales]]-Coffee_chain[[#This Row],[Sales]]</f>
        <v>-5</v>
      </c>
      <c r="V797" s="42"/>
    </row>
    <row r="798" spans="1:22" ht="14.25" customHeight="1" x14ac:dyDescent="0.3">
      <c r="A798" s="1">
        <v>573</v>
      </c>
      <c r="B798" s="1">
        <v>68</v>
      </c>
      <c r="C798" s="2">
        <v>41244</v>
      </c>
      <c r="D798" s="1" t="s">
        <v>32</v>
      </c>
      <c r="E798" s="1" t="s">
        <v>17</v>
      </c>
      <c r="F798" s="1">
        <v>25</v>
      </c>
      <c r="G798" s="1" t="s">
        <v>33</v>
      </c>
      <c r="H798" s="1" t="s">
        <v>38</v>
      </c>
      <c r="I798" s="1" t="s">
        <v>45</v>
      </c>
      <c r="J798" s="1">
        <v>26</v>
      </c>
      <c r="K798" s="1">
        <v>153</v>
      </c>
      <c r="L798" s="1" t="s">
        <v>51</v>
      </c>
      <c r="M798" s="1">
        <v>60</v>
      </c>
      <c r="N798" s="1">
        <v>40</v>
      </c>
      <c r="O798" s="1">
        <v>150</v>
      </c>
      <c r="P798" s="1">
        <v>59</v>
      </c>
      <c r="Q798" s="9">
        <f>Coffee_chain[[#This Row],[Other Expenses]]+Coffee_chain[[#This Row],[Cogs]]+Coffee_chain[[#This Row],[Marketing]]</f>
        <v>152</v>
      </c>
      <c r="R798" s="10">
        <f>(SUM(Coffee_chain[[#This Row],[Profit]])/SUM(Coffee_chain[[#This Row],[Sales]]))</f>
        <v>0.16993464052287582</v>
      </c>
      <c r="S798">
        <f>Coffee_chain[[#This Row],[Target COGS]]-Coffee_chain[[#This Row],[Cogs]]</f>
        <v>-8</v>
      </c>
      <c r="T798" s="13">
        <f>Coffee_chain[[#This Row],[Target Profit]]-Coffee_chain[[#This Row],[Profit]]</f>
        <v>14</v>
      </c>
      <c r="U798">
        <f>Coffee_chain[[#This Row],[Target Sales]]-Coffee_chain[[#This Row],[Sales]]</f>
        <v>-3</v>
      </c>
      <c r="V798" s="42"/>
    </row>
    <row r="799" spans="1:22" ht="14.25" customHeight="1" x14ac:dyDescent="0.3">
      <c r="A799" s="1">
        <v>715</v>
      </c>
      <c r="B799" s="1">
        <v>105</v>
      </c>
      <c r="C799" s="2">
        <v>41244</v>
      </c>
      <c r="D799" s="1" t="s">
        <v>32</v>
      </c>
      <c r="E799" s="1" t="s">
        <v>17</v>
      </c>
      <c r="F799" s="1">
        <v>95</v>
      </c>
      <c r="G799" s="1" t="s">
        <v>33</v>
      </c>
      <c r="H799" s="1" t="s">
        <v>38</v>
      </c>
      <c r="I799" s="1" t="s">
        <v>45</v>
      </c>
      <c r="J799" s="1">
        <v>20</v>
      </c>
      <c r="K799" s="1">
        <v>250</v>
      </c>
      <c r="L799" s="1" t="s">
        <v>52</v>
      </c>
      <c r="M799" s="1">
        <v>100</v>
      </c>
      <c r="N799" s="1">
        <v>30</v>
      </c>
      <c r="O799" s="1">
        <v>240</v>
      </c>
      <c r="P799" s="1">
        <v>125</v>
      </c>
      <c r="Q799" s="9">
        <f>Coffee_chain[[#This Row],[Other Expenses]]+Coffee_chain[[#This Row],[Cogs]]+Coffee_chain[[#This Row],[Marketing]]</f>
        <v>325</v>
      </c>
      <c r="R799" s="10">
        <f>(SUM(Coffee_chain[[#This Row],[Profit]])/SUM(Coffee_chain[[#This Row],[Sales]]))</f>
        <v>0.08</v>
      </c>
      <c r="S799">
        <f>Coffee_chain[[#This Row],[Target COGS]]-Coffee_chain[[#This Row],[Cogs]]</f>
        <v>-5</v>
      </c>
      <c r="T799" s="13">
        <f>Coffee_chain[[#This Row],[Target Profit]]-Coffee_chain[[#This Row],[Profit]]</f>
        <v>10</v>
      </c>
      <c r="U799">
        <f>Coffee_chain[[#This Row],[Target Sales]]-Coffee_chain[[#This Row],[Sales]]</f>
        <v>-10</v>
      </c>
      <c r="V799" s="42"/>
    </row>
    <row r="800" spans="1:22" ht="14.25" customHeight="1" x14ac:dyDescent="0.3">
      <c r="A800" s="1">
        <v>314</v>
      </c>
      <c r="B800" s="1">
        <v>50</v>
      </c>
      <c r="C800" s="2">
        <v>41244</v>
      </c>
      <c r="D800" s="1" t="s">
        <v>32</v>
      </c>
      <c r="E800" s="1" t="s">
        <v>17</v>
      </c>
      <c r="F800" s="1">
        <v>14</v>
      </c>
      <c r="G800" s="1" t="s">
        <v>33</v>
      </c>
      <c r="H800" s="1" t="s">
        <v>34</v>
      </c>
      <c r="I800" s="1" t="s">
        <v>46</v>
      </c>
      <c r="J800" s="1">
        <v>48</v>
      </c>
      <c r="K800" s="1">
        <v>123</v>
      </c>
      <c r="L800" s="1" t="s">
        <v>51</v>
      </c>
      <c r="M800" s="1">
        <v>60</v>
      </c>
      <c r="N800" s="1">
        <v>70</v>
      </c>
      <c r="O800" s="1">
        <v>150</v>
      </c>
      <c r="P800" s="1">
        <v>25</v>
      </c>
      <c r="Q800" s="9">
        <f>Coffee_chain[[#This Row],[Other Expenses]]+Coffee_chain[[#This Row],[Cogs]]+Coffee_chain[[#This Row],[Marketing]]</f>
        <v>89</v>
      </c>
      <c r="R800" s="10">
        <f>(SUM(Coffee_chain[[#This Row],[Profit]])/SUM(Coffee_chain[[#This Row],[Sales]]))</f>
        <v>0.3902439024390244</v>
      </c>
      <c r="S800">
        <f>Coffee_chain[[#This Row],[Target COGS]]-Coffee_chain[[#This Row],[Cogs]]</f>
        <v>10</v>
      </c>
      <c r="T800" s="13">
        <f>Coffee_chain[[#This Row],[Target Profit]]-Coffee_chain[[#This Row],[Profit]]</f>
        <v>22</v>
      </c>
      <c r="U800">
        <f>Coffee_chain[[#This Row],[Target Sales]]-Coffee_chain[[#This Row],[Sales]]</f>
        <v>27</v>
      </c>
      <c r="V800" s="42"/>
    </row>
    <row r="801" spans="1:22" ht="14.25" customHeight="1" x14ac:dyDescent="0.3">
      <c r="A801" s="1">
        <v>715</v>
      </c>
      <c r="B801" s="1">
        <v>80</v>
      </c>
      <c r="C801" s="2">
        <v>41244</v>
      </c>
      <c r="D801" s="1" t="s">
        <v>32</v>
      </c>
      <c r="E801" s="1" t="s">
        <v>17</v>
      </c>
      <c r="F801" s="1">
        <v>24</v>
      </c>
      <c r="G801" s="1" t="s">
        <v>33</v>
      </c>
      <c r="H801" s="1" t="s">
        <v>34</v>
      </c>
      <c r="I801" s="1" t="s">
        <v>46</v>
      </c>
      <c r="J801" s="1">
        <v>50</v>
      </c>
      <c r="K801" s="1">
        <v>176</v>
      </c>
      <c r="L801" s="1" t="s">
        <v>52</v>
      </c>
      <c r="M801" s="1">
        <v>100</v>
      </c>
      <c r="N801" s="1">
        <v>80</v>
      </c>
      <c r="O801" s="1">
        <v>220</v>
      </c>
      <c r="P801" s="1">
        <v>46</v>
      </c>
      <c r="Q801" s="9">
        <f>Coffee_chain[[#This Row],[Other Expenses]]+Coffee_chain[[#This Row],[Cogs]]+Coffee_chain[[#This Row],[Marketing]]</f>
        <v>150</v>
      </c>
      <c r="R801" s="10">
        <f>(SUM(Coffee_chain[[#This Row],[Profit]])/SUM(Coffee_chain[[#This Row],[Sales]]))</f>
        <v>0.28409090909090912</v>
      </c>
      <c r="S801">
        <f>Coffee_chain[[#This Row],[Target COGS]]-Coffee_chain[[#This Row],[Cogs]]</f>
        <v>20</v>
      </c>
      <c r="T801" s="13">
        <f>Coffee_chain[[#This Row],[Target Profit]]-Coffee_chain[[#This Row],[Profit]]</f>
        <v>30</v>
      </c>
      <c r="U801">
        <f>Coffee_chain[[#This Row],[Target Sales]]-Coffee_chain[[#This Row],[Sales]]</f>
        <v>44</v>
      </c>
      <c r="V801" s="42"/>
    </row>
    <row r="802" spans="1:22" ht="14.25" customHeight="1" x14ac:dyDescent="0.3">
      <c r="A802" s="1">
        <v>641</v>
      </c>
      <c r="B802" s="1">
        <v>247</v>
      </c>
      <c r="C802" s="2">
        <v>41244</v>
      </c>
      <c r="D802" s="1" t="s">
        <v>32</v>
      </c>
      <c r="E802" s="1" t="s">
        <v>17</v>
      </c>
      <c r="F802" s="1">
        <v>81</v>
      </c>
      <c r="G802" s="1" t="s">
        <v>18</v>
      </c>
      <c r="H802" s="1" t="s">
        <v>19</v>
      </c>
      <c r="I802" s="1" t="s">
        <v>50</v>
      </c>
      <c r="J802" s="1">
        <v>216</v>
      </c>
      <c r="K802" s="1">
        <v>576</v>
      </c>
      <c r="L802" s="1" t="s">
        <v>36</v>
      </c>
      <c r="M802" s="1">
        <v>230</v>
      </c>
      <c r="N802" s="1">
        <v>200</v>
      </c>
      <c r="O802" s="1">
        <v>530</v>
      </c>
      <c r="P802" s="1">
        <v>113</v>
      </c>
      <c r="Q802" s="9">
        <f>Coffee_chain[[#This Row],[Other Expenses]]+Coffee_chain[[#This Row],[Cogs]]+Coffee_chain[[#This Row],[Marketing]]</f>
        <v>441</v>
      </c>
      <c r="R802" s="10">
        <f>(SUM(Coffee_chain[[#This Row],[Profit]])/SUM(Coffee_chain[[#This Row],[Sales]]))</f>
        <v>0.375</v>
      </c>
      <c r="S802">
        <f>Coffee_chain[[#This Row],[Target COGS]]-Coffee_chain[[#This Row],[Cogs]]</f>
        <v>-17</v>
      </c>
      <c r="T802" s="13">
        <f>Coffee_chain[[#This Row],[Target Profit]]-Coffee_chain[[#This Row],[Profit]]</f>
        <v>-16</v>
      </c>
      <c r="U802">
        <f>Coffee_chain[[#This Row],[Target Sales]]-Coffee_chain[[#This Row],[Sales]]</f>
        <v>-46</v>
      </c>
      <c r="V802" s="42"/>
    </row>
    <row r="803" spans="1:22" ht="14.25" customHeight="1" x14ac:dyDescent="0.3">
      <c r="A803" s="1">
        <v>319</v>
      </c>
      <c r="B803" s="1">
        <v>127</v>
      </c>
      <c r="C803" s="2">
        <v>41244</v>
      </c>
      <c r="D803" s="1" t="s">
        <v>32</v>
      </c>
      <c r="E803" s="1" t="s">
        <v>17</v>
      </c>
      <c r="F803" s="1">
        <v>40</v>
      </c>
      <c r="G803" s="1" t="s">
        <v>18</v>
      </c>
      <c r="H803" s="1" t="s">
        <v>19</v>
      </c>
      <c r="I803" s="1" t="s">
        <v>20</v>
      </c>
      <c r="J803" s="1">
        <v>123</v>
      </c>
      <c r="K803" s="1">
        <v>312</v>
      </c>
      <c r="L803" s="1" t="s">
        <v>36</v>
      </c>
      <c r="M803" s="1">
        <v>120</v>
      </c>
      <c r="N803" s="1">
        <v>120</v>
      </c>
      <c r="O803" s="1">
        <v>290</v>
      </c>
      <c r="P803" s="1">
        <v>62</v>
      </c>
      <c r="Q803" s="9">
        <f>Coffee_chain[[#This Row],[Other Expenses]]+Coffee_chain[[#This Row],[Cogs]]+Coffee_chain[[#This Row],[Marketing]]</f>
        <v>229</v>
      </c>
      <c r="R803" s="10">
        <f>(SUM(Coffee_chain[[#This Row],[Profit]])/SUM(Coffee_chain[[#This Row],[Sales]]))</f>
        <v>0.39423076923076922</v>
      </c>
      <c r="S803">
        <f>Coffee_chain[[#This Row],[Target COGS]]-Coffee_chain[[#This Row],[Cogs]]</f>
        <v>-7</v>
      </c>
      <c r="T803" s="13">
        <f>Coffee_chain[[#This Row],[Target Profit]]-Coffee_chain[[#This Row],[Profit]]</f>
        <v>-3</v>
      </c>
      <c r="U803">
        <f>Coffee_chain[[#This Row],[Target Sales]]-Coffee_chain[[#This Row],[Sales]]</f>
        <v>-22</v>
      </c>
      <c r="V803" s="42"/>
    </row>
    <row r="804" spans="1:22" ht="14.25" customHeight="1" x14ac:dyDescent="0.3">
      <c r="A804" s="1">
        <v>641</v>
      </c>
      <c r="B804" s="1">
        <v>250</v>
      </c>
      <c r="C804" s="2">
        <v>41244</v>
      </c>
      <c r="D804" s="1" t="s">
        <v>32</v>
      </c>
      <c r="E804" s="1" t="s">
        <v>17</v>
      </c>
      <c r="F804" s="1">
        <v>70</v>
      </c>
      <c r="G804" s="1" t="s">
        <v>18</v>
      </c>
      <c r="H804" s="1" t="s">
        <v>26</v>
      </c>
      <c r="I804" s="1" t="s">
        <v>27</v>
      </c>
      <c r="J804" s="1">
        <v>156</v>
      </c>
      <c r="K804" s="1">
        <v>501</v>
      </c>
      <c r="L804" s="1" t="s">
        <v>36</v>
      </c>
      <c r="M804" s="1">
        <v>210</v>
      </c>
      <c r="N804" s="1">
        <v>120</v>
      </c>
      <c r="O804" s="1">
        <v>410</v>
      </c>
      <c r="P804" s="1">
        <v>95</v>
      </c>
      <c r="Q804" s="9">
        <f>Coffee_chain[[#This Row],[Other Expenses]]+Coffee_chain[[#This Row],[Cogs]]+Coffee_chain[[#This Row],[Marketing]]</f>
        <v>415</v>
      </c>
      <c r="R804" s="10">
        <f>(SUM(Coffee_chain[[#This Row],[Profit]])/SUM(Coffee_chain[[#This Row],[Sales]]))</f>
        <v>0.31137724550898205</v>
      </c>
      <c r="S804">
        <f>Coffee_chain[[#This Row],[Target COGS]]-Coffee_chain[[#This Row],[Cogs]]</f>
        <v>-40</v>
      </c>
      <c r="T804" s="13">
        <f>Coffee_chain[[#This Row],[Target Profit]]-Coffee_chain[[#This Row],[Profit]]</f>
        <v>-36</v>
      </c>
      <c r="U804">
        <f>Coffee_chain[[#This Row],[Target Sales]]-Coffee_chain[[#This Row],[Sales]]</f>
        <v>-91</v>
      </c>
      <c r="V804" s="42"/>
    </row>
    <row r="805" spans="1:22" ht="14.25" customHeight="1" x14ac:dyDescent="0.3">
      <c r="A805" s="1">
        <v>641</v>
      </c>
      <c r="B805" s="1">
        <v>294</v>
      </c>
      <c r="C805" s="2">
        <v>41244</v>
      </c>
      <c r="D805" s="1" t="s">
        <v>32</v>
      </c>
      <c r="E805" s="1" t="s">
        <v>17</v>
      </c>
      <c r="F805" s="1">
        <v>111</v>
      </c>
      <c r="G805" s="1" t="s">
        <v>18</v>
      </c>
      <c r="H805" s="1" t="s">
        <v>26</v>
      </c>
      <c r="I805" s="1" t="s">
        <v>54</v>
      </c>
      <c r="J805" s="1">
        <v>216</v>
      </c>
      <c r="K805" s="1">
        <v>654</v>
      </c>
      <c r="L805" s="1" t="s">
        <v>36</v>
      </c>
      <c r="M805" s="1">
        <v>240</v>
      </c>
      <c r="N805" s="1">
        <v>170</v>
      </c>
      <c r="O805" s="1">
        <v>540</v>
      </c>
      <c r="P805" s="1">
        <v>144</v>
      </c>
      <c r="Q805" s="9">
        <f>Coffee_chain[[#This Row],[Other Expenses]]+Coffee_chain[[#This Row],[Cogs]]+Coffee_chain[[#This Row],[Marketing]]</f>
        <v>549</v>
      </c>
      <c r="R805" s="10">
        <f>(SUM(Coffee_chain[[#This Row],[Profit]])/SUM(Coffee_chain[[#This Row],[Sales]]))</f>
        <v>0.33027522935779818</v>
      </c>
      <c r="S805">
        <f>Coffee_chain[[#This Row],[Target COGS]]-Coffee_chain[[#This Row],[Cogs]]</f>
        <v>-54</v>
      </c>
      <c r="T805" s="13">
        <f>Coffee_chain[[#This Row],[Target Profit]]-Coffee_chain[[#This Row],[Profit]]</f>
        <v>-46</v>
      </c>
      <c r="U805">
        <f>Coffee_chain[[#This Row],[Target Sales]]-Coffee_chain[[#This Row],[Sales]]</f>
        <v>-114</v>
      </c>
      <c r="V805" s="42"/>
    </row>
    <row r="806" spans="1:22" ht="14.25" customHeight="1" x14ac:dyDescent="0.3">
      <c r="A806" s="1">
        <v>573</v>
      </c>
      <c r="B806" s="1">
        <v>20</v>
      </c>
      <c r="C806" s="2">
        <v>41244</v>
      </c>
      <c r="D806" s="1" t="s">
        <v>32</v>
      </c>
      <c r="E806" s="1" t="s">
        <v>17</v>
      </c>
      <c r="F806" s="1">
        <v>7</v>
      </c>
      <c r="G806" s="1" t="s">
        <v>18</v>
      </c>
      <c r="H806" s="1" t="s">
        <v>26</v>
      </c>
      <c r="I806" s="1" t="s">
        <v>54</v>
      </c>
      <c r="J806" s="1">
        <v>-16</v>
      </c>
      <c r="K806" s="1">
        <v>45</v>
      </c>
      <c r="L806" s="1" t="s">
        <v>51</v>
      </c>
      <c r="M806" s="1">
        <v>10</v>
      </c>
      <c r="N806" s="1">
        <v>-10</v>
      </c>
      <c r="O806" s="1">
        <v>30</v>
      </c>
      <c r="P806" s="1">
        <v>41</v>
      </c>
      <c r="Q806" s="9">
        <f>Coffee_chain[[#This Row],[Other Expenses]]+Coffee_chain[[#This Row],[Cogs]]+Coffee_chain[[#This Row],[Marketing]]</f>
        <v>68</v>
      </c>
      <c r="R806" s="10">
        <f>(SUM(Coffee_chain[[#This Row],[Profit]])/SUM(Coffee_chain[[#This Row],[Sales]]))</f>
        <v>-0.35555555555555557</v>
      </c>
      <c r="S806">
        <f>Coffee_chain[[#This Row],[Target COGS]]-Coffee_chain[[#This Row],[Cogs]]</f>
        <v>-10</v>
      </c>
      <c r="T806" s="13">
        <f>Coffee_chain[[#This Row],[Target Profit]]-Coffee_chain[[#This Row],[Profit]]</f>
        <v>6</v>
      </c>
      <c r="U806">
        <f>Coffee_chain[[#This Row],[Target Sales]]-Coffee_chain[[#This Row],[Sales]]</f>
        <v>-15</v>
      </c>
      <c r="V806" s="42"/>
    </row>
    <row r="807" spans="1:22" ht="14.25" customHeight="1" x14ac:dyDescent="0.3">
      <c r="A807" s="1">
        <v>719</v>
      </c>
      <c r="B807" s="1">
        <v>108</v>
      </c>
      <c r="C807" s="2">
        <v>41548</v>
      </c>
      <c r="D807" s="1" t="s">
        <v>16</v>
      </c>
      <c r="E807" s="1" t="s">
        <v>17</v>
      </c>
      <c r="F807" s="1">
        <v>30</v>
      </c>
      <c r="G807" s="1" t="s">
        <v>33</v>
      </c>
      <c r="H807" s="1" t="s">
        <v>38</v>
      </c>
      <c r="I807" s="1" t="s">
        <v>39</v>
      </c>
      <c r="J807" s="3">
        <v>172</v>
      </c>
      <c r="K807" s="1">
        <v>282</v>
      </c>
      <c r="L807" s="1" t="s">
        <v>21</v>
      </c>
      <c r="M807" s="1">
        <v>100</v>
      </c>
      <c r="N807" s="1">
        <v>150</v>
      </c>
      <c r="O807" s="1">
        <v>260</v>
      </c>
      <c r="P807" s="1">
        <v>41</v>
      </c>
      <c r="Q807" s="9">
        <f>Coffee_chain[[#This Row],[Other Expenses]]+Coffee_chain[[#This Row],[Cogs]]+Coffee_chain[[#This Row],[Marketing]]</f>
        <v>179</v>
      </c>
      <c r="R807" s="10">
        <f>(SUM(Coffee_chain[[#This Row],[Profit]])/SUM(Coffee_chain[[#This Row],[Sales]]))</f>
        <v>0.60992907801418439</v>
      </c>
      <c r="S807">
        <f>Coffee_chain[[#This Row],[Target COGS]]-Coffee_chain[[#This Row],[Cogs]]</f>
        <v>-8</v>
      </c>
      <c r="T807" s="13">
        <f>Coffee_chain[[#This Row],[Target Profit]]-Coffee_chain[[#This Row],[Profit]]</f>
        <v>-22</v>
      </c>
      <c r="U807">
        <f>Coffee_chain[[#This Row],[Target Sales]]-Coffee_chain[[#This Row],[Sales]]</f>
        <v>-22</v>
      </c>
      <c r="V807" s="42"/>
    </row>
    <row r="808" spans="1:22" ht="14.25" customHeight="1" x14ac:dyDescent="0.3">
      <c r="A808" s="1">
        <v>815</v>
      </c>
      <c r="B808" s="1">
        <v>122</v>
      </c>
      <c r="C808" s="2">
        <v>41548</v>
      </c>
      <c r="D808" s="1" t="s">
        <v>16</v>
      </c>
      <c r="E808" s="1" t="s">
        <v>17</v>
      </c>
      <c r="F808" s="1">
        <v>39</v>
      </c>
      <c r="G808" s="1" t="s">
        <v>33</v>
      </c>
      <c r="H808" s="1" t="s">
        <v>38</v>
      </c>
      <c r="I808" s="1" t="s">
        <v>39</v>
      </c>
      <c r="J808" s="3">
        <v>171</v>
      </c>
      <c r="K808" s="1">
        <v>318</v>
      </c>
      <c r="L808" s="1" t="s">
        <v>56</v>
      </c>
      <c r="M808" s="1">
        <v>110</v>
      </c>
      <c r="N808" s="1">
        <v>160</v>
      </c>
      <c r="O808" s="1">
        <v>300</v>
      </c>
      <c r="P808" s="1">
        <v>61</v>
      </c>
      <c r="Q808" s="9">
        <f>Coffee_chain[[#This Row],[Other Expenses]]+Coffee_chain[[#This Row],[Cogs]]+Coffee_chain[[#This Row],[Marketing]]</f>
        <v>222</v>
      </c>
      <c r="R808" s="10">
        <f>(SUM(Coffee_chain[[#This Row],[Profit]])/SUM(Coffee_chain[[#This Row],[Sales]]))</f>
        <v>0.53773584905660377</v>
      </c>
      <c r="S808">
        <f>Coffee_chain[[#This Row],[Target COGS]]-Coffee_chain[[#This Row],[Cogs]]</f>
        <v>-12</v>
      </c>
      <c r="T808" s="13">
        <f>Coffee_chain[[#This Row],[Target Profit]]-Coffee_chain[[#This Row],[Profit]]</f>
        <v>-11</v>
      </c>
      <c r="U808">
        <f>Coffee_chain[[#This Row],[Target Sales]]-Coffee_chain[[#This Row],[Sales]]</f>
        <v>-18</v>
      </c>
      <c r="V808" s="42"/>
    </row>
    <row r="809" spans="1:22" ht="14.25" customHeight="1" x14ac:dyDescent="0.3">
      <c r="A809" s="1">
        <v>970</v>
      </c>
      <c r="B809" s="1">
        <v>72</v>
      </c>
      <c r="C809" s="2">
        <v>41548</v>
      </c>
      <c r="D809" s="1" t="s">
        <v>16</v>
      </c>
      <c r="E809" s="1" t="s">
        <v>17</v>
      </c>
      <c r="F809" s="1">
        <v>23</v>
      </c>
      <c r="G809" s="1" t="s">
        <v>33</v>
      </c>
      <c r="H809" s="1" t="s">
        <v>34</v>
      </c>
      <c r="I809" s="1" t="s">
        <v>35</v>
      </c>
      <c r="J809" s="3">
        <v>83</v>
      </c>
      <c r="K809" s="1">
        <v>194</v>
      </c>
      <c r="L809" s="1" t="s">
        <v>21</v>
      </c>
      <c r="M809" s="1">
        <v>100</v>
      </c>
      <c r="N809" s="1">
        <v>130</v>
      </c>
      <c r="O809" s="1">
        <v>260</v>
      </c>
      <c r="P809" s="1">
        <v>54</v>
      </c>
      <c r="Q809" s="9">
        <f>Coffee_chain[[#This Row],[Other Expenses]]+Coffee_chain[[#This Row],[Cogs]]+Coffee_chain[[#This Row],[Marketing]]</f>
        <v>149</v>
      </c>
      <c r="R809" s="10">
        <f>(SUM(Coffee_chain[[#This Row],[Profit]])/SUM(Coffee_chain[[#This Row],[Sales]]))</f>
        <v>0.42783505154639173</v>
      </c>
      <c r="S809">
        <f>Coffee_chain[[#This Row],[Target COGS]]-Coffee_chain[[#This Row],[Cogs]]</f>
        <v>28</v>
      </c>
      <c r="T809" s="13">
        <f>Coffee_chain[[#This Row],[Target Profit]]-Coffee_chain[[#This Row],[Profit]]</f>
        <v>47</v>
      </c>
      <c r="U809">
        <f>Coffee_chain[[#This Row],[Target Sales]]-Coffee_chain[[#This Row],[Sales]]</f>
        <v>66</v>
      </c>
      <c r="V809" s="42"/>
    </row>
    <row r="810" spans="1:22" ht="14.25" customHeight="1" x14ac:dyDescent="0.3">
      <c r="A810" s="1">
        <v>773</v>
      </c>
      <c r="B810" s="1">
        <v>239</v>
      </c>
      <c r="C810" s="2">
        <v>41548</v>
      </c>
      <c r="D810" s="1" t="s">
        <v>16</v>
      </c>
      <c r="E810" s="1" t="s">
        <v>17</v>
      </c>
      <c r="F810" s="1">
        <v>66</v>
      </c>
      <c r="G810" s="1" t="s">
        <v>33</v>
      </c>
      <c r="H810" s="1" t="s">
        <v>34</v>
      </c>
      <c r="I810" s="1" t="s">
        <v>35</v>
      </c>
      <c r="J810" s="3">
        <v>221</v>
      </c>
      <c r="K810" s="1">
        <v>509</v>
      </c>
      <c r="L810" s="1" t="s">
        <v>56</v>
      </c>
      <c r="M810" s="1">
        <v>340</v>
      </c>
      <c r="N810" s="1">
        <v>300</v>
      </c>
      <c r="O810" s="1">
        <v>710</v>
      </c>
      <c r="P810" s="1">
        <v>90</v>
      </c>
      <c r="Q810" s="9">
        <f>Coffee_chain[[#This Row],[Other Expenses]]+Coffee_chain[[#This Row],[Cogs]]+Coffee_chain[[#This Row],[Marketing]]</f>
        <v>395</v>
      </c>
      <c r="R810" s="10">
        <f>(SUM(Coffee_chain[[#This Row],[Profit]])/SUM(Coffee_chain[[#This Row],[Sales]]))</f>
        <v>0.43418467583497056</v>
      </c>
      <c r="S810">
        <f>Coffee_chain[[#This Row],[Target COGS]]-Coffee_chain[[#This Row],[Cogs]]</f>
        <v>101</v>
      </c>
      <c r="T810" s="13">
        <f>Coffee_chain[[#This Row],[Target Profit]]-Coffee_chain[[#This Row],[Profit]]</f>
        <v>79</v>
      </c>
      <c r="U810">
        <f>Coffee_chain[[#This Row],[Target Sales]]-Coffee_chain[[#This Row],[Sales]]</f>
        <v>201</v>
      </c>
      <c r="V810" s="42"/>
    </row>
    <row r="811" spans="1:22" ht="14.25" customHeight="1" x14ac:dyDescent="0.3">
      <c r="A811" s="1">
        <v>419</v>
      </c>
      <c r="B811" s="1">
        <v>54</v>
      </c>
      <c r="C811" s="2">
        <v>41548</v>
      </c>
      <c r="D811" s="1" t="s">
        <v>16</v>
      </c>
      <c r="E811" s="1" t="s">
        <v>17</v>
      </c>
      <c r="F811" s="1">
        <v>20</v>
      </c>
      <c r="G811" s="1" t="s">
        <v>33</v>
      </c>
      <c r="H811" s="1" t="s">
        <v>34</v>
      </c>
      <c r="I811" s="1" t="s">
        <v>35</v>
      </c>
      <c r="J811" s="3">
        <v>18</v>
      </c>
      <c r="K811" s="1">
        <v>128</v>
      </c>
      <c r="L811" s="1" t="s">
        <v>58</v>
      </c>
      <c r="M811" s="1">
        <v>70</v>
      </c>
      <c r="N811" s="1">
        <v>70</v>
      </c>
      <c r="O811" s="1">
        <v>170</v>
      </c>
      <c r="P811" s="1">
        <v>54</v>
      </c>
      <c r="Q811" s="9">
        <f>Coffee_chain[[#This Row],[Other Expenses]]+Coffee_chain[[#This Row],[Cogs]]+Coffee_chain[[#This Row],[Marketing]]</f>
        <v>128</v>
      </c>
      <c r="R811" s="10">
        <f>(SUM(Coffee_chain[[#This Row],[Profit]])/SUM(Coffee_chain[[#This Row],[Sales]]))</f>
        <v>0.140625</v>
      </c>
      <c r="S811">
        <f>Coffee_chain[[#This Row],[Target COGS]]-Coffee_chain[[#This Row],[Cogs]]</f>
        <v>16</v>
      </c>
      <c r="T811" s="13">
        <f>Coffee_chain[[#This Row],[Target Profit]]-Coffee_chain[[#This Row],[Profit]]</f>
        <v>52</v>
      </c>
      <c r="U811">
        <f>Coffee_chain[[#This Row],[Target Sales]]-Coffee_chain[[#This Row],[Sales]]</f>
        <v>42</v>
      </c>
      <c r="V811" s="42"/>
    </row>
    <row r="812" spans="1:22" ht="14.25" customHeight="1" x14ac:dyDescent="0.3">
      <c r="A812" s="1">
        <v>719</v>
      </c>
      <c r="B812" s="1">
        <v>123</v>
      </c>
      <c r="C812" s="2">
        <v>41548</v>
      </c>
      <c r="D812" s="1" t="s">
        <v>16</v>
      </c>
      <c r="E812" s="1" t="s">
        <v>17</v>
      </c>
      <c r="F812" s="1">
        <v>34</v>
      </c>
      <c r="G812" s="1" t="s">
        <v>33</v>
      </c>
      <c r="H812" s="1" t="s">
        <v>38</v>
      </c>
      <c r="I812" s="1" t="s">
        <v>43</v>
      </c>
      <c r="J812" s="3">
        <v>197</v>
      </c>
      <c r="K812" s="1">
        <v>322</v>
      </c>
      <c r="L812" s="1" t="s">
        <v>21</v>
      </c>
      <c r="M812" s="1">
        <v>120</v>
      </c>
      <c r="N812" s="1">
        <v>160</v>
      </c>
      <c r="O812" s="1">
        <v>300</v>
      </c>
      <c r="P812" s="1">
        <v>46</v>
      </c>
      <c r="Q812" s="9">
        <f>Coffee_chain[[#This Row],[Other Expenses]]+Coffee_chain[[#This Row],[Cogs]]+Coffee_chain[[#This Row],[Marketing]]</f>
        <v>203</v>
      </c>
      <c r="R812" s="10">
        <f>(SUM(Coffee_chain[[#This Row],[Profit]])/SUM(Coffee_chain[[#This Row],[Sales]]))</f>
        <v>0.61180124223602483</v>
      </c>
      <c r="S812">
        <f>Coffee_chain[[#This Row],[Target COGS]]-Coffee_chain[[#This Row],[Cogs]]</f>
        <v>-3</v>
      </c>
      <c r="T812" s="13">
        <f>Coffee_chain[[#This Row],[Target Profit]]-Coffee_chain[[#This Row],[Profit]]</f>
        <v>-37</v>
      </c>
      <c r="U812">
        <f>Coffee_chain[[#This Row],[Target Sales]]-Coffee_chain[[#This Row],[Sales]]</f>
        <v>-22</v>
      </c>
      <c r="V812" s="42"/>
    </row>
    <row r="813" spans="1:22" ht="14.25" customHeight="1" x14ac:dyDescent="0.3">
      <c r="A813" s="1">
        <v>815</v>
      </c>
      <c r="B813" s="1">
        <v>154</v>
      </c>
      <c r="C813" s="2">
        <v>41548</v>
      </c>
      <c r="D813" s="1" t="s">
        <v>16</v>
      </c>
      <c r="E813" s="1" t="s">
        <v>17</v>
      </c>
      <c r="F813" s="1">
        <v>50</v>
      </c>
      <c r="G813" s="1" t="s">
        <v>33</v>
      </c>
      <c r="H813" s="1" t="s">
        <v>38</v>
      </c>
      <c r="I813" s="1" t="s">
        <v>45</v>
      </c>
      <c r="J813" s="3">
        <v>178</v>
      </c>
      <c r="K813" s="1">
        <v>391</v>
      </c>
      <c r="L813" s="1" t="s">
        <v>56</v>
      </c>
      <c r="M813" s="1">
        <v>150</v>
      </c>
      <c r="N813" s="1">
        <v>160</v>
      </c>
      <c r="O813" s="1">
        <v>370</v>
      </c>
      <c r="P813" s="1">
        <v>93</v>
      </c>
      <c r="Q813" s="9">
        <f>Coffee_chain[[#This Row],[Other Expenses]]+Coffee_chain[[#This Row],[Cogs]]+Coffee_chain[[#This Row],[Marketing]]</f>
        <v>297</v>
      </c>
      <c r="R813" s="10">
        <f>(SUM(Coffee_chain[[#This Row],[Profit]])/SUM(Coffee_chain[[#This Row],[Sales]]))</f>
        <v>0.45524296675191817</v>
      </c>
      <c r="S813">
        <f>Coffee_chain[[#This Row],[Target COGS]]-Coffee_chain[[#This Row],[Cogs]]</f>
        <v>-4</v>
      </c>
      <c r="T813" s="13">
        <f>Coffee_chain[[#This Row],[Target Profit]]-Coffee_chain[[#This Row],[Profit]]</f>
        <v>-18</v>
      </c>
      <c r="U813">
        <f>Coffee_chain[[#This Row],[Target Sales]]-Coffee_chain[[#This Row],[Sales]]</f>
        <v>-21</v>
      </c>
      <c r="V813" s="42"/>
    </row>
    <row r="814" spans="1:22" ht="14.25" customHeight="1" x14ac:dyDescent="0.3">
      <c r="A814" s="1">
        <v>970</v>
      </c>
      <c r="B814" s="1">
        <v>76</v>
      </c>
      <c r="C814" s="2">
        <v>41548</v>
      </c>
      <c r="D814" s="1" t="s">
        <v>16</v>
      </c>
      <c r="E814" s="1" t="s">
        <v>17</v>
      </c>
      <c r="F814" s="1">
        <v>21</v>
      </c>
      <c r="G814" s="1" t="s">
        <v>33</v>
      </c>
      <c r="H814" s="1" t="s">
        <v>34</v>
      </c>
      <c r="I814" s="1" t="s">
        <v>46</v>
      </c>
      <c r="J814" s="3">
        <v>117</v>
      </c>
      <c r="K814" s="1">
        <v>199</v>
      </c>
      <c r="L814" s="1" t="s">
        <v>21</v>
      </c>
      <c r="M814" s="1">
        <v>100</v>
      </c>
      <c r="N814" s="1">
        <v>170</v>
      </c>
      <c r="O814" s="1">
        <v>280</v>
      </c>
      <c r="P814" s="1">
        <v>32</v>
      </c>
      <c r="Q814" s="9">
        <f>Coffee_chain[[#This Row],[Other Expenses]]+Coffee_chain[[#This Row],[Cogs]]+Coffee_chain[[#This Row],[Marketing]]</f>
        <v>129</v>
      </c>
      <c r="R814" s="10">
        <f>(SUM(Coffee_chain[[#This Row],[Profit]])/SUM(Coffee_chain[[#This Row],[Sales]]))</f>
        <v>0.5879396984924623</v>
      </c>
      <c r="S814">
        <f>Coffee_chain[[#This Row],[Target COGS]]-Coffee_chain[[#This Row],[Cogs]]</f>
        <v>24</v>
      </c>
      <c r="T814" s="13">
        <f>Coffee_chain[[#This Row],[Target Profit]]-Coffee_chain[[#This Row],[Profit]]</f>
        <v>53</v>
      </c>
      <c r="U814">
        <f>Coffee_chain[[#This Row],[Target Sales]]-Coffee_chain[[#This Row],[Sales]]</f>
        <v>81</v>
      </c>
      <c r="V814" s="42"/>
    </row>
    <row r="815" spans="1:22" ht="14.25" customHeight="1" x14ac:dyDescent="0.3">
      <c r="A815" s="1">
        <v>312</v>
      </c>
      <c r="B815" s="1">
        <v>257</v>
      </c>
      <c r="C815" s="2">
        <v>41548</v>
      </c>
      <c r="D815" s="1" t="s">
        <v>16</v>
      </c>
      <c r="E815" s="1" t="s">
        <v>17</v>
      </c>
      <c r="F815" s="1">
        <v>84</v>
      </c>
      <c r="G815" s="1" t="s">
        <v>33</v>
      </c>
      <c r="H815" s="1" t="s">
        <v>34</v>
      </c>
      <c r="I815" s="1" t="s">
        <v>46</v>
      </c>
      <c r="J815" s="3">
        <v>332</v>
      </c>
      <c r="K815" s="1">
        <v>637</v>
      </c>
      <c r="L815" s="1" t="s">
        <v>56</v>
      </c>
      <c r="M815" s="1">
        <v>370</v>
      </c>
      <c r="N815" s="1">
        <v>420</v>
      </c>
      <c r="O815" s="1">
        <v>890</v>
      </c>
      <c r="P815" s="1">
        <v>117</v>
      </c>
      <c r="Q815" s="9">
        <f>Coffee_chain[[#This Row],[Other Expenses]]+Coffee_chain[[#This Row],[Cogs]]+Coffee_chain[[#This Row],[Marketing]]</f>
        <v>458</v>
      </c>
      <c r="R815" s="10">
        <f>(SUM(Coffee_chain[[#This Row],[Profit]])/SUM(Coffee_chain[[#This Row],[Sales]]))</f>
        <v>0.52119309262166402</v>
      </c>
      <c r="S815">
        <f>Coffee_chain[[#This Row],[Target COGS]]-Coffee_chain[[#This Row],[Cogs]]</f>
        <v>113</v>
      </c>
      <c r="T815" s="13">
        <f>Coffee_chain[[#This Row],[Target Profit]]-Coffee_chain[[#This Row],[Profit]]</f>
        <v>88</v>
      </c>
      <c r="U815">
        <f>Coffee_chain[[#This Row],[Target Sales]]-Coffee_chain[[#This Row],[Sales]]</f>
        <v>253</v>
      </c>
      <c r="V815" s="42"/>
    </row>
    <row r="816" spans="1:22" ht="14.25" customHeight="1" x14ac:dyDescent="0.3">
      <c r="A816" s="1">
        <v>513</v>
      </c>
      <c r="B816" s="1">
        <v>161</v>
      </c>
      <c r="C816" s="2">
        <v>41548</v>
      </c>
      <c r="D816" s="1" t="s">
        <v>16</v>
      </c>
      <c r="E816" s="1" t="s">
        <v>17</v>
      </c>
      <c r="F816" s="1">
        <v>45</v>
      </c>
      <c r="G816" s="1" t="s">
        <v>33</v>
      </c>
      <c r="H816" s="1" t="s">
        <v>34</v>
      </c>
      <c r="I816" s="1" t="s">
        <v>46</v>
      </c>
      <c r="J816" s="3">
        <v>137</v>
      </c>
      <c r="K816" s="1">
        <v>343</v>
      </c>
      <c r="L816" s="1" t="s">
        <v>58</v>
      </c>
      <c r="M816" s="1">
        <v>230</v>
      </c>
      <c r="N816" s="1">
        <v>190</v>
      </c>
      <c r="O816" s="1">
        <v>470</v>
      </c>
      <c r="P816" s="1">
        <v>69</v>
      </c>
      <c r="Q816" s="9">
        <f>Coffee_chain[[#This Row],[Other Expenses]]+Coffee_chain[[#This Row],[Cogs]]+Coffee_chain[[#This Row],[Marketing]]</f>
        <v>275</v>
      </c>
      <c r="R816" s="10">
        <f>(SUM(Coffee_chain[[#This Row],[Profit]])/SUM(Coffee_chain[[#This Row],[Sales]]))</f>
        <v>0.39941690962099125</v>
      </c>
      <c r="S816">
        <f>Coffee_chain[[#This Row],[Target COGS]]-Coffee_chain[[#This Row],[Cogs]]</f>
        <v>69</v>
      </c>
      <c r="T816" s="13">
        <f>Coffee_chain[[#This Row],[Target Profit]]-Coffee_chain[[#This Row],[Profit]]</f>
        <v>53</v>
      </c>
      <c r="U816">
        <f>Coffee_chain[[#This Row],[Target Sales]]-Coffee_chain[[#This Row],[Sales]]</f>
        <v>127</v>
      </c>
      <c r="V816" s="42"/>
    </row>
    <row r="817" spans="1:22" ht="14.25" customHeight="1" x14ac:dyDescent="0.3">
      <c r="A817" s="1">
        <v>720</v>
      </c>
      <c r="B817" s="1">
        <v>161</v>
      </c>
      <c r="C817" s="2">
        <v>41548</v>
      </c>
      <c r="D817" s="1" t="s">
        <v>16</v>
      </c>
      <c r="E817" s="1" t="s">
        <v>17</v>
      </c>
      <c r="F817" s="1">
        <v>45</v>
      </c>
      <c r="G817" s="1" t="s">
        <v>18</v>
      </c>
      <c r="H817" s="1" t="s">
        <v>19</v>
      </c>
      <c r="I817" s="1" t="s">
        <v>50</v>
      </c>
      <c r="J817" s="3">
        <v>137</v>
      </c>
      <c r="K817" s="1">
        <v>343</v>
      </c>
      <c r="L817" s="1" t="s">
        <v>21</v>
      </c>
      <c r="M817" s="1">
        <v>120</v>
      </c>
      <c r="N817" s="1">
        <v>110</v>
      </c>
      <c r="O817" s="1">
        <v>260</v>
      </c>
      <c r="P817" s="1">
        <v>69</v>
      </c>
      <c r="Q817" s="9">
        <f>Coffee_chain[[#This Row],[Other Expenses]]+Coffee_chain[[#This Row],[Cogs]]+Coffee_chain[[#This Row],[Marketing]]</f>
        <v>275</v>
      </c>
      <c r="R817" s="10">
        <f>(SUM(Coffee_chain[[#This Row],[Profit]])/SUM(Coffee_chain[[#This Row],[Sales]]))</f>
        <v>0.39941690962099125</v>
      </c>
      <c r="S817">
        <f>Coffee_chain[[#This Row],[Target COGS]]-Coffee_chain[[#This Row],[Cogs]]</f>
        <v>-41</v>
      </c>
      <c r="T817" s="13">
        <f>Coffee_chain[[#This Row],[Target Profit]]-Coffee_chain[[#This Row],[Profit]]</f>
        <v>-27</v>
      </c>
      <c r="U817">
        <f>Coffee_chain[[#This Row],[Target Sales]]-Coffee_chain[[#This Row],[Sales]]</f>
        <v>-83</v>
      </c>
      <c r="V817" s="42"/>
    </row>
    <row r="818" spans="1:22" ht="14.25" customHeight="1" x14ac:dyDescent="0.3">
      <c r="A818" s="1">
        <v>708</v>
      </c>
      <c r="B818" s="1">
        <v>123</v>
      </c>
      <c r="C818" s="2">
        <v>41548</v>
      </c>
      <c r="D818" s="1" t="s">
        <v>16</v>
      </c>
      <c r="E818" s="1" t="s">
        <v>17</v>
      </c>
      <c r="F818" s="1">
        <v>34</v>
      </c>
      <c r="G818" s="1" t="s">
        <v>18</v>
      </c>
      <c r="H818" s="1" t="s">
        <v>19</v>
      </c>
      <c r="I818" s="1" t="s">
        <v>50</v>
      </c>
      <c r="J818" s="3">
        <v>197</v>
      </c>
      <c r="K818" s="1">
        <v>322</v>
      </c>
      <c r="L818" s="1" t="s">
        <v>56</v>
      </c>
      <c r="M818" s="1">
        <v>90</v>
      </c>
      <c r="N818" s="1">
        <v>140</v>
      </c>
      <c r="O818" s="1">
        <v>240</v>
      </c>
      <c r="P818" s="1">
        <v>46</v>
      </c>
      <c r="Q818" s="9">
        <f>Coffee_chain[[#This Row],[Other Expenses]]+Coffee_chain[[#This Row],[Cogs]]+Coffee_chain[[#This Row],[Marketing]]</f>
        <v>203</v>
      </c>
      <c r="R818" s="10">
        <f>(SUM(Coffee_chain[[#This Row],[Profit]])/SUM(Coffee_chain[[#This Row],[Sales]]))</f>
        <v>0.61180124223602483</v>
      </c>
      <c r="S818">
        <f>Coffee_chain[[#This Row],[Target COGS]]-Coffee_chain[[#This Row],[Cogs]]</f>
        <v>-33</v>
      </c>
      <c r="T818" s="13">
        <f>Coffee_chain[[#This Row],[Target Profit]]-Coffee_chain[[#This Row],[Profit]]</f>
        <v>-57</v>
      </c>
      <c r="U818">
        <f>Coffee_chain[[#This Row],[Target Sales]]-Coffee_chain[[#This Row],[Sales]]</f>
        <v>-82</v>
      </c>
      <c r="V818" s="42"/>
    </row>
    <row r="819" spans="1:22" ht="14.25" customHeight="1" x14ac:dyDescent="0.3">
      <c r="A819" s="1">
        <v>815</v>
      </c>
      <c r="B819" s="1">
        <v>108</v>
      </c>
      <c r="C819" s="2">
        <v>41548</v>
      </c>
      <c r="D819" s="1" t="s">
        <v>16</v>
      </c>
      <c r="E819" s="1" t="s">
        <v>17</v>
      </c>
      <c r="F819" s="1">
        <v>30</v>
      </c>
      <c r="G819" s="1" t="s">
        <v>18</v>
      </c>
      <c r="H819" s="1" t="s">
        <v>19</v>
      </c>
      <c r="I819" s="1" t="s">
        <v>22</v>
      </c>
      <c r="J819" s="3">
        <v>172</v>
      </c>
      <c r="K819" s="1">
        <v>282</v>
      </c>
      <c r="L819" s="1" t="s">
        <v>56</v>
      </c>
      <c r="M819" s="1">
        <v>80</v>
      </c>
      <c r="N819" s="1">
        <v>120</v>
      </c>
      <c r="O819" s="1">
        <v>210</v>
      </c>
      <c r="P819" s="1">
        <v>41</v>
      </c>
      <c r="Q819" s="9">
        <f>Coffee_chain[[#This Row],[Other Expenses]]+Coffee_chain[[#This Row],[Cogs]]+Coffee_chain[[#This Row],[Marketing]]</f>
        <v>179</v>
      </c>
      <c r="R819" s="10">
        <f>(SUM(Coffee_chain[[#This Row],[Profit]])/SUM(Coffee_chain[[#This Row],[Sales]]))</f>
        <v>0.60992907801418439</v>
      </c>
      <c r="S819">
        <f>Coffee_chain[[#This Row],[Target COGS]]-Coffee_chain[[#This Row],[Cogs]]</f>
        <v>-28</v>
      </c>
      <c r="T819" s="13">
        <f>Coffee_chain[[#This Row],[Target Profit]]-Coffee_chain[[#This Row],[Profit]]</f>
        <v>-52</v>
      </c>
      <c r="U819">
        <f>Coffee_chain[[#This Row],[Target Sales]]-Coffee_chain[[#This Row],[Sales]]</f>
        <v>-72</v>
      </c>
      <c r="V819" s="42"/>
    </row>
    <row r="820" spans="1:22" ht="14.25" customHeight="1" x14ac:dyDescent="0.3">
      <c r="A820" s="1">
        <v>419</v>
      </c>
      <c r="B820" s="1">
        <v>82</v>
      </c>
      <c r="C820" s="2">
        <v>41548</v>
      </c>
      <c r="D820" s="1" t="s">
        <v>16</v>
      </c>
      <c r="E820" s="1" t="s">
        <v>17</v>
      </c>
      <c r="F820" s="1">
        <v>27</v>
      </c>
      <c r="G820" s="1" t="s">
        <v>18</v>
      </c>
      <c r="H820" s="1" t="s">
        <v>26</v>
      </c>
      <c r="I820" s="1" t="s">
        <v>27</v>
      </c>
      <c r="J820" s="3">
        <v>96</v>
      </c>
      <c r="K820" s="1">
        <v>218</v>
      </c>
      <c r="L820" s="1" t="s">
        <v>58</v>
      </c>
      <c r="M820" s="1">
        <v>50</v>
      </c>
      <c r="N820" s="1">
        <v>60</v>
      </c>
      <c r="O820" s="1">
        <v>140</v>
      </c>
      <c r="P820" s="1">
        <v>58</v>
      </c>
      <c r="Q820" s="9">
        <f>Coffee_chain[[#This Row],[Other Expenses]]+Coffee_chain[[#This Row],[Cogs]]+Coffee_chain[[#This Row],[Marketing]]</f>
        <v>167</v>
      </c>
      <c r="R820" s="10">
        <f>(SUM(Coffee_chain[[#This Row],[Profit]])/SUM(Coffee_chain[[#This Row],[Sales]]))</f>
        <v>0.44036697247706424</v>
      </c>
      <c r="S820">
        <f>Coffee_chain[[#This Row],[Target COGS]]-Coffee_chain[[#This Row],[Cogs]]</f>
        <v>-32</v>
      </c>
      <c r="T820" s="13">
        <f>Coffee_chain[[#This Row],[Target Profit]]-Coffee_chain[[#This Row],[Profit]]</f>
        <v>-36</v>
      </c>
      <c r="U820">
        <f>Coffee_chain[[#This Row],[Target Sales]]-Coffee_chain[[#This Row],[Sales]]</f>
        <v>-78</v>
      </c>
      <c r="V820" s="42"/>
    </row>
    <row r="821" spans="1:22" ht="14.25" customHeight="1" x14ac:dyDescent="0.3">
      <c r="A821" s="1">
        <v>419</v>
      </c>
      <c r="B821" s="1">
        <v>91</v>
      </c>
      <c r="C821" s="2">
        <v>41548</v>
      </c>
      <c r="D821" s="1" t="s">
        <v>16</v>
      </c>
      <c r="E821" s="1" t="s">
        <v>17</v>
      </c>
      <c r="F821" s="1">
        <v>28</v>
      </c>
      <c r="G821" s="1" t="s">
        <v>18</v>
      </c>
      <c r="H821" s="1" t="s">
        <v>26</v>
      </c>
      <c r="I821" s="1" t="s">
        <v>54</v>
      </c>
      <c r="J821" s="3">
        <v>113</v>
      </c>
      <c r="K821" s="1">
        <v>232</v>
      </c>
      <c r="L821" s="1" t="s">
        <v>58</v>
      </c>
      <c r="M821" s="1">
        <v>50</v>
      </c>
      <c r="N821" s="1">
        <v>80</v>
      </c>
      <c r="O821" s="1">
        <v>150</v>
      </c>
      <c r="P821" s="1">
        <v>51</v>
      </c>
      <c r="Q821" s="9">
        <f>Coffee_chain[[#This Row],[Other Expenses]]+Coffee_chain[[#This Row],[Cogs]]+Coffee_chain[[#This Row],[Marketing]]</f>
        <v>170</v>
      </c>
      <c r="R821" s="10">
        <f>(SUM(Coffee_chain[[#This Row],[Profit]])/SUM(Coffee_chain[[#This Row],[Sales]]))</f>
        <v>0.48706896551724138</v>
      </c>
      <c r="S821">
        <f>Coffee_chain[[#This Row],[Target COGS]]-Coffee_chain[[#This Row],[Cogs]]</f>
        <v>-41</v>
      </c>
      <c r="T821" s="13">
        <f>Coffee_chain[[#This Row],[Target Profit]]-Coffee_chain[[#This Row],[Profit]]</f>
        <v>-33</v>
      </c>
      <c r="U821">
        <f>Coffee_chain[[#This Row],[Target Sales]]-Coffee_chain[[#This Row],[Sales]]</f>
        <v>-82</v>
      </c>
      <c r="V821" s="42"/>
    </row>
    <row r="822" spans="1:22" ht="14.25" customHeight="1" x14ac:dyDescent="0.3">
      <c r="A822" s="1">
        <v>970</v>
      </c>
      <c r="B822" s="1">
        <v>90</v>
      </c>
      <c r="C822" s="2">
        <v>41548</v>
      </c>
      <c r="D822" s="1" t="s">
        <v>16</v>
      </c>
      <c r="E822" s="1" t="s">
        <v>17</v>
      </c>
      <c r="F822" s="1">
        <v>29</v>
      </c>
      <c r="G822" s="1" t="s">
        <v>18</v>
      </c>
      <c r="H822" s="1" t="s">
        <v>26</v>
      </c>
      <c r="I822" s="1" t="s">
        <v>30</v>
      </c>
      <c r="J822" s="3">
        <v>110</v>
      </c>
      <c r="K822" s="1">
        <v>218</v>
      </c>
      <c r="L822" s="1" t="s">
        <v>21</v>
      </c>
      <c r="M822" s="1">
        <v>50</v>
      </c>
      <c r="N822" s="1">
        <v>80</v>
      </c>
      <c r="O822" s="1">
        <v>140</v>
      </c>
      <c r="P822" s="1">
        <v>41</v>
      </c>
      <c r="Q822" s="9">
        <f>Coffee_chain[[#This Row],[Other Expenses]]+Coffee_chain[[#This Row],[Cogs]]+Coffee_chain[[#This Row],[Marketing]]</f>
        <v>160</v>
      </c>
      <c r="R822" s="10">
        <f>(SUM(Coffee_chain[[#This Row],[Profit]])/SUM(Coffee_chain[[#This Row],[Sales]]))</f>
        <v>0.50458715596330272</v>
      </c>
      <c r="S822">
        <f>Coffee_chain[[#This Row],[Target COGS]]-Coffee_chain[[#This Row],[Cogs]]</f>
        <v>-40</v>
      </c>
      <c r="T822" s="13">
        <f>Coffee_chain[[#This Row],[Target Profit]]-Coffee_chain[[#This Row],[Profit]]</f>
        <v>-30</v>
      </c>
      <c r="U822">
        <f>Coffee_chain[[#This Row],[Target Sales]]-Coffee_chain[[#This Row],[Sales]]</f>
        <v>-78</v>
      </c>
      <c r="V822" s="42"/>
    </row>
    <row r="823" spans="1:22" ht="14.25" customHeight="1" x14ac:dyDescent="0.3">
      <c r="A823" s="1">
        <v>641</v>
      </c>
      <c r="B823" s="1">
        <v>10</v>
      </c>
      <c r="C823" s="2">
        <v>41548</v>
      </c>
      <c r="D823" s="1" t="s">
        <v>32</v>
      </c>
      <c r="E823" s="1" t="s">
        <v>17</v>
      </c>
      <c r="F823" s="1">
        <v>3</v>
      </c>
      <c r="G823" s="1" t="s">
        <v>33</v>
      </c>
      <c r="H823" s="1" t="s">
        <v>38</v>
      </c>
      <c r="I823" s="1" t="s">
        <v>39</v>
      </c>
      <c r="J823" s="3">
        <v>-3</v>
      </c>
      <c r="K823" s="1">
        <v>25</v>
      </c>
      <c r="L823" s="1" t="s">
        <v>36</v>
      </c>
      <c r="M823" s="1">
        <v>0</v>
      </c>
      <c r="N823" s="1">
        <v>10</v>
      </c>
      <c r="O823" s="1">
        <v>10</v>
      </c>
      <c r="P823" s="1">
        <v>15</v>
      </c>
      <c r="Q823" s="9">
        <f>Coffee_chain[[#This Row],[Other Expenses]]+Coffee_chain[[#This Row],[Cogs]]+Coffee_chain[[#This Row],[Marketing]]</f>
        <v>28</v>
      </c>
      <c r="R823" s="10">
        <f>(SUM(Coffee_chain[[#This Row],[Profit]])/SUM(Coffee_chain[[#This Row],[Sales]]))</f>
        <v>-0.12</v>
      </c>
      <c r="S823">
        <f>Coffee_chain[[#This Row],[Target COGS]]-Coffee_chain[[#This Row],[Cogs]]</f>
        <v>-10</v>
      </c>
      <c r="T823" s="13">
        <f>Coffee_chain[[#This Row],[Target Profit]]-Coffee_chain[[#This Row],[Profit]]</f>
        <v>13</v>
      </c>
      <c r="U823">
        <f>Coffee_chain[[#This Row],[Target Sales]]-Coffee_chain[[#This Row],[Sales]]</f>
        <v>-15</v>
      </c>
      <c r="V823" s="42"/>
    </row>
    <row r="824" spans="1:22" ht="14.25" customHeight="1" x14ac:dyDescent="0.3">
      <c r="A824" s="1">
        <v>920</v>
      </c>
      <c r="B824" s="1">
        <v>86</v>
      </c>
      <c r="C824" s="2">
        <v>41548</v>
      </c>
      <c r="D824" s="1" t="s">
        <v>32</v>
      </c>
      <c r="E824" s="1" t="s">
        <v>17</v>
      </c>
      <c r="F824" s="1">
        <v>28</v>
      </c>
      <c r="G824" s="1" t="s">
        <v>33</v>
      </c>
      <c r="H824" s="1" t="s">
        <v>38</v>
      </c>
      <c r="I824" s="1" t="s">
        <v>39</v>
      </c>
      <c r="J824" s="3">
        <v>91</v>
      </c>
      <c r="K824" s="1">
        <v>215</v>
      </c>
      <c r="L824" s="1" t="s">
        <v>52</v>
      </c>
      <c r="M824" s="1">
        <v>80</v>
      </c>
      <c r="N824" s="1">
        <v>100</v>
      </c>
      <c r="O824" s="1">
        <v>200</v>
      </c>
      <c r="P824" s="1">
        <v>55</v>
      </c>
      <c r="Q824" s="9">
        <f>Coffee_chain[[#This Row],[Other Expenses]]+Coffee_chain[[#This Row],[Cogs]]+Coffee_chain[[#This Row],[Marketing]]</f>
        <v>169</v>
      </c>
      <c r="R824" s="10">
        <f>(SUM(Coffee_chain[[#This Row],[Profit]])/SUM(Coffee_chain[[#This Row],[Sales]]))</f>
        <v>0.42325581395348838</v>
      </c>
      <c r="S824">
        <f>Coffee_chain[[#This Row],[Target COGS]]-Coffee_chain[[#This Row],[Cogs]]</f>
        <v>-6</v>
      </c>
      <c r="T824" s="13">
        <f>Coffee_chain[[#This Row],[Target Profit]]-Coffee_chain[[#This Row],[Profit]]</f>
        <v>9</v>
      </c>
      <c r="U824">
        <f>Coffee_chain[[#This Row],[Target Sales]]-Coffee_chain[[#This Row],[Sales]]</f>
        <v>-15</v>
      </c>
      <c r="V824" s="42"/>
    </row>
    <row r="825" spans="1:22" ht="14.25" customHeight="1" x14ac:dyDescent="0.3">
      <c r="A825" s="1">
        <v>573</v>
      </c>
      <c r="B825" s="1">
        <v>79</v>
      </c>
      <c r="C825" s="2">
        <v>41548</v>
      </c>
      <c r="D825" s="1" t="s">
        <v>32</v>
      </c>
      <c r="E825" s="1" t="s">
        <v>17</v>
      </c>
      <c r="F825" s="1">
        <v>30</v>
      </c>
      <c r="G825" s="1" t="s">
        <v>33</v>
      </c>
      <c r="H825" s="1" t="s">
        <v>38</v>
      </c>
      <c r="I825" s="1" t="s">
        <v>45</v>
      </c>
      <c r="J825" s="3">
        <v>52</v>
      </c>
      <c r="K825" s="1">
        <v>189</v>
      </c>
      <c r="L825" s="1" t="s">
        <v>51</v>
      </c>
      <c r="M825" s="1">
        <v>70</v>
      </c>
      <c r="N825" s="1">
        <v>70</v>
      </c>
      <c r="O825" s="1">
        <v>170</v>
      </c>
      <c r="P825" s="1">
        <v>63</v>
      </c>
      <c r="Q825" s="9">
        <f>Coffee_chain[[#This Row],[Other Expenses]]+Coffee_chain[[#This Row],[Cogs]]+Coffee_chain[[#This Row],[Marketing]]</f>
        <v>172</v>
      </c>
      <c r="R825" s="10">
        <f>(SUM(Coffee_chain[[#This Row],[Profit]])/SUM(Coffee_chain[[#This Row],[Sales]]))</f>
        <v>0.27513227513227512</v>
      </c>
      <c r="S825">
        <f>Coffee_chain[[#This Row],[Target COGS]]-Coffee_chain[[#This Row],[Cogs]]</f>
        <v>-9</v>
      </c>
      <c r="T825" s="13">
        <f>Coffee_chain[[#This Row],[Target Profit]]-Coffee_chain[[#This Row],[Profit]]</f>
        <v>18</v>
      </c>
      <c r="U825">
        <f>Coffee_chain[[#This Row],[Target Sales]]-Coffee_chain[[#This Row],[Sales]]</f>
        <v>-19</v>
      </c>
      <c r="V825" s="42"/>
    </row>
    <row r="826" spans="1:22" ht="14.25" customHeight="1" x14ac:dyDescent="0.3">
      <c r="A826" s="1">
        <v>414</v>
      </c>
      <c r="B826" s="1">
        <v>96</v>
      </c>
      <c r="C826" s="2">
        <v>41548</v>
      </c>
      <c r="D826" s="1" t="s">
        <v>32</v>
      </c>
      <c r="E826" s="1" t="s">
        <v>17</v>
      </c>
      <c r="F826" s="1">
        <v>87</v>
      </c>
      <c r="G826" s="1" t="s">
        <v>33</v>
      </c>
      <c r="H826" s="1" t="s">
        <v>38</v>
      </c>
      <c r="I826" s="1" t="s">
        <v>45</v>
      </c>
      <c r="J826" s="3">
        <v>27</v>
      </c>
      <c r="K826" s="1">
        <v>245</v>
      </c>
      <c r="L826" s="1" t="s">
        <v>52</v>
      </c>
      <c r="M826" s="1">
        <v>90</v>
      </c>
      <c r="N826" s="1">
        <v>60</v>
      </c>
      <c r="O826" s="1">
        <v>230</v>
      </c>
      <c r="P826" s="1">
        <v>116</v>
      </c>
      <c r="Q826" s="9">
        <f>Coffee_chain[[#This Row],[Other Expenses]]+Coffee_chain[[#This Row],[Cogs]]+Coffee_chain[[#This Row],[Marketing]]</f>
        <v>299</v>
      </c>
      <c r="R826" s="10">
        <f>(SUM(Coffee_chain[[#This Row],[Profit]])/SUM(Coffee_chain[[#This Row],[Sales]]))</f>
        <v>0.11020408163265306</v>
      </c>
      <c r="S826">
        <f>Coffee_chain[[#This Row],[Target COGS]]-Coffee_chain[[#This Row],[Cogs]]</f>
        <v>-6</v>
      </c>
      <c r="T826" s="13">
        <f>Coffee_chain[[#This Row],[Target Profit]]-Coffee_chain[[#This Row],[Profit]]</f>
        <v>33</v>
      </c>
      <c r="U826">
        <f>Coffee_chain[[#This Row],[Target Sales]]-Coffee_chain[[#This Row],[Sales]]</f>
        <v>-15</v>
      </c>
      <c r="V826" s="42"/>
    </row>
    <row r="827" spans="1:22" ht="14.25" customHeight="1" x14ac:dyDescent="0.3">
      <c r="A827" s="1">
        <v>573</v>
      </c>
      <c r="B827" s="1">
        <v>40</v>
      </c>
      <c r="C827" s="2">
        <v>41548</v>
      </c>
      <c r="D827" s="1" t="s">
        <v>32</v>
      </c>
      <c r="E827" s="1" t="s">
        <v>17</v>
      </c>
      <c r="F827" s="1">
        <v>11</v>
      </c>
      <c r="G827" s="1" t="s">
        <v>33</v>
      </c>
      <c r="H827" s="1" t="s">
        <v>34</v>
      </c>
      <c r="I827" s="1" t="s">
        <v>46</v>
      </c>
      <c r="J827" s="3">
        <v>53</v>
      </c>
      <c r="K827" s="1">
        <v>106</v>
      </c>
      <c r="L827" s="1" t="s">
        <v>51</v>
      </c>
      <c r="M827" s="1">
        <v>50</v>
      </c>
      <c r="N827" s="1">
        <v>90</v>
      </c>
      <c r="O827" s="1">
        <v>140</v>
      </c>
      <c r="P827" s="1">
        <v>23</v>
      </c>
      <c r="Q827" s="9">
        <f>Coffee_chain[[#This Row],[Other Expenses]]+Coffee_chain[[#This Row],[Cogs]]+Coffee_chain[[#This Row],[Marketing]]</f>
        <v>74</v>
      </c>
      <c r="R827" s="10">
        <f>(SUM(Coffee_chain[[#This Row],[Profit]])/SUM(Coffee_chain[[#This Row],[Sales]]))</f>
        <v>0.5</v>
      </c>
      <c r="S827">
        <f>Coffee_chain[[#This Row],[Target COGS]]-Coffee_chain[[#This Row],[Cogs]]</f>
        <v>10</v>
      </c>
      <c r="T827" s="13">
        <f>Coffee_chain[[#This Row],[Target Profit]]-Coffee_chain[[#This Row],[Profit]]</f>
        <v>37</v>
      </c>
      <c r="U827">
        <f>Coffee_chain[[#This Row],[Target Sales]]-Coffee_chain[[#This Row],[Sales]]</f>
        <v>34</v>
      </c>
      <c r="V827" s="42"/>
    </row>
    <row r="828" spans="1:22" ht="14.25" customHeight="1" x14ac:dyDescent="0.3">
      <c r="A828" s="1">
        <v>262</v>
      </c>
      <c r="B828" s="1">
        <v>80</v>
      </c>
      <c r="C828" s="2">
        <v>41548</v>
      </c>
      <c r="D828" s="1" t="s">
        <v>32</v>
      </c>
      <c r="E828" s="1" t="s">
        <v>17</v>
      </c>
      <c r="F828" s="1">
        <v>24</v>
      </c>
      <c r="G828" s="1" t="s">
        <v>33</v>
      </c>
      <c r="H828" s="1" t="s">
        <v>34</v>
      </c>
      <c r="I828" s="1" t="s">
        <v>46</v>
      </c>
      <c r="J828" s="3">
        <v>71</v>
      </c>
      <c r="K828" s="1">
        <v>185</v>
      </c>
      <c r="L828" s="1" t="s">
        <v>52</v>
      </c>
      <c r="M828" s="1">
        <v>110</v>
      </c>
      <c r="N828" s="1">
        <v>120</v>
      </c>
      <c r="O828" s="1">
        <v>250</v>
      </c>
      <c r="P828" s="1">
        <v>46</v>
      </c>
      <c r="Q828" s="9">
        <f>Coffee_chain[[#This Row],[Other Expenses]]+Coffee_chain[[#This Row],[Cogs]]+Coffee_chain[[#This Row],[Marketing]]</f>
        <v>150</v>
      </c>
      <c r="R828" s="10">
        <f>(SUM(Coffee_chain[[#This Row],[Profit]])/SUM(Coffee_chain[[#This Row],[Sales]]))</f>
        <v>0.38378378378378381</v>
      </c>
      <c r="S828">
        <f>Coffee_chain[[#This Row],[Target COGS]]-Coffee_chain[[#This Row],[Cogs]]</f>
        <v>30</v>
      </c>
      <c r="T828" s="13">
        <f>Coffee_chain[[#This Row],[Target Profit]]-Coffee_chain[[#This Row],[Profit]]</f>
        <v>49</v>
      </c>
      <c r="U828">
        <f>Coffee_chain[[#This Row],[Target Sales]]-Coffee_chain[[#This Row],[Sales]]</f>
        <v>65</v>
      </c>
      <c r="V828" s="42"/>
    </row>
    <row r="829" spans="1:22" ht="14.25" customHeight="1" x14ac:dyDescent="0.3">
      <c r="A829" s="1">
        <v>319</v>
      </c>
      <c r="B829" s="1">
        <v>257</v>
      </c>
      <c r="C829" s="2">
        <v>41548</v>
      </c>
      <c r="D829" s="1" t="s">
        <v>32</v>
      </c>
      <c r="E829" s="1" t="s">
        <v>17</v>
      </c>
      <c r="F829" s="1">
        <v>84</v>
      </c>
      <c r="G829" s="1" t="s">
        <v>18</v>
      </c>
      <c r="H829" s="1" t="s">
        <v>19</v>
      </c>
      <c r="I829" s="1" t="s">
        <v>50</v>
      </c>
      <c r="J829" s="3">
        <v>332</v>
      </c>
      <c r="K829" s="1">
        <v>637</v>
      </c>
      <c r="L829" s="1" t="s">
        <v>36</v>
      </c>
      <c r="M829" s="1">
        <v>200</v>
      </c>
      <c r="N829" s="1">
        <v>210</v>
      </c>
      <c r="O829" s="1">
        <v>480</v>
      </c>
      <c r="P829" s="1">
        <v>117</v>
      </c>
      <c r="Q829" s="9">
        <f>Coffee_chain[[#This Row],[Other Expenses]]+Coffee_chain[[#This Row],[Cogs]]+Coffee_chain[[#This Row],[Marketing]]</f>
        <v>458</v>
      </c>
      <c r="R829" s="10">
        <f>(SUM(Coffee_chain[[#This Row],[Profit]])/SUM(Coffee_chain[[#This Row],[Sales]]))</f>
        <v>0.52119309262166402</v>
      </c>
      <c r="S829">
        <f>Coffee_chain[[#This Row],[Target COGS]]-Coffee_chain[[#This Row],[Cogs]]</f>
        <v>-57</v>
      </c>
      <c r="T829" s="13">
        <f>Coffee_chain[[#This Row],[Target Profit]]-Coffee_chain[[#This Row],[Profit]]</f>
        <v>-122</v>
      </c>
      <c r="U829">
        <f>Coffee_chain[[#This Row],[Target Sales]]-Coffee_chain[[#This Row],[Sales]]</f>
        <v>-157</v>
      </c>
      <c r="V829" s="42"/>
    </row>
    <row r="830" spans="1:22" ht="14.25" customHeight="1" x14ac:dyDescent="0.3">
      <c r="A830" s="1">
        <v>515</v>
      </c>
      <c r="B830" s="1">
        <v>122</v>
      </c>
      <c r="C830" s="2">
        <v>41548</v>
      </c>
      <c r="D830" s="1" t="s">
        <v>32</v>
      </c>
      <c r="E830" s="1" t="s">
        <v>17</v>
      </c>
      <c r="F830" s="1">
        <v>39</v>
      </c>
      <c r="G830" s="1" t="s">
        <v>18</v>
      </c>
      <c r="H830" s="1" t="s">
        <v>19</v>
      </c>
      <c r="I830" s="1" t="s">
        <v>20</v>
      </c>
      <c r="J830" s="3">
        <v>169</v>
      </c>
      <c r="K830" s="1">
        <v>318</v>
      </c>
      <c r="L830" s="1" t="s">
        <v>36</v>
      </c>
      <c r="M830" s="1">
        <v>90</v>
      </c>
      <c r="N830" s="1">
        <v>130</v>
      </c>
      <c r="O830" s="1">
        <v>240</v>
      </c>
      <c r="P830" s="1">
        <v>62</v>
      </c>
      <c r="Q830" s="9">
        <f>Coffee_chain[[#This Row],[Other Expenses]]+Coffee_chain[[#This Row],[Cogs]]+Coffee_chain[[#This Row],[Marketing]]</f>
        <v>223</v>
      </c>
      <c r="R830" s="10">
        <f>(SUM(Coffee_chain[[#This Row],[Profit]])/SUM(Coffee_chain[[#This Row],[Sales]]))</f>
        <v>0.53144654088050314</v>
      </c>
      <c r="S830">
        <f>Coffee_chain[[#This Row],[Target COGS]]-Coffee_chain[[#This Row],[Cogs]]</f>
        <v>-32</v>
      </c>
      <c r="T830" s="13">
        <f>Coffee_chain[[#This Row],[Target Profit]]-Coffee_chain[[#This Row],[Profit]]</f>
        <v>-39</v>
      </c>
      <c r="U830">
        <f>Coffee_chain[[#This Row],[Target Sales]]-Coffee_chain[[#This Row],[Sales]]</f>
        <v>-78</v>
      </c>
      <c r="V830" s="42"/>
    </row>
    <row r="831" spans="1:22" ht="14.25" customHeight="1" x14ac:dyDescent="0.3">
      <c r="A831" s="1">
        <v>417</v>
      </c>
      <c r="B831" s="1">
        <v>86</v>
      </c>
      <c r="C831" s="2">
        <v>41548</v>
      </c>
      <c r="D831" s="1" t="s">
        <v>32</v>
      </c>
      <c r="E831" s="1" t="s">
        <v>17</v>
      </c>
      <c r="F831" s="1">
        <v>26</v>
      </c>
      <c r="G831" s="1" t="s">
        <v>18</v>
      </c>
      <c r="H831" s="1" t="s">
        <v>19</v>
      </c>
      <c r="I831" s="1" t="s">
        <v>20</v>
      </c>
      <c r="J831" s="3">
        <v>-39</v>
      </c>
      <c r="K831" s="1">
        <v>116</v>
      </c>
      <c r="L831" s="1" t="s">
        <v>51</v>
      </c>
      <c r="M831" s="1">
        <v>60</v>
      </c>
      <c r="N831" s="1">
        <v>10</v>
      </c>
      <c r="O831" s="1">
        <v>80</v>
      </c>
      <c r="P831" s="1">
        <v>49</v>
      </c>
      <c r="Q831" s="9">
        <f>Coffee_chain[[#This Row],[Other Expenses]]+Coffee_chain[[#This Row],[Cogs]]+Coffee_chain[[#This Row],[Marketing]]</f>
        <v>161</v>
      </c>
      <c r="R831" s="10">
        <f>(SUM(Coffee_chain[[#This Row],[Profit]])/SUM(Coffee_chain[[#This Row],[Sales]]))</f>
        <v>-0.33620689655172414</v>
      </c>
      <c r="S831">
        <f>Coffee_chain[[#This Row],[Target COGS]]-Coffee_chain[[#This Row],[Cogs]]</f>
        <v>-26</v>
      </c>
      <c r="T831" s="13">
        <f>Coffee_chain[[#This Row],[Target Profit]]-Coffee_chain[[#This Row],[Profit]]</f>
        <v>49</v>
      </c>
      <c r="U831">
        <f>Coffee_chain[[#This Row],[Target Sales]]-Coffee_chain[[#This Row],[Sales]]</f>
        <v>-36</v>
      </c>
      <c r="V831" s="42"/>
    </row>
    <row r="832" spans="1:22" ht="14.25" customHeight="1" x14ac:dyDescent="0.3">
      <c r="A832" s="1">
        <v>515</v>
      </c>
      <c r="B832" s="1">
        <v>239</v>
      </c>
      <c r="C832" s="2">
        <v>41548</v>
      </c>
      <c r="D832" s="1" t="s">
        <v>32</v>
      </c>
      <c r="E832" s="1" t="s">
        <v>17</v>
      </c>
      <c r="F832" s="1">
        <v>66</v>
      </c>
      <c r="G832" s="1" t="s">
        <v>18</v>
      </c>
      <c r="H832" s="1" t="s">
        <v>26</v>
      </c>
      <c r="I832" s="1" t="s">
        <v>27</v>
      </c>
      <c r="J832" s="3">
        <v>221</v>
      </c>
      <c r="K832" s="1">
        <v>509</v>
      </c>
      <c r="L832" s="1" t="s">
        <v>36</v>
      </c>
      <c r="M832" s="1">
        <v>170</v>
      </c>
      <c r="N832" s="1">
        <v>110</v>
      </c>
      <c r="O832" s="1">
        <v>340</v>
      </c>
      <c r="P832" s="1">
        <v>90</v>
      </c>
      <c r="Q832" s="9">
        <f>Coffee_chain[[#This Row],[Other Expenses]]+Coffee_chain[[#This Row],[Cogs]]+Coffee_chain[[#This Row],[Marketing]]</f>
        <v>395</v>
      </c>
      <c r="R832" s="10">
        <f>(SUM(Coffee_chain[[#This Row],[Profit]])/SUM(Coffee_chain[[#This Row],[Sales]]))</f>
        <v>0.43418467583497056</v>
      </c>
      <c r="S832">
        <f>Coffee_chain[[#This Row],[Target COGS]]-Coffee_chain[[#This Row],[Cogs]]</f>
        <v>-69</v>
      </c>
      <c r="T832" s="13">
        <f>Coffee_chain[[#This Row],[Target Profit]]-Coffee_chain[[#This Row],[Profit]]</f>
        <v>-111</v>
      </c>
      <c r="U832">
        <f>Coffee_chain[[#This Row],[Target Sales]]-Coffee_chain[[#This Row],[Sales]]</f>
        <v>-169</v>
      </c>
      <c r="V832" s="42"/>
    </row>
    <row r="833" spans="1:22" ht="14.25" customHeight="1" x14ac:dyDescent="0.3">
      <c r="A833" s="1">
        <v>515</v>
      </c>
      <c r="B833" s="1">
        <v>255</v>
      </c>
      <c r="C833" s="2">
        <v>41548</v>
      </c>
      <c r="D833" s="1" t="s">
        <v>32</v>
      </c>
      <c r="E833" s="1" t="s">
        <v>17</v>
      </c>
      <c r="F833" s="1">
        <v>96</v>
      </c>
      <c r="G833" s="1" t="s">
        <v>18</v>
      </c>
      <c r="H833" s="1" t="s">
        <v>26</v>
      </c>
      <c r="I833" s="1" t="s">
        <v>54</v>
      </c>
      <c r="J833" s="3">
        <v>272</v>
      </c>
      <c r="K833" s="1">
        <v>604</v>
      </c>
      <c r="L833" s="1" t="s">
        <v>36</v>
      </c>
      <c r="M833" s="1">
        <v>170</v>
      </c>
      <c r="N833" s="1">
        <v>130</v>
      </c>
      <c r="O833" s="1">
        <v>400</v>
      </c>
      <c r="P833" s="1">
        <v>129</v>
      </c>
      <c r="Q833" s="9">
        <f>Coffee_chain[[#This Row],[Other Expenses]]+Coffee_chain[[#This Row],[Cogs]]+Coffee_chain[[#This Row],[Marketing]]</f>
        <v>480</v>
      </c>
      <c r="R833" s="10">
        <f>(SUM(Coffee_chain[[#This Row],[Profit]])/SUM(Coffee_chain[[#This Row],[Sales]]))</f>
        <v>0.45033112582781459</v>
      </c>
      <c r="S833">
        <f>Coffee_chain[[#This Row],[Target COGS]]-Coffee_chain[[#This Row],[Cogs]]</f>
        <v>-85</v>
      </c>
      <c r="T833" s="13">
        <f>Coffee_chain[[#This Row],[Target Profit]]-Coffee_chain[[#This Row],[Profit]]</f>
        <v>-142</v>
      </c>
      <c r="U833">
        <f>Coffee_chain[[#This Row],[Target Sales]]-Coffee_chain[[#This Row],[Sales]]</f>
        <v>-204</v>
      </c>
      <c r="V833" s="42"/>
    </row>
    <row r="834" spans="1:22" ht="14.25" customHeight="1" x14ac:dyDescent="0.3">
      <c r="A834" s="1">
        <v>573</v>
      </c>
      <c r="B834" s="1">
        <v>25</v>
      </c>
      <c r="C834" s="2">
        <v>41548</v>
      </c>
      <c r="D834" s="1" t="s">
        <v>32</v>
      </c>
      <c r="E834" s="1" t="s">
        <v>17</v>
      </c>
      <c r="F834" s="1">
        <v>9</v>
      </c>
      <c r="G834" s="1" t="s">
        <v>18</v>
      </c>
      <c r="H834" s="1" t="s">
        <v>26</v>
      </c>
      <c r="I834" s="1" t="s">
        <v>54</v>
      </c>
      <c r="J834" s="3">
        <v>-16</v>
      </c>
      <c r="K834" s="1">
        <v>60</v>
      </c>
      <c r="L834" s="1" t="s">
        <v>51</v>
      </c>
      <c r="M834" s="1">
        <v>10</v>
      </c>
      <c r="N834" s="1">
        <v>0</v>
      </c>
      <c r="O834" s="1">
        <v>30</v>
      </c>
      <c r="P834" s="1">
        <v>42</v>
      </c>
      <c r="Q834" s="9">
        <f>Coffee_chain[[#This Row],[Other Expenses]]+Coffee_chain[[#This Row],[Cogs]]+Coffee_chain[[#This Row],[Marketing]]</f>
        <v>76</v>
      </c>
      <c r="R834" s="10">
        <f>(SUM(Coffee_chain[[#This Row],[Profit]])/SUM(Coffee_chain[[#This Row],[Sales]]))</f>
        <v>-0.26666666666666666</v>
      </c>
      <c r="S834">
        <f>Coffee_chain[[#This Row],[Target COGS]]-Coffee_chain[[#This Row],[Cogs]]</f>
        <v>-15</v>
      </c>
      <c r="T834" s="13">
        <f>Coffee_chain[[#This Row],[Target Profit]]-Coffee_chain[[#This Row],[Profit]]</f>
        <v>16</v>
      </c>
      <c r="U834">
        <f>Coffee_chain[[#This Row],[Target Sales]]-Coffee_chain[[#This Row],[Sales]]</f>
        <v>-30</v>
      </c>
      <c r="V834" s="42"/>
    </row>
    <row r="835" spans="1:22" ht="14.25" customHeight="1" x14ac:dyDescent="0.3">
      <c r="A835" s="1">
        <v>720</v>
      </c>
      <c r="B835" s="1">
        <v>81</v>
      </c>
      <c r="C835" s="2">
        <v>41579</v>
      </c>
      <c r="D835" s="1" t="s">
        <v>16</v>
      </c>
      <c r="E835" s="1" t="s">
        <v>17</v>
      </c>
      <c r="F835" s="1">
        <v>22</v>
      </c>
      <c r="G835" s="1" t="s">
        <v>33</v>
      </c>
      <c r="H835" s="1" t="s">
        <v>38</v>
      </c>
      <c r="I835" s="1" t="s">
        <v>39</v>
      </c>
      <c r="J835" s="3">
        <v>125</v>
      </c>
      <c r="K835" s="1">
        <v>211</v>
      </c>
      <c r="L835" s="1" t="s">
        <v>21</v>
      </c>
      <c r="M835" s="1">
        <v>80</v>
      </c>
      <c r="N835" s="1">
        <v>80</v>
      </c>
      <c r="O835" s="1">
        <v>190</v>
      </c>
      <c r="P835" s="1">
        <v>33</v>
      </c>
      <c r="Q835" s="9">
        <f>Coffee_chain[[#This Row],[Other Expenses]]+Coffee_chain[[#This Row],[Cogs]]+Coffee_chain[[#This Row],[Marketing]]</f>
        <v>136</v>
      </c>
      <c r="R835" s="10">
        <f>(SUM(Coffee_chain[[#This Row],[Profit]])/SUM(Coffee_chain[[#This Row],[Sales]]))</f>
        <v>0.59241706161137442</v>
      </c>
      <c r="S835">
        <f>Coffee_chain[[#This Row],[Target COGS]]-Coffee_chain[[#This Row],[Cogs]]</f>
        <v>-1</v>
      </c>
      <c r="T835" s="13">
        <f>Coffee_chain[[#This Row],[Target Profit]]-Coffee_chain[[#This Row],[Profit]]</f>
        <v>-45</v>
      </c>
      <c r="U835">
        <f>Coffee_chain[[#This Row],[Target Sales]]-Coffee_chain[[#This Row],[Sales]]</f>
        <v>-21</v>
      </c>
      <c r="V835" s="42"/>
    </row>
    <row r="836" spans="1:22" ht="14.25" customHeight="1" x14ac:dyDescent="0.3">
      <c r="A836" s="1">
        <v>847</v>
      </c>
      <c r="B836" s="1">
        <v>113</v>
      </c>
      <c r="C836" s="2">
        <v>41579</v>
      </c>
      <c r="D836" s="1" t="s">
        <v>16</v>
      </c>
      <c r="E836" s="1" t="s">
        <v>17</v>
      </c>
      <c r="F836" s="1">
        <v>36</v>
      </c>
      <c r="G836" s="1" t="s">
        <v>33</v>
      </c>
      <c r="H836" s="1" t="s">
        <v>38</v>
      </c>
      <c r="I836" s="1" t="s">
        <v>39</v>
      </c>
      <c r="J836" s="3">
        <v>157</v>
      </c>
      <c r="K836" s="1">
        <v>296</v>
      </c>
      <c r="L836" s="1" t="s">
        <v>56</v>
      </c>
      <c r="M836" s="1">
        <v>110</v>
      </c>
      <c r="N836" s="1">
        <v>110</v>
      </c>
      <c r="O836" s="1">
        <v>270</v>
      </c>
      <c r="P836" s="1">
        <v>59</v>
      </c>
      <c r="Q836" s="9">
        <f>Coffee_chain[[#This Row],[Other Expenses]]+Coffee_chain[[#This Row],[Cogs]]+Coffee_chain[[#This Row],[Marketing]]</f>
        <v>208</v>
      </c>
      <c r="R836" s="10">
        <f>(SUM(Coffee_chain[[#This Row],[Profit]])/SUM(Coffee_chain[[#This Row],[Sales]]))</f>
        <v>0.53040540540540537</v>
      </c>
      <c r="S836">
        <f>Coffee_chain[[#This Row],[Target COGS]]-Coffee_chain[[#This Row],[Cogs]]</f>
        <v>-3</v>
      </c>
      <c r="T836" s="13">
        <f>Coffee_chain[[#This Row],[Target Profit]]-Coffee_chain[[#This Row],[Profit]]</f>
        <v>-47</v>
      </c>
      <c r="U836">
        <f>Coffee_chain[[#This Row],[Target Sales]]-Coffee_chain[[#This Row],[Sales]]</f>
        <v>-26</v>
      </c>
      <c r="V836" s="42"/>
    </row>
    <row r="837" spans="1:22" ht="14.25" customHeight="1" x14ac:dyDescent="0.3">
      <c r="A837" s="1">
        <v>970</v>
      </c>
      <c r="B837" s="1">
        <v>75</v>
      </c>
      <c r="C837" s="2">
        <v>41579</v>
      </c>
      <c r="D837" s="1" t="s">
        <v>16</v>
      </c>
      <c r="E837" s="1" t="s">
        <v>17</v>
      </c>
      <c r="F837" s="1">
        <v>24</v>
      </c>
      <c r="G837" s="1" t="s">
        <v>33</v>
      </c>
      <c r="H837" s="1" t="s">
        <v>34</v>
      </c>
      <c r="I837" s="1" t="s">
        <v>35</v>
      </c>
      <c r="J837" s="3">
        <v>86</v>
      </c>
      <c r="K837" s="1">
        <v>201</v>
      </c>
      <c r="L837" s="1" t="s">
        <v>21</v>
      </c>
      <c r="M837" s="1">
        <v>90</v>
      </c>
      <c r="N837" s="1">
        <v>100</v>
      </c>
      <c r="O837" s="1">
        <v>240</v>
      </c>
      <c r="P837" s="1">
        <v>56</v>
      </c>
      <c r="Q837" s="9">
        <f>Coffee_chain[[#This Row],[Other Expenses]]+Coffee_chain[[#This Row],[Cogs]]+Coffee_chain[[#This Row],[Marketing]]</f>
        <v>155</v>
      </c>
      <c r="R837" s="10">
        <f>(SUM(Coffee_chain[[#This Row],[Profit]])/SUM(Coffee_chain[[#This Row],[Sales]]))</f>
        <v>0.42786069651741293</v>
      </c>
      <c r="S837">
        <f>Coffee_chain[[#This Row],[Target COGS]]-Coffee_chain[[#This Row],[Cogs]]</f>
        <v>15</v>
      </c>
      <c r="T837" s="13">
        <f>Coffee_chain[[#This Row],[Target Profit]]-Coffee_chain[[#This Row],[Profit]]</f>
        <v>14</v>
      </c>
      <c r="U837">
        <f>Coffee_chain[[#This Row],[Target Sales]]-Coffee_chain[[#This Row],[Sales]]</f>
        <v>39</v>
      </c>
      <c r="V837" s="42"/>
    </row>
    <row r="838" spans="1:22" ht="14.25" customHeight="1" x14ac:dyDescent="0.3">
      <c r="A838" s="1">
        <v>847</v>
      </c>
      <c r="B838" s="1">
        <v>211</v>
      </c>
      <c r="C838" s="2">
        <v>41579</v>
      </c>
      <c r="D838" s="1" t="s">
        <v>16</v>
      </c>
      <c r="E838" s="1" t="s">
        <v>17</v>
      </c>
      <c r="F838" s="1">
        <v>59</v>
      </c>
      <c r="G838" s="1" t="s">
        <v>33</v>
      </c>
      <c r="H838" s="1" t="s">
        <v>34</v>
      </c>
      <c r="I838" s="1" t="s">
        <v>35</v>
      </c>
      <c r="J838" s="3">
        <v>191</v>
      </c>
      <c r="K838" s="1">
        <v>451</v>
      </c>
      <c r="L838" s="1" t="s">
        <v>56</v>
      </c>
      <c r="M838" s="1">
        <v>270</v>
      </c>
      <c r="N838" s="1">
        <v>200</v>
      </c>
      <c r="O838" s="1">
        <v>540</v>
      </c>
      <c r="P838" s="1">
        <v>83</v>
      </c>
      <c r="Q838" s="9">
        <f>Coffee_chain[[#This Row],[Other Expenses]]+Coffee_chain[[#This Row],[Cogs]]+Coffee_chain[[#This Row],[Marketing]]</f>
        <v>353</v>
      </c>
      <c r="R838" s="10">
        <f>(SUM(Coffee_chain[[#This Row],[Profit]])/SUM(Coffee_chain[[#This Row],[Sales]]))</f>
        <v>0.42350332594235035</v>
      </c>
      <c r="S838">
        <f>Coffee_chain[[#This Row],[Target COGS]]-Coffee_chain[[#This Row],[Cogs]]</f>
        <v>59</v>
      </c>
      <c r="T838" s="13">
        <f>Coffee_chain[[#This Row],[Target Profit]]-Coffee_chain[[#This Row],[Profit]]</f>
        <v>9</v>
      </c>
      <c r="U838">
        <f>Coffee_chain[[#This Row],[Target Sales]]-Coffee_chain[[#This Row],[Sales]]</f>
        <v>89</v>
      </c>
      <c r="V838" s="42"/>
    </row>
    <row r="839" spans="1:22" ht="14.25" customHeight="1" x14ac:dyDescent="0.3">
      <c r="A839" s="1">
        <v>719</v>
      </c>
      <c r="B839" s="1">
        <v>118</v>
      </c>
      <c r="C839" s="2">
        <v>41579</v>
      </c>
      <c r="D839" s="1" t="s">
        <v>16</v>
      </c>
      <c r="E839" s="1" t="s">
        <v>17</v>
      </c>
      <c r="F839" s="1">
        <v>33</v>
      </c>
      <c r="G839" s="1" t="s">
        <v>33</v>
      </c>
      <c r="H839" s="1" t="s">
        <v>38</v>
      </c>
      <c r="I839" s="1" t="s">
        <v>43</v>
      </c>
      <c r="J839" s="3">
        <v>190</v>
      </c>
      <c r="K839" s="1">
        <v>309</v>
      </c>
      <c r="L839" s="1" t="s">
        <v>21</v>
      </c>
      <c r="M839" s="1">
        <v>110</v>
      </c>
      <c r="N839" s="1">
        <v>130</v>
      </c>
      <c r="O839" s="1">
        <v>280</v>
      </c>
      <c r="P839" s="1">
        <v>44</v>
      </c>
      <c r="Q839" s="9">
        <f>Coffee_chain[[#This Row],[Other Expenses]]+Coffee_chain[[#This Row],[Cogs]]+Coffee_chain[[#This Row],[Marketing]]</f>
        <v>195</v>
      </c>
      <c r="R839" s="10">
        <f>(SUM(Coffee_chain[[#This Row],[Profit]])/SUM(Coffee_chain[[#This Row],[Sales]]))</f>
        <v>0.61488673139158578</v>
      </c>
      <c r="S839">
        <f>Coffee_chain[[#This Row],[Target COGS]]-Coffee_chain[[#This Row],[Cogs]]</f>
        <v>-8</v>
      </c>
      <c r="T839" s="13">
        <f>Coffee_chain[[#This Row],[Target Profit]]-Coffee_chain[[#This Row],[Profit]]</f>
        <v>-60</v>
      </c>
      <c r="U839">
        <f>Coffee_chain[[#This Row],[Target Sales]]-Coffee_chain[[#This Row],[Sales]]</f>
        <v>-29</v>
      </c>
      <c r="V839" s="42"/>
    </row>
    <row r="840" spans="1:22" ht="14.25" customHeight="1" x14ac:dyDescent="0.3">
      <c r="A840" s="1">
        <v>815</v>
      </c>
      <c r="B840" s="1">
        <v>173</v>
      </c>
      <c r="C840" s="2">
        <v>41579</v>
      </c>
      <c r="D840" s="1" t="s">
        <v>16</v>
      </c>
      <c r="E840" s="1" t="s">
        <v>17</v>
      </c>
      <c r="F840" s="1">
        <v>57</v>
      </c>
      <c r="G840" s="1" t="s">
        <v>33</v>
      </c>
      <c r="H840" s="1" t="s">
        <v>38</v>
      </c>
      <c r="I840" s="1" t="s">
        <v>45</v>
      </c>
      <c r="J840" s="3">
        <v>206</v>
      </c>
      <c r="K840" s="1">
        <v>439</v>
      </c>
      <c r="L840" s="1" t="s">
        <v>56</v>
      </c>
      <c r="M840" s="1">
        <v>170</v>
      </c>
      <c r="N840" s="1">
        <v>140</v>
      </c>
      <c r="O840" s="1">
        <v>400</v>
      </c>
      <c r="P840" s="1">
        <v>100</v>
      </c>
      <c r="Q840" s="9">
        <f>Coffee_chain[[#This Row],[Other Expenses]]+Coffee_chain[[#This Row],[Cogs]]+Coffee_chain[[#This Row],[Marketing]]</f>
        <v>330</v>
      </c>
      <c r="R840" s="10">
        <f>(SUM(Coffee_chain[[#This Row],[Profit]])/SUM(Coffee_chain[[#This Row],[Sales]]))</f>
        <v>0.46924829157175396</v>
      </c>
      <c r="S840">
        <f>Coffee_chain[[#This Row],[Target COGS]]-Coffee_chain[[#This Row],[Cogs]]</f>
        <v>-3</v>
      </c>
      <c r="T840" s="13">
        <f>Coffee_chain[[#This Row],[Target Profit]]-Coffee_chain[[#This Row],[Profit]]</f>
        <v>-66</v>
      </c>
      <c r="U840">
        <f>Coffee_chain[[#This Row],[Target Sales]]-Coffee_chain[[#This Row],[Sales]]</f>
        <v>-39</v>
      </c>
      <c r="V840" s="42"/>
    </row>
    <row r="841" spans="1:22" ht="14.25" customHeight="1" x14ac:dyDescent="0.3">
      <c r="A841" s="1">
        <v>303</v>
      </c>
      <c r="B841" s="1">
        <v>50</v>
      </c>
      <c r="C841" s="2">
        <v>41579</v>
      </c>
      <c r="D841" s="1" t="s">
        <v>16</v>
      </c>
      <c r="E841" s="1" t="s">
        <v>17</v>
      </c>
      <c r="F841" s="1">
        <v>14</v>
      </c>
      <c r="G841" s="1" t="s">
        <v>33</v>
      </c>
      <c r="H841" s="1" t="s">
        <v>34</v>
      </c>
      <c r="I841" s="1" t="s">
        <v>46</v>
      </c>
      <c r="J841" s="3">
        <v>71</v>
      </c>
      <c r="K841" s="1">
        <v>131</v>
      </c>
      <c r="L841" s="1" t="s">
        <v>21</v>
      </c>
      <c r="M841" s="1">
        <v>60</v>
      </c>
      <c r="N841" s="1">
        <v>70</v>
      </c>
      <c r="O841" s="1">
        <v>150</v>
      </c>
      <c r="P841" s="1">
        <v>25</v>
      </c>
      <c r="Q841" s="9">
        <f>Coffee_chain[[#This Row],[Other Expenses]]+Coffee_chain[[#This Row],[Cogs]]+Coffee_chain[[#This Row],[Marketing]]</f>
        <v>89</v>
      </c>
      <c r="R841" s="10">
        <f>(SUM(Coffee_chain[[#This Row],[Profit]])/SUM(Coffee_chain[[#This Row],[Sales]]))</f>
        <v>0.5419847328244275</v>
      </c>
      <c r="S841">
        <f>Coffee_chain[[#This Row],[Target COGS]]-Coffee_chain[[#This Row],[Cogs]]</f>
        <v>10</v>
      </c>
      <c r="T841" s="13">
        <f>Coffee_chain[[#This Row],[Target Profit]]-Coffee_chain[[#This Row],[Profit]]</f>
        <v>-1</v>
      </c>
      <c r="U841">
        <f>Coffee_chain[[#This Row],[Target Sales]]-Coffee_chain[[#This Row],[Sales]]</f>
        <v>19</v>
      </c>
      <c r="V841" s="42"/>
    </row>
    <row r="842" spans="1:22" ht="14.25" customHeight="1" x14ac:dyDescent="0.3">
      <c r="A842" s="1">
        <v>630</v>
      </c>
      <c r="B842" s="1">
        <v>228</v>
      </c>
      <c r="C842" s="2">
        <v>41579</v>
      </c>
      <c r="D842" s="1" t="s">
        <v>16</v>
      </c>
      <c r="E842" s="1" t="s">
        <v>17</v>
      </c>
      <c r="F842" s="1">
        <v>75</v>
      </c>
      <c r="G842" s="1" t="s">
        <v>33</v>
      </c>
      <c r="H842" s="1" t="s">
        <v>34</v>
      </c>
      <c r="I842" s="1" t="s">
        <v>46</v>
      </c>
      <c r="J842" s="3">
        <v>291</v>
      </c>
      <c r="K842" s="1">
        <v>567</v>
      </c>
      <c r="L842" s="1" t="s">
        <v>56</v>
      </c>
      <c r="M842" s="1">
        <v>290</v>
      </c>
      <c r="N842" s="1">
        <v>290</v>
      </c>
      <c r="O842" s="1">
        <v>680</v>
      </c>
      <c r="P842" s="1">
        <v>108</v>
      </c>
      <c r="Q842" s="9">
        <f>Coffee_chain[[#This Row],[Other Expenses]]+Coffee_chain[[#This Row],[Cogs]]+Coffee_chain[[#This Row],[Marketing]]</f>
        <v>411</v>
      </c>
      <c r="R842" s="10">
        <f>(SUM(Coffee_chain[[#This Row],[Profit]])/SUM(Coffee_chain[[#This Row],[Sales]]))</f>
        <v>0.51322751322751325</v>
      </c>
      <c r="S842">
        <f>Coffee_chain[[#This Row],[Target COGS]]-Coffee_chain[[#This Row],[Cogs]]</f>
        <v>62</v>
      </c>
      <c r="T842" s="13">
        <f>Coffee_chain[[#This Row],[Target Profit]]-Coffee_chain[[#This Row],[Profit]]</f>
        <v>-1</v>
      </c>
      <c r="U842">
        <f>Coffee_chain[[#This Row],[Target Sales]]-Coffee_chain[[#This Row],[Sales]]</f>
        <v>113</v>
      </c>
      <c r="V842" s="42"/>
    </row>
    <row r="843" spans="1:22" ht="14.25" customHeight="1" x14ac:dyDescent="0.3">
      <c r="A843" s="1">
        <v>234</v>
      </c>
      <c r="B843" s="1">
        <v>181</v>
      </c>
      <c r="C843" s="2">
        <v>41579</v>
      </c>
      <c r="D843" s="1" t="s">
        <v>16</v>
      </c>
      <c r="E843" s="1" t="s">
        <v>17</v>
      </c>
      <c r="F843" s="1">
        <v>50</v>
      </c>
      <c r="G843" s="1" t="s">
        <v>33</v>
      </c>
      <c r="H843" s="1" t="s">
        <v>34</v>
      </c>
      <c r="I843" s="1" t="s">
        <v>46</v>
      </c>
      <c r="J843" s="3">
        <v>159</v>
      </c>
      <c r="K843" s="1">
        <v>387</v>
      </c>
      <c r="L843" s="1" t="s">
        <v>58</v>
      </c>
      <c r="M843" s="1">
        <v>230</v>
      </c>
      <c r="N843" s="1">
        <v>170</v>
      </c>
      <c r="O843" s="1">
        <v>460</v>
      </c>
      <c r="P843" s="1">
        <v>75</v>
      </c>
      <c r="Q843" s="9">
        <f>Coffee_chain[[#This Row],[Other Expenses]]+Coffee_chain[[#This Row],[Cogs]]+Coffee_chain[[#This Row],[Marketing]]</f>
        <v>306</v>
      </c>
      <c r="R843" s="10">
        <f>(SUM(Coffee_chain[[#This Row],[Profit]])/SUM(Coffee_chain[[#This Row],[Sales]]))</f>
        <v>0.41085271317829458</v>
      </c>
      <c r="S843">
        <f>Coffee_chain[[#This Row],[Target COGS]]-Coffee_chain[[#This Row],[Cogs]]</f>
        <v>49</v>
      </c>
      <c r="T843" s="13">
        <f>Coffee_chain[[#This Row],[Target Profit]]-Coffee_chain[[#This Row],[Profit]]</f>
        <v>11</v>
      </c>
      <c r="U843">
        <f>Coffee_chain[[#This Row],[Target Sales]]-Coffee_chain[[#This Row],[Sales]]</f>
        <v>73</v>
      </c>
      <c r="V843" s="42"/>
    </row>
    <row r="844" spans="1:22" ht="14.25" customHeight="1" x14ac:dyDescent="0.3">
      <c r="A844" s="1">
        <v>970</v>
      </c>
      <c r="B844" s="1">
        <v>181</v>
      </c>
      <c r="C844" s="2">
        <v>41579</v>
      </c>
      <c r="D844" s="1" t="s">
        <v>16</v>
      </c>
      <c r="E844" s="1" t="s">
        <v>17</v>
      </c>
      <c r="F844" s="1">
        <v>50</v>
      </c>
      <c r="G844" s="1" t="s">
        <v>18</v>
      </c>
      <c r="H844" s="1" t="s">
        <v>19</v>
      </c>
      <c r="I844" s="1" t="s">
        <v>50</v>
      </c>
      <c r="J844" s="3">
        <v>159</v>
      </c>
      <c r="K844" s="1">
        <v>387</v>
      </c>
      <c r="L844" s="1" t="s">
        <v>21</v>
      </c>
      <c r="M844" s="1">
        <v>170</v>
      </c>
      <c r="N844" s="1">
        <v>100</v>
      </c>
      <c r="O844" s="1">
        <v>330</v>
      </c>
      <c r="P844" s="1">
        <v>75</v>
      </c>
      <c r="Q844" s="9">
        <f>Coffee_chain[[#This Row],[Other Expenses]]+Coffee_chain[[#This Row],[Cogs]]+Coffee_chain[[#This Row],[Marketing]]</f>
        <v>306</v>
      </c>
      <c r="R844" s="10">
        <f>(SUM(Coffee_chain[[#This Row],[Profit]])/SUM(Coffee_chain[[#This Row],[Sales]]))</f>
        <v>0.41085271317829458</v>
      </c>
      <c r="S844">
        <f>Coffee_chain[[#This Row],[Target COGS]]-Coffee_chain[[#This Row],[Cogs]]</f>
        <v>-11</v>
      </c>
      <c r="T844" s="13">
        <f>Coffee_chain[[#This Row],[Target Profit]]-Coffee_chain[[#This Row],[Profit]]</f>
        <v>-59</v>
      </c>
      <c r="U844">
        <f>Coffee_chain[[#This Row],[Target Sales]]-Coffee_chain[[#This Row],[Sales]]</f>
        <v>-57</v>
      </c>
      <c r="V844" s="42"/>
    </row>
    <row r="845" spans="1:22" ht="14.25" customHeight="1" x14ac:dyDescent="0.3">
      <c r="A845" s="1">
        <v>708</v>
      </c>
      <c r="B845" s="1">
        <v>118</v>
      </c>
      <c r="C845" s="2">
        <v>41579</v>
      </c>
      <c r="D845" s="1" t="s">
        <v>16</v>
      </c>
      <c r="E845" s="1" t="s">
        <v>17</v>
      </c>
      <c r="F845" s="1">
        <v>33</v>
      </c>
      <c r="G845" s="1" t="s">
        <v>18</v>
      </c>
      <c r="H845" s="1" t="s">
        <v>19</v>
      </c>
      <c r="I845" s="1" t="s">
        <v>50</v>
      </c>
      <c r="J845" s="3">
        <v>188</v>
      </c>
      <c r="K845" s="1">
        <v>309</v>
      </c>
      <c r="L845" s="1" t="s">
        <v>56</v>
      </c>
      <c r="M845" s="1">
        <v>110</v>
      </c>
      <c r="N845" s="1">
        <v>110</v>
      </c>
      <c r="O845" s="1">
        <v>260</v>
      </c>
      <c r="P845" s="1">
        <v>45</v>
      </c>
      <c r="Q845" s="9">
        <f>Coffee_chain[[#This Row],[Other Expenses]]+Coffee_chain[[#This Row],[Cogs]]+Coffee_chain[[#This Row],[Marketing]]</f>
        <v>196</v>
      </c>
      <c r="R845" s="10">
        <f>(SUM(Coffee_chain[[#This Row],[Profit]])/SUM(Coffee_chain[[#This Row],[Sales]]))</f>
        <v>0.60841423948220064</v>
      </c>
      <c r="S845">
        <f>Coffee_chain[[#This Row],[Target COGS]]-Coffee_chain[[#This Row],[Cogs]]</f>
        <v>-8</v>
      </c>
      <c r="T845" s="13">
        <f>Coffee_chain[[#This Row],[Target Profit]]-Coffee_chain[[#This Row],[Profit]]</f>
        <v>-78</v>
      </c>
      <c r="U845">
        <f>Coffee_chain[[#This Row],[Target Sales]]-Coffee_chain[[#This Row],[Sales]]</f>
        <v>-49</v>
      </c>
      <c r="V845" s="42"/>
    </row>
    <row r="846" spans="1:22" ht="14.25" customHeight="1" x14ac:dyDescent="0.3">
      <c r="A846" s="1">
        <v>708</v>
      </c>
      <c r="B846" s="1">
        <v>81</v>
      </c>
      <c r="C846" s="2">
        <v>41579</v>
      </c>
      <c r="D846" s="1" t="s">
        <v>16</v>
      </c>
      <c r="E846" s="1" t="s">
        <v>17</v>
      </c>
      <c r="F846" s="1">
        <v>22</v>
      </c>
      <c r="G846" s="1" t="s">
        <v>18</v>
      </c>
      <c r="H846" s="1" t="s">
        <v>19</v>
      </c>
      <c r="I846" s="1" t="s">
        <v>22</v>
      </c>
      <c r="J846" s="3">
        <v>125</v>
      </c>
      <c r="K846" s="1">
        <v>211</v>
      </c>
      <c r="L846" s="1" t="s">
        <v>56</v>
      </c>
      <c r="M846" s="1">
        <v>70</v>
      </c>
      <c r="N846" s="1">
        <v>80</v>
      </c>
      <c r="O846" s="1">
        <v>180</v>
      </c>
      <c r="P846" s="1">
        <v>33</v>
      </c>
      <c r="Q846" s="9">
        <f>Coffee_chain[[#This Row],[Other Expenses]]+Coffee_chain[[#This Row],[Cogs]]+Coffee_chain[[#This Row],[Marketing]]</f>
        <v>136</v>
      </c>
      <c r="R846" s="10">
        <f>(SUM(Coffee_chain[[#This Row],[Profit]])/SUM(Coffee_chain[[#This Row],[Sales]]))</f>
        <v>0.59241706161137442</v>
      </c>
      <c r="S846">
        <f>Coffee_chain[[#This Row],[Target COGS]]-Coffee_chain[[#This Row],[Cogs]]</f>
        <v>-11</v>
      </c>
      <c r="T846" s="13">
        <f>Coffee_chain[[#This Row],[Target Profit]]-Coffee_chain[[#This Row],[Profit]]</f>
        <v>-45</v>
      </c>
      <c r="U846">
        <f>Coffee_chain[[#This Row],[Target Sales]]-Coffee_chain[[#This Row],[Sales]]</f>
        <v>-31</v>
      </c>
      <c r="V846" s="42"/>
    </row>
    <row r="847" spans="1:22" ht="14.25" customHeight="1" x14ac:dyDescent="0.3">
      <c r="A847" s="1">
        <v>614</v>
      </c>
      <c r="B847" s="1">
        <v>78</v>
      </c>
      <c r="C847" s="2">
        <v>41579</v>
      </c>
      <c r="D847" s="1" t="s">
        <v>16</v>
      </c>
      <c r="E847" s="1" t="s">
        <v>17</v>
      </c>
      <c r="F847" s="1">
        <v>25</v>
      </c>
      <c r="G847" s="1" t="s">
        <v>18</v>
      </c>
      <c r="H847" s="1" t="s">
        <v>26</v>
      </c>
      <c r="I847" s="1" t="s">
        <v>27</v>
      </c>
      <c r="J847" s="3">
        <v>92</v>
      </c>
      <c r="K847" s="1">
        <v>210</v>
      </c>
      <c r="L847" s="1" t="s">
        <v>58</v>
      </c>
      <c r="M847" s="1">
        <v>60</v>
      </c>
      <c r="N847" s="1">
        <v>60</v>
      </c>
      <c r="O847" s="1">
        <v>160</v>
      </c>
      <c r="P847" s="1">
        <v>57</v>
      </c>
      <c r="Q847" s="9">
        <f>Coffee_chain[[#This Row],[Other Expenses]]+Coffee_chain[[#This Row],[Cogs]]+Coffee_chain[[#This Row],[Marketing]]</f>
        <v>160</v>
      </c>
      <c r="R847" s="10">
        <f>(SUM(Coffee_chain[[#This Row],[Profit]])/SUM(Coffee_chain[[#This Row],[Sales]]))</f>
        <v>0.43809523809523809</v>
      </c>
      <c r="S847">
        <f>Coffee_chain[[#This Row],[Target COGS]]-Coffee_chain[[#This Row],[Cogs]]</f>
        <v>-18</v>
      </c>
      <c r="T847" s="13">
        <f>Coffee_chain[[#This Row],[Target Profit]]-Coffee_chain[[#This Row],[Profit]]</f>
        <v>-32</v>
      </c>
      <c r="U847">
        <f>Coffee_chain[[#This Row],[Target Sales]]-Coffee_chain[[#This Row],[Sales]]</f>
        <v>-50</v>
      </c>
      <c r="V847" s="42"/>
    </row>
    <row r="848" spans="1:22" ht="14.25" customHeight="1" x14ac:dyDescent="0.3">
      <c r="A848" s="1">
        <v>309</v>
      </c>
      <c r="B848" s="1">
        <v>75</v>
      </c>
      <c r="C848" s="2">
        <v>41579</v>
      </c>
      <c r="D848" s="1" t="s">
        <v>16</v>
      </c>
      <c r="E848" s="1" t="s">
        <v>17</v>
      </c>
      <c r="F848" s="1">
        <v>24</v>
      </c>
      <c r="G848" s="1" t="s">
        <v>18</v>
      </c>
      <c r="H848" s="1" t="s">
        <v>26</v>
      </c>
      <c r="I848" s="1" t="s">
        <v>54</v>
      </c>
      <c r="J848" s="3">
        <v>88</v>
      </c>
      <c r="K848" s="1">
        <v>201</v>
      </c>
      <c r="L848" s="1" t="s">
        <v>56</v>
      </c>
      <c r="M848" s="1">
        <v>60</v>
      </c>
      <c r="N848" s="1">
        <v>50</v>
      </c>
      <c r="O848" s="1">
        <v>150</v>
      </c>
      <c r="P848" s="1">
        <v>55</v>
      </c>
      <c r="Q848" s="9">
        <f>Coffee_chain[[#This Row],[Other Expenses]]+Coffee_chain[[#This Row],[Cogs]]+Coffee_chain[[#This Row],[Marketing]]</f>
        <v>154</v>
      </c>
      <c r="R848" s="10">
        <f>(SUM(Coffee_chain[[#This Row],[Profit]])/SUM(Coffee_chain[[#This Row],[Sales]]))</f>
        <v>0.43781094527363185</v>
      </c>
      <c r="S848">
        <f>Coffee_chain[[#This Row],[Target COGS]]-Coffee_chain[[#This Row],[Cogs]]</f>
        <v>-15</v>
      </c>
      <c r="T848" s="13">
        <f>Coffee_chain[[#This Row],[Target Profit]]-Coffee_chain[[#This Row],[Profit]]</f>
        <v>-38</v>
      </c>
      <c r="U848">
        <f>Coffee_chain[[#This Row],[Target Sales]]-Coffee_chain[[#This Row],[Sales]]</f>
        <v>-51</v>
      </c>
      <c r="V848" s="42"/>
    </row>
    <row r="849" spans="1:22" ht="14.25" customHeight="1" x14ac:dyDescent="0.3">
      <c r="A849" s="1">
        <v>740</v>
      </c>
      <c r="B849" s="1">
        <v>102</v>
      </c>
      <c r="C849" s="2">
        <v>41579</v>
      </c>
      <c r="D849" s="1" t="s">
        <v>16</v>
      </c>
      <c r="E849" s="1" t="s">
        <v>17</v>
      </c>
      <c r="F849" s="1">
        <v>31</v>
      </c>
      <c r="G849" s="1" t="s">
        <v>18</v>
      </c>
      <c r="H849" s="1" t="s">
        <v>26</v>
      </c>
      <c r="I849" s="1" t="s">
        <v>54</v>
      </c>
      <c r="J849" s="3">
        <v>132</v>
      </c>
      <c r="K849" s="1">
        <v>261</v>
      </c>
      <c r="L849" s="1" t="s">
        <v>58</v>
      </c>
      <c r="M849" s="1">
        <v>80</v>
      </c>
      <c r="N849" s="1">
        <v>70</v>
      </c>
      <c r="O849" s="1">
        <v>200</v>
      </c>
      <c r="P849" s="1">
        <v>54</v>
      </c>
      <c r="Q849" s="9">
        <f>Coffee_chain[[#This Row],[Other Expenses]]+Coffee_chain[[#This Row],[Cogs]]+Coffee_chain[[#This Row],[Marketing]]</f>
        <v>187</v>
      </c>
      <c r="R849" s="10">
        <f>(SUM(Coffee_chain[[#This Row],[Profit]])/SUM(Coffee_chain[[#This Row],[Sales]]))</f>
        <v>0.50574712643678166</v>
      </c>
      <c r="S849">
        <f>Coffee_chain[[#This Row],[Target COGS]]-Coffee_chain[[#This Row],[Cogs]]</f>
        <v>-22</v>
      </c>
      <c r="T849" s="13">
        <f>Coffee_chain[[#This Row],[Target Profit]]-Coffee_chain[[#This Row],[Profit]]</f>
        <v>-62</v>
      </c>
      <c r="U849">
        <f>Coffee_chain[[#This Row],[Target Sales]]-Coffee_chain[[#This Row],[Sales]]</f>
        <v>-61</v>
      </c>
      <c r="V849" s="42"/>
    </row>
    <row r="850" spans="1:22" ht="14.25" customHeight="1" x14ac:dyDescent="0.3">
      <c r="A850" s="1">
        <v>970</v>
      </c>
      <c r="B850" s="1">
        <v>88</v>
      </c>
      <c r="C850" s="2">
        <v>41579</v>
      </c>
      <c r="D850" s="1" t="s">
        <v>16</v>
      </c>
      <c r="E850" s="1" t="s">
        <v>17</v>
      </c>
      <c r="F850" s="1">
        <v>29</v>
      </c>
      <c r="G850" s="1" t="s">
        <v>18</v>
      </c>
      <c r="H850" s="1" t="s">
        <v>26</v>
      </c>
      <c r="I850" s="1" t="s">
        <v>30</v>
      </c>
      <c r="J850" s="3">
        <v>104</v>
      </c>
      <c r="K850" s="1">
        <v>213</v>
      </c>
      <c r="L850" s="1" t="s">
        <v>21</v>
      </c>
      <c r="M850" s="1">
        <v>70</v>
      </c>
      <c r="N850" s="1">
        <v>60</v>
      </c>
      <c r="O850" s="1">
        <v>160</v>
      </c>
      <c r="P850" s="1">
        <v>42</v>
      </c>
      <c r="Q850" s="9">
        <f>Coffee_chain[[#This Row],[Other Expenses]]+Coffee_chain[[#This Row],[Cogs]]+Coffee_chain[[#This Row],[Marketing]]</f>
        <v>159</v>
      </c>
      <c r="R850" s="10">
        <f>(SUM(Coffee_chain[[#This Row],[Profit]])/SUM(Coffee_chain[[#This Row],[Sales]]))</f>
        <v>0.48826291079812206</v>
      </c>
      <c r="S850">
        <f>Coffee_chain[[#This Row],[Target COGS]]-Coffee_chain[[#This Row],[Cogs]]</f>
        <v>-18</v>
      </c>
      <c r="T850" s="13">
        <f>Coffee_chain[[#This Row],[Target Profit]]-Coffee_chain[[#This Row],[Profit]]</f>
        <v>-44</v>
      </c>
      <c r="U850">
        <f>Coffee_chain[[#This Row],[Target Sales]]-Coffee_chain[[#This Row],[Sales]]</f>
        <v>-53</v>
      </c>
      <c r="V850" s="42"/>
    </row>
    <row r="851" spans="1:22" ht="14.25" customHeight="1" x14ac:dyDescent="0.3">
      <c r="A851" s="1">
        <v>319</v>
      </c>
      <c r="B851" s="1">
        <v>10</v>
      </c>
      <c r="C851" s="2">
        <v>41579</v>
      </c>
      <c r="D851" s="1" t="s">
        <v>32</v>
      </c>
      <c r="E851" s="1" t="s">
        <v>17</v>
      </c>
      <c r="F851" s="1">
        <v>3</v>
      </c>
      <c r="G851" s="1" t="s">
        <v>33</v>
      </c>
      <c r="H851" s="1" t="s">
        <v>38</v>
      </c>
      <c r="I851" s="1" t="s">
        <v>39</v>
      </c>
      <c r="J851" s="3">
        <v>-4</v>
      </c>
      <c r="K851" s="1">
        <v>25</v>
      </c>
      <c r="L851" s="1" t="s">
        <v>36</v>
      </c>
      <c r="M851" s="1">
        <v>0</v>
      </c>
      <c r="N851" s="1">
        <v>10</v>
      </c>
      <c r="O851" s="1">
        <v>20</v>
      </c>
      <c r="P851" s="1">
        <v>16</v>
      </c>
      <c r="Q851" s="9">
        <f>Coffee_chain[[#This Row],[Other Expenses]]+Coffee_chain[[#This Row],[Cogs]]+Coffee_chain[[#This Row],[Marketing]]</f>
        <v>29</v>
      </c>
      <c r="R851" s="10">
        <f>(SUM(Coffee_chain[[#This Row],[Profit]])/SUM(Coffee_chain[[#This Row],[Sales]]))</f>
        <v>-0.16</v>
      </c>
      <c r="S851">
        <f>Coffee_chain[[#This Row],[Target COGS]]-Coffee_chain[[#This Row],[Cogs]]</f>
        <v>-10</v>
      </c>
      <c r="T851" s="13">
        <f>Coffee_chain[[#This Row],[Target Profit]]-Coffee_chain[[#This Row],[Profit]]</f>
        <v>14</v>
      </c>
      <c r="U851">
        <f>Coffee_chain[[#This Row],[Target Sales]]-Coffee_chain[[#This Row],[Sales]]</f>
        <v>-5</v>
      </c>
      <c r="V851" s="42"/>
    </row>
    <row r="852" spans="1:22" ht="14.25" customHeight="1" x14ac:dyDescent="0.3">
      <c r="A852" s="1">
        <v>920</v>
      </c>
      <c r="B852" s="1">
        <v>77</v>
      </c>
      <c r="C852" s="2">
        <v>41579</v>
      </c>
      <c r="D852" s="1" t="s">
        <v>32</v>
      </c>
      <c r="E852" s="1" t="s">
        <v>17</v>
      </c>
      <c r="F852" s="1">
        <v>25</v>
      </c>
      <c r="G852" s="1" t="s">
        <v>33</v>
      </c>
      <c r="H852" s="1" t="s">
        <v>38</v>
      </c>
      <c r="I852" s="1" t="s">
        <v>39</v>
      </c>
      <c r="J852" s="3">
        <v>76</v>
      </c>
      <c r="K852" s="1">
        <v>192</v>
      </c>
      <c r="L852" s="1" t="s">
        <v>52</v>
      </c>
      <c r="M852" s="1">
        <v>70</v>
      </c>
      <c r="N852" s="1">
        <v>60</v>
      </c>
      <c r="O852" s="1">
        <v>170</v>
      </c>
      <c r="P852" s="1">
        <v>52</v>
      </c>
      <c r="Q852" s="9">
        <f>Coffee_chain[[#This Row],[Other Expenses]]+Coffee_chain[[#This Row],[Cogs]]+Coffee_chain[[#This Row],[Marketing]]</f>
        <v>154</v>
      </c>
      <c r="R852" s="10">
        <f>(SUM(Coffee_chain[[#This Row],[Profit]])/SUM(Coffee_chain[[#This Row],[Sales]]))</f>
        <v>0.39583333333333331</v>
      </c>
      <c r="S852">
        <f>Coffee_chain[[#This Row],[Target COGS]]-Coffee_chain[[#This Row],[Cogs]]</f>
        <v>-7</v>
      </c>
      <c r="T852" s="13">
        <f>Coffee_chain[[#This Row],[Target Profit]]-Coffee_chain[[#This Row],[Profit]]</f>
        <v>-16</v>
      </c>
      <c r="U852">
        <f>Coffee_chain[[#This Row],[Target Sales]]-Coffee_chain[[#This Row],[Sales]]</f>
        <v>-22</v>
      </c>
      <c r="V852" s="42"/>
    </row>
    <row r="853" spans="1:22" ht="14.25" customHeight="1" x14ac:dyDescent="0.3">
      <c r="A853" s="1">
        <v>712</v>
      </c>
      <c r="B853" s="1">
        <v>15</v>
      </c>
      <c r="C853" s="2">
        <v>41579</v>
      </c>
      <c r="D853" s="1" t="s">
        <v>32</v>
      </c>
      <c r="E853" s="1" t="s">
        <v>17</v>
      </c>
      <c r="F853" s="1">
        <v>4</v>
      </c>
      <c r="G853" s="1" t="s">
        <v>33</v>
      </c>
      <c r="H853" s="1" t="s">
        <v>38</v>
      </c>
      <c r="I853" s="1" t="s">
        <v>43</v>
      </c>
      <c r="J853" s="3">
        <v>12</v>
      </c>
      <c r="K853" s="1">
        <v>42</v>
      </c>
      <c r="L853" s="1" t="s">
        <v>36</v>
      </c>
      <c r="M853" s="1">
        <v>10</v>
      </c>
      <c r="N853" s="1">
        <v>10</v>
      </c>
      <c r="O853" s="1">
        <v>30</v>
      </c>
      <c r="P853" s="1">
        <v>16</v>
      </c>
      <c r="Q853" s="9">
        <f>Coffee_chain[[#This Row],[Other Expenses]]+Coffee_chain[[#This Row],[Cogs]]+Coffee_chain[[#This Row],[Marketing]]</f>
        <v>35</v>
      </c>
      <c r="R853" s="10">
        <f>(SUM(Coffee_chain[[#This Row],[Profit]])/SUM(Coffee_chain[[#This Row],[Sales]]))</f>
        <v>0.2857142857142857</v>
      </c>
      <c r="S853">
        <f>Coffee_chain[[#This Row],[Target COGS]]-Coffee_chain[[#This Row],[Cogs]]</f>
        <v>-5</v>
      </c>
      <c r="T853" s="13">
        <f>Coffee_chain[[#This Row],[Target Profit]]-Coffee_chain[[#This Row],[Profit]]</f>
        <v>-2</v>
      </c>
      <c r="U853">
        <f>Coffee_chain[[#This Row],[Target Sales]]-Coffee_chain[[#This Row],[Sales]]</f>
        <v>-12</v>
      </c>
      <c r="V853" s="42"/>
    </row>
    <row r="854" spans="1:22" ht="14.25" customHeight="1" x14ac:dyDescent="0.3">
      <c r="A854" s="1">
        <v>573</v>
      </c>
      <c r="B854" s="1">
        <v>82</v>
      </c>
      <c r="C854" s="2">
        <v>41579</v>
      </c>
      <c r="D854" s="1" t="s">
        <v>32</v>
      </c>
      <c r="E854" s="1" t="s">
        <v>17</v>
      </c>
      <c r="F854" s="1">
        <v>31</v>
      </c>
      <c r="G854" s="1" t="s">
        <v>33</v>
      </c>
      <c r="H854" s="1" t="s">
        <v>38</v>
      </c>
      <c r="I854" s="1" t="s">
        <v>45</v>
      </c>
      <c r="J854" s="3">
        <v>56</v>
      </c>
      <c r="K854" s="1">
        <v>196</v>
      </c>
      <c r="L854" s="1" t="s">
        <v>51</v>
      </c>
      <c r="M854" s="1">
        <v>80</v>
      </c>
      <c r="N854" s="1">
        <v>40</v>
      </c>
      <c r="O854" s="1">
        <v>180</v>
      </c>
      <c r="P854" s="1">
        <v>64</v>
      </c>
      <c r="Q854" s="9">
        <f>Coffee_chain[[#This Row],[Other Expenses]]+Coffee_chain[[#This Row],[Cogs]]+Coffee_chain[[#This Row],[Marketing]]</f>
        <v>177</v>
      </c>
      <c r="R854" s="10">
        <f>(SUM(Coffee_chain[[#This Row],[Profit]])/SUM(Coffee_chain[[#This Row],[Sales]]))</f>
        <v>0.2857142857142857</v>
      </c>
      <c r="S854">
        <f>Coffee_chain[[#This Row],[Target COGS]]-Coffee_chain[[#This Row],[Cogs]]</f>
        <v>-2</v>
      </c>
      <c r="T854" s="13">
        <f>Coffee_chain[[#This Row],[Target Profit]]-Coffee_chain[[#This Row],[Profit]]</f>
        <v>-16</v>
      </c>
      <c r="U854">
        <f>Coffee_chain[[#This Row],[Target Sales]]-Coffee_chain[[#This Row],[Sales]]</f>
        <v>-16</v>
      </c>
      <c r="V854" s="42"/>
    </row>
    <row r="855" spans="1:22" ht="14.25" customHeight="1" x14ac:dyDescent="0.3">
      <c r="A855" s="1">
        <v>608</v>
      </c>
      <c r="B855" s="1">
        <v>94</v>
      </c>
      <c r="C855" s="2">
        <v>41579</v>
      </c>
      <c r="D855" s="1" t="s">
        <v>32</v>
      </c>
      <c r="E855" s="1" t="s">
        <v>17</v>
      </c>
      <c r="F855" s="1">
        <v>85</v>
      </c>
      <c r="G855" s="1" t="s">
        <v>33</v>
      </c>
      <c r="H855" s="1" t="s">
        <v>38</v>
      </c>
      <c r="I855" s="1" t="s">
        <v>45</v>
      </c>
      <c r="J855" s="3">
        <v>24</v>
      </c>
      <c r="K855" s="1">
        <v>239</v>
      </c>
      <c r="L855" s="1" t="s">
        <v>52</v>
      </c>
      <c r="M855" s="1">
        <v>90</v>
      </c>
      <c r="N855" s="1">
        <v>30</v>
      </c>
      <c r="O855" s="1">
        <v>220</v>
      </c>
      <c r="P855" s="1">
        <v>114</v>
      </c>
      <c r="Q855" s="9">
        <f>Coffee_chain[[#This Row],[Other Expenses]]+Coffee_chain[[#This Row],[Cogs]]+Coffee_chain[[#This Row],[Marketing]]</f>
        <v>293</v>
      </c>
      <c r="R855" s="10">
        <f>(SUM(Coffee_chain[[#This Row],[Profit]])/SUM(Coffee_chain[[#This Row],[Sales]]))</f>
        <v>0.100418410041841</v>
      </c>
      <c r="S855">
        <f>Coffee_chain[[#This Row],[Target COGS]]-Coffee_chain[[#This Row],[Cogs]]</f>
        <v>-4</v>
      </c>
      <c r="T855" s="13">
        <f>Coffee_chain[[#This Row],[Target Profit]]-Coffee_chain[[#This Row],[Profit]]</f>
        <v>6</v>
      </c>
      <c r="U855">
        <f>Coffee_chain[[#This Row],[Target Sales]]-Coffee_chain[[#This Row],[Sales]]</f>
        <v>-19</v>
      </c>
      <c r="V855" s="42"/>
    </row>
    <row r="856" spans="1:22" ht="14.25" customHeight="1" x14ac:dyDescent="0.3">
      <c r="A856" s="1">
        <v>573</v>
      </c>
      <c r="B856" s="1">
        <v>54</v>
      </c>
      <c r="C856" s="2">
        <v>41579</v>
      </c>
      <c r="D856" s="1" t="s">
        <v>32</v>
      </c>
      <c r="E856" s="1" t="s">
        <v>17</v>
      </c>
      <c r="F856" s="1">
        <v>15</v>
      </c>
      <c r="G856" s="1" t="s">
        <v>33</v>
      </c>
      <c r="H856" s="1" t="s">
        <v>34</v>
      </c>
      <c r="I856" s="1" t="s">
        <v>46</v>
      </c>
      <c r="J856" s="3">
        <v>76</v>
      </c>
      <c r="K856" s="1">
        <v>141</v>
      </c>
      <c r="L856" s="1" t="s">
        <v>51</v>
      </c>
      <c r="M856" s="1">
        <v>60</v>
      </c>
      <c r="N856" s="1">
        <v>80</v>
      </c>
      <c r="O856" s="1">
        <v>160</v>
      </c>
      <c r="P856" s="1">
        <v>27</v>
      </c>
      <c r="Q856" s="9">
        <f>Coffee_chain[[#This Row],[Other Expenses]]+Coffee_chain[[#This Row],[Cogs]]+Coffee_chain[[#This Row],[Marketing]]</f>
        <v>96</v>
      </c>
      <c r="R856" s="10">
        <f>(SUM(Coffee_chain[[#This Row],[Profit]])/SUM(Coffee_chain[[#This Row],[Sales]]))</f>
        <v>0.53900709219858156</v>
      </c>
      <c r="S856">
        <f>Coffee_chain[[#This Row],[Target COGS]]-Coffee_chain[[#This Row],[Cogs]]</f>
        <v>6</v>
      </c>
      <c r="T856" s="13">
        <f>Coffee_chain[[#This Row],[Target Profit]]-Coffee_chain[[#This Row],[Profit]]</f>
        <v>4</v>
      </c>
      <c r="U856">
        <f>Coffee_chain[[#This Row],[Target Sales]]-Coffee_chain[[#This Row],[Sales]]</f>
        <v>19</v>
      </c>
      <c r="V856" s="42"/>
    </row>
    <row r="857" spans="1:22" ht="14.25" customHeight="1" x14ac:dyDescent="0.3">
      <c r="A857" s="1">
        <v>715</v>
      </c>
      <c r="B857" s="1">
        <v>75</v>
      </c>
      <c r="C857" s="2">
        <v>41579</v>
      </c>
      <c r="D857" s="1" t="s">
        <v>32</v>
      </c>
      <c r="E857" s="1" t="s">
        <v>17</v>
      </c>
      <c r="F857" s="1">
        <v>23</v>
      </c>
      <c r="G857" s="1" t="s">
        <v>33</v>
      </c>
      <c r="H857" s="1" t="s">
        <v>34</v>
      </c>
      <c r="I857" s="1" t="s">
        <v>46</v>
      </c>
      <c r="J857" s="3">
        <v>67</v>
      </c>
      <c r="K857" s="1">
        <v>175</v>
      </c>
      <c r="L857" s="1" t="s">
        <v>52</v>
      </c>
      <c r="M857" s="1">
        <v>90</v>
      </c>
      <c r="N857" s="1">
        <v>70</v>
      </c>
      <c r="O857" s="1">
        <v>200</v>
      </c>
      <c r="P857" s="1">
        <v>44</v>
      </c>
      <c r="Q857" s="9">
        <f>Coffee_chain[[#This Row],[Other Expenses]]+Coffee_chain[[#This Row],[Cogs]]+Coffee_chain[[#This Row],[Marketing]]</f>
        <v>142</v>
      </c>
      <c r="R857" s="10">
        <f>(SUM(Coffee_chain[[#This Row],[Profit]])/SUM(Coffee_chain[[#This Row],[Sales]]))</f>
        <v>0.38285714285714284</v>
      </c>
      <c r="S857">
        <f>Coffee_chain[[#This Row],[Target COGS]]-Coffee_chain[[#This Row],[Cogs]]</f>
        <v>15</v>
      </c>
      <c r="T857" s="13">
        <f>Coffee_chain[[#This Row],[Target Profit]]-Coffee_chain[[#This Row],[Profit]]</f>
        <v>3</v>
      </c>
      <c r="U857">
        <f>Coffee_chain[[#This Row],[Target Sales]]-Coffee_chain[[#This Row],[Sales]]</f>
        <v>25</v>
      </c>
      <c r="V857" s="42"/>
    </row>
    <row r="858" spans="1:22" ht="14.25" customHeight="1" x14ac:dyDescent="0.3">
      <c r="A858" s="1">
        <v>641</v>
      </c>
      <c r="B858" s="1">
        <v>228</v>
      </c>
      <c r="C858" s="2">
        <v>41579</v>
      </c>
      <c r="D858" s="1" t="s">
        <v>32</v>
      </c>
      <c r="E858" s="1" t="s">
        <v>17</v>
      </c>
      <c r="F858" s="1">
        <v>75</v>
      </c>
      <c r="G858" s="1" t="s">
        <v>18</v>
      </c>
      <c r="H858" s="1" t="s">
        <v>19</v>
      </c>
      <c r="I858" s="1" t="s">
        <v>50</v>
      </c>
      <c r="J858" s="3">
        <v>291</v>
      </c>
      <c r="K858" s="1">
        <v>567</v>
      </c>
      <c r="L858" s="1" t="s">
        <v>36</v>
      </c>
      <c r="M858" s="1">
        <v>210</v>
      </c>
      <c r="N858" s="1">
        <v>180</v>
      </c>
      <c r="O858" s="1">
        <v>490</v>
      </c>
      <c r="P858" s="1">
        <v>108</v>
      </c>
      <c r="Q858" s="9">
        <f>Coffee_chain[[#This Row],[Other Expenses]]+Coffee_chain[[#This Row],[Cogs]]+Coffee_chain[[#This Row],[Marketing]]</f>
        <v>411</v>
      </c>
      <c r="R858" s="10">
        <f>(SUM(Coffee_chain[[#This Row],[Profit]])/SUM(Coffee_chain[[#This Row],[Sales]]))</f>
        <v>0.51322751322751325</v>
      </c>
      <c r="S858">
        <f>Coffee_chain[[#This Row],[Target COGS]]-Coffee_chain[[#This Row],[Cogs]]</f>
        <v>-18</v>
      </c>
      <c r="T858" s="13">
        <f>Coffee_chain[[#This Row],[Target Profit]]-Coffee_chain[[#This Row],[Profit]]</f>
        <v>-111</v>
      </c>
      <c r="U858">
        <f>Coffee_chain[[#This Row],[Target Sales]]-Coffee_chain[[#This Row],[Sales]]</f>
        <v>-77</v>
      </c>
      <c r="V858" s="42"/>
    </row>
    <row r="859" spans="1:22" ht="14.25" customHeight="1" x14ac:dyDescent="0.3">
      <c r="A859" s="1">
        <v>641</v>
      </c>
      <c r="B859" s="1">
        <v>113</v>
      </c>
      <c r="C859" s="2">
        <v>41579</v>
      </c>
      <c r="D859" s="1" t="s">
        <v>32</v>
      </c>
      <c r="E859" s="1" t="s">
        <v>17</v>
      </c>
      <c r="F859" s="1">
        <v>36</v>
      </c>
      <c r="G859" s="1" t="s">
        <v>18</v>
      </c>
      <c r="H859" s="1" t="s">
        <v>19</v>
      </c>
      <c r="I859" s="1" t="s">
        <v>20</v>
      </c>
      <c r="J859" s="3">
        <v>159</v>
      </c>
      <c r="K859" s="1">
        <v>296</v>
      </c>
      <c r="L859" s="1" t="s">
        <v>36</v>
      </c>
      <c r="M859" s="1">
        <v>100</v>
      </c>
      <c r="N859" s="1">
        <v>100</v>
      </c>
      <c r="O859" s="1">
        <v>250</v>
      </c>
      <c r="P859" s="1">
        <v>58</v>
      </c>
      <c r="Q859" s="9">
        <f>Coffee_chain[[#This Row],[Other Expenses]]+Coffee_chain[[#This Row],[Cogs]]+Coffee_chain[[#This Row],[Marketing]]</f>
        <v>207</v>
      </c>
      <c r="R859" s="10">
        <f>(SUM(Coffee_chain[[#This Row],[Profit]])/SUM(Coffee_chain[[#This Row],[Sales]]))</f>
        <v>0.53716216216216217</v>
      </c>
      <c r="S859">
        <f>Coffee_chain[[#This Row],[Target COGS]]-Coffee_chain[[#This Row],[Cogs]]</f>
        <v>-13</v>
      </c>
      <c r="T859" s="13">
        <f>Coffee_chain[[#This Row],[Target Profit]]-Coffee_chain[[#This Row],[Profit]]</f>
        <v>-59</v>
      </c>
      <c r="U859">
        <f>Coffee_chain[[#This Row],[Target Sales]]-Coffee_chain[[#This Row],[Sales]]</f>
        <v>-46</v>
      </c>
      <c r="V859" s="42"/>
    </row>
    <row r="860" spans="1:22" ht="14.25" customHeight="1" x14ac:dyDescent="0.3">
      <c r="A860" s="1">
        <v>563</v>
      </c>
      <c r="B860" s="1">
        <v>211</v>
      </c>
      <c r="C860" s="2">
        <v>41579</v>
      </c>
      <c r="D860" s="1" t="s">
        <v>32</v>
      </c>
      <c r="E860" s="1" t="s">
        <v>17</v>
      </c>
      <c r="F860" s="1">
        <v>59</v>
      </c>
      <c r="G860" s="1" t="s">
        <v>18</v>
      </c>
      <c r="H860" s="1" t="s">
        <v>26</v>
      </c>
      <c r="I860" s="1" t="s">
        <v>27</v>
      </c>
      <c r="J860" s="3">
        <v>191</v>
      </c>
      <c r="K860" s="1">
        <v>451</v>
      </c>
      <c r="L860" s="1" t="s">
        <v>36</v>
      </c>
      <c r="M860" s="1">
        <v>170</v>
      </c>
      <c r="N860" s="1">
        <v>110</v>
      </c>
      <c r="O860" s="1">
        <v>350</v>
      </c>
      <c r="P860" s="1">
        <v>83</v>
      </c>
      <c r="Q860" s="9">
        <f>Coffee_chain[[#This Row],[Other Expenses]]+Coffee_chain[[#This Row],[Cogs]]+Coffee_chain[[#This Row],[Marketing]]</f>
        <v>353</v>
      </c>
      <c r="R860" s="10">
        <f>(SUM(Coffee_chain[[#This Row],[Profit]])/SUM(Coffee_chain[[#This Row],[Sales]]))</f>
        <v>0.42350332594235035</v>
      </c>
      <c r="S860">
        <f>Coffee_chain[[#This Row],[Target COGS]]-Coffee_chain[[#This Row],[Cogs]]</f>
        <v>-41</v>
      </c>
      <c r="T860" s="13">
        <f>Coffee_chain[[#This Row],[Target Profit]]-Coffee_chain[[#This Row],[Profit]]</f>
        <v>-81</v>
      </c>
      <c r="U860">
        <f>Coffee_chain[[#This Row],[Target Sales]]-Coffee_chain[[#This Row],[Sales]]</f>
        <v>-101</v>
      </c>
      <c r="V860" s="42"/>
    </row>
    <row r="861" spans="1:22" ht="14.25" customHeight="1" x14ac:dyDescent="0.3">
      <c r="A861" s="1">
        <v>641</v>
      </c>
      <c r="B861" s="1">
        <v>245</v>
      </c>
      <c r="C861" s="2">
        <v>41579</v>
      </c>
      <c r="D861" s="1" t="s">
        <v>32</v>
      </c>
      <c r="E861" s="1" t="s">
        <v>17</v>
      </c>
      <c r="F861" s="1">
        <v>93</v>
      </c>
      <c r="G861" s="1" t="s">
        <v>18</v>
      </c>
      <c r="H861" s="1" t="s">
        <v>26</v>
      </c>
      <c r="I861" s="1" t="s">
        <v>54</v>
      </c>
      <c r="J861" s="3">
        <v>257</v>
      </c>
      <c r="K861" s="1">
        <v>581</v>
      </c>
      <c r="L861" s="1" t="s">
        <v>36</v>
      </c>
      <c r="M861" s="1">
        <v>200</v>
      </c>
      <c r="N861" s="1">
        <v>130</v>
      </c>
      <c r="O861" s="1">
        <v>450</v>
      </c>
      <c r="P861" s="1">
        <v>127</v>
      </c>
      <c r="Q861" s="9">
        <f>Coffee_chain[[#This Row],[Other Expenses]]+Coffee_chain[[#This Row],[Cogs]]+Coffee_chain[[#This Row],[Marketing]]</f>
        <v>465</v>
      </c>
      <c r="R861" s="10">
        <f>(SUM(Coffee_chain[[#This Row],[Profit]])/SUM(Coffee_chain[[#This Row],[Sales]]))</f>
        <v>0.44234079173838209</v>
      </c>
      <c r="S861">
        <f>Coffee_chain[[#This Row],[Target COGS]]-Coffee_chain[[#This Row],[Cogs]]</f>
        <v>-45</v>
      </c>
      <c r="T861" s="13">
        <f>Coffee_chain[[#This Row],[Target Profit]]-Coffee_chain[[#This Row],[Profit]]</f>
        <v>-127</v>
      </c>
      <c r="U861">
        <f>Coffee_chain[[#This Row],[Target Sales]]-Coffee_chain[[#This Row],[Sales]]</f>
        <v>-131</v>
      </c>
      <c r="V861" s="42"/>
    </row>
    <row r="862" spans="1:22" ht="14.25" customHeight="1" x14ac:dyDescent="0.3">
      <c r="A862" s="1">
        <v>720</v>
      </c>
      <c r="B862" s="1">
        <v>86</v>
      </c>
      <c r="C862" s="2">
        <v>41609</v>
      </c>
      <c r="D862" s="1" t="s">
        <v>16</v>
      </c>
      <c r="E862" s="1" t="s">
        <v>17</v>
      </c>
      <c r="F862" s="1">
        <v>24</v>
      </c>
      <c r="G862" s="1" t="s">
        <v>33</v>
      </c>
      <c r="H862" s="1" t="s">
        <v>38</v>
      </c>
      <c r="I862" s="1" t="s">
        <v>39</v>
      </c>
      <c r="J862" s="3">
        <v>131</v>
      </c>
      <c r="K862" s="1">
        <v>224</v>
      </c>
      <c r="L862" s="1" t="s">
        <v>21</v>
      </c>
      <c r="M862" s="1">
        <v>80</v>
      </c>
      <c r="N862" s="1">
        <v>90</v>
      </c>
      <c r="O862" s="1">
        <v>200</v>
      </c>
      <c r="P862" s="1">
        <v>36</v>
      </c>
      <c r="Q862" s="9">
        <f>Coffee_chain[[#This Row],[Other Expenses]]+Coffee_chain[[#This Row],[Cogs]]+Coffee_chain[[#This Row],[Marketing]]</f>
        <v>146</v>
      </c>
      <c r="R862" s="10">
        <f>(SUM(Coffee_chain[[#This Row],[Profit]])/SUM(Coffee_chain[[#This Row],[Sales]]))</f>
        <v>0.5848214285714286</v>
      </c>
      <c r="S862">
        <f>Coffee_chain[[#This Row],[Target COGS]]-Coffee_chain[[#This Row],[Cogs]]</f>
        <v>-6</v>
      </c>
      <c r="T862" s="13">
        <f>Coffee_chain[[#This Row],[Target Profit]]-Coffee_chain[[#This Row],[Profit]]</f>
        <v>-41</v>
      </c>
      <c r="U862">
        <f>Coffee_chain[[#This Row],[Target Sales]]-Coffee_chain[[#This Row],[Sales]]</f>
        <v>-24</v>
      </c>
      <c r="V862" s="42"/>
    </row>
    <row r="863" spans="1:22" ht="14.25" customHeight="1" x14ac:dyDescent="0.3">
      <c r="A863" s="1">
        <v>312</v>
      </c>
      <c r="B863" s="1">
        <v>127</v>
      </c>
      <c r="C863" s="2">
        <v>41609</v>
      </c>
      <c r="D863" s="1" t="s">
        <v>16</v>
      </c>
      <c r="E863" s="1" t="s">
        <v>17</v>
      </c>
      <c r="F863" s="1">
        <v>40</v>
      </c>
      <c r="G863" s="1" t="s">
        <v>33</v>
      </c>
      <c r="H863" s="1" t="s">
        <v>38</v>
      </c>
      <c r="I863" s="1" t="s">
        <v>39</v>
      </c>
      <c r="J863" s="3">
        <v>181</v>
      </c>
      <c r="K863" s="1">
        <v>332</v>
      </c>
      <c r="L863" s="1" t="s">
        <v>56</v>
      </c>
      <c r="M863" s="1">
        <v>120</v>
      </c>
      <c r="N863" s="1">
        <v>130</v>
      </c>
      <c r="O863" s="1">
        <v>300</v>
      </c>
      <c r="P863" s="1">
        <v>63</v>
      </c>
      <c r="Q863" s="9">
        <f>Coffee_chain[[#This Row],[Other Expenses]]+Coffee_chain[[#This Row],[Cogs]]+Coffee_chain[[#This Row],[Marketing]]</f>
        <v>230</v>
      </c>
      <c r="R863" s="10">
        <f>(SUM(Coffee_chain[[#This Row],[Profit]])/SUM(Coffee_chain[[#This Row],[Sales]]))</f>
        <v>0.54518072289156627</v>
      </c>
      <c r="S863">
        <f>Coffee_chain[[#This Row],[Target COGS]]-Coffee_chain[[#This Row],[Cogs]]</f>
        <v>-7</v>
      </c>
      <c r="T863" s="13">
        <f>Coffee_chain[[#This Row],[Target Profit]]-Coffee_chain[[#This Row],[Profit]]</f>
        <v>-51</v>
      </c>
      <c r="U863">
        <f>Coffee_chain[[#This Row],[Target Sales]]-Coffee_chain[[#This Row],[Sales]]</f>
        <v>-32</v>
      </c>
      <c r="V863" s="42"/>
    </row>
    <row r="864" spans="1:22" ht="14.25" customHeight="1" x14ac:dyDescent="0.3">
      <c r="A864" s="1">
        <v>720</v>
      </c>
      <c r="B864" s="1">
        <v>67</v>
      </c>
      <c r="C864" s="2">
        <v>41609</v>
      </c>
      <c r="D864" s="1" t="s">
        <v>16</v>
      </c>
      <c r="E864" s="1" t="s">
        <v>17</v>
      </c>
      <c r="F864" s="1">
        <v>22</v>
      </c>
      <c r="G864" s="1" t="s">
        <v>33</v>
      </c>
      <c r="H864" s="1" t="s">
        <v>34</v>
      </c>
      <c r="I864" s="1" t="s">
        <v>35</v>
      </c>
      <c r="J864" s="3">
        <v>70</v>
      </c>
      <c r="K864" s="1">
        <v>179</v>
      </c>
      <c r="L864" s="1" t="s">
        <v>21</v>
      </c>
      <c r="M864" s="1">
        <v>80</v>
      </c>
      <c r="N864" s="1">
        <v>80</v>
      </c>
      <c r="O864" s="1">
        <v>210</v>
      </c>
      <c r="P864" s="1">
        <v>54</v>
      </c>
      <c r="Q864" s="9">
        <f>Coffee_chain[[#This Row],[Other Expenses]]+Coffee_chain[[#This Row],[Cogs]]+Coffee_chain[[#This Row],[Marketing]]</f>
        <v>143</v>
      </c>
      <c r="R864" s="10">
        <f>(SUM(Coffee_chain[[#This Row],[Profit]])/SUM(Coffee_chain[[#This Row],[Sales]]))</f>
        <v>0.39106145251396646</v>
      </c>
      <c r="S864">
        <f>Coffee_chain[[#This Row],[Target COGS]]-Coffee_chain[[#This Row],[Cogs]]</f>
        <v>13</v>
      </c>
      <c r="T864" s="13">
        <f>Coffee_chain[[#This Row],[Target Profit]]-Coffee_chain[[#This Row],[Profit]]</f>
        <v>10</v>
      </c>
      <c r="U864">
        <f>Coffee_chain[[#This Row],[Target Sales]]-Coffee_chain[[#This Row],[Sales]]</f>
        <v>31</v>
      </c>
      <c r="V864" s="42"/>
    </row>
    <row r="865" spans="1:22" ht="14.25" customHeight="1" x14ac:dyDescent="0.3">
      <c r="A865" s="1">
        <v>773</v>
      </c>
      <c r="B865" s="1">
        <v>250</v>
      </c>
      <c r="C865" s="2">
        <v>41609</v>
      </c>
      <c r="D865" s="1" t="s">
        <v>16</v>
      </c>
      <c r="E865" s="1" t="s">
        <v>17</v>
      </c>
      <c r="F865" s="1">
        <v>70</v>
      </c>
      <c r="G865" s="1" t="s">
        <v>33</v>
      </c>
      <c r="H865" s="1" t="s">
        <v>34</v>
      </c>
      <c r="I865" s="1" t="s">
        <v>35</v>
      </c>
      <c r="J865" s="3">
        <v>233</v>
      </c>
      <c r="K865" s="1">
        <v>534</v>
      </c>
      <c r="L865" s="1" t="s">
        <v>56</v>
      </c>
      <c r="M865" s="1">
        <v>320</v>
      </c>
      <c r="N865" s="1">
        <v>240</v>
      </c>
      <c r="O865" s="1">
        <v>640</v>
      </c>
      <c r="P865" s="1">
        <v>94</v>
      </c>
      <c r="Q865" s="9">
        <f>Coffee_chain[[#This Row],[Other Expenses]]+Coffee_chain[[#This Row],[Cogs]]+Coffee_chain[[#This Row],[Marketing]]</f>
        <v>414</v>
      </c>
      <c r="R865" s="10">
        <f>(SUM(Coffee_chain[[#This Row],[Profit]])/SUM(Coffee_chain[[#This Row],[Sales]]))</f>
        <v>0.43632958801498128</v>
      </c>
      <c r="S865">
        <f>Coffee_chain[[#This Row],[Target COGS]]-Coffee_chain[[#This Row],[Cogs]]</f>
        <v>70</v>
      </c>
      <c r="T865" s="13">
        <f>Coffee_chain[[#This Row],[Target Profit]]-Coffee_chain[[#This Row],[Profit]]</f>
        <v>7</v>
      </c>
      <c r="U865">
        <f>Coffee_chain[[#This Row],[Target Sales]]-Coffee_chain[[#This Row],[Sales]]</f>
        <v>106</v>
      </c>
      <c r="V865" s="42"/>
    </row>
    <row r="866" spans="1:22" ht="14.25" customHeight="1" x14ac:dyDescent="0.3">
      <c r="A866" s="1">
        <v>303</v>
      </c>
      <c r="B866" s="1">
        <v>123</v>
      </c>
      <c r="C866" s="2">
        <v>41609</v>
      </c>
      <c r="D866" s="1" t="s">
        <v>16</v>
      </c>
      <c r="E866" s="1" t="s">
        <v>17</v>
      </c>
      <c r="F866" s="1">
        <v>34</v>
      </c>
      <c r="G866" s="1" t="s">
        <v>33</v>
      </c>
      <c r="H866" s="1" t="s">
        <v>38</v>
      </c>
      <c r="I866" s="1" t="s">
        <v>43</v>
      </c>
      <c r="J866" s="3">
        <v>199</v>
      </c>
      <c r="K866" s="1">
        <v>322</v>
      </c>
      <c r="L866" s="1" t="s">
        <v>21</v>
      </c>
      <c r="M866" s="1">
        <v>120</v>
      </c>
      <c r="N866" s="1">
        <v>130</v>
      </c>
      <c r="O866" s="1">
        <v>290</v>
      </c>
      <c r="P866" s="1">
        <v>45</v>
      </c>
      <c r="Q866" s="9">
        <f>Coffee_chain[[#This Row],[Other Expenses]]+Coffee_chain[[#This Row],[Cogs]]+Coffee_chain[[#This Row],[Marketing]]</f>
        <v>202</v>
      </c>
      <c r="R866" s="10">
        <f>(SUM(Coffee_chain[[#This Row],[Profit]])/SUM(Coffee_chain[[#This Row],[Sales]]))</f>
        <v>0.61801242236024845</v>
      </c>
      <c r="S866">
        <f>Coffee_chain[[#This Row],[Target COGS]]-Coffee_chain[[#This Row],[Cogs]]</f>
        <v>-3</v>
      </c>
      <c r="T866" s="13">
        <f>Coffee_chain[[#This Row],[Target Profit]]-Coffee_chain[[#This Row],[Profit]]</f>
        <v>-69</v>
      </c>
      <c r="U866">
        <f>Coffee_chain[[#This Row],[Target Sales]]-Coffee_chain[[#This Row],[Sales]]</f>
        <v>-32</v>
      </c>
      <c r="V866" s="42"/>
    </row>
    <row r="867" spans="1:22" ht="14.25" customHeight="1" x14ac:dyDescent="0.3">
      <c r="A867" s="1">
        <v>312</v>
      </c>
      <c r="B867" s="1">
        <v>224</v>
      </c>
      <c r="C867" s="2">
        <v>41609</v>
      </c>
      <c r="D867" s="1" t="s">
        <v>16</v>
      </c>
      <c r="E867" s="1" t="s">
        <v>17</v>
      </c>
      <c r="F867" s="1">
        <v>73</v>
      </c>
      <c r="G867" s="1" t="s">
        <v>33</v>
      </c>
      <c r="H867" s="1" t="s">
        <v>38</v>
      </c>
      <c r="I867" s="1" t="s">
        <v>45</v>
      </c>
      <c r="J867" s="3">
        <v>288</v>
      </c>
      <c r="K867" s="1">
        <v>569</v>
      </c>
      <c r="L867" s="1" t="s">
        <v>56</v>
      </c>
      <c r="M867" s="1">
        <v>220</v>
      </c>
      <c r="N867" s="1">
        <v>190</v>
      </c>
      <c r="O867" s="1">
        <v>520</v>
      </c>
      <c r="P867" s="1">
        <v>116</v>
      </c>
      <c r="Q867" s="9">
        <f>Coffee_chain[[#This Row],[Other Expenses]]+Coffee_chain[[#This Row],[Cogs]]+Coffee_chain[[#This Row],[Marketing]]</f>
        <v>413</v>
      </c>
      <c r="R867" s="10">
        <f>(SUM(Coffee_chain[[#This Row],[Profit]])/SUM(Coffee_chain[[#This Row],[Sales]]))</f>
        <v>0.5061511423550088</v>
      </c>
      <c r="S867">
        <f>Coffee_chain[[#This Row],[Target COGS]]-Coffee_chain[[#This Row],[Cogs]]</f>
        <v>-4</v>
      </c>
      <c r="T867" s="13">
        <f>Coffee_chain[[#This Row],[Target Profit]]-Coffee_chain[[#This Row],[Profit]]</f>
        <v>-98</v>
      </c>
      <c r="U867">
        <f>Coffee_chain[[#This Row],[Target Sales]]-Coffee_chain[[#This Row],[Sales]]</f>
        <v>-49</v>
      </c>
      <c r="V867" s="42"/>
    </row>
    <row r="868" spans="1:22" ht="14.25" customHeight="1" x14ac:dyDescent="0.3">
      <c r="A868" s="1">
        <v>970</v>
      </c>
      <c r="B868" s="1">
        <v>54</v>
      </c>
      <c r="C868" s="2">
        <v>41609</v>
      </c>
      <c r="D868" s="1" t="s">
        <v>16</v>
      </c>
      <c r="E868" s="1" t="s">
        <v>17</v>
      </c>
      <c r="F868" s="1">
        <v>15</v>
      </c>
      <c r="G868" s="1" t="s">
        <v>33</v>
      </c>
      <c r="H868" s="1" t="s">
        <v>34</v>
      </c>
      <c r="I868" s="1" t="s">
        <v>46</v>
      </c>
      <c r="J868" s="3">
        <v>79</v>
      </c>
      <c r="K868" s="1">
        <v>142</v>
      </c>
      <c r="L868" s="1" t="s">
        <v>21</v>
      </c>
      <c r="M868" s="1">
        <v>60</v>
      </c>
      <c r="N868" s="1">
        <v>90</v>
      </c>
      <c r="O868" s="1">
        <v>170</v>
      </c>
      <c r="P868" s="1">
        <v>26</v>
      </c>
      <c r="Q868" s="9">
        <f>Coffee_chain[[#This Row],[Other Expenses]]+Coffee_chain[[#This Row],[Cogs]]+Coffee_chain[[#This Row],[Marketing]]</f>
        <v>95</v>
      </c>
      <c r="R868" s="10">
        <f>(SUM(Coffee_chain[[#This Row],[Profit]])/SUM(Coffee_chain[[#This Row],[Sales]]))</f>
        <v>0.55633802816901412</v>
      </c>
      <c r="S868">
        <f>Coffee_chain[[#This Row],[Target COGS]]-Coffee_chain[[#This Row],[Cogs]]</f>
        <v>6</v>
      </c>
      <c r="T868" s="13">
        <f>Coffee_chain[[#This Row],[Target Profit]]-Coffee_chain[[#This Row],[Profit]]</f>
        <v>11</v>
      </c>
      <c r="U868">
        <f>Coffee_chain[[#This Row],[Target Sales]]-Coffee_chain[[#This Row],[Sales]]</f>
        <v>28</v>
      </c>
      <c r="V868" s="42"/>
    </row>
    <row r="869" spans="1:22" ht="14.25" customHeight="1" x14ac:dyDescent="0.3">
      <c r="A869" s="1">
        <v>708</v>
      </c>
      <c r="B869" s="1">
        <v>247</v>
      </c>
      <c r="C869" s="2">
        <v>41609</v>
      </c>
      <c r="D869" s="1" t="s">
        <v>16</v>
      </c>
      <c r="E869" s="1" t="s">
        <v>17</v>
      </c>
      <c r="F869" s="1">
        <v>81</v>
      </c>
      <c r="G869" s="1" t="s">
        <v>33</v>
      </c>
      <c r="H869" s="1" t="s">
        <v>34</v>
      </c>
      <c r="I869" s="1" t="s">
        <v>46</v>
      </c>
      <c r="J869" s="3">
        <v>321</v>
      </c>
      <c r="K869" s="1">
        <v>614</v>
      </c>
      <c r="L869" s="1" t="s">
        <v>56</v>
      </c>
      <c r="M869" s="1">
        <v>310</v>
      </c>
      <c r="N869" s="1">
        <v>320</v>
      </c>
      <c r="O869" s="1">
        <v>730</v>
      </c>
      <c r="P869" s="1">
        <v>113</v>
      </c>
      <c r="Q869" s="9">
        <f>Coffee_chain[[#This Row],[Other Expenses]]+Coffee_chain[[#This Row],[Cogs]]+Coffee_chain[[#This Row],[Marketing]]</f>
        <v>441</v>
      </c>
      <c r="R869" s="10">
        <f>(SUM(Coffee_chain[[#This Row],[Profit]])/SUM(Coffee_chain[[#This Row],[Sales]]))</f>
        <v>0.5228013029315961</v>
      </c>
      <c r="S869">
        <f>Coffee_chain[[#This Row],[Target COGS]]-Coffee_chain[[#This Row],[Cogs]]</f>
        <v>63</v>
      </c>
      <c r="T869" s="13">
        <f>Coffee_chain[[#This Row],[Target Profit]]-Coffee_chain[[#This Row],[Profit]]</f>
        <v>-1</v>
      </c>
      <c r="U869">
        <f>Coffee_chain[[#This Row],[Target Sales]]-Coffee_chain[[#This Row],[Sales]]</f>
        <v>116</v>
      </c>
      <c r="V869" s="42"/>
    </row>
    <row r="870" spans="1:22" ht="14.25" customHeight="1" x14ac:dyDescent="0.3">
      <c r="A870" s="1">
        <v>937</v>
      </c>
      <c r="B870" s="1">
        <v>153</v>
      </c>
      <c r="C870" s="2">
        <v>41609</v>
      </c>
      <c r="D870" s="1" t="s">
        <v>16</v>
      </c>
      <c r="E870" s="1" t="s">
        <v>17</v>
      </c>
      <c r="F870" s="1">
        <v>42</v>
      </c>
      <c r="G870" s="1" t="s">
        <v>33</v>
      </c>
      <c r="H870" s="1" t="s">
        <v>34</v>
      </c>
      <c r="I870" s="1" t="s">
        <v>46</v>
      </c>
      <c r="J870" s="3">
        <v>129</v>
      </c>
      <c r="K870" s="1">
        <v>326</v>
      </c>
      <c r="L870" s="1" t="s">
        <v>58</v>
      </c>
      <c r="M870" s="1">
        <v>190</v>
      </c>
      <c r="N870" s="1">
        <v>140</v>
      </c>
      <c r="O870" s="1">
        <v>390</v>
      </c>
      <c r="P870" s="1">
        <v>66</v>
      </c>
      <c r="Q870" s="9">
        <f>Coffee_chain[[#This Row],[Other Expenses]]+Coffee_chain[[#This Row],[Cogs]]+Coffee_chain[[#This Row],[Marketing]]</f>
        <v>261</v>
      </c>
      <c r="R870" s="10">
        <f>(SUM(Coffee_chain[[#This Row],[Profit]])/SUM(Coffee_chain[[#This Row],[Sales]]))</f>
        <v>0.39570552147239263</v>
      </c>
      <c r="S870">
        <f>Coffee_chain[[#This Row],[Target COGS]]-Coffee_chain[[#This Row],[Cogs]]</f>
        <v>37</v>
      </c>
      <c r="T870" s="13">
        <f>Coffee_chain[[#This Row],[Target Profit]]-Coffee_chain[[#This Row],[Profit]]</f>
        <v>11</v>
      </c>
      <c r="U870">
        <f>Coffee_chain[[#This Row],[Target Sales]]-Coffee_chain[[#This Row],[Sales]]</f>
        <v>64</v>
      </c>
      <c r="V870" s="42"/>
    </row>
    <row r="871" spans="1:22" ht="14.25" customHeight="1" x14ac:dyDescent="0.3">
      <c r="A871" s="1">
        <v>970</v>
      </c>
      <c r="B871" s="1">
        <v>153</v>
      </c>
      <c r="C871" s="2">
        <v>41609</v>
      </c>
      <c r="D871" s="1" t="s">
        <v>16</v>
      </c>
      <c r="E871" s="1" t="s">
        <v>17</v>
      </c>
      <c r="F871" s="1">
        <v>42</v>
      </c>
      <c r="G871" s="1" t="s">
        <v>18</v>
      </c>
      <c r="H871" s="1" t="s">
        <v>19</v>
      </c>
      <c r="I871" s="1" t="s">
        <v>50</v>
      </c>
      <c r="J871" s="3">
        <v>129</v>
      </c>
      <c r="K871" s="1">
        <v>326</v>
      </c>
      <c r="L871" s="1" t="s">
        <v>21</v>
      </c>
      <c r="M871" s="1">
        <v>140</v>
      </c>
      <c r="N871" s="1">
        <v>80</v>
      </c>
      <c r="O871" s="1">
        <v>280</v>
      </c>
      <c r="P871" s="1">
        <v>66</v>
      </c>
      <c r="Q871" s="9">
        <f>Coffee_chain[[#This Row],[Other Expenses]]+Coffee_chain[[#This Row],[Cogs]]+Coffee_chain[[#This Row],[Marketing]]</f>
        <v>261</v>
      </c>
      <c r="R871" s="10">
        <f>(SUM(Coffee_chain[[#This Row],[Profit]])/SUM(Coffee_chain[[#This Row],[Sales]]))</f>
        <v>0.39570552147239263</v>
      </c>
      <c r="S871">
        <f>Coffee_chain[[#This Row],[Target COGS]]-Coffee_chain[[#This Row],[Cogs]]</f>
        <v>-13</v>
      </c>
      <c r="T871" s="13">
        <f>Coffee_chain[[#This Row],[Target Profit]]-Coffee_chain[[#This Row],[Profit]]</f>
        <v>-49</v>
      </c>
      <c r="U871">
        <f>Coffee_chain[[#This Row],[Target Sales]]-Coffee_chain[[#This Row],[Sales]]</f>
        <v>-46</v>
      </c>
      <c r="V871" s="42"/>
    </row>
    <row r="872" spans="1:22" ht="14.25" customHeight="1" x14ac:dyDescent="0.3">
      <c r="A872" s="1">
        <v>618</v>
      </c>
      <c r="B872" s="1">
        <v>123</v>
      </c>
      <c r="C872" s="2">
        <v>41609</v>
      </c>
      <c r="D872" s="1" t="s">
        <v>16</v>
      </c>
      <c r="E872" s="1" t="s">
        <v>17</v>
      </c>
      <c r="F872" s="1">
        <v>34</v>
      </c>
      <c r="G872" s="1" t="s">
        <v>18</v>
      </c>
      <c r="H872" s="1" t="s">
        <v>19</v>
      </c>
      <c r="I872" s="1" t="s">
        <v>50</v>
      </c>
      <c r="J872" s="3">
        <v>197</v>
      </c>
      <c r="K872" s="1">
        <v>322</v>
      </c>
      <c r="L872" s="1" t="s">
        <v>56</v>
      </c>
      <c r="M872" s="1">
        <v>110</v>
      </c>
      <c r="N872" s="1">
        <v>130</v>
      </c>
      <c r="O872" s="1">
        <v>280</v>
      </c>
      <c r="P872" s="1">
        <v>46</v>
      </c>
      <c r="Q872" s="9">
        <f>Coffee_chain[[#This Row],[Other Expenses]]+Coffee_chain[[#This Row],[Cogs]]+Coffee_chain[[#This Row],[Marketing]]</f>
        <v>203</v>
      </c>
      <c r="R872" s="10">
        <f>(SUM(Coffee_chain[[#This Row],[Profit]])/SUM(Coffee_chain[[#This Row],[Sales]]))</f>
        <v>0.61180124223602483</v>
      </c>
      <c r="S872">
        <f>Coffee_chain[[#This Row],[Target COGS]]-Coffee_chain[[#This Row],[Cogs]]</f>
        <v>-13</v>
      </c>
      <c r="T872" s="13">
        <f>Coffee_chain[[#This Row],[Target Profit]]-Coffee_chain[[#This Row],[Profit]]</f>
        <v>-67</v>
      </c>
      <c r="U872">
        <f>Coffee_chain[[#This Row],[Target Sales]]-Coffee_chain[[#This Row],[Sales]]</f>
        <v>-42</v>
      </c>
      <c r="V872" s="42"/>
    </row>
    <row r="873" spans="1:22" ht="14.25" customHeight="1" x14ac:dyDescent="0.3">
      <c r="A873" s="1">
        <v>312</v>
      </c>
      <c r="B873" s="1">
        <v>86</v>
      </c>
      <c r="C873" s="2">
        <v>41609</v>
      </c>
      <c r="D873" s="1" t="s">
        <v>16</v>
      </c>
      <c r="E873" s="1" t="s">
        <v>17</v>
      </c>
      <c r="F873" s="1">
        <v>24</v>
      </c>
      <c r="G873" s="1" t="s">
        <v>18</v>
      </c>
      <c r="H873" s="1" t="s">
        <v>19</v>
      </c>
      <c r="I873" s="1" t="s">
        <v>22</v>
      </c>
      <c r="J873" s="3">
        <v>131</v>
      </c>
      <c r="K873" s="1">
        <v>224</v>
      </c>
      <c r="L873" s="1" t="s">
        <v>56</v>
      </c>
      <c r="M873" s="1">
        <v>80</v>
      </c>
      <c r="N873" s="1">
        <v>80</v>
      </c>
      <c r="O873" s="1">
        <v>190</v>
      </c>
      <c r="P873" s="1">
        <v>36</v>
      </c>
      <c r="Q873" s="9">
        <f>Coffee_chain[[#This Row],[Other Expenses]]+Coffee_chain[[#This Row],[Cogs]]+Coffee_chain[[#This Row],[Marketing]]</f>
        <v>146</v>
      </c>
      <c r="R873" s="10">
        <f>(SUM(Coffee_chain[[#This Row],[Profit]])/SUM(Coffee_chain[[#This Row],[Sales]]))</f>
        <v>0.5848214285714286</v>
      </c>
      <c r="S873">
        <f>Coffee_chain[[#This Row],[Target COGS]]-Coffee_chain[[#This Row],[Cogs]]</f>
        <v>-6</v>
      </c>
      <c r="T873" s="13">
        <f>Coffee_chain[[#This Row],[Target Profit]]-Coffee_chain[[#This Row],[Profit]]</f>
        <v>-51</v>
      </c>
      <c r="U873">
        <f>Coffee_chain[[#This Row],[Target Sales]]-Coffee_chain[[#This Row],[Sales]]</f>
        <v>-34</v>
      </c>
      <c r="V873" s="42"/>
    </row>
    <row r="874" spans="1:22" ht="14.25" customHeight="1" x14ac:dyDescent="0.3">
      <c r="A874" s="1">
        <v>513</v>
      </c>
      <c r="B874" s="1">
        <v>88</v>
      </c>
      <c r="C874" s="2">
        <v>41609</v>
      </c>
      <c r="D874" s="1" t="s">
        <v>16</v>
      </c>
      <c r="E874" s="1" t="s">
        <v>17</v>
      </c>
      <c r="F874" s="1">
        <v>29</v>
      </c>
      <c r="G874" s="1" t="s">
        <v>18</v>
      </c>
      <c r="H874" s="1" t="s">
        <v>26</v>
      </c>
      <c r="I874" s="1" t="s">
        <v>27</v>
      </c>
      <c r="J874" s="3">
        <v>107</v>
      </c>
      <c r="K874" s="1">
        <v>236</v>
      </c>
      <c r="L874" s="1" t="s">
        <v>58</v>
      </c>
      <c r="M874" s="1">
        <v>70</v>
      </c>
      <c r="N874" s="1">
        <v>70</v>
      </c>
      <c r="O874" s="1">
        <v>180</v>
      </c>
      <c r="P874" s="1">
        <v>61</v>
      </c>
      <c r="Q874" s="9">
        <f>Coffee_chain[[#This Row],[Other Expenses]]+Coffee_chain[[#This Row],[Cogs]]+Coffee_chain[[#This Row],[Marketing]]</f>
        <v>178</v>
      </c>
      <c r="R874" s="10">
        <f>(SUM(Coffee_chain[[#This Row],[Profit]])/SUM(Coffee_chain[[#This Row],[Sales]]))</f>
        <v>0.45338983050847459</v>
      </c>
      <c r="S874">
        <f>Coffee_chain[[#This Row],[Target COGS]]-Coffee_chain[[#This Row],[Cogs]]</f>
        <v>-18</v>
      </c>
      <c r="T874" s="13">
        <f>Coffee_chain[[#This Row],[Target Profit]]-Coffee_chain[[#This Row],[Profit]]</f>
        <v>-37</v>
      </c>
      <c r="U874">
        <f>Coffee_chain[[#This Row],[Target Sales]]-Coffee_chain[[#This Row],[Sales]]</f>
        <v>-56</v>
      </c>
      <c r="V874" s="42"/>
    </row>
    <row r="875" spans="1:22" ht="14.25" customHeight="1" x14ac:dyDescent="0.3">
      <c r="A875" s="1">
        <v>513</v>
      </c>
      <c r="B875" s="1">
        <v>134</v>
      </c>
      <c r="C875" s="2">
        <v>41609</v>
      </c>
      <c r="D875" s="1" t="s">
        <v>16</v>
      </c>
      <c r="E875" s="1" t="s">
        <v>17</v>
      </c>
      <c r="F875" s="1">
        <v>41</v>
      </c>
      <c r="G875" s="1" t="s">
        <v>18</v>
      </c>
      <c r="H875" s="1" t="s">
        <v>26</v>
      </c>
      <c r="I875" s="1" t="s">
        <v>54</v>
      </c>
      <c r="J875" s="3">
        <v>180</v>
      </c>
      <c r="K875" s="1">
        <v>341</v>
      </c>
      <c r="L875" s="1" t="s">
        <v>58</v>
      </c>
      <c r="M875" s="1">
        <v>110</v>
      </c>
      <c r="N875" s="1">
        <v>90</v>
      </c>
      <c r="O875" s="1">
        <v>260</v>
      </c>
      <c r="P875" s="1">
        <v>65</v>
      </c>
      <c r="Q875" s="9">
        <f>Coffee_chain[[#This Row],[Other Expenses]]+Coffee_chain[[#This Row],[Cogs]]+Coffee_chain[[#This Row],[Marketing]]</f>
        <v>240</v>
      </c>
      <c r="R875" s="10">
        <f>(SUM(Coffee_chain[[#This Row],[Profit]])/SUM(Coffee_chain[[#This Row],[Sales]]))</f>
        <v>0.52785923753665687</v>
      </c>
      <c r="S875">
        <f>Coffee_chain[[#This Row],[Target COGS]]-Coffee_chain[[#This Row],[Cogs]]</f>
        <v>-24</v>
      </c>
      <c r="T875" s="13">
        <f>Coffee_chain[[#This Row],[Target Profit]]-Coffee_chain[[#This Row],[Profit]]</f>
        <v>-90</v>
      </c>
      <c r="U875">
        <f>Coffee_chain[[#This Row],[Target Sales]]-Coffee_chain[[#This Row],[Sales]]</f>
        <v>-81</v>
      </c>
      <c r="V875" s="42"/>
    </row>
    <row r="876" spans="1:22" ht="14.25" customHeight="1" x14ac:dyDescent="0.3">
      <c r="A876" s="1">
        <v>719</v>
      </c>
      <c r="B876" s="1">
        <v>81</v>
      </c>
      <c r="C876" s="2">
        <v>41609</v>
      </c>
      <c r="D876" s="1" t="s">
        <v>16</v>
      </c>
      <c r="E876" s="1" t="s">
        <v>17</v>
      </c>
      <c r="F876" s="1">
        <v>26</v>
      </c>
      <c r="G876" s="1" t="s">
        <v>18</v>
      </c>
      <c r="H876" s="1" t="s">
        <v>26</v>
      </c>
      <c r="I876" s="1" t="s">
        <v>30</v>
      </c>
      <c r="J876" s="3">
        <v>98</v>
      </c>
      <c r="K876" s="1">
        <v>197</v>
      </c>
      <c r="L876" s="1" t="s">
        <v>21</v>
      </c>
      <c r="M876" s="1">
        <v>60</v>
      </c>
      <c r="N876" s="1">
        <v>60</v>
      </c>
      <c r="O876" s="1">
        <v>150</v>
      </c>
      <c r="P876" s="1">
        <v>38</v>
      </c>
      <c r="Q876" s="9">
        <f>Coffee_chain[[#This Row],[Other Expenses]]+Coffee_chain[[#This Row],[Cogs]]+Coffee_chain[[#This Row],[Marketing]]</f>
        <v>145</v>
      </c>
      <c r="R876" s="10">
        <f>(SUM(Coffee_chain[[#This Row],[Profit]])/SUM(Coffee_chain[[#This Row],[Sales]]))</f>
        <v>0.49746192893401014</v>
      </c>
      <c r="S876">
        <f>Coffee_chain[[#This Row],[Target COGS]]-Coffee_chain[[#This Row],[Cogs]]</f>
        <v>-21</v>
      </c>
      <c r="T876" s="13">
        <f>Coffee_chain[[#This Row],[Target Profit]]-Coffee_chain[[#This Row],[Profit]]</f>
        <v>-38</v>
      </c>
      <c r="U876">
        <f>Coffee_chain[[#This Row],[Target Sales]]-Coffee_chain[[#This Row],[Sales]]</f>
        <v>-47</v>
      </c>
      <c r="V876" s="42"/>
    </row>
    <row r="877" spans="1:22" ht="14.25" customHeight="1" x14ac:dyDescent="0.3">
      <c r="A877" s="1">
        <v>712</v>
      </c>
      <c r="B877" s="1">
        <v>10</v>
      </c>
      <c r="C877" s="2">
        <v>41609</v>
      </c>
      <c r="D877" s="1" t="s">
        <v>32</v>
      </c>
      <c r="E877" s="1" t="s">
        <v>17</v>
      </c>
      <c r="F877" s="1">
        <v>3</v>
      </c>
      <c r="G877" s="1" t="s">
        <v>33</v>
      </c>
      <c r="H877" s="1" t="s">
        <v>38</v>
      </c>
      <c r="I877" s="1" t="s">
        <v>39</v>
      </c>
      <c r="J877" s="3">
        <v>-1</v>
      </c>
      <c r="K877" s="1">
        <v>26</v>
      </c>
      <c r="L877" s="1" t="s">
        <v>36</v>
      </c>
      <c r="M877" s="1">
        <v>0</v>
      </c>
      <c r="N877" s="1">
        <v>10</v>
      </c>
      <c r="O877" s="1">
        <v>20</v>
      </c>
      <c r="P877" s="1">
        <v>15</v>
      </c>
      <c r="Q877" s="9">
        <f>Coffee_chain[[#This Row],[Other Expenses]]+Coffee_chain[[#This Row],[Cogs]]+Coffee_chain[[#This Row],[Marketing]]</f>
        <v>28</v>
      </c>
      <c r="R877" s="10">
        <f>(SUM(Coffee_chain[[#This Row],[Profit]])/SUM(Coffee_chain[[#This Row],[Sales]]))</f>
        <v>-3.8461538461538464E-2</v>
      </c>
      <c r="S877">
        <f>Coffee_chain[[#This Row],[Target COGS]]-Coffee_chain[[#This Row],[Cogs]]</f>
        <v>-10</v>
      </c>
      <c r="T877" s="13">
        <f>Coffee_chain[[#This Row],[Target Profit]]-Coffee_chain[[#This Row],[Profit]]</f>
        <v>11</v>
      </c>
      <c r="U877">
        <f>Coffee_chain[[#This Row],[Target Sales]]-Coffee_chain[[#This Row],[Sales]]</f>
        <v>-6</v>
      </c>
      <c r="V877" s="42"/>
    </row>
    <row r="878" spans="1:22" ht="14.25" customHeight="1" x14ac:dyDescent="0.3">
      <c r="A878" s="1">
        <v>414</v>
      </c>
      <c r="B878" s="1">
        <v>83</v>
      </c>
      <c r="C878" s="2">
        <v>41609</v>
      </c>
      <c r="D878" s="1" t="s">
        <v>32</v>
      </c>
      <c r="E878" s="1" t="s">
        <v>17</v>
      </c>
      <c r="F878" s="1">
        <v>27</v>
      </c>
      <c r="G878" s="1" t="s">
        <v>33</v>
      </c>
      <c r="H878" s="1" t="s">
        <v>38</v>
      </c>
      <c r="I878" s="1" t="s">
        <v>39</v>
      </c>
      <c r="J878" s="3">
        <v>85</v>
      </c>
      <c r="K878" s="1">
        <v>208</v>
      </c>
      <c r="L878" s="1" t="s">
        <v>52</v>
      </c>
      <c r="M878" s="1">
        <v>80</v>
      </c>
      <c r="N878" s="1">
        <v>70</v>
      </c>
      <c r="O878" s="1">
        <v>190</v>
      </c>
      <c r="P878" s="1">
        <v>55</v>
      </c>
      <c r="Q878" s="9">
        <f>Coffee_chain[[#This Row],[Other Expenses]]+Coffee_chain[[#This Row],[Cogs]]+Coffee_chain[[#This Row],[Marketing]]</f>
        <v>165</v>
      </c>
      <c r="R878" s="10">
        <f>(SUM(Coffee_chain[[#This Row],[Profit]])/SUM(Coffee_chain[[#This Row],[Sales]]))</f>
        <v>0.40865384615384615</v>
      </c>
      <c r="S878">
        <f>Coffee_chain[[#This Row],[Target COGS]]-Coffee_chain[[#This Row],[Cogs]]</f>
        <v>-3</v>
      </c>
      <c r="T878" s="13">
        <f>Coffee_chain[[#This Row],[Target Profit]]-Coffee_chain[[#This Row],[Profit]]</f>
        <v>-15</v>
      </c>
      <c r="U878">
        <f>Coffee_chain[[#This Row],[Target Sales]]-Coffee_chain[[#This Row],[Sales]]</f>
        <v>-18</v>
      </c>
      <c r="V878" s="42"/>
    </row>
    <row r="879" spans="1:22" ht="14.25" customHeight="1" x14ac:dyDescent="0.3">
      <c r="A879" s="1">
        <v>573</v>
      </c>
      <c r="B879" s="1">
        <v>68</v>
      </c>
      <c r="C879" s="2">
        <v>41609</v>
      </c>
      <c r="D879" s="1" t="s">
        <v>32</v>
      </c>
      <c r="E879" s="1" t="s">
        <v>17</v>
      </c>
      <c r="F879" s="1">
        <v>25</v>
      </c>
      <c r="G879" s="1" t="s">
        <v>33</v>
      </c>
      <c r="H879" s="1" t="s">
        <v>38</v>
      </c>
      <c r="I879" s="1" t="s">
        <v>45</v>
      </c>
      <c r="J879" s="3">
        <v>39</v>
      </c>
      <c r="K879" s="1">
        <v>163</v>
      </c>
      <c r="L879" s="1" t="s">
        <v>51</v>
      </c>
      <c r="M879" s="1">
        <v>60</v>
      </c>
      <c r="N879" s="1">
        <v>40</v>
      </c>
      <c r="O879" s="1">
        <v>150</v>
      </c>
      <c r="P879" s="1">
        <v>59</v>
      </c>
      <c r="Q879" s="9">
        <f>Coffee_chain[[#This Row],[Other Expenses]]+Coffee_chain[[#This Row],[Cogs]]+Coffee_chain[[#This Row],[Marketing]]</f>
        <v>152</v>
      </c>
      <c r="R879" s="10">
        <f>(SUM(Coffee_chain[[#This Row],[Profit]])/SUM(Coffee_chain[[#This Row],[Sales]]))</f>
        <v>0.2392638036809816</v>
      </c>
      <c r="S879">
        <f>Coffee_chain[[#This Row],[Target COGS]]-Coffee_chain[[#This Row],[Cogs]]</f>
        <v>-8</v>
      </c>
      <c r="T879" s="13">
        <f>Coffee_chain[[#This Row],[Target Profit]]-Coffee_chain[[#This Row],[Profit]]</f>
        <v>1</v>
      </c>
      <c r="U879">
        <f>Coffee_chain[[#This Row],[Target Sales]]-Coffee_chain[[#This Row],[Sales]]</f>
        <v>-13</v>
      </c>
      <c r="V879" s="42"/>
    </row>
    <row r="880" spans="1:22" ht="14.25" customHeight="1" x14ac:dyDescent="0.3">
      <c r="A880" s="1">
        <v>262</v>
      </c>
      <c r="B880" s="1">
        <v>105</v>
      </c>
      <c r="C880" s="2">
        <v>41609</v>
      </c>
      <c r="D880" s="1" t="s">
        <v>32</v>
      </c>
      <c r="E880" s="1" t="s">
        <v>17</v>
      </c>
      <c r="F880" s="1">
        <v>95</v>
      </c>
      <c r="G880" s="1" t="s">
        <v>33</v>
      </c>
      <c r="H880" s="1" t="s">
        <v>38</v>
      </c>
      <c r="I880" s="1" t="s">
        <v>45</v>
      </c>
      <c r="J880" s="3">
        <v>30</v>
      </c>
      <c r="K880" s="1">
        <v>266</v>
      </c>
      <c r="L880" s="1" t="s">
        <v>52</v>
      </c>
      <c r="M880" s="1">
        <v>100</v>
      </c>
      <c r="N880" s="1">
        <v>30</v>
      </c>
      <c r="O880" s="1">
        <v>240</v>
      </c>
      <c r="P880" s="1">
        <v>125</v>
      </c>
      <c r="Q880" s="9">
        <f>Coffee_chain[[#This Row],[Other Expenses]]+Coffee_chain[[#This Row],[Cogs]]+Coffee_chain[[#This Row],[Marketing]]</f>
        <v>325</v>
      </c>
      <c r="R880" s="10">
        <f>(SUM(Coffee_chain[[#This Row],[Profit]])/SUM(Coffee_chain[[#This Row],[Sales]]))</f>
        <v>0.11278195488721804</v>
      </c>
      <c r="S880">
        <f>Coffee_chain[[#This Row],[Target COGS]]-Coffee_chain[[#This Row],[Cogs]]</f>
        <v>-5</v>
      </c>
      <c r="T880" s="13">
        <f>Coffee_chain[[#This Row],[Target Profit]]-Coffee_chain[[#This Row],[Profit]]</f>
        <v>0</v>
      </c>
      <c r="U880">
        <f>Coffee_chain[[#This Row],[Target Sales]]-Coffee_chain[[#This Row],[Sales]]</f>
        <v>-26</v>
      </c>
      <c r="V880" s="42"/>
    </row>
    <row r="881" spans="1:22" ht="14.25" customHeight="1" x14ac:dyDescent="0.3">
      <c r="A881" s="1">
        <v>573</v>
      </c>
      <c r="B881" s="1">
        <v>50</v>
      </c>
      <c r="C881" s="2">
        <v>41609</v>
      </c>
      <c r="D881" s="1" t="s">
        <v>32</v>
      </c>
      <c r="E881" s="1" t="s">
        <v>17</v>
      </c>
      <c r="F881" s="1">
        <v>14</v>
      </c>
      <c r="G881" s="1" t="s">
        <v>33</v>
      </c>
      <c r="H881" s="1" t="s">
        <v>34</v>
      </c>
      <c r="I881" s="1" t="s">
        <v>46</v>
      </c>
      <c r="J881" s="3">
        <v>71</v>
      </c>
      <c r="K881" s="1">
        <v>131</v>
      </c>
      <c r="L881" s="1" t="s">
        <v>51</v>
      </c>
      <c r="M881" s="1">
        <v>60</v>
      </c>
      <c r="N881" s="1">
        <v>70</v>
      </c>
      <c r="O881" s="1">
        <v>150</v>
      </c>
      <c r="P881" s="1">
        <v>25</v>
      </c>
      <c r="Q881" s="9">
        <f>Coffee_chain[[#This Row],[Other Expenses]]+Coffee_chain[[#This Row],[Cogs]]+Coffee_chain[[#This Row],[Marketing]]</f>
        <v>89</v>
      </c>
      <c r="R881" s="10">
        <f>(SUM(Coffee_chain[[#This Row],[Profit]])/SUM(Coffee_chain[[#This Row],[Sales]]))</f>
        <v>0.5419847328244275</v>
      </c>
      <c r="S881">
        <f>Coffee_chain[[#This Row],[Target COGS]]-Coffee_chain[[#This Row],[Cogs]]</f>
        <v>10</v>
      </c>
      <c r="T881" s="13">
        <f>Coffee_chain[[#This Row],[Target Profit]]-Coffee_chain[[#This Row],[Profit]]</f>
        <v>-1</v>
      </c>
      <c r="U881">
        <f>Coffee_chain[[#This Row],[Target Sales]]-Coffee_chain[[#This Row],[Sales]]</f>
        <v>19</v>
      </c>
      <c r="V881" s="42"/>
    </row>
    <row r="882" spans="1:22" ht="14.25" customHeight="1" x14ac:dyDescent="0.3">
      <c r="A882" s="1">
        <v>262</v>
      </c>
      <c r="B882" s="1">
        <v>80</v>
      </c>
      <c r="C882" s="2">
        <v>41609</v>
      </c>
      <c r="D882" s="1" t="s">
        <v>32</v>
      </c>
      <c r="E882" s="1" t="s">
        <v>17</v>
      </c>
      <c r="F882" s="1">
        <v>24</v>
      </c>
      <c r="G882" s="1" t="s">
        <v>33</v>
      </c>
      <c r="H882" s="1" t="s">
        <v>34</v>
      </c>
      <c r="I882" s="1" t="s">
        <v>46</v>
      </c>
      <c r="J882" s="3">
        <v>74</v>
      </c>
      <c r="K882" s="1">
        <v>188</v>
      </c>
      <c r="L882" s="1" t="s">
        <v>52</v>
      </c>
      <c r="M882" s="1">
        <v>100</v>
      </c>
      <c r="N882" s="1">
        <v>80</v>
      </c>
      <c r="O882" s="1">
        <v>220</v>
      </c>
      <c r="P882" s="1">
        <v>46</v>
      </c>
      <c r="Q882" s="9">
        <f>Coffee_chain[[#This Row],[Other Expenses]]+Coffee_chain[[#This Row],[Cogs]]+Coffee_chain[[#This Row],[Marketing]]</f>
        <v>150</v>
      </c>
      <c r="R882" s="10">
        <f>(SUM(Coffee_chain[[#This Row],[Profit]])/SUM(Coffee_chain[[#This Row],[Sales]]))</f>
        <v>0.39361702127659576</v>
      </c>
      <c r="S882">
        <f>Coffee_chain[[#This Row],[Target COGS]]-Coffee_chain[[#This Row],[Cogs]]</f>
        <v>20</v>
      </c>
      <c r="T882" s="13">
        <f>Coffee_chain[[#This Row],[Target Profit]]-Coffee_chain[[#This Row],[Profit]]</f>
        <v>6</v>
      </c>
      <c r="U882">
        <f>Coffee_chain[[#This Row],[Target Sales]]-Coffee_chain[[#This Row],[Sales]]</f>
        <v>32</v>
      </c>
      <c r="V882" s="42"/>
    </row>
    <row r="883" spans="1:22" ht="14.25" customHeight="1" x14ac:dyDescent="0.3">
      <c r="A883" s="1">
        <v>515</v>
      </c>
      <c r="B883" s="1">
        <v>247</v>
      </c>
      <c r="C883" s="2">
        <v>41609</v>
      </c>
      <c r="D883" s="1" t="s">
        <v>32</v>
      </c>
      <c r="E883" s="1" t="s">
        <v>17</v>
      </c>
      <c r="F883" s="1">
        <v>81</v>
      </c>
      <c r="G883" s="1" t="s">
        <v>18</v>
      </c>
      <c r="H883" s="1" t="s">
        <v>19</v>
      </c>
      <c r="I883" s="1" t="s">
        <v>50</v>
      </c>
      <c r="J883" s="3">
        <v>321</v>
      </c>
      <c r="K883" s="1">
        <v>614</v>
      </c>
      <c r="L883" s="1" t="s">
        <v>36</v>
      </c>
      <c r="M883" s="1">
        <v>230</v>
      </c>
      <c r="N883" s="1">
        <v>200</v>
      </c>
      <c r="O883" s="1">
        <v>530</v>
      </c>
      <c r="P883" s="1">
        <v>113</v>
      </c>
      <c r="Q883" s="9">
        <f>Coffee_chain[[#This Row],[Other Expenses]]+Coffee_chain[[#This Row],[Cogs]]+Coffee_chain[[#This Row],[Marketing]]</f>
        <v>441</v>
      </c>
      <c r="R883" s="10">
        <f>(SUM(Coffee_chain[[#This Row],[Profit]])/SUM(Coffee_chain[[#This Row],[Sales]]))</f>
        <v>0.5228013029315961</v>
      </c>
      <c r="S883">
        <f>Coffee_chain[[#This Row],[Target COGS]]-Coffee_chain[[#This Row],[Cogs]]</f>
        <v>-17</v>
      </c>
      <c r="T883" s="13">
        <f>Coffee_chain[[#This Row],[Target Profit]]-Coffee_chain[[#This Row],[Profit]]</f>
        <v>-121</v>
      </c>
      <c r="U883">
        <f>Coffee_chain[[#This Row],[Target Sales]]-Coffee_chain[[#This Row],[Sales]]</f>
        <v>-84</v>
      </c>
      <c r="V883" s="42"/>
    </row>
    <row r="884" spans="1:22" ht="14.25" customHeight="1" x14ac:dyDescent="0.3">
      <c r="A884" s="1">
        <v>515</v>
      </c>
      <c r="B884" s="1">
        <v>127</v>
      </c>
      <c r="C884" s="2">
        <v>41609</v>
      </c>
      <c r="D884" s="1" t="s">
        <v>32</v>
      </c>
      <c r="E884" s="1" t="s">
        <v>17</v>
      </c>
      <c r="F884" s="1">
        <v>40</v>
      </c>
      <c r="G884" s="1" t="s">
        <v>18</v>
      </c>
      <c r="H884" s="1" t="s">
        <v>19</v>
      </c>
      <c r="I884" s="1" t="s">
        <v>20</v>
      </c>
      <c r="J884" s="3">
        <v>183</v>
      </c>
      <c r="K884" s="1">
        <v>332</v>
      </c>
      <c r="L884" s="1" t="s">
        <v>36</v>
      </c>
      <c r="M884" s="1">
        <v>120</v>
      </c>
      <c r="N884" s="1">
        <v>120</v>
      </c>
      <c r="O884" s="1">
        <v>290</v>
      </c>
      <c r="P884" s="1">
        <v>62</v>
      </c>
      <c r="Q884" s="9">
        <f>Coffee_chain[[#This Row],[Other Expenses]]+Coffee_chain[[#This Row],[Cogs]]+Coffee_chain[[#This Row],[Marketing]]</f>
        <v>229</v>
      </c>
      <c r="R884" s="10">
        <f>(SUM(Coffee_chain[[#This Row],[Profit]])/SUM(Coffee_chain[[#This Row],[Sales]]))</f>
        <v>0.5512048192771084</v>
      </c>
      <c r="S884">
        <f>Coffee_chain[[#This Row],[Target COGS]]-Coffee_chain[[#This Row],[Cogs]]</f>
        <v>-7</v>
      </c>
      <c r="T884" s="13">
        <f>Coffee_chain[[#This Row],[Target Profit]]-Coffee_chain[[#This Row],[Profit]]</f>
        <v>-63</v>
      </c>
      <c r="U884">
        <f>Coffee_chain[[#This Row],[Target Sales]]-Coffee_chain[[#This Row],[Sales]]</f>
        <v>-42</v>
      </c>
      <c r="V884" s="42"/>
    </row>
    <row r="885" spans="1:22" ht="14.25" customHeight="1" x14ac:dyDescent="0.3">
      <c r="A885" s="1">
        <v>641</v>
      </c>
      <c r="B885" s="1">
        <v>250</v>
      </c>
      <c r="C885" s="2">
        <v>41609</v>
      </c>
      <c r="D885" s="1" t="s">
        <v>32</v>
      </c>
      <c r="E885" s="1" t="s">
        <v>17</v>
      </c>
      <c r="F885" s="1">
        <v>70</v>
      </c>
      <c r="G885" s="1" t="s">
        <v>18</v>
      </c>
      <c r="H885" s="1" t="s">
        <v>26</v>
      </c>
      <c r="I885" s="1" t="s">
        <v>27</v>
      </c>
      <c r="J885" s="3">
        <v>232</v>
      </c>
      <c r="K885" s="1">
        <v>534</v>
      </c>
      <c r="L885" s="1" t="s">
        <v>36</v>
      </c>
      <c r="M885" s="1">
        <v>210</v>
      </c>
      <c r="N885" s="1">
        <v>120</v>
      </c>
      <c r="O885" s="1">
        <v>410</v>
      </c>
      <c r="P885" s="1">
        <v>95</v>
      </c>
      <c r="Q885" s="9">
        <f>Coffee_chain[[#This Row],[Other Expenses]]+Coffee_chain[[#This Row],[Cogs]]+Coffee_chain[[#This Row],[Marketing]]</f>
        <v>415</v>
      </c>
      <c r="R885" s="10">
        <f>(SUM(Coffee_chain[[#This Row],[Profit]])/SUM(Coffee_chain[[#This Row],[Sales]]))</f>
        <v>0.43445692883895132</v>
      </c>
      <c r="S885">
        <f>Coffee_chain[[#This Row],[Target COGS]]-Coffee_chain[[#This Row],[Cogs]]</f>
        <v>-40</v>
      </c>
      <c r="T885" s="13">
        <f>Coffee_chain[[#This Row],[Target Profit]]-Coffee_chain[[#This Row],[Profit]]</f>
        <v>-112</v>
      </c>
      <c r="U885">
        <f>Coffee_chain[[#This Row],[Target Sales]]-Coffee_chain[[#This Row],[Sales]]</f>
        <v>-124</v>
      </c>
      <c r="V885" s="42"/>
    </row>
    <row r="886" spans="1:22" ht="14.25" customHeight="1" x14ac:dyDescent="0.3">
      <c r="A886" s="1">
        <v>563</v>
      </c>
      <c r="B886" s="1">
        <v>294</v>
      </c>
      <c r="C886" s="2">
        <v>41609</v>
      </c>
      <c r="D886" s="1" t="s">
        <v>32</v>
      </c>
      <c r="E886" s="1" t="s">
        <v>17</v>
      </c>
      <c r="F886" s="1">
        <v>111</v>
      </c>
      <c r="G886" s="1" t="s">
        <v>18</v>
      </c>
      <c r="H886" s="1" t="s">
        <v>26</v>
      </c>
      <c r="I886" s="1" t="s">
        <v>54</v>
      </c>
      <c r="J886" s="3">
        <v>321</v>
      </c>
      <c r="K886" s="1">
        <v>697</v>
      </c>
      <c r="L886" s="1" t="s">
        <v>36</v>
      </c>
      <c r="M886" s="1">
        <v>240</v>
      </c>
      <c r="N886" s="1">
        <v>170</v>
      </c>
      <c r="O886" s="1">
        <v>540</v>
      </c>
      <c r="P886" s="1">
        <v>144</v>
      </c>
      <c r="Q886" s="9">
        <f>Coffee_chain[[#This Row],[Other Expenses]]+Coffee_chain[[#This Row],[Cogs]]+Coffee_chain[[#This Row],[Marketing]]</f>
        <v>549</v>
      </c>
      <c r="R886" s="10">
        <f>(SUM(Coffee_chain[[#This Row],[Profit]])/SUM(Coffee_chain[[#This Row],[Sales]]))</f>
        <v>0.46054519368723101</v>
      </c>
      <c r="S886">
        <f>Coffee_chain[[#This Row],[Target COGS]]-Coffee_chain[[#This Row],[Cogs]]</f>
        <v>-54</v>
      </c>
      <c r="T886" s="13">
        <f>Coffee_chain[[#This Row],[Target Profit]]-Coffee_chain[[#This Row],[Profit]]</f>
        <v>-151</v>
      </c>
      <c r="U886">
        <f>Coffee_chain[[#This Row],[Target Sales]]-Coffee_chain[[#This Row],[Sales]]</f>
        <v>-157</v>
      </c>
      <c r="V886" s="42"/>
    </row>
    <row r="887" spans="1:22" ht="14.25" customHeight="1" x14ac:dyDescent="0.3">
      <c r="A887" s="1">
        <v>816</v>
      </c>
      <c r="B887" s="1">
        <v>20</v>
      </c>
      <c r="C887" s="2">
        <v>41609</v>
      </c>
      <c r="D887" s="1" t="s">
        <v>32</v>
      </c>
      <c r="E887" s="1" t="s">
        <v>17</v>
      </c>
      <c r="F887" s="1">
        <v>7</v>
      </c>
      <c r="G887" s="1" t="s">
        <v>18</v>
      </c>
      <c r="H887" s="1" t="s">
        <v>26</v>
      </c>
      <c r="I887" s="1" t="s">
        <v>54</v>
      </c>
      <c r="J887" s="3">
        <v>-24</v>
      </c>
      <c r="K887" s="1">
        <v>48</v>
      </c>
      <c r="L887" s="1" t="s">
        <v>51</v>
      </c>
      <c r="M887" s="1">
        <v>10</v>
      </c>
      <c r="N887" s="1">
        <v>-10</v>
      </c>
      <c r="O887" s="1">
        <v>30</v>
      </c>
      <c r="P887" s="1">
        <v>41</v>
      </c>
      <c r="Q887" s="9">
        <f>Coffee_chain[[#This Row],[Other Expenses]]+Coffee_chain[[#This Row],[Cogs]]+Coffee_chain[[#This Row],[Marketing]]</f>
        <v>68</v>
      </c>
      <c r="R887" s="10">
        <f>(SUM(Coffee_chain[[#This Row],[Profit]])/SUM(Coffee_chain[[#This Row],[Sales]]))</f>
        <v>-0.5</v>
      </c>
      <c r="S887">
        <f>Coffee_chain[[#This Row],[Target COGS]]-Coffee_chain[[#This Row],[Cogs]]</f>
        <v>-10</v>
      </c>
      <c r="T887" s="13">
        <f>Coffee_chain[[#This Row],[Target Profit]]-Coffee_chain[[#This Row],[Profit]]</f>
        <v>14</v>
      </c>
      <c r="U887">
        <f>Coffee_chain[[#This Row],[Target Sales]]-Coffee_chain[[#This Row],[Sales]]</f>
        <v>-18</v>
      </c>
      <c r="V887" s="42"/>
    </row>
    <row r="888" spans="1:22" ht="14.25" customHeight="1" x14ac:dyDescent="0.3">
      <c r="A888" s="1">
        <v>951</v>
      </c>
      <c r="B888" s="1">
        <v>154</v>
      </c>
      <c r="C888" s="2">
        <v>41183</v>
      </c>
      <c r="D888" s="1" t="s">
        <v>16</v>
      </c>
      <c r="E888" s="1" t="s">
        <v>29</v>
      </c>
      <c r="F888" s="1">
        <v>50</v>
      </c>
      <c r="G888" s="1" t="s">
        <v>33</v>
      </c>
      <c r="H888" s="1" t="s">
        <v>38</v>
      </c>
      <c r="I888" s="1" t="s">
        <v>39</v>
      </c>
      <c r="J888" s="1">
        <v>-117</v>
      </c>
      <c r="K888" s="1">
        <v>130</v>
      </c>
      <c r="L888" s="1" t="s">
        <v>31</v>
      </c>
      <c r="M888" s="1">
        <v>220</v>
      </c>
      <c r="N888" s="1">
        <v>-100</v>
      </c>
      <c r="O888" s="1">
        <v>190</v>
      </c>
      <c r="P888" s="1">
        <v>93</v>
      </c>
      <c r="Q888" s="9">
        <f>Coffee_chain[[#This Row],[Other Expenses]]+Coffee_chain[[#This Row],[Cogs]]+Coffee_chain[[#This Row],[Marketing]]</f>
        <v>297</v>
      </c>
      <c r="R888" s="10">
        <f>(SUM(Coffee_chain[[#This Row],[Profit]])/SUM(Coffee_chain[[#This Row],[Sales]]))</f>
        <v>-0.9</v>
      </c>
      <c r="S888">
        <f>Coffee_chain[[#This Row],[Target COGS]]-Coffee_chain[[#This Row],[Cogs]]</f>
        <v>66</v>
      </c>
      <c r="T888" s="13">
        <f>Coffee_chain[[#This Row],[Target Profit]]-Coffee_chain[[#This Row],[Profit]]</f>
        <v>17</v>
      </c>
      <c r="U888">
        <f>Coffee_chain[[#This Row],[Target Sales]]-Coffee_chain[[#This Row],[Sales]]</f>
        <v>60</v>
      </c>
      <c r="V888" s="42"/>
    </row>
    <row r="889" spans="1:22" ht="14.25" customHeight="1" x14ac:dyDescent="0.3">
      <c r="A889" s="1">
        <v>714</v>
      </c>
      <c r="B889" s="1">
        <v>257</v>
      </c>
      <c r="C889" s="2">
        <v>41183</v>
      </c>
      <c r="D889" s="1" t="s">
        <v>16</v>
      </c>
      <c r="E889" s="1" t="s">
        <v>29</v>
      </c>
      <c r="F889" s="1">
        <v>84</v>
      </c>
      <c r="G889" s="1" t="s">
        <v>33</v>
      </c>
      <c r="H889" s="1" t="s">
        <v>34</v>
      </c>
      <c r="I889" s="1" t="s">
        <v>35</v>
      </c>
      <c r="J889" s="1">
        <v>225</v>
      </c>
      <c r="K889" s="1">
        <v>598</v>
      </c>
      <c r="L889" s="1" t="s">
        <v>31</v>
      </c>
      <c r="M889" s="1">
        <v>230</v>
      </c>
      <c r="N889" s="1">
        <v>240</v>
      </c>
      <c r="O889" s="1">
        <v>550</v>
      </c>
      <c r="P889" s="1">
        <v>116</v>
      </c>
      <c r="Q889" s="9">
        <f>Coffee_chain[[#This Row],[Other Expenses]]+Coffee_chain[[#This Row],[Cogs]]+Coffee_chain[[#This Row],[Marketing]]</f>
        <v>457</v>
      </c>
      <c r="R889" s="10">
        <f>(SUM(Coffee_chain[[#This Row],[Profit]])/SUM(Coffee_chain[[#This Row],[Sales]]))</f>
        <v>0.37625418060200672</v>
      </c>
      <c r="S889">
        <f>Coffee_chain[[#This Row],[Target COGS]]-Coffee_chain[[#This Row],[Cogs]]</f>
        <v>-27</v>
      </c>
      <c r="T889" s="13">
        <f>Coffee_chain[[#This Row],[Target Profit]]-Coffee_chain[[#This Row],[Profit]]</f>
        <v>15</v>
      </c>
      <c r="U889">
        <f>Coffee_chain[[#This Row],[Target Sales]]-Coffee_chain[[#This Row],[Sales]]</f>
        <v>-48</v>
      </c>
      <c r="V889" s="42"/>
    </row>
    <row r="890" spans="1:22" ht="14.25" customHeight="1" x14ac:dyDescent="0.3">
      <c r="A890" s="1">
        <v>818</v>
      </c>
      <c r="B890" s="1">
        <v>122</v>
      </c>
      <c r="C890" s="2">
        <v>41183</v>
      </c>
      <c r="D890" s="1" t="s">
        <v>16</v>
      </c>
      <c r="E890" s="1" t="s">
        <v>29</v>
      </c>
      <c r="F890" s="1">
        <v>39</v>
      </c>
      <c r="G890" s="1" t="s">
        <v>33</v>
      </c>
      <c r="H890" s="1" t="s">
        <v>38</v>
      </c>
      <c r="I890" s="1" t="s">
        <v>43</v>
      </c>
      <c r="J890" s="1">
        <v>-74</v>
      </c>
      <c r="K890" s="1">
        <v>109</v>
      </c>
      <c r="L890" s="1" t="s">
        <v>31</v>
      </c>
      <c r="M890" s="1">
        <v>170</v>
      </c>
      <c r="N890" s="1">
        <v>-60</v>
      </c>
      <c r="O890" s="1">
        <v>150</v>
      </c>
      <c r="P890" s="1">
        <v>61</v>
      </c>
      <c r="Q890" s="9">
        <f>Coffee_chain[[#This Row],[Other Expenses]]+Coffee_chain[[#This Row],[Cogs]]+Coffee_chain[[#This Row],[Marketing]]</f>
        <v>222</v>
      </c>
      <c r="R890" s="10">
        <f>(SUM(Coffee_chain[[#This Row],[Profit]])/SUM(Coffee_chain[[#This Row],[Sales]]))</f>
        <v>-0.67889908256880738</v>
      </c>
      <c r="S890">
        <f>Coffee_chain[[#This Row],[Target COGS]]-Coffee_chain[[#This Row],[Cogs]]</f>
        <v>48</v>
      </c>
      <c r="T890" s="13">
        <f>Coffee_chain[[#This Row],[Target Profit]]-Coffee_chain[[#This Row],[Profit]]</f>
        <v>14</v>
      </c>
      <c r="U890">
        <f>Coffee_chain[[#This Row],[Target Sales]]-Coffee_chain[[#This Row],[Sales]]</f>
        <v>41</v>
      </c>
      <c r="V890" s="42"/>
    </row>
    <row r="891" spans="1:22" ht="14.25" customHeight="1" x14ac:dyDescent="0.3">
      <c r="A891" s="1">
        <v>626</v>
      </c>
      <c r="B891" s="1">
        <v>260</v>
      </c>
      <c r="C891" s="2">
        <v>41183</v>
      </c>
      <c r="D891" s="1" t="s">
        <v>16</v>
      </c>
      <c r="E891" s="1" t="s">
        <v>29</v>
      </c>
      <c r="F891" s="1">
        <v>91</v>
      </c>
      <c r="G891" s="1" t="s">
        <v>33</v>
      </c>
      <c r="H891" s="1" t="s">
        <v>38</v>
      </c>
      <c r="I891" s="1" t="s">
        <v>45</v>
      </c>
      <c r="J891" s="1">
        <v>247</v>
      </c>
      <c r="K891" s="1">
        <v>650</v>
      </c>
      <c r="L891" s="1" t="s">
        <v>31</v>
      </c>
      <c r="M891" s="1">
        <v>380</v>
      </c>
      <c r="N891" s="1">
        <v>470</v>
      </c>
      <c r="O891" s="1">
        <v>960</v>
      </c>
      <c r="P891" s="1">
        <v>143</v>
      </c>
      <c r="Q891" s="9">
        <f>Coffee_chain[[#This Row],[Other Expenses]]+Coffee_chain[[#This Row],[Cogs]]+Coffee_chain[[#This Row],[Marketing]]</f>
        <v>494</v>
      </c>
      <c r="R891" s="10">
        <f>(SUM(Coffee_chain[[#This Row],[Profit]])/SUM(Coffee_chain[[#This Row],[Sales]]))</f>
        <v>0.38</v>
      </c>
      <c r="S891">
        <f>Coffee_chain[[#This Row],[Target COGS]]-Coffee_chain[[#This Row],[Cogs]]</f>
        <v>120</v>
      </c>
      <c r="T891" s="13">
        <f>Coffee_chain[[#This Row],[Target Profit]]-Coffee_chain[[#This Row],[Profit]]</f>
        <v>223</v>
      </c>
      <c r="U891">
        <f>Coffee_chain[[#This Row],[Target Sales]]-Coffee_chain[[#This Row],[Sales]]</f>
        <v>310</v>
      </c>
      <c r="V891" s="42"/>
    </row>
    <row r="892" spans="1:22" ht="14.25" customHeight="1" x14ac:dyDescent="0.3">
      <c r="A892" s="1">
        <v>562</v>
      </c>
      <c r="B892" s="1">
        <v>239</v>
      </c>
      <c r="C892" s="2">
        <v>41183</v>
      </c>
      <c r="D892" s="1" t="s">
        <v>16</v>
      </c>
      <c r="E892" s="1" t="s">
        <v>29</v>
      </c>
      <c r="F892" s="1">
        <v>66</v>
      </c>
      <c r="G892" s="1" t="s">
        <v>33</v>
      </c>
      <c r="H892" s="1" t="s">
        <v>34</v>
      </c>
      <c r="I892" s="1" t="s">
        <v>47</v>
      </c>
      <c r="J892" s="1">
        <v>149</v>
      </c>
      <c r="K892" s="1">
        <v>478</v>
      </c>
      <c r="L892" s="1" t="s">
        <v>31</v>
      </c>
      <c r="M892" s="1">
        <v>210</v>
      </c>
      <c r="N892" s="1">
        <v>160</v>
      </c>
      <c r="O892" s="1">
        <v>430</v>
      </c>
      <c r="P892" s="1">
        <v>90</v>
      </c>
      <c r="Q892" s="9">
        <f>Coffee_chain[[#This Row],[Other Expenses]]+Coffee_chain[[#This Row],[Cogs]]+Coffee_chain[[#This Row],[Marketing]]</f>
        <v>395</v>
      </c>
      <c r="R892" s="10">
        <f>(SUM(Coffee_chain[[#This Row],[Profit]])/SUM(Coffee_chain[[#This Row],[Sales]]))</f>
        <v>0.31171548117154813</v>
      </c>
      <c r="S892">
        <f>Coffee_chain[[#This Row],[Target COGS]]-Coffee_chain[[#This Row],[Cogs]]</f>
        <v>-29</v>
      </c>
      <c r="T892" s="13">
        <f>Coffee_chain[[#This Row],[Target Profit]]-Coffee_chain[[#This Row],[Profit]]</f>
        <v>11</v>
      </c>
      <c r="U892">
        <f>Coffee_chain[[#This Row],[Target Sales]]-Coffee_chain[[#This Row],[Sales]]</f>
        <v>-48</v>
      </c>
      <c r="V892" s="42"/>
    </row>
    <row r="893" spans="1:22" ht="14.25" customHeight="1" x14ac:dyDescent="0.3">
      <c r="A893" s="1">
        <v>562</v>
      </c>
      <c r="B893" s="1">
        <v>125</v>
      </c>
      <c r="C893" s="2">
        <v>41183</v>
      </c>
      <c r="D893" s="1" t="s">
        <v>16</v>
      </c>
      <c r="E893" s="1" t="s">
        <v>29</v>
      </c>
      <c r="F893" s="1">
        <v>113</v>
      </c>
      <c r="G893" s="1" t="s">
        <v>33</v>
      </c>
      <c r="H893" s="1" t="s">
        <v>34</v>
      </c>
      <c r="I893" s="1" t="s">
        <v>46</v>
      </c>
      <c r="J893" s="1">
        <v>27</v>
      </c>
      <c r="K893" s="1">
        <v>298</v>
      </c>
      <c r="L893" s="1" t="s">
        <v>31</v>
      </c>
      <c r="M893" s="1">
        <v>110</v>
      </c>
      <c r="N893" s="1">
        <v>50</v>
      </c>
      <c r="O893" s="1">
        <v>270</v>
      </c>
      <c r="P893" s="1">
        <v>146</v>
      </c>
      <c r="Q893" s="9">
        <f>Coffee_chain[[#This Row],[Other Expenses]]+Coffee_chain[[#This Row],[Cogs]]+Coffee_chain[[#This Row],[Marketing]]</f>
        <v>384</v>
      </c>
      <c r="R893" s="10">
        <f>(SUM(Coffee_chain[[#This Row],[Profit]])/SUM(Coffee_chain[[#This Row],[Sales]]))</f>
        <v>9.0604026845637578E-2</v>
      </c>
      <c r="S893">
        <f>Coffee_chain[[#This Row],[Target COGS]]-Coffee_chain[[#This Row],[Cogs]]</f>
        <v>-15</v>
      </c>
      <c r="T893" s="13">
        <f>Coffee_chain[[#This Row],[Target Profit]]-Coffee_chain[[#This Row],[Profit]]</f>
        <v>23</v>
      </c>
      <c r="U893">
        <f>Coffee_chain[[#This Row],[Target Sales]]-Coffee_chain[[#This Row],[Sales]]</f>
        <v>-28</v>
      </c>
      <c r="V893" s="42"/>
    </row>
    <row r="894" spans="1:22" ht="14.25" customHeight="1" x14ac:dyDescent="0.3">
      <c r="A894" s="1">
        <v>661</v>
      </c>
      <c r="B894" s="1">
        <v>108</v>
      </c>
      <c r="C894" s="2">
        <v>41183</v>
      </c>
      <c r="D894" s="1" t="s">
        <v>16</v>
      </c>
      <c r="E894" s="1" t="s">
        <v>29</v>
      </c>
      <c r="F894" s="1">
        <v>30</v>
      </c>
      <c r="G894" s="1" t="s">
        <v>18</v>
      </c>
      <c r="H894" s="1" t="s">
        <v>19</v>
      </c>
      <c r="I894" s="1" t="s">
        <v>50</v>
      </c>
      <c r="J894" s="1">
        <v>115</v>
      </c>
      <c r="K894" s="1">
        <v>265</v>
      </c>
      <c r="L894" s="1" t="s">
        <v>31</v>
      </c>
      <c r="M894" s="1">
        <v>80</v>
      </c>
      <c r="N894" s="1">
        <v>120</v>
      </c>
      <c r="O894" s="1">
        <v>210</v>
      </c>
      <c r="P894" s="1">
        <v>42</v>
      </c>
      <c r="Q894" s="9">
        <f>Coffee_chain[[#This Row],[Other Expenses]]+Coffee_chain[[#This Row],[Cogs]]+Coffee_chain[[#This Row],[Marketing]]</f>
        <v>180</v>
      </c>
      <c r="R894" s="10">
        <f>(SUM(Coffee_chain[[#This Row],[Profit]])/SUM(Coffee_chain[[#This Row],[Sales]]))</f>
        <v>0.43396226415094341</v>
      </c>
      <c r="S894">
        <f>Coffee_chain[[#This Row],[Target COGS]]-Coffee_chain[[#This Row],[Cogs]]</f>
        <v>-28</v>
      </c>
      <c r="T894" s="13">
        <f>Coffee_chain[[#This Row],[Target Profit]]-Coffee_chain[[#This Row],[Profit]]</f>
        <v>5</v>
      </c>
      <c r="U894">
        <f>Coffee_chain[[#This Row],[Target Sales]]-Coffee_chain[[#This Row],[Sales]]</f>
        <v>-55</v>
      </c>
      <c r="V894" s="42"/>
    </row>
    <row r="895" spans="1:22" ht="14.25" customHeight="1" x14ac:dyDescent="0.3">
      <c r="A895" s="1">
        <v>562</v>
      </c>
      <c r="B895" s="1">
        <v>239</v>
      </c>
      <c r="C895" s="2">
        <v>41183</v>
      </c>
      <c r="D895" s="1" t="s">
        <v>16</v>
      </c>
      <c r="E895" s="1" t="s">
        <v>29</v>
      </c>
      <c r="F895" s="1">
        <v>74</v>
      </c>
      <c r="G895" s="1" t="s">
        <v>18</v>
      </c>
      <c r="H895" s="1" t="s">
        <v>19</v>
      </c>
      <c r="I895" s="1" t="s">
        <v>20</v>
      </c>
      <c r="J895" s="1">
        <v>186</v>
      </c>
      <c r="K895" s="1">
        <v>520</v>
      </c>
      <c r="L895" s="1" t="s">
        <v>31</v>
      </c>
      <c r="M895" s="1">
        <v>190</v>
      </c>
      <c r="N895" s="1">
        <v>170</v>
      </c>
      <c r="O895" s="1">
        <v>410</v>
      </c>
      <c r="P895" s="1">
        <v>95</v>
      </c>
      <c r="Q895" s="9">
        <f>Coffee_chain[[#This Row],[Other Expenses]]+Coffee_chain[[#This Row],[Cogs]]+Coffee_chain[[#This Row],[Marketing]]</f>
        <v>408</v>
      </c>
      <c r="R895" s="10">
        <f>(SUM(Coffee_chain[[#This Row],[Profit]])/SUM(Coffee_chain[[#This Row],[Sales]]))</f>
        <v>0.3576923076923077</v>
      </c>
      <c r="S895">
        <f>Coffee_chain[[#This Row],[Target COGS]]-Coffee_chain[[#This Row],[Cogs]]</f>
        <v>-49</v>
      </c>
      <c r="T895" s="13">
        <f>Coffee_chain[[#This Row],[Target Profit]]-Coffee_chain[[#This Row],[Profit]]</f>
        <v>-16</v>
      </c>
      <c r="U895">
        <f>Coffee_chain[[#This Row],[Target Sales]]-Coffee_chain[[#This Row],[Sales]]</f>
        <v>-110</v>
      </c>
      <c r="V895" s="42"/>
    </row>
    <row r="896" spans="1:22" ht="14.25" customHeight="1" x14ac:dyDescent="0.3">
      <c r="A896" s="1">
        <v>562</v>
      </c>
      <c r="B896" s="1">
        <v>123</v>
      </c>
      <c r="C896" s="2">
        <v>41183</v>
      </c>
      <c r="D896" s="1" t="s">
        <v>16</v>
      </c>
      <c r="E896" s="1" t="s">
        <v>29</v>
      </c>
      <c r="F896" s="1">
        <v>34</v>
      </c>
      <c r="G896" s="1" t="s">
        <v>18</v>
      </c>
      <c r="H896" s="1" t="s">
        <v>26</v>
      </c>
      <c r="I896" s="1" t="s">
        <v>27</v>
      </c>
      <c r="J896" s="1">
        <v>134</v>
      </c>
      <c r="K896" s="1">
        <v>302</v>
      </c>
      <c r="L896" s="1" t="s">
        <v>31</v>
      </c>
      <c r="M896" s="1">
        <v>50</v>
      </c>
      <c r="N896" s="1">
        <v>80</v>
      </c>
      <c r="O896" s="1">
        <v>140</v>
      </c>
      <c r="P896" s="1">
        <v>45</v>
      </c>
      <c r="Q896" s="9">
        <f>Coffee_chain[[#This Row],[Other Expenses]]+Coffee_chain[[#This Row],[Cogs]]+Coffee_chain[[#This Row],[Marketing]]</f>
        <v>202</v>
      </c>
      <c r="R896" s="10">
        <f>(SUM(Coffee_chain[[#This Row],[Profit]])/SUM(Coffee_chain[[#This Row],[Sales]]))</f>
        <v>0.44370860927152317</v>
      </c>
      <c r="S896">
        <f>Coffee_chain[[#This Row],[Target COGS]]-Coffee_chain[[#This Row],[Cogs]]</f>
        <v>-73</v>
      </c>
      <c r="T896" s="13">
        <f>Coffee_chain[[#This Row],[Target Profit]]-Coffee_chain[[#This Row],[Profit]]</f>
        <v>-54</v>
      </c>
      <c r="U896">
        <f>Coffee_chain[[#This Row],[Target Sales]]-Coffee_chain[[#This Row],[Sales]]</f>
        <v>-162</v>
      </c>
      <c r="V896" s="42"/>
    </row>
    <row r="897" spans="1:22" ht="14.25" customHeight="1" x14ac:dyDescent="0.3">
      <c r="A897" s="1">
        <v>971</v>
      </c>
      <c r="B897" s="1">
        <v>43</v>
      </c>
      <c r="C897" s="2">
        <v>41183</v>
      </c>
      <c r="D897" s="1" t="s">
        <v>32</v>
      </c>
      <c r="E897" s="1" t="s">
        <v>29</v>
      </c>
      <c r="F897" s="1">
        <v>13</v>
      </c>
      <c r="G897" s="1" t="s">
        <v>33</v>
      </c>
      <c r="H897" s="1" t="s">
        <v>38</v>
      </c>
      <c r="I897" s="1" t="s">
        <v>39</v>
      </c>
      <c r="J897" s="1">
        <v>29</v>
      </c>
      <c r="K897" s="1">
        <v>107</v>
      </c>
      <c r="L897" s="1" t="s">
        <v>49</v>
      </c>
      <c r="M897" s="1">
        <v>50</v>
      </c>
      <c r="N897" s="1">
        <v>80</v>
      </c>
      <c r="O897" s="1">
        <v>150</v>
      </c>
      <c r="P897" s="1">
        <v>35</v>
      </c>
      <c r="Q897" s="9">
        <f>Coffee_chain[[#This Row],[Other Expenses]]+Coffee_chain[[#This Row],[Cogs]]+Coffee_chain[[#This Row],[Marketing]]</f>
        <v>91</v>
      </c>
      <c r="R897" s="10">
        <f>(SUM(Coffee_chain[[#This Row],[Profit]])/SUM(Coffee_chain[[#This Row],[Sales]]))</f>
        <v>0.27102803738317754</v>
      </c>
      <c r="S897">
        <f>Coffee_chain[[#This Row],[Target COGS]]-Coffee_chain[[#This Row],[Cogs]]</f>
        <v>7</v>
      </c>
      <c r="T897" s="13">
        <f>Coffee_chain[[#This Row],[Target Profit]]-Coffee_chain[[#This Row],[Profit]]</f>
        <v>51</v>
      </c>
      <c r="U897">
        <f>Coffee_chain[[#This Row],[Target Sales]]-Coffee_chain[[#This Row],[Sales]]</f>
        <v>43</v>
      </c>
      <c r="V897" s="42"/>
    </row>
    <row r="898" spans="1:22" ht="14.25" customHeight="1" x14ac:dyDescent="0.3">
      <c r="A898" s="1">
        <v>435</v>
      </c>
      <c r="B898" s="1">
        <v>79</v>
      </c>
      <c r="C898" s="2">
        <v>41183</v>
      </c>
      <c r="D898" s="1" t="s">
        <v>32</v>
      </c>
      <c r="E898" s="1" t="s">
        <v>29</v>
      </c>
      <c r="F898" s="1">
        <v>30</v>
      </c>
      <c r="G898" s="1" t="s">
        <v>33</v>
      </c>
      <c r="H898" s="1" t="s">
        <v>38</v>
      </c>
      <c r="I898" s="1" t="s">
        <v>39</v>
      </c>
      <c r="J898" s="1">
        <v>34</v>
      </c>
      <c r="K898" s="1">
        <v>177</v>
      </c>
      <c r="L898" s="1" t="s">
        <v>42</v>
      </c>
      <c r="M898" s="1">
        <v>100</v>
      </c>
      <c r="N898" s="1">
        <v>120</v>
      </c>
      <c r="O898" s="1">
        <v>260</v>
      </c>
      <c r="P898" s="1">
        <v>64</v>
      </c>
      <c r="Q898" s="9">
        <f>Coffee_chain[[#This Row],[Other Expenses]]+Coffee_chain[[#This Row],[Cogs]]+Coffee_chain[[#This Row],[Marketing]]</f>
        <v>173</v>
      </c>
      <c r="R898" s="10">
        <f>(SUM(Coffee_chain[[#This Row],[Profit]])/SUM(Coffee_chain[[#This Row],[Sales]]))</f>
        <v>0.19209039548022599</v>
      </c>
      <c r="S898">
        <f>Coffee_chain[[#This Row],[Target COGS]]-Coffee_chain[[#This Row],[Cogs]]</f>
        <v>21</v>
      </c>
      <c r="T898" s="13">
        <f>Coffee_chain[[#This Row],[Target Profit]]-Coffee_chain[[#This Row],[Profit]]</f>
        <v>86</v>
      </c>
      <c r="U898">
        <f>Coffee_chain[[#This Row],[Target Sales]]-Coffee_chain[[#This Row],[Sales]]</f>
        <v>83</v>
      </c>
      <c r="V898" s="42"/>
    </row>
    <row r="899" spans="1:22" ht="14.25" customHeight="1" x14ac:dyDescent="0.3">
      <c r="A899" s="1">
        <v>425</v>
      </c>
      <c r="B899" s="1">
        <v>96</v>
      </c>
      <c r="C899" s="2">
        <v>41183</v>
      </c>
      <c r="D899" s="1" t="s">
        <v>32</v>
      </c>
      <c r="E899" s="1" t="s">
        <v>29</v>
      </c>
      <c r="F899" s="1">
        <v>87</v>
      </c>
      <c r="G899" s="1" t="s">
        <v>33</v>
      </c>
      <c r="H899" s="1" t="s">
        <v>38</v>
      </c>
      <c r="I899" s="1" t="s">
        <v>39</v>
      </c>
      <c r="J899" s="1">
        <v>17</v>
      </c>
      <c r="K899" s="1">
        <v>230</v>
      </c>
      <c r="L899" s="1" t="s">
        <v>53</v>
      </c>
      <c r="M899" s="1">
        <v>140</v>
      </c>
      <c r="N899" s="1">
        <v>100</v>
      </c>
      <c r="O899" s="1">
        <v>330</v>
      </c>
      <c r="P899" s="1">
        <v>117</v>
      </c>
      <c r="Q899" s="9">
        <f>Coffee_chain[[#This Row],[Other Expenses]]+Coffee_chain[[#This Row],[Cogs]]+Coffee_chain[[#This Row],[Marketing]]</f>
        <v>300</v>
      </c>
      <c r="R899" s="10">
        <f>(SUM(Coffee_chain[[#This Row],[Profit]])/SUM(Coffee_chain[[#This Row],[Sales]]))</f>
        <v>7.3913043478260873E-2</v>
      </c>
      <c r="S899">
        <f>Coffee_chain[[#This Row],[Target COGS]]-Coffee_chain[[#This Row],[Cogs]]</f>
        <v>44</v>
      </c>
      <c r="T899" s="13">
        <f>Coffee_chain[[#This Row],[Target Profit]]-Coffee_chain[[#This Row],[Profit]]</f>
        <v>83</v>
      </c>
      <c r="U899">
        <f>Coffee_chain[[#This Row],[Target Sales]]-Coffee_chain[[#This Row],[Sales]]</f>
        <v>100</v>
      </c>
      <c r="V899" s="42"/>
    </row>
    <row r="900" spans="1:22" ht="14.25" customHeight="1" x14ac:dyDescent="0.3">
      <c r="A900" s="1">
        <v>503</v>
      </c>
      <c r="B900" s="1">
        <v>161</v>
      </c>
      <c r="C900" s="2">
        <v>41183</v>
      </c>
      <c r="D900" s="1" t="s">
        <v>32</v>
      </c>
      <c r="E900" s="1" t="s">
        <v>29</v>
      </c>
      <c r="F900" s="1">
        <v>45</v>
      </c>
      <c r="G900" s="1" t="s">
        <v>33</v>
      </c>
      <c r="H900" s="1" t="s">
        <v>34</v>
      </c>
      <c r="I900" s="1" t="s">
        <v>35</v>
      </c>
      <c r="J900" s="1">
        <v>91</v>
      </c>
      <c r="K900" s="1">
        <v>322</v>
      </c>
      <c r="L900" s="1" t="s">
        <v>49</v>
      </c>
      <c r="M900" s="1">
        <v>140</v>
      </c>
      <c r="N900" s="1">
        <v>110</v>
      </c>
      <c r="O900" s="1">
        <v>290</v>
      </c>
      <c r="P900" s="1">
        <v>70</v>
      </c>
      <c r="Q900" s="9">
        <f>Coffee_chain[[#This Row],[Other Expenses]]+Coffee_chain[[#This Row],[Cogs]]+Coffee_chain[[#This Row],[Marketing]]</f>
        <v>276</v>
      </c>
      <c r="R900" s="10">
        <f>(SUM(Coffee_chain[[#This Row],[Profit]])/SUM(Coffee_chain[[#This Row],[Sales]]))</f>
        <v>0.28260869565217389</v>
      </c>
      <c r="S900">
        <f>Coffee_chain[[#This Row],[Target COGS]]-Coffee_chain[[#This Row],[Cogs]]</f>
        <v>-21</v>
      </c>
      <c r="T900" s="13">
        <f>Coffee_chain[[#This Row],[Target Profit]]-Coffee_chain[[#This Row],[Profit]]</f>
        <v>19</v>
      </c>
      <c r="U900">
        <f>Coffee_chain[[#This Row],[Target Sales]]-Coffee_chain[[#This Row],[Sales]]</f>
        <v>-32</v>
      </c>
      <c r="V900" s="42"/>
    </row>
    <row r="901" spans="1:22" ht="14.25" customHeight="1" x14ac:dyDescent="0.3">
      <c r="A901" s="1">
        <v>253</v>
      </c>
      <c r="B901" s="1">
        <v>80</v>
      </c>
      <c r="C901" s="2">
        <v>41183</v>
      </c>
      <c r="D901" s="1" t="s">
        <v>32</v>
      </c>
      <c r="E901" s="1" t="s">
        <v>29</v>
      </c>
      <c r="F901" s="1">
        <v>24</v>
      </c>
      <c r="G901" s="1" t="s">
        <v>33</v>
      </c>
      <c r="H901" s="1" t="s">
        <v>34</v>
      </c>
      <c r="I901" s="1" t="s">
        <v>35</v>
      </c>
      <c r="J901" s="1">
        <v>48</v>
      </c>
      <c r="K901" s="1">
        <v>174</v>
      </c>
      <c r="L901" s="1" t="s">
        <v>53</v>
      </c>
      <c r="M901" s="1">
        <v>60</v>
      </c>
      <c r="N901" s="1">
        <v>80</v>
      </c>
      <c r="O901" s="1">
        <v>150</v>
      </c>
      <c r="P901" s="1">
        <v>46</v>
      </c>
      <c r="Q901" s="9">
        <f>Coffee_chain[[#This Row],[Other Expenses]]+Coffee_chain[[#This Row],[Cogs]]+Coffee_chain[[#This Row],[Marketing]]</f>
        <v>150</v>
      </c>
      <c r="R901" s="10">
        <f>(SUM(Coffee_chain[[#This Row],[Profit]])/SUM(Coffee_chain[[#This Row],[Sales]]))</f>
        <v>0.27586206896551724</v>
      </c>
      <c r="S901">
        <f>Coffee_chain[[#This Row],[Target COGS]]-Coffee_chain[[#This Row],[Cogs]]</f>
        <v>-20</v>
      </c>
      <c r="T901" s="13">
        <f>Coffee_chain[[#This Row],[Target Profit]]-Coffee_chain[[#This Row],[Profit]]</f>
        <v>32</v>
      </c>
      <c r="U901">
        <f>Coffee_chain[[#This Row],[Target Sales]]-Coffee_chain[[#This Row],[Sales]]</f>
        <v>-24</v>
      </c>
      <c r="V901" s="42"/>
    </row>
    <row r="902" spans="1:22" ht="14.25" customHeight="1" x14ac:dyDescent="0.3">
      <c r="A902" s="1">
        <v>971</v>
      </c>
      <c r="B902" s="1">
        <v>51</v>
      </c>
      <c r="C902" s="2">
        <v>41183</v>
      </c>
      <c r="D902" s="1" t="s">
        <v>32</v>
      </c>
      <c r="E902" s="1" t="s">
        <v>29</v>
      </c>
      <c r="F902" s="1">
        <v>46</v>
      </c>
      <c r="G902" s="1" t="s">
        <v>33</v>
      </c>
      <c r="H902" s="1" t="s">
        <v>38</v>
      </c>
      <c r="I902" s="1" t="s">
        <v>43</v>
      </c>
      <c r="J902" s="1">
        <v>-5</v>
      </c>
      <c r="K902" s="1">
        <v>122</v>
      </c>
      <c r="L902" s="1" t="s">
        <v>49</v>
      </c>
      <c r="M902" s="1">
        <v>70</v>
      </c>
      <c r="N902" s="1">
        <v>50</v>
      </c>
      <c r="O902" s="1">
        <v>170</v>
      </c>
      <c r="P902" s="1">
        <v>76</v>
      </c>
      <c r="Q902" s="9">
        <f>Coffee_chain[[#This Row],[Other Expenses]]+Coffee_chain[[#This Row],[Cogs]]+Coffee_chain[[#This Row],[Marketing]]</f>
        <v>173</v>
      </c>
      <c r="R902" s="10">
        <f>(SUM(Coffee_chain[[#This Row],[Profit]])/SUM(Coffee_chain[[#This Row],[Sales]]))</f>
        <v>-4.0983606557377046E-2</v>
      </c>
      <c r="S902">
        <f>Coffee_chain[[#This Row],[Target COGS]]-Coffee_chain[[#This Row],[Cogs]]</f>
        <v>19</v>
      </c>
      <c r="T902" s="13">
        <f>Coffee_chain[[#This Row],[Target Profit]]-Coffee_chain[[#This Row],[Profit]]</f>
        <v>55</v>
      </c>
      <c r="U902">
        <f>Coffee_chain[[#This Row],[Target Sales]]-Coffee_chain[[#This Row],[Sales]]</f>
        <v>48</v>
      </c>
      <c r="V902" s="42"/>
    </row>
    <row r="903" spans="1:22" ht="14.25" customHeight="1" x14ac:dyDescent="0.3">
      <c r="A903" s="1">
        <v>435</v>
      </c>
      <c r="B903" s="1">
        <v>65</v>
      </c>
      <c r="C903" s="2">
        <v>41183</v>
      </c>
      <c r="D903" s="1" t="s">
        <v>32</v>
      </c>
      <c r="E903" s="1" t="s">
        <v>29</v>
      </c>
      <c r="F903" s="1">
        <v>20</v>
      </c>
      <c r="G903" s="1" t="s">
        <v>33</v>
      </c>
      <c r="H903" s="1" t="s">
        <v>38</v>
      </c>
      <c r="I903" s="1" t="s">
        <v>43</v>
      </c>
      <c r="J903" s="1">
        <v>36</v>
      </c>
      <c r="K903" s="1">
        <v>142</v>
      </c>
      <c r="L903" s="1" t="s">
        <v>42</v>
      </c>
      <c r="M903" s="1">
        <v>90</v>
      </c>
      <c r="N903" s="1">
        <v>90</v>
      </c>
      <c r="O903" s="1">
        <v>200</v>
      </c>
      <c r="P903" s="1">
        <v>41</v>
      </c>
      <c r="Q903" s="9">
        <f>Coffee_chain[[#This Row],[Other Expenses]]+Coffee_chain[[#This Row],[Cogs]]+Coffee_chain[[#This Row],[Marketing]]</f>
        <v>126</v>
      </c>
      <c r="R903" s="10">
        <f>(SUM(Coffee_chain[[#This Row],[Profit]])/SUM(Coffee_chain[[#This Row],[Sales]]))</f>
        <v>0.25352112676056338</v>
      </c>
      <c r="S903">
        <f>Coffee_chain[[#This Row],[Target COGS]]-Coffee_chain[[#This Row],[Cogs]]</f>
        <v>25</v>
      </c>
      <c r="T903" s="13">
        <f>Coffee_chain[[#This Row],[Target Profit]]-Coffee_chain[[#This Row],[Profit]]</f>
        <v>54</v>
      </c>
      <c r="U903">
        <f>Coffee_chain[[#This Row],[Target Sales]]-Coffee_chain[[#This Row],[Sales]]</f>
        <v>58</v>
      </c>
      <c r="V903" s="42"/>
    </row>
    <row r="904" spans="1:22" ht="14.25" customHeight="1" x14ac:dyDescent="0.3">
      <c r="A904" s="1">
        <v>971</v>
      </c>
      <c r="B904" s="1">
        <v>60</v>
      </c>
      <c r="C904" s="2">
        <v>41183</v>
      </c>
      <c r="D904" s="1" t="s">
        <v>32</v>
      </c>
      <c r="E904" s="1" t="s">
        <v>29</v>
      </c>
      <c r="F904" s="1">
        <v>19</v>
      </c>
      <c r="G904" s="1" t="s">
        <v>33</v>
      </c>
      <c r="H904" s="1" t="s">
        <v>38</v>
      </c>
      <c r="I904" s="1" t="s">
        <v>45</v>
      </c>
      <c r="J904" s="1">
        <v>21</v>
      </c>
      <c r="K904" s="1">
        <v>144</v>
      </c>
      <c r="L904" s="1" t="s">
        <v>49</v>
      </c>
      <c r="M904" s="1">
        <v>80</v>
      </c>
      <c r="N904" s="1">
        <v>90</v>
      </c>
      <c r="O904" s="1">
        <v>210</v>
      </c>
      <c r="P904" s="1">
        <v>63</v>
      </c>
      <c r="Q904" s="9">
        <f>Coffee_chain[[#This Row],[Other Expenses]]+Coffee_chain[[#This Row],[Cogs]]+Coffee_chain[[#This Row],[Marketing]]</f>
        <v>142</v>
      </c>
      <c r="R904" s="10">
        <f>(SUM(Coffee_chain[[#This Row],[Profit]])/SUM(Coffee_chain[[#This Row],[Sales]]))</f>
        <v>0.14583333333333334</v>
      </c>
      <c r="S904">
        <f>Coffee_chain[[#This Row],[Target COGS]]-Coffee_chain[[#This Row],[Cogs]]</f>
        <v>20</v>
      </c>
      <c r="T904" s="13">
        <f>Coffee_chain[[#This Row],[Target Profit]]-Coffee_chain[[#This Row],[Profit]]</f>
        <v>69</v>
      </c>
      <c r="U904">
        <f>Coffee_chain[[#This Row],[Target Sales]]-Coffee_chain[[#This Row],[Sales]]</f>
        <v>66</v>
      </c>
      <c r="V904" s="42"/>
    </row>
    <row r="905" spans="1:22" ht="14.25" customHeight="1" x14ac:dyDescent="0.3">
      <c r="A905" s="1">
        <v>435</v>
      </c>
      <c r="B905" s="1">
        <v>47</v>
      </c>
      <c r="C905" s="2">
        <v>41183</v>
      </c>
      <c r="D905" s="1" t="s">
        <v>32</v>
      </c>
      <c r="E905" s="1" t="s">
        <v>29</v>
      </c>
      <c r="F905" s="1">
        <v>15</v>
      </c>
      <c r="G905" s="1" t="s">
        <v>33</v>
      </c>
      <c r="H905" s="1" t="s">
        <v>38</v>
      </c>
      <c r="I905" s="1" t="s">
        <v>45</v>
      </c>
      <c r="J905" s="1">
        <v>22</v>
      </c>
      <c r="K905" s="1">
        <v>111</v>
      </c>
      <c r="L905" s="1" t="s">
        <v>42</v>
      </c>
      <c r="M905" s="1">
        <v>50</v>
      </c>
      <c r="N905" s="1">
        <v>80</v>
      </c>
      <c r="O905" s="1">
        <v>150</v>
      </c>
      <c r="P905" s="1">
        <v>42</v>
      </c>
      <c r="Q905" s="9">
        <f>Coffee_chain[[#This Row],[Other Expenses]]+Coffee_chain[[#This Row],[Cogs]]+Coffee_chain[[#This Row],[Marketing]]</f>
        <v>104</v>
      </c>
      <c r="R905" s="10">
        <f>(SUM(Coffee_chain[[#This Row],[Profit]])/SUM(Coffee_chain[[#This Row],[Sales]]))</f>
        <v>0.1981981981981982</v>
      </c>
      <c r="S905">
        <f>Coffee_chain[[#This Row],[Target COGS]]-Coffee_chain[[#This Row],[Cogs]]</f>
        <v>3</v>
      </c>
      <c r="T905" s="13">
        <f>Coffee_chain[[#This Row],[Target Profit]]-Coffee_chain[[#This Row],[Profit]]</f>
        <v>58</v>
      </c>
      <c r="U905">
        <f>Coffee_chain[[#This Row],[Target Sales]]-Coffee_chain[[#This Row],[Sales]]</f>
        <v>39</v>
      </c>
      <c r="V905" s="42"/>
    </row>
    <row r="906" spans="1:22" ht="14.25" customHeight="1" x14ac:dyDescent="0.3">
      <c r="A906" s="1">
        <v>206</v>
      </c>
      <c r="B906" s="1">
        <v>68</v>
      </c>
      <c r="C906" s="2">
        <v>41183</v>
      </c>
      <c r="D906" s="1" t="s">
        <v>32</v>
      </c>
      <c r="E906" s="1" t="s">
        <v>29</v>
      </c>
      <c r="F906" s="1">
        <v>21</v>
      </c>
      <c r="G906" s="1" t="s">
        <v>33</v>
      </c>
      <c r="H906" s="1" t="s">
        <v>38</v>
      </c>
      <c r="I906" s="1" t="s">
        <v>45</v>
      </c>
      <c r="J906" s="1">
        <v>56</v>
      </c>
      <c r="K906" s="1">
        <v>167</v>
      </c>
      <c r="L906" s="1" t="s">
        <v>53</v>
      </c>
      <c r="M906" s="1">
        <v>90</v>
      </c>
      <c r="N906" s="1">
        <v>110</v>
      </c>
      <c r="O906" s="1">
        <v>230</v>
      </c>
      <c r="P906" s="1">
        <v>43</v>
      </c>
      <c r="Q906" s="9">
        <f>Coffee_chain[[#This Row],[Other Expenses]]+Coffee_chain[[#This Row],[Cogs]]+Coffee_chain[[#This Row],[Marketing]]</f>
        <v>132</v>
      </c>
      <c r="R906" s="10">
        <f>(SUM(Coffee_chain[[#This Row],[Profit]])/SUM(Coffee_chain[[#This Row],[Sales]]))</f>
        <v>0.33532934131736525</v>
      </c>
      <c r="S906">
        <f>Coffee_chain[[#This Row],[Target COGS]]-Coffee_chain[[#This Row],[Cogs]]</f>
        <v>22</v>
      </c>
      <c r="T906" s="13">
        <f>Coffee_chain[[#This Row],[Target Profit]]-Coffee_chain[[#This Row],[Profit]]</f>
        <v>54</v>
      </c>
      <c r="U906">
        <f>Coffee_chain[[#This Row],[Target Sales]]-Coffee_chain[[#This Row],[Sales]]</f>
        <v>63</v>
      </c>
      <c r="V906" s="42"/>
    </row>
    <row r="907" spans="1:22" ht="14.25" customHeight="1" x14ac:dyDescent="0.3">
      <c r="A907" s="1">
        <v>206</v>
      </c>
      <c r="B907" s="1">
        <v>22</v>
      </c>
      <c r="C907" s="2">
        <v>41183</v>
      </c>
      <c r="D907" s="1" t="s">
        <v>32</v>
      </c>
      <c r="E907" s="1" t="s">
        <v>29</v>
      </c>
      <c r="F907" s="1">
        <v>7</v>
      </c>
      <c r="G907" s="1" t="s">
        <v>33</v>
      </c>
      <c r="H907" s="1" t="s">
        <v>34</v>
      </c>
      <c r="I907" s="1" t="s">
        <v>47</v>
      </c>
      <c r="J907" s="1">
        <v>10</v>
      </c>
      <c r="K907" s="1">
        <v>51</v>
      </c>
      <c r="L907" s="1" t="s">
        <v>53</v>
      </c>
      <c r="M907" s="1">
        <v>10</v>
      </c>
      <c r="N907" s="1">
        <v>20</v>
      </c>
      <c r="O907" s="1">
        <v>30</v>
      </c>
      <c r="P907" s="1">
        <v>19</v>
      </c>
      <c r="Q907" s="9">
        <f>Coffee_chain[[#This Row],[Other Expenses]]+Coffee_chain[[#This Row],[Cogs]]+Coffee_chain[[#This Row],[Marketing]]</f>
        <v>48</v>
      </c>
      <c r="R907" s="10">
        <f>(SUM(Coffee_chain[[#This Row],[Profit]])/SUM(Coffee_chain[[#This Row],[Sales]]))</f>
        <v>0.19607843137254902</v>
      </c>
      <c r="S907">
        <f>Coffee_chain[[#This Row],[Target COGS]]-Coffee_chain[[#This Row],[Cogs]]</f>
        <v>-12</v>
      </c>
      <c r="T907" s="13">
        <f>Coffee_chain[[#This Row],[Target Profit]]-Coffee_chain[[#This Row],[Profit]]</f>
        <v>10</v>
      </c>
      <c r="U907">
        <f>Coffee_chain[[#This Row],[Target Sales]]-Coffee_chain[[#This Row],[Sales]]</f>
        <v>-21</v>
      </c>
      <c r="V907" s="42"/>
    </row>
    <row r="908" spans="1:22" ht="14.25" customHeight="1" x14ac:dyDescent="0.3">
      <c r="A908" s="1">
        <v>702</v>
      </c>
      <c r="B908" s="1">
        <v>21</v>
      </c>
      <c r="C908" s="2">
        <v>41183</v>
      </c>
      <c r="D908" s="1" t="s">
        <v>32</v>
      </c>
      <c r="E908" s="1" t="s">
        <v>29</v>
      </c>
      <c r="F908" s="1">
        <v>5</v>
      </c>
      <c r="G908" s="1" t="s">
        <v>33</v>
      </c>
      <c r="H908" s="1" t="s">
        <v>34</v>
      </c>
      <c r="I908" s="1" t="s">
        <v>46</v>
      </c>
      <c r="J908" s="1">
        <v>14</v>
      </c>
      <c r="K908" s="1">
        <v>52</v>
      </c>
      <c r="L908" s="1" t="s">
        <v>41</v>
      </c>
      <c r="M908" s="1">
        <v>10</v>
      </c>
      <c r="N908" s="1">
        <v>20</v>
      </c>
      <c r="O908" s="1">
        <v>30</v>
      </c>
      <c r="P908" s="1">
        <v>17</v>
      </c>
      <c r="Q908" s="9">
        <f>Coffee_chain[[#This Row],[Other Expenses]]+Coffee_chain[[#This Row],[Cogs]]+Coffee_chain[[#This Row],[Marketing]]</f>
        <v>43</v>
      </c>
      <c r="R908" s="10">
        <f>(SUM(Coffee_chain[[#This Row],[Profit]])/SUM(Coffee_chain[[#This Row],[Sales]]))</f>
        <v>0.26923076923076922</v>
      </c>
      <c r="S908">
        <f>Coffee_chain[[#This Row],[Target COGS]]-Coffee_chain[[#This Row],[Cogs]]</f>
        <v>-11</v>
      </c>
      <c r="T908" s="13">
        <f>Coffee_chain[[#This Row],[Target Profit]]-Coffee_chain[[#This Row],[Profit]]</f>
        <v>6</v>
      </c>
      <c r="U908">
        <f>Coffee_chain[[#This Row],[Target Sales]]-Coffee_chain[[#This Row],[Sales]]</f>
        <v>-22</v>
      </c>
      <c r="V908" s="42"/>
    </row>
    <row r="909" spans="1:22" ht="14.25" customHeight="1" x14ac:dyDescent="0.3">
      <c r="A909" s="1">
        <v>801</v>
      </c>
      <c r="B909" s="1">
        <v>103</v>
      </c>
      <c r="C909" s="2">
        <v>41183</v>
      </c>
      <c r="D909" s="1" t="s">
        <v>32</v>
      </c>
      <c r="E909" s="1" t="s">
        <v>29</v>
      </c>
      <c r="F909" s="1">
        <v>33</v>
      </c>
      <c r="G909" s="1" t="s">
        <v>33</v>
      </c>
      <c r="H909" s="1" t="s">
        <v>34</v>
      </c>
      <c r="I909" s="1" t="s">
        <v>46</v>
      </c>
      <c r="J909" s="1">
        <v>87</v>
      </c>
      <c r="K909" s="1">
        <v>236</v>
      </c>
      <c r="L909" s="1" t="s">
        <v>42</v>
      </c>
      <c r="M909" s="1">
        <v>80</v>
      </c>
      <c r="N909" s="1">
        <v>110</v>
      </c>
      <c r="O909" s="1">
        <v>210</v>
      </c>
      <c r="P909" s="1">
        <v>46</v>
      </c>
      <c r="Q909" s="9">
        <f>Coffee_chain[[#This Row],[Other Expenses]]+Coffee_chain[[#This Row],[Cogs]]+Coffee_chain[[#This Row],[Marketing]]</f>
        <v>182</v>
      </c>
      <c r="R909" s="10">
        <f>(SUM(Coffee_chain[[#This Row],[Profit]])/SUM(Coffee_chain[[#This Row],[Sales]]))</f>
        <v>0.36864406779661019</v>
      </c>
      <c r="S909">
        <f>Coffee_chain[[#This Row],[Target COGS]]-Coffee_chain[[#This Row],[Cogs]]</f>
        <v>-23</v>
      </c>
      <c r="T909" s="13">
        <f>Coffee_chain[[#This Row],[Target Profit]]-Coffee_chain[[#This Row],[Profit]]</f>
        <v>23</v>
      </c>
      <c r="U909">
        <f>Coffee_chain[[#This Row],[Target Sales]]-Coffee_chain[[#This Row],[Sales]]</f>
        <v>-26</v>
      </c>
      <c r="V909" s="42"/>
    </row>
    <row r="910" spans="1:22" ht="14.25" customHeight="1" x14ac:dyDescent="0.3">
      <c r="A910" s="1">
        <v>775</v>
      </c>
      <c r="B910" s="1">
        <v>125</v>
      </c>
      <c r="C910" s="2">
        <v>41183</v>
      </c>
      <c r="D910" s="1" t="s">
        <v>32</v>
      </c>
      <c r="E910" s="1" t="s">
        <v>29</v>
      </c>
      <c r="F910" s="1">
        <v>113</v>
      </c>
      <c r="G910" s="1" t="s">
        <v>18</v>
      </c>
      <c r="H910" s="1" t="s">
        <v>19</v>
      </c>
      <c r="I910" s="1" t="s">
        <v>50</v>
      </c>
      <c r="J910" s="1">
        <v>26</v>
      </c>
      <c r="K910" s="1">
        <v>298</v>
      </c>
      <c r="L910" s="1" t="s">
        <v>41</v>
      </c>
      <c r="M910" s="1">
        <v>90</v>
      </c>
      <c r="N910" s="1">
        <v>60</v>
      </c>
      <c r="O910" s="1">
        <v>240</v>
      </c>
      <c r="P910" s="1">
        <v>147</v>
      </c>
      <c r="Q910" s="9">
        <f>Coffee_chain[[#This Row],[Other Expenses]]+Coffee_chain[[#This Row],[Cogs]]+Coffee_chain[[#This Row],[Marketing]]</f>
        <v>385</v>
      </c>
      <c r="R910" s="10">
        <f>(SUM(Coffee_chain[[#This Row],[Profit]])/SUM(Coffee_chain[[#This Row],[Sales]]))</f>
        <v>8.7248322147651006E-2</v>
      </c>
      <c r="S910">
        <f>Coffee_chain[[#This Row],[Target COGS]]-Coffee_chain[[#This Row],[Cogs]]</f>
        <v>-35</v>
      </c>
      <c r="T910" s="13">
        <f>Coffee_chain[[#This Row],[Target Profit]]-Coffee_chain[[#This Row],[Profit]]</f>
        <v>34</v>
      </c>
      <c r="U910">
        <f>Coffee_chain[[#This Row],[Target Sales]]-Coffee_chain[[#This Row],[Sales]]</f>
        <v>-58</v>
      </c>
      <c r="V910" s="42"/>
    </row>
    <row r="911" spans="1:22" ht="14.25" customHeight="1" x14ac:dyDescent="0.3">
      <c r="A911" s="1">
        <v>206</v>
      </c>
      <c r="B911" s="1">
        <v>125</v>
      </c>
      <c r="C911" s="2">
        <v>41183</v>
      </c>
      <c r="D911" s="1" t="s">
        <v>32</v>
      </c>
      <c r="E911" s="1" t="s">
        <v>29</v>
      </c>
      <c r="F911" s="1">
        <v>41</v>
      </c>
      <c r="G911" s="1" t="s">
        <v>18</v>
      </c>
      <c r="H911" s="1" t="s">
        <v>19</v>
      </c>
      <c r="I911" s="1" t="s">
        <v>50</v>
      </c>
      <c r="J911" s="1">
        <v>115</v>
      </c>
      <c r="K911" s="1">
        <v>313</v>
      </c>
      <c r="L911" s="1" t="s">
        <v>53</v>
      </c>
      <c r="M911" s="1">
        <v>90</v>
      </c>
      <c r="N911" s="1">
        <v>130</v>
      </c>
      <c r="O911" s="1">
        <v>250</v>
      </c>
      <c r="P911" s="1">
        <v>73</v>
      </c>
      <c r="Q911" s="9">
        <f>Coffee_chain[[#This Row],[Other Expenses]]+Coffee_chain[[#This Row],[Cogs]]+Coffee_chain[[#This Row],[Marketing]]</f>
        <v>239</v>
      </c>
      <c r="R911" s="10">
        <f>(SUM(Coffee_chain[[#This Row],[Profit]])/SUM(Coffee_chain[[#This Row],[Sales]]))</f>
        <v>0.36741214057507987</v>
      </c>
      <c r="S911">
        <f>Coffee_chain[[#This Row],[Target COGS]]-Coffee_chain[[#This Row],[Cogs]]</f>
        <v>-35</v>
      </c>
      <c r="T911" s="13">
        <f>Coffee_chain[[#This Row],[Target Profit]]-Coffee_chain[[#This Row],[Profit]]</f>
        <v>15</v>
      </c>
      <c r="U911">
        <f>Coffee_chain[[#This Row],[Target Sales]]-Coffee_chain[[#This Row],[Sales]]</f>
        <v>-63</v>
      </c>
      <c r="V911" s="42"/>
    </row>
    <row r="912" spans="1:22" ht="14.25" customHeight="1" x14ac:dyDescent="0.3">
      <c r="A912" s="1">
        <v>702</v>
      </c>
      <c r="B912" s="1">
        <v>154</v>
      </c>
      <c r="C912" s="2">
        <v>41183</v>
      </c>
      <c r="D912" s="1" t="s">
        <v>32</v>
      </c>
      <c r="E912" s="1" t="s">
        <v>29</v>
      </c>
      <c r="F912" s="1">
        <v>50</v>
      </c>
      <c r="G912" s="1" t="s">
        <v>18</v>
      </c>
      <c r="H912" s="1" t="s">
        <v>19</v>
      </c>
      <c r="I912" s="1" t="s">
        <v>20</v>
      </c>
      <c r="J912" s="1">
        <v>120</v>
      </c>
      <c r="K912" s="1">
        <v>367</v>
      </c>
      <c r="L912" s="1" t="s">
        <v>41</v>
      </c>
      <c r="M912" s="1">
        <v>120</v>
      </c>
      <c r="N912" s="1">
        <v>120</v>
      </c>
      <c r="O912" s="1">
        <v>290</v>
      </c>
      <c r="P912" s="1">
        <v>93</v>
      </c>
      <c r="Q912" s="9">
        <f>Coffee_chain[[#This Row],[Other Expenses]]+Coffee_chain[[#This Row],[Cogs]]+Coffee_chain[[#This Row],[Marketing]]</f>
        <v>297</v>
      </c>
      <c r="R912" s="10">
        <f>(SUM(Coffee_chain[[#This Row],[Profit]])/SUM(Coffee_chain[[#This Row],[Sales]]))</f>
        <v>0.32697547683923706</v>
      </c>
      <c r="S912">
        <f>Coffee_chain[[#This Row],[Target COGS]]-Coffee_chain[[#This Row],[Cogs]]</f>
        <v>-34</v>
      </c>
      <c r="T912" s="13">
        <f>Coffee_chain[[#This Row],[Target Profit]]-Coffee_chain[[#This Row],[Profit]]</f>
        <v>0</v>
      </c>
      <c r="U912">
        <f>Coffee_chain[[#This Row],[Target Sales]]-Coffee_chain[[#This Row],[Sales]]</f>
        <v>-77</v>
      </c>
      <c r="V912" s="42"/>
    </row>
    <row r="913" spans="1:22" ht="14.25" customHeight="1" x14ac:dyDescent="0.3">
      <c r="A913" s="1">
        <v>971</v>
      </c>
      <c r="B913" s="1">
        <v>90</v>
      </c>
      <c r="C913" s="2">
        <v>41183</v>
      </c>
      <c r="D913" s="1" t="s">
        <v>32</v>
      </c>
      <c r="E913" s="1" t="s">
        <v>29</v>
      </c>
      <c r="F913" s="1">
        <v>29</v>
      </c>
      <c r="G913" s="1" t="s">
        <v>18</v>
      </c>
      <c r="H913" s="1" t="s">
        <v>19</v>
      </c>
      <c r="I913" s="1" t="s">
        <v>20</v>
      </c>
      <c r="J913" s="1">
        <v>73</v>
      </c>
      <c r="K913" s="1">
        <v>205</v>
      </c>
      <c r="L913" s="1" t="s">
        <v>49</v>
      </c>
      <c r="M913" s="1">
        <v>60</v>
      </c>
      <c r="N913" s="1">
        <v>90</v>
      </c>
      <c r="O913" s="1">
        <v>160</v>
      </c>
      <c r="P913" s="1">
        <v>42</v>
      </c>
      <c r="Q913" s="9">
        <f>Coffee_chain[[#This Row],[Other Expenses]]+Coffee_chain[[#This Row],[Cogs]]+Coffee_chain[[#This Row],[Marketing]]</f>
        <v>161</v>
      </c>
      <c r="R913" s="10">
        <f>(SUM(Coffee_chain[[#This Row],[Profit]])/SUM(Coffee_chain[[#This Row],[Sales]]))</f>
        <v>0.35609756097560974</v>
      </c>
      <c r="S913">
        <f>Coffee_chain[[#This Row],[Target COGS]]-Coffee_chain[[#This Row],[Cogs]]</f>
        <v>-30</v>
      </c>
      <c r="T913" s="13">
        <f>Coffee_chain[[#This Row],[Target Profit]]-Coffee_chain[[#This Row],[Profit]]</f>
        <v>17</v>
      </c>
      <c r="U913">
        <f>Coffee_chain[[#This Row],[Target Sales]]-Coffee_chain[[#This Row],[Sales]]</f>
        <v>-45</v>
      </c>
      <c r="V913" s="42"/>
    </row>
    <row r="914" spans="1:22" ht="14.25" customHeight="1" x14ac:dyDescent="0.3">
      <c r="A914" s="1">
        <v>702</v>
      </c>
      <c r="B914" s="1">
        <v>122</v>
      </c>
      <c r="C914" s="2">
        <v>41183</v>
      </c>
      <c r="D914" s="1" t="s">
        <v>32</v>
      </c>
      <c r="E914" s="1" t="s">
        <v>29</v>
      </c>
      <c r="F914" s="1">
        <v>39</v>
      </c>
      <c r="G914" s="1" t="s">
        <v>18</v>
      </c>
      <c r="H914" s="1" t="s">
        <v>19</v>
      </c>
      <c r="I914" s="1" t="s">
        <v>22</v>
      </c>
      <c r="J914" s="1">
        <v>114</v>
      </c>
      <c r="K914" s="1">
        <v>298</v>
      </c>
      <c r="L914" s="1" t="s">
        <v>41</v>
      </c>
      <c r="M914" s="1">
        <v>90</v>
      </c>
      <c r="N914" s="1">
        <v>130</v>
      </c>
      <c r="O914" s="1">
        <v>240</v>
      </c>
      <c r="P914" s="1">
        <v>62</v>
      </c>
      <c r="Q914" s="9">
        <f>Coffee_chain[[#This Row],[Other Expenses]]+Coffee_chain[[#This Row],[Cogs]]+Coffee_chain[[#This Row],[Marketing]]</f>
        <v>223</v>
      </c>
      <c r="R914" s="10">
        <f>(SUM(Coffee_chain[[#This Row],[Profit]])/SUM(Coffee_chain[[#This Row],[Sales]]))</f>
        <v>0.3825503355704698</v>
      </c>
      <c r="S914">
        <f>Coffee_chain[[#This Row],[Target COGS]]-Coffee_chain[[#This Row],[Cogs]]</f>
        <v>-32</v>
      </c>
      <c r="T914" s="13">
        <f>Coffee_chain[[#This Row],[Target Profit]]-Coffee_chain[[#This Row],[Profit]]</f>
        <v>16</v>
      </c>
      <c r="U914">
        <f>Coffee_chain[[#This Row],[Target Sales]]-Coffee_chain[[#This Row],[Sales]]</f>
        <v>-58</v>
      </c>
      <c r="V914" s="42"/>
    </row>
    <row r="915" spans="1:22" ht="14.25" customHeight="1" x14ac:dyDescent="0.3">
      <c r="A915" s="1">
        <v>435</v>
      </c>
      <c r="B915" s="1">
        <v>86</v>
      </c>
      <c r="C915" s="2">
        <v>41183</v>
      </c>
      <c r="D915" s="1" t="s">
        <v>32</v>
      </c>
      <c r="E915" s="1" t="s">
        <v>29</v>
      </c>
      <c r="F915" s="1">
        <v>26</v>
      </c>
      <c r="G915" s="1" t="s">
        <v>18</v>
      </c>
      <c r="H915" s="1" t="s">
        <v>19</v>
      </c>
      <c r="I915" s="1" t="s">
        <v>22</v>
      </c>
      <c r="J915" s="1">
        <v>-27</v>
      </c>
      <c r="K915" s="1">
        <v>109</v>
      </c>
      <c r="L915" s="1" t="s">
        <v>42</v>
      </c>
      <c r="M915" s="1">
        <v>60</v>
      </c>
      <c r="N915" s="1">
        <v>0</v>
      </c>
      <c r="O915" s="1">
        <v>80</v>
      </c>
      <c r="P915" s="1">
        <v>50</v>
      </c>
      <c r="Q915" s="9">
        <f>Coffee_chain[[#This Row],[Other Expenses]]+Coffee_chain[[#This Row],[Cogs]]+Coffee_chain[[#This Row],[Marketing]]</f>
        <v>162</v>
      </c>
      <c r="R915" s="10">
        <f>(SUM(Coffee_chain[[#This Row],[Profit]])/SUM(Coffee_chain[[#This Row],[Sales]]))</f>
        <v>-0.24770642201834864</v>
      </c>
      <c r="S915">
        <f>Coffee_chain[[#This Row],[Target COGS]]-Coffee_chain[[#This Row],[Cogs]]</f>
        <v>-26</v>
      </c>
      <c r="T915" s="13">
        <f>Coffee_chain[[#This Row],[Target Profit]]-Coffee_chain[[#This Row],[Profit]]</f>
        <v>27</v>
      </c>
      <c r="U915">
        <f>Coffee_chain[[#This Row],[Target Sales]]-Coffee_chain[[#This Row],[Sales]]</f>
        <v>-29</v>
      </c>
      <c r="V915" s="42"/>
    </row>
    <row r="916" spans="1:22" ht="14.25" customHeight="1" x14ac:dyDescent="0.3">
      <c r="A916" s="1">
        <v>702</v>
      </c>
      <c r="B916" s="1">
        <v>257</v>
      </c>
      <c r="C916" s="2">
        <v>41183</v>
      </c>
      <c r="D916" s="1" t="s">
        <v>32</v>
      </c>
      <c r="E916" s="1" t="s">
        <v>29</v>
      </c>
      <c r="F916" s="1">
        <v>84</v>
      </c>
      <c r="G916" s="1" t="s">
        <v>18</v>
      </c>
      <c r="H916" s="1" t="s">
        <v>26</v>
      </c>
      <c r="I916" s="1" t="s">
        <v>27</v>
      </c>
      <c r="J916" s="1">
        <v>224</v>
      </c>
      <c r="K916" s="1">
        <v>598</v>
      </c>
      <c r="L916" s="1" t="s">
        <v>41</v>
      </c>
      <c r="M916" s="1">
        <v>110</v>
      </c>
      <c r="N916" s="1">
        <v>130</v>
      </c>
      <c r="O916" s="1">
        <v>290</v>
      </c>
      <c r="P916" s="1">
        <v>117</v>
      </c>
      <c r="Q916" s="9">
        <f>Coffee_chain[[#This Row],[Other Expenses]]+Coffee_chain[[#This Row],[Cogs]]+Coffee_chain[[#This Row],[Marketing]]</f>
        <v>458</v>
      </c>
      <c r="R916" s="10">
        <f>(SUM(Coffee_chain[[#This Row],[Profit]])/SUM(Coffee_chain[[#This Row],[Sales]]))</f>
        <v>0.37458193979933108</v>
      </c>
      <c r="S916">
        <f>Coffee_chain[[#This Row],[Target COGS]]-Coffee_chain[[#This Row],[Cogs]]</f>
        <v>-147</v>
      </c>
      <c r="T916" s="13">
        <f>Coffee_chain[[#This Row],[Target Profit]]-Coffee_chain[[#This Row],[Profit]]</f>
        <v>-94</v>
      </c>
      <c r="U916">
        <f>Coffee_chain[[#This Row],[Target Sales]]-Coffee_chain[[#This Row],[Sales]]</f>
        <v>-308</v>
      </c>
      <c r="V916" s="42"/>
    </row>
    <row r="917" spans="1:22" ht="14.25" customHeight="1" x14ac:dyDescent="0.3">
      <c r="A917" s="1">
        <v>541</v>
      </c>
      <c r="B917" s="1">
        <v>21</v>
      </c>
      <c r="C917" s="2">
        <v>41183</v>
      </c>
      <c r="D917" s="1" t="s">
        <v>32</v>
      </c>
      <c r="E917" s="1" t="s">
        <v>29</v>
      </c>
      <c r="F917" s="1">
        <v>5</v>
      </c>
      <c r="G917" s="1" t="s">
        <v>18</v>
      </c>
      <c r="H917" s="1" t="s">
        <v>26</v>
      </c>
      <c r="I917" s="1" t="s">
        <v>27</v>
      </c>
      <c r="J917" s="1">
        <v>16</v>
      </c>
      <c r="K917" s="1">
        <v>53</v>
      </c>
      <c r="L917" s="1" t="s">
        <v>49</v>
      </c>
      <c r="M917" s="1">
        <v>0</v>
      </c>
      <c r="N917" s="1">
        <v>20</v>
      </c>
      <c r="O917" s="1">
        <v>20</v>
      </c>
      <c r="P917" s="1">
        <v>16</v>
      </c>
      <c r="Q917" s="9">
        <f>Coffee_chain[[#This Row],[Other Expenses]]+Coffee_chain[[#This Row],[Cogs]]+Coffee_chain[[#This Row],[Marketing]]</f>
        <v>42</v>
      </c>
      <c r="R917" s="10">
        <f>(SUM(Coffee_chain[[#This Row],[Profit]])/SUM(Coffee_chain[[#This Row],[Sales]]))</f>
        <v>0.30188679245283018</v>
      </c>
      <c r="S917">
        <f>Coffee_chain[[#This Row],[Target COGS]]-Coffee_chain[[#This Row],[Cogs]]</f>
        <v>-21</v>
      </c>
      <c r="T917" s="13">
        <f>Coffee_chain[[#This Row],[Target Profit]]-Coffee_chain[[#This Row],[Profit]]</f>
        <v>4</v>
      </c>
      <c r="U917">
        <f>Coffee_chain[[#This Row],[Target Sales]]-Coffee_chain[[#This Row],[Sales]]</f>
        <v>-33</v>
      </c>
      <c r="V917" s="42"/>
    </row>
    <row r="918" spans="1:22" ht="14.25" customHeight="1" x14ac:dyDescent="0.3">
      <c r="A918" s="1">
        <v>775</v>
      </c>
      <c r="B918" s="1">
        <v>239</v>
      </c>
      <c r="C918" s="2">
        <v>41183</v>
      </c>
      <c r="D918" s="1" t="s">
        <v>32</v>
      </c>
      <c r="E918" s="1" t="s">
        <v>29</v>
      </c>
      <c r="F918" s="1">
        <v>66</v>
      </c>
      <c r="G918" s="1" t="s">
        <v>18</v>
      </c>
      <c r="H918" s="1" t="s">
        <v>26</v>
      </c>
      <c r="I918" s="1" t="s">
        <v>54</v>
      </c>
      <c r="J918" s="1">
        <v>149</v>
      </c>
      <c r="K918" s="1">
        <v>478</v>
      </c>
      <c r="L918" s="1" t="s">
        <v>41</v>
      </c>
      <c r="M918" s="1">
        <v>110</v>
      </c>
      <c r="N918" s="1">
        <v>80</v>
      </c>
      <c r="O918" s="1">
        <v>230</v>
      </c>
      <c r="P918" s="1">
        <v>90</v>
      </c>
      <c r="Q918" s="9">
        <f>Coffee_chain[[#This Row],[Other Expenses]]+Coffee_chain[[#This Row],[Cogs]]+Coffee_chain[[#This Row],[Marketing]]</f>
        <v>395</v>
      </c>
      <c r="R918" s="10">
        <f>(SUM(Coffee_chain[[#This Row],[Profit]])/SUM(Coffee_chain[[#This Row],[Sales]]))</f>
        <v>0.31171548117154813</v>
      </c>
      <c r="S918">
        <f>Coffee_chain[[#This Row],[Target COGS]]-Coffee_chain[[#This Row],[Cogs]]</f>
        <v>-129</v>
      </c>
      <c r="T918" s="13">
        <f>Coffee_chain[[#This Row],[Target Profit]]-Coffee_chain[[#This Row],[Profit]]</f>
        <v>-69</v>
      </c>
      <c r="U918">
        <f>Coffee_chain[[#This Row],[Target Sales]]-Coffee_chain[[#This Row],[Sales]]</f>
        <v>-248</v>
      </c>
      <c r="V918" s="42"/>
    </row>
    <row r="919" spans="1:22" ht="14.25" customHeight="1" x14ac:dyDescent="0.3">
      <c r="A919" s="1">
        <v>702</v>
      </c>
      <c r="B919" s="1">
        <v>255</v>
      </c>
      <c r="C919" s="2">
        <v>41183</v>
      </c>
      <c r="D919" s="1" t="s">
        <v>32</v>
      </c>
      <c r="E919" s="1" t="s">
        <v>29</v>
      </c>
      <c r="F919" s="1">
        <v>96</v>
      </c>
      <c r="G919" s="1" t="s">
        <v>18</v>
      </c>
      <c r="H919" s="1" t="s">
        <v>26</v>
      </c>
      <c r="I919" s="1" t="s">
        <v>30</v>
      </c>
      <c r="J919" s="1">
        <v>-363</v>
      </c>
      <c r="K919" s="1">
        <v>21</v>
      </c>
      <c r="L919" s="1" t="s">
        <v>41</v>
      </c>
      <c r="M919" s="1">
        <v>110</v>
      </c>
      <c r="N919" s="1">
        <v>-170</v>
      </c>
      <c r="O919" s="1">
        <v>0</v>
      </c>
      <c r="P919" s="1">
        <v>129</v>
      </c>
      <c r="Q919" s="9">
        <f>Coffee_chain[[#This Row],[Other Expenses]]+Coffee_chain[[#This Row],[Cogs]]+Coffee_chain[[#This Row],[Marketing]]</f>
        <v>480</v>
      </c>
      <c r="R919" s="10">
        <f>(SUM(Coffee_chain[[#This Row],[Profit]])/SUM(Coffee_chain[[#This Row],[Sales]]))</f>
        <v>-17.285714285714285</v>
      </c>
      <c r="S919">
        <f>Coffee_chain[[#This Row],[Target COGS]]-Coffee_chain[[#This Row],[Cogs]]</f>
        <v>-145</v>
      </c>
      <c r="T919" s="13">
        <f>Coffee_chain[[#This Row],[Target Profit]]-Coffee_chain[[#This Row],[Profit]]</f>
        <v>193</v>
      </c>
      <c r="U919">
        <f>Coffee_chain[[#This Row],[Target Sales]]-Coffee_chain[[#This Row],[Sales]]</f>
        <v>-21</v>
      </c>
      <c r="V919" s="42"/>
    </row>
    <row r="920" spans="1:22" ht="14.25" customHeight="1" x14ac:dyDescent="0.3">
      <c r="A920" s="1">
        <v>435</v>
      </c>
      <c r="B920" s="1">
        <v>25</v>
      </c>
      <c r="C920" s="2">
        <v>41183</v>
      </c>
      <c r="D920" s="1" t="s">
        <v>32</v>
      </c>
      <c r="E920" s="1" t="s">
        <v>29</v>
      </c>
      <c r="F920" s="1">
        <v>9</v>
      </c>
      <c r="G920" s="1" t="s">
        <v>18</v>
      </c>
      <c r="H920" s="1" t="s">
        <v>26</v>
      </c>
      <c r="I920" s="1" t="s">
        <v>30</v>
      </c>
      <c r="J920" s="1">
        <v>-12</v>
      </c>
      <c r="K920" s="1">
        <v>56</v>
      </c>
      <c r="L920" s="1" t="s">
        <v>42</v>
      </c>
      <c r="M920" s="1">
        <v>0</v>
      </c>
      <c r="N920" s="1">
        <v>10</v>
      </c>
      <c r="O920" s="1">
        <v>20</v>
      </c>
      <c r="P920" s="1">
        <v>43</v>
      </c>
      <c r="Q920" s="9">
        <f>Coffee_chain[[#This Row],[Other Expenses]]+Coffee_chain[[#This Row],[Cogs]]+Coffee_chain[[#This Row],[Marketing]]</f>
        <v>77</v>
      </c>
      <c r="R920" s="10">
        <f>(SUM(Coffee_chain[[#This Row],[Profit]])/SUM(Coffee_chain[[#This Row],[Sales]]))</f>
        <v>-0.21428571428571427</v>
      </c>
      <c r="S920">
        <f>Coffee_chain[[#This Row],[Target COGS]]-Coffee_chain[[#This Row],[Cogs]]</f>
        <v>-25</v>
      </c>
      <c r="T920" s="13">
        <f>Coffee_chain[[#This Row],[Target Profit]]-Coffee_chain[[#This Row],[Profit]]</f>
        <v>22</v>
      </c>
      <c r="U920">
        <f>Coffee_chain[[#This Row],[Target Sales]]-Coffee_chain[[#This Row],[Sales]]</f>
        <v>-36</v>
      </c>
      <c r="V920" s="42"/>
    </row>
    <row r="921" spans="1:22" ht="14.25" customHeight="1" x14ac:dyDescent="0.3">
      <c r="A921" s="1">
        <v>909</v>
      </c>
      <c r="B921" s="1">
        <v>173</v>
      </c>
      <c r="C921" s="2">
        <v>41214</v>
      </c>
      <c r="D921" s="1" t="s">
        <v>16</v>
      </c>
      <c r="E921" s="1" t="s">
        <v>29</v>
      </c>
      <c r="F921" s="1">
        <v>57</v>
      </c>
      <c r="G921" s="1" t="s">
        <v>33</v>
      </c>
      <c r="H921" s="1" t="s">
        <v>38</v>
      </c>
      <c r="I921" s="1" t="s">
        <v>39</v>
      </c>
      <c r="J921" s="1">
        <v>-127</v>
      </c>
      <c r="K921" s="1">
        <v>146</v>
      </c>
      <c r="L921" s="1" t="s">
        <v>31</v>
      </c>
      <c r="M921" s="1">
        <v>200</v>
      </c>
      <c r="N921" s="1">
        <v>-130</v>
      </c>
      <c r="O921" s="1">
        <v>170</v>
      </c>
      <c r="P921" s="1">
        <v>100</v>
      </c>
      <c r="Q921" s="9">
        <f>Coffee_chain[[#This Row],[Other Expenses]]+Coffee_chain[[#This Row],[Cogs]]+Coffee_chain[[#This Row],[Marketing]]</f>
        <v>330</v>
      </c>
      <c r="R921" s="10">
        <f>(SUM(Coffee_chain[[#This Row],[Profit]])/SUM(Coffee_chain[[#This Row],[Sales]]))</f>
        <v>-0.86986301369863017</v>
      </c>
      <c r="S921">
        <f>Coffee_chain[[#This Row],[Target COGS]]-Coffee_chain[[#This Row],[Cogs]]</f>
        <v>27</v>
      </c>
      <c r="T921" s="13">
        <f>Coffee_chain[[#This Row],[Target Profit]]-Coffee_chain[[#This Row],[Profit]]</f>
        <v>-3</v>
      </c>
      <c r="U921">
        <f>Coffee_chain[[#This Row],[Target Sales]]-Coffee_chain[[#This Row],[Sales]]</f>
        <v>24</v>
      </c>
      <c r="V921" s="42"/>
    </row>
    <row r="922" spans="1:22" ht="14.25" customHeight="1" x14ac:dyDescent="0.3">
      <c r="A922" s="1">
        <v>707</v>
      </c>
      <c r="B922" s="1">
        <v>228</v>
      </c>
      <c r="C922" s="2">
        <v>41214</v>
      </c>
      <c r="D922" s="1" t="s">
        <v>16</v>
      </c>
      <c r="E922" s="1" t="s">
        <v>29</v>
      </c>
      <c r="F922" s="1">
        <v>75</v>
      </c>
      <c r="G922" s="1" t="s">
        <v>33</v>
      </c>
      <c r="H922" s="1" t="s">
        <v>34</v>
      </c>
      <c r="I922" s="1" t="s">
        <v>35</v>
      </c>
      <c r="J922" s="1">
        <v>197</v>
      </c>
      <c r="K922" s="1">
        <v>532</v>
      </c>
      <c r="L922" s="1" t="s">
        <v>31</v>
      </c>
      <c r="M922" s="1">
        <v>220</v>
      </c>
      <c r="N922" s="1">
        <v>190</v>
      </c>
      <c r="O922" s="1">
        <v>510</v>
      </c>
      <c r="P922" s="1">
        <v>107</v>
      </c>
      <c r="Q922" s="9">
        <f>Coffee_chain[[#This Row],[Other Expenses]]+Coffee_chain[[#This Row],[Cogs]]+Coffee_chain[[#This Row],[Marketing]]</f>
        <v>410</v>
      </c>
      <c r="R922" s="10">
        <f>(SUM(Coffee_chain[[#This Row],[Profit]])/SUM(Coffee_chain[[#This Row],[Sales]]))</f>
        <v>0.37030075187969924</v>
      </c>
      <c r="S922">
        <f>Coffee_chain[[#This Row],[Target COGS]]-Coffee_chain[[#This Row],[Cogs]]</f>
        <v>-8</v>
      </c>
      <c r="T922" s="13">
        <f>Coffee_chain[[#This Row],[Target Profit]]-Coffee_chain[[#This Row],[Profit]]</f>
        <v>-7</v>
      </c>
      <c r="U922">
        <f>Coffee_chain[[#This Row],[Target Sales]]-Coffee_chain[[#This Row],[Sales]]</f>
        <v>-22</v>
      </c>
      <c r="V922" s="42"/>
    </row>
    <row r="923" spans="1:22" ht="14.25" customHeight="1" x14ac:dyDescent="0.3">
      <c r="A923" s="1">
        <v>619</v>
      </c>
      <c r="B923" s="1">
        <v>113</v>
      </c>
      <c r="C923" s="2">
        <v>41214</v>
      </c>
      <c r="D923" s="1" t="s">
        <v>16</v>
      </c>
      <c r="E923" s="1" t="s">
        <v>29</v>
      </c>
      <c r="F923" s="1">
        <v>36</v>
      </c>
      <c r="G923" s="1" t="s">
        <v>33</v>
      </c>
      <c r="H923" s="1" t="s">
        <v>38</v>
      </c>
      <c r="I923" s="1" t="s">
        <v>43</v>
      </c>
      <c r="J923" s="1">
        <v>-56</v>
      </c>
      <c r="K923" s="1">
        <v>116</v>
      </c>
      <c r="L923" s="1" t="s">
        <v>31</v>
      </c>
      <c r="M923" s="1">
        <v>130</v>
      </c>
      <c r="N923" s="1">
        <v>-50</v>
      </c>
      <c r="O923" s="1">
        <v>130</v>
      </c>
      <c r="P923" s="1">
        <v>59</v>
      </c>
      <c r="Q923" s="9">
        <f>Coffee_chain[[#This Row],[Other Expenses]]+Coffee_chain[[#This Row],[Cogs]]+Coffee_chain[[#This Row],[Marketing]]</f>
        <v>208</v>
      </c>
      <c r="R923" s="10">
        <f>(SUM(Coffee_chain[[#This Row],[Profit]])/SUM(Coffee_chain[[#This Row],[Sales]]))</f>
        <v>-0.48275862068965519</v>
      </c>
      <c r="S923">
        <f>Coffee_chain[[#This Row],[Target COGS]]-Coffee_chain[[#This Row],[Cogs]]</f>
        <v>17</v>
      </c>
      <c r="T923" s="13">
        <f>Coffee_chain[[#This Row],[Target Profit]]-Coffee_chain[[#This Row],[Profit]]</f>
        <v>6</v>
      </c>
      <c r="U923">
        <f>Coffee_chain[[#This Row],[Target Sales]]-Coffee_chain[[#This Row],[Sales]]</f>
        <v>14</v>
      </c>
      <c r="V923" s="42"/>
    </row>
    <row r="924" spans="1:22" ht="14.25" customHeight="1" x14ac:dyDescent="0.3">
      <c r="A924" s="1">
        <v>951</v>
      </c>
      <c r="B924" s="1">
        <v>249</v>
      </c>
      <c r="C924" s="2">
        <v>41214</v>
      </c>
      <c r="D924" s="1" t="s">
        <v>16</v>
      </c>
      <c r="E924" s="1" t="s">
        <v>29</v>
      </c>
      <c r="F924" s="1">
        <v>87</v>
      </c>
      <c r="G924" s="1" t="s">
        <v>33</v>
      </c>
      <c r="H924" s="1" t="s">
        <v>38</v>
      </c>
      <c r="I924" s="1" t="s">
        <v>45</v>
      </c>
      <c r="J924" s="1">
        <v>235</v>
      </c>
      <c r="K924" s="1">
        <v>623</v>
      </c>
      <c r="L924" s="1" t="s">
        <v>31</v>
      </c>
      <c r="M924" s="1">
        <v>290</v>
      </c>
      <c r="N924" s="1">
        <v>310</v>
      </c>
      <c r="O924" s="1">
        <v>740</v>
      </c>
      <c r="P924" s="1">
        <v>139</v>
      </c>
      <c r="Q924" s="9">
        <f>Coffee_chain[[#This Row],[Other Expenses]]+Coffee_chain[[#This Row],[Cogs]]+Coffee_chain[[#This Row],[Marketing]]</f>
        <v>475</v>
      </c>
      <c r="R924" s="10">
        <f>(SUM(Coffee_chain[[#This Row],[Profit]])/SUM(Coffee_chain[[#This Row],[Sales]]))</f>
        <v>0.37720706260032105</v>
      </c>
      <c r="S924">
        <f>Coffee_chain[[#This Row],[Target COGS]]-Coffee_chain[[#This Row],[Cogs]]</f>
        <v>41</v>
      </c>
      <c r="T924" s="13">
        <f>Coffee_chain[[#This Row],[Target Profit]]-Coffee_chain[[#This Row],[Profit]]</f>
        <v>75</v>
      </c>
      <c r="U924">
        <f>Coffee_chain[[#This Row],[Target Sales]]-Coffee_chain[[#This Row],[Sales]]</f>
        <v>117</v>
      </c>
      <c r="V924" s="42"/>
    </row>
    <row r="925" spans="1:22" ht="14.25" customHeight="1" x14ac:dyDescent="0.3">
      <c r="A925" s="1">
        <v>559</v>
      </c>
      <c r="B925" s="1">
        <v>211</v>
      </c>
      <c r="C925" s="2">
        <v>41214</v>
      </c>
      <c r="D925" s="1" t="s">
        <v>16</v>
      </c>
      <c r="E925" s="1" t="s">
        <v>29</v>
      </c>
      <c r="F925" s="1">
        <v>59</v>
      </c>
      <c r="G925" s="1" t="s">
        <v>33</v>
      </c>
      <c r="H925" s="1" t="s">
        <v>34</v>
      </c>
      <c r="I925" s="1" t="s">
        <v>47</v>
      </c>
      <c r="J925" s="1">
        <v>129</v>
      </c>
      <c r="K925" s="1">
        <v>423</v>
      </c>
      <c r="L925" s="1" t="s">
        <v>31</v>
      </c>
      <c r="M925" s="1">
        <v>200</v>
      </c>
      <c r="N925" s="1">
        <v>140</v>
      </c>
      <c r="O925" s="1">
        <v>410</v>
      </c>
      <c r="P925" s="1">
        <v>83</v>
      </c>
      <c r="Q925" s="9">
        <f>Coffee_chain[[#This Row],[Other Expenses]]+Coffee_chain[[#This Row],[Cogs]]+Coffee_chain[[#This Row],[Marketing]]</f>
        <v>353</v>
      </c>
      <c r="R925" s="10">
        <f>(SUM(Coffee_chain[[#This Row],[Profit]])/SUM(Coffee_chain[[#This Row],[Sales]]))</f>
        <v>0.30496453900709219</v>
      </c>
      <c r="S925">
        <f>Coffee_chain[[#This Row],[Target COGS]]-Coffee_chain[[#This Row],[Cogs]]</f>
        <v>-11</v>
      </c>
      <c r="T925" s="13">
        <f>Coffee_chain[[#This Row],[Target Profit]]-Coffee_chain[[#This Row],[Profit]]</f>
        <v>11</v>
      </c>
      <c r="U925">
        <f>Coffee_chain[[#This Row],[Target Sales]]-Coffee_chain[[#This Row],[Sales]]</f>
        <v>-13</v>
      </c>
      <c r="V925" s="42"/>
    </row>
    <row r="926" spans="1:22" ht="14.25" customHeight="1" x14ac:dyDescent="0.3">
      <c r="A926" s="1">
        <v>818</v>
      </c>
      <c r="B926" s="1">
        <v>121</v>
      </c>
      <c r="C926" s="2">
        <v>41214</v>
      </c>
      <c r="D926" s="1" t="s">
        <v>16</v>
      </c>
      <c r="E926" s="1" t="s">
        <v>29</v>
      </c>
      <c r="F926" s="1">
        <v>109</v>
      </c>
      <c r="G926" s="1" t="s">
        <v>33</v>
      </c>
      <c r="H926" s="1" t="s">
        <v>34</v>
      </c>
      <c r="I926" s="1" t="s">
        <v>46</v>
      </c>
      <c r="J926" s="1">
        <v>26</v>
      </c>
      <c r="K926" s="1">
        <v>289</v>
      </c>
      <c r="L926" s="1" t="s">
        <v>31</v>
      </c>
      <c r="M926" s="1">
        <v>110</v>
      </c>
      <c r="N926" s="1">
        <v>40</v>
      </c>
      <c r="O926" s="1">
        <v>280</v>
      </c>
      <c r="P926" s="1">
        <v>142</v>
      </c>
      <c r="Q926" s="9">
        <f>Coffee_chain[[#This Row],[Other Expenses]]+Coffee_chain[[#This Row],[Cogs]]+Coffee_chain[[#This Row],[Marketing]]</f>
        <v>372</v>
      </c>
      <c r="R926" s="10">
        <f>(SUM(Coffee_chain[[#This Row],[Profit]])/SUM(Coffee_chain[[#This Row],[Sales]]))</f>
        <v>8.9965397923875437E-2</v>
      </c>
      <c r="S926">
        <f>Coffee_chain[[#This Row],[Target COGS]]-Coffee_chain[[#This Row],[Cogs]]</f>
        <v>-11</v>
      </c>
      <c r="T926" s="13">
        <f>Coffee_chain[[#This Row],[Target Profit]]-Coffee_chain[[#This Row],[Profit]]</f>
        <v>14</v>
      </c>
      <c r="U926">
        <f>Coffee_chain[[#This Row],[Target Sales]]-Coffee_chain[[#This Row],[Sales]]</f>
        <v>-9</v>
      </c>
      <c r="V926" s="42"/>
    </row>
    <row r="927" spans="1:22" ht="14.25" customHeight="1" x14ac:dyDescent="0.3">
      <c r="A927" s="1">
        <v>213</v>
      </c>
      <c r="B927" s="1">
        <v>81</v>
      </c>
      <c r="C927" s="2">
        <v>41214</v>
      </c>
      <c r="D927" s="1" t="s">
        <v>16</v>
      </c>
      <c r="E927" s="1" t="s">
        <v>29</v>
      </c>
      <c r="F927" s="1">
        <v>22</v>
      </c>
      <c r="G927" s="1" t="s">
        <v>18</v>
      </c>
      <c r="H927" s="1" t="s">
        <v>19</v>
      </c>
      <c r="I927" s="1" t="s">
        <v>50</v>
      </c>
      <c r="J927" s="1">
        <v>84</v>
      </c>
      <c r="K927" s="1">
        <v>198</v>
      </c>
      <c r="L927" s="1" t="s">
        <v>31</v>
      </c>
      <c r="M927" s="1">
        <v>70</v>
      </c>
      <c r="N927" s="1">
        <v>80</v>
      </c>
      <c r="O927" s="1">
        <v>180</v>
      </c>
      <c r="P927" s="1">
        <v>33</v>
      </c>
      <c r="Q927" s="9">
        <f>Coffee_chain[[#This Row],[Other Expenses]]+Coffee_chain[[#This Row],[Cogs]]+Coffee_chain[[#This Row],[Marketing]]</f>
        <v>136</v>
      </c>
      <c r="R927" s="10">
        <f>(SUM(Coffee_chain[[#This Row],[Profit]])/SUM(Coffee_chain[[#This Row],[Sales]]))</f>
        <v>0.42424242424242425</v>
      </c>
      <c r="S927">
        <f>Coffee_chain[[#This Row],[Target COGS]]-Coffee_chain[[#This Row],[Cogs]]</f>
        <v>-11</v>
      </c>
      <c r="T927" s="13">
        <f>Coffee_chain[[#This Row],[Target Profit]]-Coffee_chain[[#This Row],[Profit]]</f>
        <v>-4</v>
      </c>
      <c r="U927">
        <f>Coffee_chain[[#This Row],[Target Sales]]-Coffee_chain[[#This Row],[Sales]]</f>
        <v>-18</v>
      </c>
      <c r="V927" s="42"/>
    </row>
    <row r="928" spans="1:22" ht="14.25" customHeight="1" x14ac:dyDescent="0.3">
      <c r="A928" s="1">
        <v>213</v>
      </c>
      <c r="B928" s="1">
        <v>225</v>
      </c>
      <c r="C928" s="2">
        <v>41214</v>
      </c>
      <c r="D928" s="1" t="s">
        <v>16</v>
      </c>
      <c r="E928" s="1" t="s">
        <v>29</v>
      </c>
      <c r="F928" s="1">
        <v>69</v>
      </c>
      <c r="G928" s="1" t="s">
        <v>18</v>
      </c>
      <c r="H928" s="1" t="s">
        <v>19</v>
      </c>
      <c r="I928" s="1" t="s">
        <v>20</v>
      </c>
      <c r="J928" s="1">
        <v>174</v>
      </c>
      <c r="K928" s="1">
        <v>490</v>
      </c>
      <c r="L928" s="1" t="s">
        <v>31</v>
      </c>
      <c r="M928" s="1">
        <v>210</v>
      </c>
      <c r="N928" s="1">
        <v>160</v>
      </c>
      <c r="O928" s="1">
        <v>450</v>
      </c>
      <c r="P928" s="1">
        <v>91</v>
      </c>
      <c r="Q928" s="9">
        <f>Coffee_chain[[#This Row],[Other Expenses]]+Coffee_chain[[#This Row],[Cogs]]+Coffee_chain[[#This Row],[Marketing]]</f>
        <v>385</v>
      </c>
      <c r="R928" s="10">
        <f>(SUM(Coffee_chain[[#This Row],[Profit]])/SUM(Coffee_chain[[#This Row],[Sales]]))</f>
        <v>0.35510204081632651</v>
      </c>
      <c r="S928">
        <f>Coffee_chain[[#This Row],[Target COGS]]-Coffee_chain[[#This Row],[Cogs]]</f>
        <v>-15</v>
      </c>
      <c r="T928" s="13">
        <f>Coffee_chain[[#This Row],[Target Profit]]-Coffee_chain[[#This Row],[Profit]]</f>
        <v>-14</v>
      </c>
      <c r="U928">
        <f>Coffee_chain[[#This Row],[Target Sales]]-Coffee_chain[[#This Row],[Sales]]</f>
        <v>-40</v>
      </c>
      <c r="V928" s="42"/>
    </row>
    <row r="929" spans="1:22" ht="14.25" customHeight="1" x14ac:dyDescent="0.3">
      <c r="A929" s="1">
        <v>213</v>
      </c>
      <c r="B929" s="1">
        <v>118</v>
      </c>
      <c r="C929" s="2">
        <v>41214</v>
      </c>
      <c r="D929" s="1" t="s">
        <v>16</v>
      </c>
      <c r="E929" s="1" t="s">
        <v>29</v>
      </c>
      <c r="F929" s="1">
        <v>33</v>
      </c>
      <c r="G929" s="1" t="s">
        <v>18</v>
      </c>
      <c r="H929" s="1" t="s">
        <v>26</v>
      </c>
      <c r="I929" s="1" t="s">
        <v>27</v>
      </c>
      <c r="J929" s="1">
        <v>128</v>
      </c>
      <c r="K929" s="1">
        <v>290</v>
      </c>
      <c r="L929" s="1" t="s">
        <v>31</v>
      </c>
      <c r="M929" s="1">
        <v>80</v>
      </c>
      <c r="N929" s="1">
        <v>110</v>
      </c>
      <c r="O929" s="1">
        <v>210</v>
      </c>
      <c r="P929" s="1">
        <v>44</v>
      </c>
      <c r="Q929" s="9">
        <f>Coffee_chain[[#This Row],[Other Expenses]]+Coffee_chain[[#This Row],[Cogs]]+Coffee_chain[[#This Row],[Marketing]]</f>
        <v>195</v>
      </c>
      <c r="R929" s="10">
        <f>(SUM(Coffee_chain[[#This Row],[Profit]])/SUM(Coffee_chain[[#This Row],[Sales]]))</f>
        <v>0.44137931034482758</v>
      </c>
      <c r="S929">
        <f>Coffee_chain[[#This Row],[Target COGS]]-Coffee_chain[[#This Row],[Cogs]]</f>
        <v>-38</v>
      </c>
      <c r="T929" s="13">
        <f>Coffee_chain[[#This Row],[Target Profit]]-Coffee_chain[[#This Row],[Profit]]</f>
        <v>-18</v>
      </c>
      <c r="U929">
        <f>Coffee_chain[[#This Row],[Target Sales]]-Coffee_chain[[#This Row],[Sales]]</f>
        <v>-80</v>
      </c>
      <c r="V929" s="42"/>
    </row>
    <row r="930" spans="1:22" ht="14.25" customHeight="1" x14ac:dyDescent="0.3">
      <c r="A930" s="1">
        <v>801</v>
      </c>
      <c r="B930" s="1">
        <v>82</v>
      </c>
      <c r="C930" s="2">
        <v>41214</v>
      </c>
      <c r="D930" s="1" t="s">
        <v>32</v>
      </c>
      <c r="E930" s="1" t="s">
        <v>29</v>
      </c>
      <c r="F930" s="1">
        <v>31</v>
      </c>
      <c r="G930" s="1" t="s">
        <v>33</v>
      </c>
      <c r="H930" s="1" t="s">
        <v>38</v>
      </c>
      <c r="I930" s="1" t="s">
        <v>39</v>
      </c>
      <c r="J930" s="1">
        <v>38</v>
      </c>
      <c r="K930" s="1">
        <v>184</v>
      </c>
      <c r="L930" s="1" t="s">
        <v>42</v>
      </c>
      <c r="M930" s="1">
        <v>90</v>
      </c>
      <c r="N930" s="1">
        <v>60</v>
      </c>
      <c r="O930" s="1">
        <v>210</v>
      </c>
      <c r="P930" s="1">
        <v>64</v>
      </c>
      <c r="Q930" s="9">
        <f>Coffee_chain[[#This Row],[Other Expenses]]+Coffee_chain[[#This Row],[Cogs]]+Coffee_chain[[#This Row],[Marketing]]</f>
        <v>177</v>
      </c>
      <c r="R930" s="10">
        <f>(SUM(Coffee_chain[[#This Row],[Profit]])/SUM(Coffee_chain[[#This Row],[Sales]]))</f>
        <v>0.20652173913043478</v>
      </c>
      <c r="S930">
        <f>Coffee_chain[[#This Row],[Target COGS]]-Coffee_chain[[#This Row],[Cogs]]</f>
        <v>8</v>
      </c>
      <c r="T930" s="13">
        <f>Coffee_chain[[#This Row],[Target Profit]]-Coffee_chain[[#This Row],[Profit]]</f>
        <v>22</v>
      </c>
      <c r="U930">
        <f>Coffee_chain[[#This Row],[Target Sales]]-Coffee_chain[[#This Row],[Sales]]</f>
        <v>26</v>
      </c>
      <c r="V930" s="42"/>
    </row>
    <row r="931" spans="1:22" ht="14.25" customHeight="1" x14ac:dyDescent="0.3">
      <c r="A931" s="1">
        <v>253</v>
      </c>
      <c r="B931" s="1">
        <v>94</v>
      </c>
      <c r="C931" s="2">
        <v>41214</v>
      </c>
      <c r="D931" s="1" t="s">
        <v>32</v>
      </c>
      <c r="E931" s="1" t="s">
        <v>29</v>
      </c>
      <c r="F931" s="1">
        <v>85</v>
      </c>
      <c r="G931" s="1" t="s">
        <v>33</v>
      </c>
      <c r="H931" s="1" t="s">
        <v>38</v>
      </c>
      <c r="I931" s="1" t="s">
        <v>39</v>
      </c>
      <c r="J931" s="1">
        <v>16</v>
      </c>
      <c r="K931" s="1">
        <v>224</v>
      </c>
      <c r="L931" s="1" t="s">
        <v>53</v>
      </c>
      <c r="M931" s="1">
        <v>110</v>
      </c>
      <c r="N931" s="1">
        <v>40</v>
      </c>
      <c r="O931" s="1">
        <v>260</v>
      </c>
      <c r="P931" s="1">
        <v>114</v>
      </c>
      <c r="Q931" s="9">
        <f>Coffee_chain[[#This Row],[Other Expenses]]+Coffee_chain[[#This Row],[Cogs]]+Coffee_chain[[#This Row],[Marketing]]</f>
        <v>293</v>
      </c>
      <c r="R931" s="10">
        <f>(SUM(Coffee_chain[[#This Row],[Profit]])/SUM(Coffee_chain[[#This Row],[Sales]]))</f>
        <v>7.1428571428571425E-2</v>
      </c>
      <c r="S931">
        <f>Coffee_chain[[#This Row],[Target COGS]]-Coffee_chain[[#This Row],[Cogs]]</f>
        <v>16</v>
      </c>
      <c r="T931" s="13">
        <f>Coffee_chain[[#This Row],[Target Profit]]-Coffee_chain[[#This Row],[Profit]]</f>
        <v>24</v>
      </c>
      <c r="U931">
        <f>Coffee_chain[[#This Row],[Target Sales]]-Coffee_chain[[#This Row],[Sales]]</f>
        <v>36</v>
      </c>
      <c r="V931" s="42"/>
    </row>
    <row r="932" spans="1:22" ht="14.25" customHeight="1" x14ac:dyDescent="0.3">
      <c r="A932" s="1">
        <v>503</v>
      </c>
      <c r="B932" s="1">
        <v>181</v>
      </c>
      <c r="C932" s="2">
        <v>41214</v>
      </c>
      <c r="D932" s="1" t="s">
        <v>32</v>
      </c>
      <c r="E932" s="1" t="s">
        <v>29</v>
      </c>
      <c r="F932" s="1">
        <v>50</v>
      </c>
      <c r="G932" s="1" t="s">
        <v>33</v>
      </c>
      <c r="H932" s="1" t="s">
        <v>34</v>
      </c>
      <c r="I932" s="1" t="s">
        <v>35</v>
      </c>
      <c r="J932" s="1">
        <v>108</v>
      </c>
      <c r="K932" s="1">
        <v>363</v>
      </c>
      <c r="L932" s="1" t="s">
        <v>49</v>
      </c>
      <c r="M932" s="1">
        <v>170</v>
      </c>
      <c r="N932" s="1">
        <v>120</v>
      </c>
      <c r="O932" s="1">
        <v>350</v>
      </c>
      <c r="P932" s="1">
        <v>74</v>
      </c>
      <c r="Q932" s="9">
        <f>Coffee_chain[[#This Row],[Other Expenses]]+Coffee_chain[[#This Row],[Cogs]]+Coffee_chain[[#This Row],[Marketing]]</f>
        <v>305</v>
      </c>
      <c r="R932" s="10">
        <f>(SUM(Coffee_chain[[#This Row],[Profit]])/SUM(Coffee_chain[[#This Row],[Sales]]))</f>
        <v>0.2975206611570248</v>
      </c>
      <c r="S932">
        <f>Coffee_chain[[#This Row],[Target COGS]]-Coffee_chain[[#This Row],[Cogs]]</f>
        <v>-11</v>
      </c>
      <c r="T932" s="13">
        <f>Coffee_chain[[#This Row],[Target Profit]]-Coffee_chain[[#This Row],[Profit]]</f>
        <v>12</v>
      </c>
      <c r="U932">
        <f>Coffee_chain[[#This Row],[Target Sales]]-Coffee_chain[[#This Row],[Sales]]</f>
        <v>-13</v>
      </c>
      <c r="V932" s="42"/>
    </row>
    <row r="933" spans="1:22" ht="14.25" customHeight="1" x14ac:dyDescent="0.3">
      <c r="A933" s="1">
        <v>801</v>
      </c>
      <c r="B933" s="1">
        <v>69</v>
      </c>
      <c r="C933" s="2">
        <v>41214</v>
      </c>
      <c r="D933" s="1" t="s">
        <v>32</v>
      </c>
      <c r="E933" s="1" t="s">
        <v>29</v>
      </c>
      <c r="F933" s="1">
        <v>21</v>
      </c>
      <c r="G933" s="1" t="s">
        <v>33</v>
      </c>
      <c r="H933" s="1" t="s">
        <v>38</v>
      </c>
      <c r="I933" s="1" t="s">
        <v>43</v>
      </c>
      <c r="J933" s="1">
        <v>39</v>
      </c>
      <c r="K933" s="1">
        <v>150</v>
      </c>
      <c r="L933" s="1" t="s">
        <v>42</v>
      </c>
      <c r="M933" s="1">
        <v>80</v>
      </c>
      <c r="N933" s="1">
        <v>50</v>
      </c>
      <c r="O933" s="1">
        <v>170</v>
      </c>
      <c r="P933" s="1">
        <v>42</v>
      </c>
      <c r="Q933" s="9">
        <f>Coffee_chain[[#This Row],[Other Expenses]]+Coffee_chain[[#This Row],[Cogs]]+Coffee_chain[[#This Row],[Marketing]]</f>
        <v>132</v>
      </c>
      <c r="R933" s="10">
        <f>(SUM(Coffee_chain[[#This Row],[Profit]])/SUM(Coffee_chain[[#This Row],[Sales]]))</f>
        <v>0.26</v>
      </c>
      <c r="S933">
        <f>Coffee_chain[[#This Row],[Target COGS]]-Coffee_chain[[#This Row],[Cogs]]</f>
        <v>11</v>
      </c>
      <c r="T933" s="13">
        <f>Coffee_chain[[#This Row],[Target Profit]]-Coffee_chain[[#This Row],[Profit]]</f>
        <v>11</v>
      </c>
      <c r="U933">
        <f>Coffee_chain[[#This Row],[Target Sales]]-Coffee_chain[[#This Row],[Sales]]</f>
        <v>20</v>
      </c>
      <c r="V933" s="42"/>
    </row>
    <row r="934" spans="1:22" ht="14.25" customHeight="1" x14ac:dyDescent="0.3">
      <c r="A934" s="1">
        <v>971</v>
      </c>
      <c r="B934" s="1">
        <v>53</v>
      </c>
      <c r="C934" s="2">
        <v>41214</v>
      </c>
      <c r="D934" s="1" t="s">
        <v>32</v>
      </c>
      <c r="E934" s="1" t="s">
        <v>29</v>
      </c>
      <c r="F934" s="1">
        <v>17</v>
      </c>
      <c r="G934" s="1" t="s">
        <v>33</v>
      </c>
      <c r="H934" s="1" t="s">
        <v>38</v>
      </c>
      <c r="I934" s="1" t="s">
        <v>45</v>
      </c>
      <c r="J934" s="1">
        <v>14</v>
      </c>
      <c r="K934" s="1">
        <v>128</v>
      </c>
      <c r="L934" s="1" t="s">
        <v>49</v>
      </c>
      <c r="M934" s="1">
        <v>60</v>
      </c>
      <c r="N934" s="1">
        <v>40</v>
      </c>
      <c r="O934" s="1">
        <v>150</v>
      </c>
      <c r="P934" s="1">
        <v>61</v>
      </c>
      <c r="Q934" s="9">
        <f>Coffee_chain[[#This Row],[Other Expenses]]+Coffee_chain[[#This Row],[Cogs]]+Coffee_chain[[#This Row],[Marketing]]</f>
        <v>131</v>
      </c>
      <c r="R934" s="10">
        <f>(SUM(Coffee_chain[[#This Row],[Profit]])/SUM(Coffee_chain[[#This Row],[Sales]]))</f>
        <v>0.109375</v>
      </c>
      <c r="S934">
        <f>Coffee_chain[[#This Row],[Target COGS]]-Coffee_chain[[#This Row],[Cogs]]</f>
        <v>7</v>
      </c>
      <c r="T934" s="13">
        <f>Coffee_chain[[#This Row],[Target Profit]]-Coffee_chain[[#This Row],[Profit]]</f>
        <v>26</v>
      </c>
      <c r="U934">
        <f>Coffee_chain[[#This Row],[Target Sales]]-Coffee_chain[[#This Row],[Sales]]</f>
        <v>22</v>
      </c>
      <c r="V934" s="42"/>
    </row>
    <row r="935" spans="1:22" ht="14.25" customHeight="1" x14ac:dyDescent="0.3">
      <c r="A935" s="1">
        <v>425</v>
      </c>
      <c r="B935" s="1">
        <v>63</v>
      </c>
      <c r="C935" s="2">
        <v>41214</v>
      </c>
      <c r="D935" s="1" t="s">
        <v>32</v>
      </c>
      <c r="E935" s="1" t="s">
        <v>29</v>
      </c>
      <c r="F935" s="1">
        <v>20</v>
      </c>
      <c r="G935" s="1" t="s">
        <v>33</v>
      </c>
      <c r="H935" s="1" t="s">
        <v>38</v>
      </c>
      <c r="I935" s="1" t="s">
        <v>45</v>
      </c>
      <c r="J935" s="1">
        <v>50</v>
      </c>
      <c r="K935" s="1">
        <v>156</v>
      </c>
      <c r="L935" s="1" t="s">
        <v>53</v>
      </c>
      <c r="M935" s="1">
        <v>70</v>
      </c>
      <c r="N935" s="1">
        <v>70</v>
      </c>
      <c r="O935" s="1">
        <v>180</v>
      </c>
      <c r="P935" s="1">
        <v>43</v>
      </c>
      <c r="Q935" s="9">
        <f>Coffee_chain[[#This Row],[Other Expenses]]+Coffee_chain[[#This Row],[Cogs]]+Coffee_chain[[#This Row],[Marketing]]</f>
        <v>126</v>
      </c>
      <c r="R935" s="10">
        <f>(SUM(Coffee_chain[[#This Row],[Profit]])/SUM(Coffee_chain[[#This Row],[Sales]]))</f>
        <v>0.32051282051282054</v>
      </c>
      <c r="S935">
        <f>Coffee_chain[[#This Row],[Target COGS]]-Coffee_chain[[#This Row],[Cogs]]</f>
        <v>7</v>
      </c>
      <c r="T935" s="13">
        <f>Coffee_chain[[#This Row],[Target Profit]]-Coffee_chain[[#This Row],[Profit]]</f>
        <v>20</v>
      </c>
      <c r="U935">
        <f>Coffee_chain[[#This Row],[Target Sales]]-Coffee_chain[[#This Row],[Sales]]</f>
        <v>24</v>
      </c>
      <c r="V935" s="42"/>
    </row>
    <row r="936" spans="1:22" ht="14.25" customHeight="1" x14ac:dyDescent="0.3">
      <c r="A936" s="1">
        <v>775</v>
      </c>
      <c r="B936" s="1">
        <v>15</v>
      </c>
      <c r="C936" s="2">
        <v>41214</v>
      </c>
      <c r="D936" s="1" t="s">
        <v>32</v>
      </c>
      <c r="E936" s="1" t="s">
        <v>29</v>
      </c>
      <c r="F936" s="1">
        <v>4</v>
      </c>
      <c r="G936" s="1" t="s">
        <v>33</v>
      </c>
      <c r="H936" s="1" t="s">
        <v>34</v>
      </c>
      <c r="I936" s="1" t="s">
        <v>46</v>
      </c>
      <c r="J936" s="1">
        <v>9</v>
      </c>
      <c r="K936" s="1">
        <v>39</v>
      </c>
      <c r="L936" s="1" t="s">
        <v>41</v>
      </c>
      <c r="M936" s="1">
        <v>10</v>
      </c>
      <c r="N936" s="1">
        <v>10</v>
      </c>
      <c r="O936" s="1">
        <v>30</v>
      </c>
      <c r="P936" s="1">
        <v>15</v>
      </c>
      <c r="Q936" s="9">
        <f>Coffee_chain[[#This Row],[Other Expenses]]+Coffee_chain[[#This Row],[Cogs]]+Coffee_chain[[#This Row],[Marketing]]</f>
        <v>34</v>
      </c>
      <c r="R936" s="10">
        <f>(SUM(Coffee_chain[[#This Row],[Profit]])/SUM(Coffee_chain[[#This Row],[Sales]]))</f>
        <v>0.23076923076923078</v>
      </c>
      <c r="S936">
        <f>Coffee_chain[[#This Row],[Target COGS]]-Coffee_chain[[#This Row],[Cogs]]</f>
        <v>-5</v>
      </c>
      <c r="T936" s="13">
        <f>Coffee_chain[[#This Row],[Target Profit]]-Coffee_chain[[#This Row],[Profit]]</f>
        <v>1</v>
      </c>
      <c r="U936">
        <f>Coffee_chain[[#This Row],[Target Sales]]-Coffee_chain[[#This Row],[Sales]]</f>
        <v>-9</v>
      </c>
      <c r="V936" s="42"/>
    </row>
    <row r="937" spans="1:22" ht="14.25" customHeight="1" x14ac:dyDescent="0.3">
      <c r="A937" s="1">
        <v>435</v>
      </c>
      <c r="B937" s="1">
        <v>101</v>
      </c>
      <c r="C937" s="2">
        <v>41214</v>
      </c>
      <c r="D937" s="1" t="s">
        <v>32</v>
      </c>
      <c r="E937" s="1" t="s">
        <v>29</v>
      </c>
      <c r="F937" s="1">
        <v>33</v>
      </c>
      <c r="G937" s="1" t="s">
        <v>33</v>
      </c>
      <c r="H937" s="1" t="s">
        <v>34</v>
      </c>
      <c r="I937" s="1" t="s">
        <v>46</v>
      </c>
      <c r="J937" s="1">
        <v>85</v>
      </c>
      <c r="K937" s="1">
        <v>231</v>
      </c>
      <c r="L937" s="1" t="s">
        <v>42</v>
      </c>
      <c r="M937" s="1">
        <v>90</v>
      </c>
      <c r="N937" s="1">
        <v>90</v>
      </c>
      <c r="O937" s="1">
        <v>220</v>
      </c>
      <c r="P937" s="1">
        <v>45</v>
      </c>
      <c r="Q937" s="9">
        <f>Coffee_chain[[#This Row],[Other Expenses]]+Coffee_chain[[#This Row],[Cogs]]+Coffee_chain[[#This Row],[Marketing]]</f>
        <v>179</v>
      </c>
      <c r="R937" s="10">
        <f>(SUM(Coffee_chain[[#This Row],[Profit]])/SUM(Coffee_chain[[#This Row],[Sales]]))</f>
        <v>0.36796536796536794</v>
      </c>
      <c r="S937">
        <f>Coffee_chain[[#This Row],[Target COGS]]-Coffee_chain[[#This Row],[Cogs]]</f>
        <v>-11</v>
      </c>
      <c r="T937" s="13">
        <f>Coffee_chain[[#This Row],[Target Profit]]-Coffee_chain[[#This Row],[Profit]]</f>
        <v>5</v>
      </c>
      <c r="U937">
        <f>Coffee_chain[[#This Row],[Target Sales]]-Coffee_chain[[#This Row],[Sales]]</f>
        <v>-11</v>
      </c>
      <c r="V937" s="42"/>
    </row>
    <row r="938" spans="1:22" ht="14.25" customHeight="1" x14ac:dyDescent="0.3">
      <c r="A938" s="1">
        <v>775</v>
      </c>
      <c r="B938" s="1">
        <v>121</v>
      </c>
      <c r="C938" s="2">
        <v>41214</v>
      </c>
      <c r="D938" s="1" t="s">
        <v>32</v>
      </c>
      <c r="E938" s="1" t="s">
        <v>29</v>
      </c>
      <c r="F938" s="1">
        <v>109</v>
      </c>
      <c r="G938" s="1" t="s">
        <v>18</v>
      </c>
      <c r="H938" s="1" t="s">
        <v>19</v>
      </c>
      <c r="I938" s="1" t="s">
        <v>50</v>
      </c>
      <c r="J938" s="1">
        <v>26</v>
      </c>
      <c r="K938" s="1">
        <v>289</v>
      </c>
      <c r="L938" s="1" t="s">
        <v>41</v>
      </c>
      <c r="M938" s="1">
        <v>110</v>
      </c>
      <c r="N938" s="1">
        <v>20</v>
      </c>
      <c r="O938" s="1">
        <v>260</v>
      </c>
      <c r="P938" s="1">
        <v>142</v>
      </c>
      <c r="Q938" s="9">
        <f>Coffee_chain[[#This Row],[Other Expenses]]+Coffee_chain[[#This Row],[Cogs]]+Coffee_chain[[#This Row],[Marketing]]</f>
        <v>372</v>
      </c>
      <c r="R938" s="10">
        <f>(SUM(Coffee_chain[[#This Row],[Profit]])/SUM(Coffee_chain[[#This Row],[Sales]]))</f>
        <v>8.9965397923875437E-2</v>
      </c>
      <c r="S938">
        <f>Coffee_chain[[#This Row],[Target COGS]]-Coffee_chain[[#This Row],[Cogs]]</f>
        <v>-11</v>
      </c>
      <c r="T938" s="13">
        <f>Coffee_chain[[#This Row],[Target Profit]]-Coffee_chain[[#This Row],[Profit]]</f>
        <v>-6</v>
      </c>
      <c r="U938">
        <f>Coffee_chain[[#This Row],[Target Sales]]-Coffee_chain[[#This Row],[Sales]]</f>
        <v>-29</v>
      </c>
      <c r="V938" s="42"/>
    </row>
    <row r="939" spans="1:22" ht="14.25" customHeight="1" x14ac:dyDescent="0.3">
      <c r="A939" s="1">
        <v>206</v>
      </c>
      <c r="B939" s="1">
        <v>130</v>
      </c>
      <c r="C939" s="2">
        <v>41214</v>
      </c>
      <c r="D939" s="1" t="s">
        <v>32</v>
      </c>
      <c r="E939" s="1" t="s">
        <v>29</v>
      </c>
      <c r="F939" s="1">
        <v>42</v>
      </c>
      <c r="G939" s="1" t="s">
        <v>18</v>
      </c>
      <c r="H939" s="1" t="s">
        <v>19</v>
      </c>
      <c r="I939" s="1" t="s">
        <v>50</v>
      </c>
      <c r="J939" s="1">
        <v>122</v>
      </c>
      <c r="K939" s="1">
        <v>325</v>
      </c>
      <c r="L939" s="1" t="s">
        <v>53</v>
      </c>
      <c r="M939" s="1">
        <v>120</v>
      </c>
      <c r="N939" s="1">
        <v>120</v>
      </c>
      <c r="O939" s="1">
        <v>300</v>
      </c>
      <c r="P939" s="1">
        <v>73</v>
      </c>
      <c r="Q939" s="9">
        <f>Coffee_chain[[#This Row],[Other Expenses]]+Coffee_chain[[#This Row],[Cogs]]+Coffee_chain[[#This Row],[Marketing]]</f>
        <v>245</v>
      </c>
      <c r="R939" s="10">
        <f>(SUM(Coffee_chain[[#This Row],[Profit]])/SUM(Coffee_chain[[#This Row],[Sales]]))</f>
        <v>0.37538461538461537</v>
      </c>
      <c r="S939">
        <f>Coffee_chain[[#This Row],[Target COGS]]-Coffee_chain[[#This Row],[Cogs]]</f>
        <v>-10</v>
      </c>
      <c r="T939" s="13">
        <f>Coffee_chain[[#This Row],[Target Profit]]-Coffee_chain[[#This Row],[Profit]]</f>
        <v>-2</v>
      </c>
      <c r="U939">
        <f>Coffee_chain[[#This Row],[Target Sales]]-Coffee_chain[[#This Row],[Sales]]</f>
        <v>-25</v>
      </c>
      <c r="V939" s="42"/>
    </row>
    <row r="940" spans="1:22" ht="14.25" customHeight="1" x14ac:dyDescent="0.3">
      <c r="A940" s="1">
        <v>702</v>
      </c>
      <c r="B940" s="1">
        <v>173</v>
      </c>
      <c r="C940" s="2">
        <v>41214</v>
      </c>
      <c r="D940" s="1" t="s">
        <v>32</v>
      </c>
      <c r="E940" s="1" t="s">
        <v>29</v>
      </c>
      <c r="F940" s="1">
        <v>57</v>
      </c>
      <c r="G940" s="1" t="s">
        <v>18</v>
      </c>
      <c r="H940" s="1" t="s">
        <v>19</v>
      </c>
      <c r="I940" s="1" t="s">
        <v>20</v>
      </c>
      <c r="J940" s="1">
        <v>138</v>
      </c>
      <c r="K940" s="1">
        <v>412</v>
      </c>
      <c r="L940" s="1" t="s">
        <v>41</v>
      </c>
      <c r="M940" s="1">
        <v>160</v>
      </c>
      <c r="N940" s="1">
        <v>130</v>
      </c>
      <c r="O940" s="1">
        <v>380</v>
      </c>
      <c r="P940" s="1">
        <v>101</v>
      </c>
      <c r="Q940" s="9">
        <f>Coffee_chain[[#This Row],[Other Expenses]]+Coffee_chain[[#This Row],[Cogs]]+Coffee_chain[[#This Row],[Marketing]]</f>
        <v>331</v>
      </c>
      <c r="R940" s="10">
        <f>(SUM(Coffee_chain[[#This Row],[Profit]])/SUM(Coffee_chain[[#This Row],[Sales]]))</f>
        <v>0.33495145631067963</v>
      </c>
      <c r="S940">
        <f>Coffee_chain[[#This Row],[Target COGS]]-Coffee_chain[[#This Row],[Cogs]]</f>
        <v>-13</v>
      </c>
      <c r="T940" s="13">
        <f>Coffee_chain[[#This Row],[Target Profit]]-Coffee_chain[[#This Row],[Profit]]</f>
        <v>-8</v>
      </c>
      <c r="U940">
        <f>Coffee_chain[[#This Row],[Target Sales]]-Coffee_chain[[#This Row],[Sales]]</f>
        <v>-32</v>
      </c>
      <c r="V940" s="42"/>
    </row>
    <row r="941" spans="1:22" ht="14.25" customHeight="1" x14ac:dyDescent="0.3">
      <c r="A941" s="1">
        <v>971</v>
      </c>
      <c r="B941" s="1">
        <v>88</v>
      </c>
      <c r="C941" s="2">
        <v>41214</v>
      </c>
      <c r="D941" s="1" t="s">
        <v>32</v>
      </c>
      <c r="E941" s="1" t="s">
        <v>29</v>
      </c>
      <c r="F941" s="1">
        <v>29</v>
      </c>
      <c r="G941" s="1" t="s">
        <v>18</v>
      </c>
      <c r="H941" s="1" t="s">
        <v>19</v>
      </c>
      <c r="I941" s="1" t="s">
        <v>20</v>
      </c>
      <c r="J941" s="1">
        <v>70</v>
      </c>
      <c r="K941" s="1">
        <v>200</v>
      </c>
      <c r="L941" s="1" t="s">
        <v>49</v>
      </c>
      <c r="M941" s="1">
        <v>80</v>
      </c>
      <c r="N941" s="1">
        <v>70</v>
      </c>
      <c r="O941" s="1">
        <v>180</v>
      </c>
      <c r="P941" s="1">
        <v>42</v>
      </c>
      <c r="Q941" s="9">
        <f>Coffee_chain[[#This Row],[Other Expenses]]+Coffee_chain[[#This Row],[Cogs]]+Coffee_chain[[#This Row],[Marketing]]</f>
        <v>159</v>
      </c>
      <c r="R941" s="10">
        <f>(SUM(Coffee_chain[[#This Row],[Profit]])/SUM(Coffee_chain[[#This Row],[Sales]]))</f>
        <v>0.35</v>
      </c>
      <c r="S941">
        <f>Coffee_chain[[#This Row],[Target COGS]]-Coffee_chain[[#This Row],[Cogs]]</f>
        <v>-8</v>
      </c>
      <c r="T941" s="13">
        <f>Coffee_chain[[#This Row],[Target Profit]]-Coffee_chain[[#This Row],[Profit]]</f>
        <v>0</v>
      </c>
      <c r="U941">
        <f>Coffee_chain[[#This Row],[Target Sales]]-Coffee_chain[[#This Row],[Sales]]</f>
        <v>-20</v>
      </c>
      <c r="V941" s="42"/>
    </row>
    <row r="942" spans="1:22" ht="14.25" customHeight="1" x14ac:dyDescent="0.3">
      <c r="A942" s="1">
        <v>702</v>
      </c>
      <c r="B942" s="1">
        <v>113</v>
      </c>
      <c r="C942" s="2">
        <v>41214</v>
      </c>
      <c r="D942" s="1" t="s">
        <v>32</v>
      </c>
      <c r="E942" s="1" t="s">
        <v>29</v>
      </c>
      <c r="F942" s="1">
        <v>36</v>
      </c>
      <c r="G942" s="1" t="s">
        <v>18</v>
      </c>
      <c r="H942" s="1" t="s">
        <v>19</v>
      </c>
      <c r="I942" s="1" t="s">
        <v>22</v>
      </c>
      <c r="J942" s="1">
        <v>107</v>
      </c>
      <c r="K942" s="1">
        <v>278</v>
      </c>
      <c r="L942" s="1" t="s">
        <v>41</v>
      </c>
      <c r="M942" s="1">
        <v>100</v>
      </c>
      <c r="N942" s="1">
        <v>100</v>
      </c>
      <c r="O942" s="1">
        <v>250</v>
      </c>
      <c r="P942" s="1">
        <v>58</v>
      </c>
      <c r="Q942" s="9">
        <f>Coffee_chain[[#This Row],[Other Expenses]]+Coffee_chain[[#This Row],[Cogs]]+Coffee_chain[[#This Row],[Marketing]]</f>
        <v>207</v>
      </c>
      <c r="R942" s="10">
        <f>(SUM(Coffee_chain[[#This Row],[Profit]])/SUM(Coffee_chain[[#This Row],[Sales]]))</f>
        <v>0.38489208633093525</v>
      </c>
      <c r="S942">
        <f>Coffee_chain[[#This Row],[Target COGS]]-Coffee_chain[[#This Row],[Cogs]]</f>
        <v>-13</v>
      </c>
      <c r="T942" s="13">
        <f>Coffee_chain[[#This Row],[Target Profit]]-Coffee_chain[[#This Row],[Profit]]</f>
        <v>-7</v>
      </c>
      <c r="U942">
        <f>Coffee_chain[[#This Row],[Target Sales]]-Coffee_chain[[#This Row],[Sales]]</f>
        <v>-28</v>
      </c>
      <c r="V942" s="42"/>
    </row>
    <row r="943" spans="1:22" ht="14.25" customHeight="1" x14ac:dyDescent="0.3">
      <c r="A943" s="1">
        <v>702</v>
      </c>
      <c r="B943" s="1">
        <v>228</v>
      </c>
      <c r="C943" s="2">
        <v>41214</v>
      </c>
      <c r="D943" s="1" t="s">
        <v>32</v>
      </c>
      <c r="E943" s="1" t="s">
        <v>29</v>
      </c>
      <c r="F943" s="1">
        <v>75</v>
      </c>
      <c r="G943" s="1" t="s">
        <v>18</v>
      </c>
      <c r="H943" s="1" t="s">
        <v>26</v>
      </c>
      <c r="I943" s="1" t="s">
        <v>27</v>
      </c>
      <c r="J943" s="1">
        <v>196</v>
      </c>
      <c r="K943" s="1">
        <v>532</v>
      </c>
      <c r="L943" s="1" t="s">
        <v>41</v>
      </c>
      <c r="M943" s="1">
        <v>160</v>
      </c>
      <c r="N943" s="1">
        <v>140</v>
      </c>
      <c r="O943" s="1">
        <v>380</v>
      </c>
      <c r="P943" s="1">
        <v>108</v>
      </c>
      <c r="Q943" s="9">
        <f>Coffee_chain[[#This Row],[Other Expenses]]+Coffee_chain[[#This Row],[Cogs]]+Coffee_chain[[#This Row],[Marketing]]</f>
        <v>411</v>
      </c>
      <c r="R943" s="10">
        <f>(SUM(Coffee_chain[[#This Row],[Profit]])/SUM(Coffee_chain[[#This Row],[Sales]]))</f>
        <v>0.36842105263157893</v>
      </c>
      <c r="S943">
        <f>Coffee_chain[[#This Row],[Target COGS]]-Coffee_chain[[#This Row],[Cogs]]</f>
        <v>-68</v>
      </c>
      <c r="T943" s="13">
        <f>Coffee_chain[[#This Row],[Target Profit]]-Coffee_chain[[#This Row],[Profit]]</f>
        <v>-56</v>
      </c>
      <c r="U943">
        <f>Coffee_chain[[#This Row],[Target Sales]]-Coffee_chain[[#This Row],[Sales]]</f>
        <v>-152</v>
      </c>
      <c r="V943" s="42"/>
    </row>
    <row r="944" spans="1:22" ht="14.25" customHeight="1" x14ac:dyDescent="0.3">
      <c r="A944" s="1">
        <v>702</v>
      </c>
      <c r="B944" s="1">
        <v>211</v>
      </c>
      <c r="C944" s="2">
        <v>41214</v>
      </c>
      <c r="D944" s="1" t="s">
        <v>32</v>
      </c>
      <c r="E944" s="1" t="s">
        <v>29</v>
      </c>
      <c r="F944" s="1">
        <v>59</v>
      </c>
      <c r="G944" s="1" t="s">
        <v>18</v>
      </c>
      <c r="H944" s="1" t="s">
        <v>26</v>
      </c>
      <c r="I944" s="1" t="s">
        <v>54</v>
      </c>
      <c r="J944" s="1">
        <v>128</v>
      </c>
      <c r="K944" s="1">
        <v>423</v>
      </c>
      <c r="L944" s="1" t="s">
        <v>41</v>
      </c>
      <c r="M944" s="1">
        <v>150</v>
      </c>
      <c r="N944" s="1">
        <v>80</v>
      </c>
      <c r="O944" s="1">
        <v>300</v>
      </c>
      <c r="P944" s="1">
        <v>84</v>
      </c>
      <c r="Q944" s="9">
        <f>Coffee_chain[[#This Row],[Other Expenses]]+Coffee_chain[[#This Row],[Cogs]]+Coffee_chain[[#This Row],[Marketing]]</f>
        <v>354</v>
      </c>
      <c r="R944" s="10">
        <f>(SUM(Coffee_chain[[#This Row],[Profit]])/SUM(Coffee_chain[[#This Row],[Sales]]))</f>
        <v>0.30260047281323876</v>
      </c>
      <c r="S944">
        <f>Coffee_chain[[#This Row],[Target COGS]]-Coffee_chain[[#This Row],[Cogs]]</f>
        <v>-61</v>
      </c>
      <c r="T944" s="13">
        <f>Coffee_chain[[#This Row],[Target Profit]]-Coffee_chain[[#This Row],[Profit]]</f>
        <v>-48</v>
      </c>
      <c r="U944">
        <f>Coffee_chain[[#This Row],[Target Sales]]-Coffee_chain[[#This Row],[Sales]]</f>
        <v>-123</v>
      </c>
      <c r="V944" s="42"/>
    </row>
    <row r="945" spans="1:22" ht="14.25" customHeight="1" x14ac:dyDescent="0.3">
      <c r="A945" s="1">
        <v>971</v>
      </c>
      <c r="B945" s="1">
        <v>78</v>
      </c>
      <c r="C945" s="2">
        <v>41214</v>
      </c>
      <c r="D945" s="1" t="s">
        <v>32</v>
      </c>
      <c r="E945" s="1" t="s">
        <v>29</v>
      </c>
      <c r="F945" s="1">
        <v>25</v>
      </c>
      <c r="G945" s="1" t="s">
        <v>18</v>
      </c>
      <c r="H945" s="1" t="s">
        <v>26</v>
      </c>
      <c r="I945" s="1" t="s">
        <v>54</v>
      </c>
      <c r="J945" s="1">
        <v>62</v>
      </c>
      <c r="K945" s="1">
        <v>197</v>
      </c>
      <c r="L945" s="1" t="s">
        <v>49</v>
      </c>
      <c r="M945" s="1">
        <v>50</v>
      </c>
      <c r="N945" s="1">
        <v>50</v>
      </c>
      <c r="O945" s="1">
        <v>140</v>
      </c>
      <c r="P945" s="1">
        <v>57</v>
      </c>
      <c r="Q945" s="9">
        <f>Coffee_chain[[#This Row],[Other Expenses]]+Coffee_chain[[#This Row],[Cogs]]+Coffee_chain[[#This Row],[Marketing]]</f>
        <v>160</v>
      </c>
      <c r="R945" s="10">
        <f>(SUM(Coffee_chain[[#This Row],[Profit]])/SUM(Coffee_chain[[#This Row],[Sales]]))</f>
        <v>0.31472081218274112</v>
      </c>
      <c r="S945">
        <f>Coffee_chain[[#This Row],[Target COGS]]-Coffee_chain[[#This Row],[Cogs]]</f>
        <v>-28</v>
      </c>
      <c r="T945" s="13">
        <f>Coffee_chain[[#This Row],[Target Profit]]-Coffee_chain[[#This Row],[Profit]]</f>
        <v>-12</v>
      </c>
      <c r="U945">
        <f>Coffee_chain[[#This Row],[Target Sales]]-Coffee_chain[[#This Row],[Sales]]</f>
        <v>-57</v>
      </c>
      <c r="V945" s="42"/>
    </row>
    <row r="946" spans="1:22" ht="14.25" customHeight="1" x14ac:dyDescent="0.3">
      <c r="A946" s="1">
        <v>702</v>
      </c>
      <c r="B946" s="1">
        <v>245</v>
      </c>
      <c r="C946" s="2">
        <v>41214</v>
      </c>
      <c r="D946" s="1" t="s">
        <v>32</v>
      </c>
      <c r="E946" s="1" t="s">
        <v>29</v>
      </c>
      <c r="F946" s="1">
        <v>93</v>
      </c>
      <c r="G946" s="1" t="s">
        <v>18</v>
      </c>
      <c r="H946" s="1" t="s">
        <v>26</v>
      </c>
      <c r="I946" s="1" t="s">
        <v>30</v>
      </c>
      <c r="J946" s="1">
        <v>-340</v>
      </c>
      <c r="K946" s="1">
        <v>32</v>
      </c>
      <c r="L946" s="1" t="s">
        <v>41</v>
      </c>
      <c r="M946" s="1">
        <v>180</v>
      </c>
      <c r="N946" s="1">
        <v>-280</v>
      </c>
      <c r="O946" s="1">
        <v>0</v>
      </c>
      <c r="P946" s="1">
        <v>127</v>
      </c>
      <c r="Q946" s="9">
        <f>Coffee_chain[[#This Row],[Other Expenses]]+Coffee_chain[[#This Row],[Cogs]]+Coffee_chain[[#This Row],[Marketing]]</f>
        <v>465</v>
      </c>
      <c r="R946" s="10">
        <f>(SUM(Coffee_chain[[#This Row],[Profit]])/SUM(Coffee_chain[[#This Row],[Sales]]))</f>
        <v>-10.625</v>
      </c>
      <c r="S946">
        <f>Coffee_chain[[#This Row],[Target COGS]]-Coffee_chain[[#This Row],[Cogs]]</f>
        <v>-65</v>
      </c>
      <c r="T946" s="13">
        <f>Coffee_chain[[#This Row],[Target Profit]]-Coffee_chain[[#This Row],[Profit]]</f>
        <v>60</v>
      </c>
      <c r="U946">
        <f>Coffee_chain[[#This Row],[Target Sales]]-Coffee_chain[[#This Row],[Sales]]</f>
        <v>-32</v>
      </c>
      <c r="V946" s="42"/>
    </row>
    <row r="947" spans="1:22" ht="14.25" customHeight="1" x14ac:dyDescent="0.3">
      <c r="A947" s="1">
        <v>971</v>
      </c>
      <c r="B947" s="1">
        <v>102</v>
      </c>
      <c r="C947" s="2">
        <v>41214</v>
      </c>
      <c r="D947" s="1" t="s">
        <v>32</v>
      </c>
      <c r="E947" s="1" t="s">
        <v>29</v>
      </c>
      <c r="F947" s="1">
        <v>31</v>
      </c>
      <c r="G947" s="1" t="s">
        <v>18</v>
      </c>
      <c r="H947" s="1" t="s">
        <v>26</v>
      </c>
      <c r="I947" s="1" t="s">
        <v>30</v>
      </c>
      <c r="J947" s="1">
        <v>89</v>
      </c>
      <c r="K947" s="1">
        <v>245</v>
      </c>
      <c r="L947" s="1" t="s">
        <v>49</v>
      </c>
      <c r="M947" s="1">
        <v>70</v>
      </c>
      <c r="N947" s="1">
        <v>70</v>
      </c>
      <c r="O947" s="1">
        <v>170</v>
      </c>
      <c r="P947" s="1">
        <v>54</v>
      </c>
      <c r="Q947" s="9">
        <f>Coffee_chain[[#This Row],[Other Expenses]]+Coffee_chain[[#This Row],[Cogs]]+Coffee_chain[[#This Row],[Marketing]]</f>
        <v>187</v>
      </c>
      <c r="R947" s="10">
        <f>(SUM(Coffee_chain[[#This Row],[Profit]])/SUM(Coffee_chain[[#This Row],[Sales]]))</f>
        <v>0.36326530612244901</v>
      </c>
      <c r="S947">
        <f>Coffee_chain[[#This Row],[Target COGS]]-Coffee_chain[[#This Row],[Cogs]]</f>
        <v>-32</v>
      </c>
      <c r="T947" s="13">
        <f>Coffee_chain[[#This Row],[Target Profit]]-Coffee_chain[[#This Row],[Profit]]</f>
        <v>-19</v>
      </c>
      <c r="U947">
        <f>Coffee_chain[[#This Row],[Target Sales]]-Coffee_chain[[#This Row],[Sales]]</f>
        <v>-75</v>
      </c>
      <c r="V947" s="42"/>
    </row>
    <row r="948" spans="1:22" ht="14.25" customHeight="1" x14ac:dyDescent="0.3">
      <c r="A948" s="1">
        <v>714</v>
      </c>
      <c r="B948" s="1">
        <v>224</v>
      </c>
      <c r="C948" s="2">
        <v>41244</v>
      </c>
      <c r="D948" s="1" t="s">
        <v>16</v>
      </c>
      <c r="E948" s="1" t="s">
        <v>29</v>
      </c>
      <c r="F948" s="1">
        <v>73</v>
      </c>
      <c r="G948" s="1" t="s">
        <v>33</v>
      </c>
      <c r="H948" s="1" t="s">
        <v>38</v>
      </c>
      <c r="I948" s="1" t="s">
        <v>39</v>
      </c>
      <c r="J948" s="1">
        <v>-149</v>
      </c>
      <c r="K948" s="1">
        <v>192</v>
      </c>
      <c r="L948" s="1" t="s">
        <v>31</v>
      </c>
      <c r="M948" s="1">
        <v>260</v>
      </c>
      <c r="N948" s="1">
        <v>-150</v>
      </c>
      <c r="O948" s="1">
        <v>220</v>
      </c>
      <c r="P948" s="1">
        <v>117</v>
      </c>
      <c r="Q948" s="9">
        <f>Coffee_chain[[#This Row],[Other Expenses]]+Coffee_chain[[#This Row],[Cogs]]+Coffee_chain[[#This Row],[Marketing]]</f>
        <v>414</v>
      </c>
      <c r="R948" s="10">
        <f>(SUM(Coffee_chain[[#This Row],[Profit]])/SUM(Coffee_chain[[#This Row],[Sales]]))</f>
        <v>-0.77604166666666663</v>
      </c>
      <c r="S948">
        <f>Coffee_chain[[#This Row],[Target COGS]]-Coffee_chain[[#This Row],[Cogs]]</f>
        <v>36</v>
      </c>
      <c r="T948" s="13">
        <f>Coffee_chain[[#This Row],[Target Profit]]-Coffee_chain[[#This Row],[Profit]]</f>
        <v>-1</v>
      </c>
      <c r="U948">
        <f>Coffee_chain[[#This Row],[Target Sales]]-Coffee_chain[[#This Row],[Sales]]</f>
        <v>28</v>
      </c>
      <c r="V948" s="42"/>
    </row>
    <row r="949" spans="1:22" ht="14.25" customHeight="1" x14ac:dyDescent="0.3">
      <c r="A949" s="1">
        <v>209</v>
      </c>
      <c r="B949" s="1">
        <v>247</v>
      </c>
      <c r="C949" s="2">
        <v>41244</v>
      </c>
      <c r="D949" s="1" t="s">
        <v>16</v>
      </c>
      <c r="E949" s="1" t="s">
        <v>29</v>
      </c>
      <c r="F949" s="1">
        <v>81</v>
      </c>
      <c r="G949" s="1" t="s">
        <v>33</v>
      </c>
      <c r="H949" s="1" t="s">
        <v>34</v>
      </c>
      <c r="I949" s="1" t="s">
        <v>35</v>
      </c>
      <c r="J949" s="1">
        <v>216</v>
      </c>
      <c r="K949" s="1">
        <v>576</v>
      </c>
      <c r="L949" s="1" t="s">
        <v>31</v>
      </c>
      <c r="M949" s="1">
        <v>240</v>
      </c>
      <c r="N949" s="1">
        <v>210</v>
      </c>
      <c r="O949" s="1">
        <v>550</v>
      </c>
      <c r="P949" s="1">
        <v>113</v>
      </c>
      <c r="Q949" s="9">
        <f>Coffee_chain[[#This Row],[Other Expenses]]+Coffee_chain[[#This Row],[Cogs]]+Coffee_chain[[#This Row],[Marketing]]</f>
        <v>441</v>
      </c>
      <c r="R949" s="10">
        <f>(SUM(Coffee_chain[[#This Row],[Profit]])/SUM(Coffee_chain[[#This Row],[Sales]]))</f>
        <v>0.375</v>
      </c>
      <c r="S949">
        <f>Coffee_chain[[#This Row],[Target COGS]]-Coffee_chain[[#This Row],[Cogs]]</f>
        <v>-7</v>
      </c>
      <c r="T949" s="13">
        <f>Coffee_chain[[#This Row],[Target Profit]]-Coffee_chain[[#This Row],[Profit]]</f>
        <v>-6</v>
      </c>
      <c r="U949">
        <f>Coffee_chain[[#This Row],[Target Sales]]-Coffee_chain[[#This Row],[Sales]]</f>
        <v>-26</v>
      </c>
      <c r="V949" s="42"/>
    </row>
    <row r="950" spans="1:22" ht="14.25" customHeight="1" x14ac:dyDescent="0.3">
      <c r="A950" s="1">
        <v>951</v>
      </c>
      <c r="B950" s="1">
        <v>127</v>
      </c>
      <c r="C950" s="2">
        <v>41244</v>
      </c>
      <c r="D950" s="1" t="s">
        <v>16</v>
      </c>
      <c r="E950" s="1" t="s">
        <v>29</v>
      </c>
      <c r="F950" s="1">
        <v>40</v>
      </c>
      <c r="G950" s="1" t="s">
        <v>33</v>
      </c>
      <c r="H950" s="1" t="s">
        <v>38</v>
      </c>
      <c r="I950" s="1" t="s">
        <v>43</v>
      </c>
      <c r="J950" s="1">
        <v>-88</v>
      </c>
      <c r="K950" s="1">
        <v>102</v>
      </c>
      <c r="L950" s="1" t="s">
        <v>31</v>
      </c>
      <c r="M950" s="1">
        <v>150</v>
      </c>
      <c r="N950" s="1">
        <v>-90</v>
      </c>
      <c r="O950" s="1">
        <v>120</v>
      </c>
      <c r="P950" s="1">
        <v>63</v>
      </c>
      <c r="Q950" s="9">
        <f>Coffee_chain[[#This Row],[Other Expenses]]+Coffee_chain[[#This Row],[Cogs]]+Coffee_chain[[#This Row],[Marketing]]</f>
        <v>230</v>
      </c>
      <c r="R950" s="10">
        <f>(SUM(Coffee_chain[[#This Row],[Profit]])/SUM(Coffee_chain[[#This Row],[Sales]]))</f>
        <v>-0.86274509803921573</v>
      </c>
      <c r="S950">
        <f>Coffee_chain[[#This Row],[Target COGS]]-Coffee_chain[[#This Row],[Cogs]]</f>
        <v>23</v>
      </c>
      <c r="T950" s="13">
        <f>Coffee_chain[[#This Row],[Target Profit]]-Coffee_chain[[#This Row],[Profit]]</f>
        <v>-2</v>
      </c>
      <c r="U950">
        <f>Coffee_chain[[#This Row],[Target Sales]]-Coffee_chain[[#This Row],[Sales]]</f>
        <v>18</v>
      </c>
      <c r="V950" s="42"/>
    </row>
    <row r="951" spans="1:22" ht="14.25" customHeight="1" x14ac:dyDescent="0.3">
      <c r="A951" s="1">
        <v>707</v>
      </c>
      <c r="B951" s="1">
        <v>279</v>
      </c>
      <c r="C951" s="2">
        <v>41244</v>
      </c>
      <c r="D951" s="1" t="s">
        <v>16</v>
      </c>
      <c r="E951" s="1" t="s">
        <v>29</v>
      </c>
      <c r="F951" s="1">
        <v>97</v>
      </c>
      <c r="G951" s="1" t="s">
        <v>33</v>
      </c>
      <c r="H951" s="1" t="s">
        <v>38</v>
      </c>
      <c r="I951" s="1" t="s">
        <v>45</v>
      </c>
      <c r="J951" s="1">
        <v>271</v>
      </c>
      <c r="K951" s="1">
        <v>699</v>
      </c>
      <c r="L951" s="1" t="s">
        <v>31</v>
      </c>
      <c r="M951" s="1">
        <v>330</v>
      </c>
      <c r="N951" s="1">
        <v>350</v>
      </c>
      <c r="O951" s="1">
        <v>830</v>
      </c>
      <c r="P951" s="1">
        <v>149</v>
      </c>
      <c r="Q951" s="9">
        <f>Coffee_chain[[#This Row],[Other Expenses]]+Coffee_chain[[#This Row],[Cogs]]+Coffee_chain[[#This Row],[Marketing]]</f>
        <v>525</v>
      </c>
      <c r="R951" s="10">
        <f>(SUM(Coffee_chain[[#This Row],[Profit]])/SUM(Coffee_chain[[#This Row],[Sales]]))</f>
        <v>0.38769670958512159</v>
      </c>
      <c r="S951">
        <f>Coffee_chain[[#This Row],[Target COGS]]-Coffee_chain[[#This Row],[Cogs]]</f>
        <v>51</v>
      </c>
      <c r="T951" s="13">
        <f>Coffee_chain[[#This Row],[Target Profit]]-Coffee_chain[[#This Row],[Profit]]</f>
        <v>79</v>
      </c>
      <c r="U951">
        <f>Coffee_chain[[#This Row],[Target Sales]]-Coffee_chain[[#This Row],[Sales]]</f>
        <v>131</v>
      </c>
      <c r="V951" s="42"/>
    </row>
    <row r="952" spans="1:22" ht="14.25" customHeight="1" x14ac:dyDescent="0.3">
      <c r="A952" s="1">
        <v>916</v>
      </c>
      <c r="B952" s="1">
        <v>250</v>
      </c>
      <c r="C952" s="2">
        <v>41244</v>
      </c>
      <c r="D952" s="1" t="s">
        <v>16</v>
      </c>
      <c r="E952" s="1" t="s">
        <v>29</v>
      </c>
      <c r="F952" s="1">
        <v>70</v>
      </c>
      <c r="G952" s="1" t="s">
        <v>33</v>
      </c>
      <c r="H952" s="1" t="s">
        <v>34</v>
      </c>
      <c r="I952" s="1" t="s">
        <v>47</v>
      </c>
      <c r="J952" s="1">
        <v>157</v>
      </c>
      <c r="K952" s="1">
        <v>501</v>
      </c>
      <c r="L952" s="1" t="s">
        <v>31</v>
      </c>
      <c r="M952" s="1">
        <v>240</v>
      </c>
      <c r="N952" s="1">
        <v>160</v>
      </c>
      <c r="O952" s="1">
        <v>480</v>
      </c>
      <c r="P952" s="1">
        <v>94</v>
      </c>
      <c r="Q952" s="9">
        <f>Coffee_chain[[#This Row],[Other Expenses]]+Coffee_chain[[#This Row],[Cogs]]+Coffee_chain[[#This Row],[Marketing]]</f>
        <v>414</v>
      </c>
      <c r="R952" s="10">
        <f>(SUM(Coffee_chain[[#This Row],[Profit]])/SUM(Coffee_chain[[#This Row],[Sales]]))</f>
        <v>0.31337325349301398</v>
      </c>
      <c r="S952">
        <f>Coffee_chain[[#This Row],[Target COGS]]-Coffee_chain[[#This Row],[Cogs]]</f>
        <v>-10</v>
      </c>
      <c r="T952" s="13">
        <f>Coffee_chain[[#This Row],[Target Profit]]-Coffee_chain[[#This Row],[Profit]]</f>
        <v>3</v>
      </c>
      <c r="U952">
        <f>Coffee_chain[[#This Row],[Target Sales]]-Coffee_chain[[#This Row],[Sales]]</f>
        <v>-21</v>
      </c>
      <c r="V952" s="42"/>
    </row>
    <row r="953" spans="1:22" ht="14.25" customHeight="1" x14ac:dyDescent="0.3">
      <c r="A953" s="1">
        <v>530</v>
      </c>
      <c r="B953" s="1">
        <v>135</v>
      </c>
      <c r="C953" s="2">
        <v>41244</v>
      </c>
      <c r="D953" s="1" t="s">
        <v>16</v>
      </c>
      <c r="E953" s="1" t="s">
        <v>29</v>
      </c>
      <c r="F953" s="1">
        <v>122</v>
      </c>
      <c r="G953" s="1" t="s">
        <v>33</v>
      </c>
      <c r="H953" s="1" t="s">
        <v>34</v>
      </c>
      <c r="I953" s="1" t="s">
        <v>46</v>
      </c>
      <c r="J953" s="1">
        <v>31</v>
      </c>
      <c r="K953" s="1">
        <v>322</v>
      </c>
      <c r="L953" s="1" t="s">
        <v>31</v>
      </c>
      <c r="M953" s="1">
        <v>130</v>
      </c>
      <c r="N953" s="1">
        <v>40</v>
      </c>
      <c r="O953" s="1">
        <v>310</v>
      </c>
      <c r="P953" s="1">
        <v>156</v>
      </c>
      <c r="Q953" s="9">
        <f>Coffee_chain[[#This Row],[Other Expenses]]+Coffee_chain[[#This Row],[Cogs]]+Coffee_chain[[#This Row],[Marketing]]</f>
        <v>413</v>
      </c>
      <c r="R953" s="10">
        <f>(SUM(Coffee_chain[[#This Row],[Profit]])/SUM(Coffee_chain[[#This Row],[Sales]]))</f>
        <v>9.627329192546584E-2</v>
      </c>
      <c r="S953">
        <f>Coffee_chain[[#This Row],[Target COGS]]-Coffee_chain[[#This Row],[Cogs]]</f>
        <v>-5</v>
      </c>
      <c r="T953" s="13">
        <f>Coffee_chain[[#This Row],[Target Profit]]-Coffee_chain[[#This Row],[Profit]]</f>
        <v>9</v>
      </c>
      <c r="U953">
        <f>Coffee_chain[[#This Row],[Target Sales]]-Coffee_chain[[#This Row],[Sales]]</f>
        <v>-12</v>
      </c>
      <c r="V953" s="42"/>
    </row>
    <row r="954" spans="1:22" ht="14.25" customHeight="1" x14ac:dyDescent="0.3">
      <c r="A954" s="1">
        <v>626</v>
      </c>
      <c r="B954" s="1">
        <v>86</v>
      </c>
      <c r="C954" s="2">
        <v>41244</v>
      </c>
      <c r="D954" s="1" t="s">
        <v>16</v>
      </c>
      <c r="E954" s="1" t="s">
        <v>29</v>
      </c>
      <c r="F954" s="1">
        <v>24</v>
      </c>
      <c r="G954" s="1" t="s">
        <v>18</v>
      </c>
      <c r="H954" s="1" t="s">
        <v>19</v>
      </c>
      <c r="I954" s="1" t="s">
        <v>50</v>
      </c>
      <c r="J954" s="1">
        <v>89</v>
      </c>
      <c r="K954" s="1">
        <v>210</v>
      </c>
      <c r="L954" s="1" t="s">
        <v>31</v>
      </c>
      <c r="M954" s="1">
        <v>80</v>
      </c>
      <c r="N954" s="1">
        <v>80</v>
      </c>
      <c r="O954" s="1">
        <v>190</v>
      </c>
      <c r="P954" s="1">
        <v>35</v>
      </c>
      <c r="Q954" s="9">
        <f>Coffee_chain[[#This Row],[Other Expenses]]+Coffee_chain[[#This Row],[Cogs]]+Coffee_chain[[#This Row],[Marketing]]</f>
        <v>145</v>
      </c>
      <c r="R954" s="10">
        <f>(SUM(Coffee_chain[[#This Row],[Profit]])/SUM(Coffee_chain[[#This Row],[Sales]]))</f>
        <v>0.4238095238095238</v>
      </c>
      <c r="S954">
        <f>Coffee_chain[[#This Row],[Target COGS]]-Coffee_chain[[#This Row],[Cogs]]</f>
        <v>-6</v>
      </c>
      <c r="T954" s="13">
        <f>Coffee_chain[[#This Row],[Target Profit]]-Coffee_chain[[#This Row],[Profit]]</f>
        <v>-9</v>
      </c>
      <c r="U954">
        <f>Coffee_chain[[#This Row],[Target Sales]]-Coffee_chain[[#This Row],[Sales]]</f>
        <v>-20</v>
      </c>
      <c r="V954" s="42"/>
    </row>
    <row r="955" spans="1:22" ht="14.25" customHeight="1" x14ac:dyDescent="0.3">
      <c r="A955" s="1">
        <v>415</v>
      </c>
      <c r="B955" s="1">
        <v>241</v>
      </c>
      <c r="C955" s="2">
        <v>41244</v>
      </c>
      <c r="D955" s="1" t="s">
        <v>16</v>
      </c>
      <c r="E955" s="1" t="s">
        <v>29</v>
      </c>
      <c r="F955" s="1">
        <v>74</v>
      </c>
      <c r="G955" s="1" t="s">
        <v>18</v>
      </c>
      <c r="H955" s="1" t="s">
        <v>19</v>
      </c>
      <c r="I955" s="1" t="s">
        <v>20</v>
      </c>
      <c r="J955" s="1">
        <v>188</v>
      </c>
      <c r="K955" s="1">
        <v>525</v>
      </c>
      <c r="L955" s="1" t="s">
        <v>31</v>
      </c>
      <c r="M955" s="1">
        <v>220</v>
      </c>
      <c r="N955" s="1">
        <v>170</v>
      </c>
      <c r="O955" s="1">
        <v>480</v>
      </c>
      <c r="P955" s="1">
        <v>96</v>
      </c>
      <c r="Q955" s="9">
        <f>Coffee_chain[[#This Row],[Other Expenses]]+Coffee_chain[[#This Row],[Cogs]]+Coffee_chain[[#This Row],[Marketing]]</f>
        <v>411</v>
      </c>
      <c r="R955" s="10">
        <f>(SUM(Coffee_chain[[#This Row],[Profit]])/SUM(Coffee_chain[[#This Row],[Sales]]))</f>
        <v>0.35809523809523808</v>
      </c>
      <c r="S955">
        <f>Coffee_chain[[#This Row],[Target COGS]]-Coffee_chain[[#This Row],[Cogs]]</f>
        <v>-21</v>
      </c>
      <c r="T955" s="13">
        <f>Coffee_chain[[#This Row],[Target Profit]]-Coffee_chain[[#This Row],[Profit]]</f>
        <v>-18</v>
      </c>
      <c r="U955">
        <f>Coffee_chain[[#This Row],[Target Sales]]-Coffee_chain[[#This Row],[Sales]]</f>
        <v>-45</v>
      </c>
      <c r="V955" s="42"/>
    </row>
    <row r="956" spans="1:22" ht="14.25" customHeight="1" x14ac:dyDescent="0.3">
      <c r="A956" s="1">
        <v>916</v>
      </c>
      <c r="B956" s="1">
        <v>123</v>
      </c>
      <c r="C956" s="2">
        <v>41244</v>
      </c>
      <c r="D956" s="1" t="s">
        <v>16</v>
      </c>
      <c r="E956" s="1" t="s">
        <v>29</v>
      </c>
      <c r="F956" s="1">
        <v>34</v>
      </c>
      <c r="G956" s="1" t="s">
        <v>18</v>
      </c>
      <c r="H956" s="1" t="s">
        <v>26</v>
      </c>
      <c r="I956" s="1" t="s">
        <v>27</v>
      </c>
      <c r="J956" s="1">
        <v>134</v>
      </c>
      <c r="K956" s="1">
        <v>302</v>
      </c>
      <c r="L956" s="1" t="s">
        <v>31</v>
      </c>
      <c r="M956" s="1">
        <v>90</v>
      </c>
      <c r="N956" s="1">
        <v>110</v>
      </c>
      <c r="O956" s="1">
        <v>220</v>
      </c>
      <c r="P956" s="1">
        <v>45</v>
      </c>
      <c r="Q956" s="9">
        <f>Coffee_chain[[#This Row],[Other Expenses]]+Coffee_chain[[#This Row],[Cogs]]+Coffee_chain[[#This Row],[Marketing]]</f>
        <v>202</v>
      </c>
      <c r="R956" s="10">
        <f>(SUM(Coffee_chain[[#This Row],[Profit]])/SUM(Coffee_chain[[#This Row],[Sales]]))</f>
        <v>0.44370860927152317</v>
      </c>
      <c r="S956">
        <f>Coffee_chain[[#This Row],[Target COGS]]-Coffee_chain[[#This Row],[Cogs]]</f>
        <v>-33</v>
      </c>
      <c r="T956" s="13">
        <f>Coffee_chain[[#This Row],[Target Profit]]-Coffee_chain[[#This Row],[Profit]]</f>
        <v>-24</v>
      </c>
      <c r="U956">
        <f>Coffee_chain[[#This Row],[Target Sales]]-Coffee_chain[[#This Row],[Sales]]</f>
        <v>-82</v>
      </c>
      <c r="V956" s="42"/>
    </row>
    <row r="957" spans="1:22" ht="14.25" customHeight="1" x14ac:dyDescent="0.3">
      <c r="A957" s="1">
        <v>435</v>
      </c>
      <c r="B957" s="1">
        <v>68</v>
      </c>
      <c r="C957" s="2">
        <v>41244</v>
      </c>
      <c r="D957" s="1" t="s">
        <v>32</v>
      </c>
      <c r="E957" s="1" t="s">
        <v>29</v>
      </c>
      <c r="F957" s="1">
        <v>25</v>
      </c>
      <c r="G957" s="1" t="s">
        <v>33</v>
      </c>
      <c r="H957" s="1" t="s">
        <v>38</v>
      </c>
      <c r="I957" s="1" t="s">
        <v>39</v>
      </c>
      <c r="J957" s="1">
        <v>26</v>
      </c>
      <c r="K957" s="1">
        <v>153</v>
      </c>
      <c r="L957" s="1" t="s">
        <v>42</v>
      </c>
      <c r="M957" s="1">
        <v>80</v>
      </c>
      <c r="N957" s="1">
        <v>50</v>
      </c>
      <c r="O957" s="1">
        <v>180</v>
      </c>
      <c r="P957" s="1">
        <v>59</v>
      </c>
      <c r="Q957" s="9">
        <f>Coffee_chain[[#This Row],[Other Expenses]]+Coffee_chain[[#This Row],[Cogs]]+Coffee_chain[[#This Row],[Marketing]]</f>
        <v>152</v>
      </c>
      <c r="R957" s="10">
        <f>(SUM(Coffee_chain[[#This Row],[Profit]])/SUM(Coffee_chain[[#This Row],[Sales]]))</f>
        <v>0.16993464052287582</v>
      </c>
      <c r="S957">
        <f>Coffee_chain[[#This Row],[Target COGS]]-Coffee_chain[[#This Row],[Cogs]]</f>
        <v>12</v>
      </c>
      <c r="T957" s="13">
        <f>Coffee_chain[[#This Row],[Target Profit]]-Coffee_chain[[#This Row],[Profit]]</f>
        <v>24</v>
      </c>
      <c r="U957">
        <f>Coffee_chain[[#This Row],[Target Sales]]-Coffee_chain[[#This Row],[Sales]]</f>
        <v>27</v>
      </c>
      <c r="V957" s="42"/>
    </row>
    <row r="958" spans="1:22" ht="14.25" customHeight="1" x14ac:dyDescent="0.3">
      <c r="A958" s="1">
        <v>509</v>
      </c>
      <c r="B958" s="1">
        <v>105</v>
      </c>
      <c r="C958" s="2">
        <v>41244</v>
      </c>
      <c r="D958" s="1" t="s">
        <v>32</v>
      </c>
      <c r="E958" s="1" t="s">
        <v>29</v>
      </c>
      <c r="F958" s="1">
        <v>95</v>
      </c>
      <c r="G958" s="1" t="s">
        <v>33</v>
      </c>
      <c r="H958" s="1" t="s">
        <v>38</v>
      </c>
      <c r="I958" s="1" t="s">
        <v>39</v>
      </c>
      <c r="J958" s="1">
        <v>20</v>
      </c>
      <c r="K958" s="1">
        <v>250</v>
      </c>
      <c r="L958" s="1" t="s">
        <v>53</v>
      </c>
      <c r="M958" s="1">
        <v>120</v>
      </c>
      <c r="N958" s="1">
        <v>50</v>
      </c>
      <c r="O958" s="1">
        <v>290</v>
      </c>
      <c r="P958" s="1">
        <v>125</v>
      </c>
      <c r="Q958" s="9">
        <f>Coffee_chain[[#This Row],[Other Expenses]]+Coffee_chain[[#This Row],[Cogs]]+Coffee_chain[[#This Row],[Marketing]]</f>
        <v>325</v>
      </c>
      <c r="R958" s="10">
        <f>(SUM(Coffee_chain[[#This Row],[Profit]])/SUM(Coffee_chain[[#This Row],[Sales]]))</f>
        <v>0.08</v>
      </c>
      <c r="S958">
        <f>Coffee_chain[[#This Row],[Target COGS]]-Coffee_chain[[#This Row],[Cogs]]</f>
        <v>15</v>
      </c>
      <c r="T958" s="13">
        <f>Coffee_chain[[#This Row],[Target Profit]]-Coffee_chain[[#This Row],[Profit]]</f>
        <v>30</v>
      </c>
      <c r="U958">
        <f>Coffee_chain[[#This Row],[Target Sales]]-Coffee_chain[[#This Row],[Sales]]</f>
        <v>40</v>
      </c>
      <c r="V958" s="42"/>
    </row>
    <row r="959" spans="1:22" ht="14.25" customHeight="1" x14ac:dyDescent="0.3">
      <c r="A959" s="1">
        <v>971</v>
      </c>
      <c r="B959" s="1">
        <v>153</v>
      </c>
      <c r="C959" s="2">
        <v>41244</v>
      </c>
      <c r="D959" s="1" t="s">
        <v>32</v>
      </c>
      <c r="E959" s="1" t="s">
        <v>29</v>
      </c>
      <c r="F959" s="1">
        <v>42</v>
      </c>
      <c r="G959" s="1" t="s">
        <v>33</v>
      </c>
      <c r="H959" s="1" t="s">
        <v>34</v>
      </c>
      <c r="I959" s="1" t="s">
        <v>35</v>
      </c>
      <c r="J959" s="1">
        <v>87</v>
      </c>
      <c r="K959" s="1">
        <v>306</v>
      </c>
      <c r="L959" s="1" t="s">
        <v>49</v>
      </c>
      <c r="M959" s="1">
        <v>150</v>
      </c>
      <c r="N959" s="1">
        <v>80</v>
      </c>
      <c r="O959" s="1">
        <v>290</v>
      </c>
      <c r="P959" s="1">
        <v>66</v>
      </c>
      <c r="Q959" s="9">
        <f>Coffee_chain[[#This Row],[Other Expenses]]+Coffee_chain[[#This Row],[Cogs]]+Coffee_chain[[#This Row],[Marketing]]</f>
        <v>261</v>
      </c>
      <c r="R959" s="10">
        <f>(SUM(Coffee_chain[[#This Row],[Profit]])/SUM(Coffee_chain[[#This Row],[Sales]]))</f>
        <v>0.28431372549019607</v>
      </c>
      <c r="S959">
        <f>Coffee_chain[[#This Row],[Target COGS]]-Coffee_chain[[#This Row],[Cogs]]</f>
        <v>-3</v>
      </c>
      <c r="T959" s="13">
        <f>Coffee_chain[[#This Row],[Target Profit]]-Coffee_chain[[#This Row],[Profit]]</f>
        <v>-7</v>
      </c>
      <c r="U959">
        <f>Coffee_chain[[#This Row],[Target Sales]]-Coffee_chain[[#This Row],[Sales]]</f>
        <v>-16</v>
      </c>
      <c r="V959" s="42"/>
    </row>
    <row r="960" spans="1:22" ht="14.25" customHeight="1" x14ac:dyDescent="0.3">
      <c r="A960" s="1">
        <v>253</v>
      </c>
      <c r="B960" s="1">
        <v>80</v>
      </c>
      <c r="C960" s="2">
        <v>41244</v>
      </c>
      <c r="D960" s="1" t="s">
        <v>32</v>
      </c>
      <c r="E960" s="1" t="s">
        <v>29</v>
      </c>
      <c r="F960" s="1">
        <v>24</v>
      </c>
      <c r="G960" s="1" t="s">
        <v>33</v>
      </c>
      <c r="H960" s="1" t="s">
        <v>34</v>
      </c>
      <c r="I960" s="1" t="s">
        <v>35</v>
      </c>
      <c r="J960" s="1">
        <v>51</v>
      </c>
      <c r="K960" s="1">
        <v>176</v>
      </c>
      <c r="L960" s="1" t="s">
        <v>53</v>
      </c>
      <c r="M960" s="1">
        <v>70</v>
      </c>
      <c r="N960" s="1">
        <v>60</v>
      </c>
      <c r="O960" s="1">
        <v>170</v>
      </c>
      <c r="P960" s="1">
        <v>45</v>
      </c>
      <c r="Q960" s="9">
        <f>Coffee_chain[[#This Row],[Other Expenses]]+Coffee_chain[[#This Row],[Cogs]]+Coffee_chain[[#This Row],[Marketing]]</f>
        <v>149</v>
      </c>
      <c r="R960" s="10">
        <f>(SUM(Coffee_chain[[#This Row],[Profit]])/SUM(Coffee_chain[[#This Row],[Sales]]))</f>
        <v>0.28977272727272729</v>
      </c>
      <c r="S960">
        <f>Coffee_chain[[#This Row],[Target COGS]]-Coffee_chain[[#This Row],[Cogs]]</f>
        <v>-10</v>
      </c>
      <c r="T960" s="13">
        <f>Coffee_chain[[#This Row],[Target Profit]]-Coffee_chain[[#This Row],[Profit]]</f>
        <v>9</v>
      </c>
      <c r="U960">
        <f>Coffee_chain[[#This Row],[Target Sales]]-Coffee_chain[[#This Row],[Sales]]</f>
        <v>-6</v>
      </c>
      <c r="V960" s="42"/>
    </row>
    <row r="961" spans="1:22" ht="14.25" customHeight="1" x14ac:dyDescent="0.3">
      <c r="A961" s="1">
        <v>435</v>
      </c>
      <c r="B961" s="1">
        <v>63</v>
      </c>
      <c r="C961" s="2">
        <v>41244</v>
      </c>
      <c r="D961" s="1" t="s">
        <v>32</v>
      </c>
      <c r="E961" s="1" t="s">
        <v>29</v>
      </c>
      <c r="F961" s="1">
        <v>19</v>
      </c>
      <c r="G961" s="1" t="s">
        <v>33</v>
      </c>
      <c r="H961" s="1" t="s">
        <v>38</v>
      </c>
      <c r="I961" s="1" t="s">
        <v>43</v>
      </c>
      <c r="J961" s="1">
        <v>36</v>
      </c>
      <c r="K961" s="1">
        <v>139</v>
      </c>
      <c r="L961" s="1" t="s">
        <v>42</v>
      </c>
      <c r="M961" s="1">
        <v>70</v>
      </c>
      <c r="N961" s="1">
        <v>50</v>
      </c>
      <c r="O961" s="1">
        <v>160</v>
      </c>
      <c r="P961" s="1">
        <v>40</v>
      </c>
      <c r="Q961" s="9">
        <f>Coffee_chain[[#This Row],[Other Expenses]]+Coffee_chain[[#This Row],[Cogs]]+Coffee_chain[[#This Row],[Marketing]]</f>
        <v>122</v>
      </c>
      <c r="R961" s="10">
        <f>(SUM(Coffee_chain[[#This Row],[Profit]])/SUM(Coffee_chain[[#This Row],[Sales]]))</f>
        <v>0.25899280575539568</v>
      </c>
      <c r="S961">
        <f>Coffee_chain[[#This Row],[Target COGS]]-Coffee_chain[[#This Row],[Cogs]]</f>
        <v>7</v>
      </c>
      <c r="T961" s="13">
        <f>Coffee_chain[[#This Row],[Target Profit]]-Coffee_chain[[#This Row],[Profit]]</f>
        <v>14</v>
      </c>
      <c r="U961">
        <f>Coffee_chain[[#This Row],[Target Sales]]-Coffee_chain[[#This Row],[Sales]]</f>
        <v>21</v>
      </c>
      <c r="V961" s="42"/>
    </row>
    <row r="962" spans="1:22" ht="14.25" customHeight="1" x14ac:dyDescent="0.3">
      <c r="A962" s="1">
        <v>253</v>
      </c>
      <c r="B962" s="1">
        <v>72</v>
      </c>
      <c r="C962" s="2">
        <v>41244</v>
      </c>
      <c r="D962" s="1" t="s">
        <v>32</v>
      </c>
      <c r="E962" s="1" t="s">
        <v>29</v>
      </c>
      <c r="F962" s="1">
        <v>23</v>
      </c>
      <c r="G962" s="1" t="s">
        <v>33</v>
      </c>
      <c r="H962" s="1" t="s">
        <v>38</v>
      </c>
      <c r="I962" s="1" t="s">
        <v>45</v>
      </c>
      <c r="J962" s="1">
        <v>58</v>
      </c>
      <c r="K962" s="1">
        <v>176</v>
      </c>
      <c r="L962" s="1" t="s">
        <v>53</v>
      </c>
      <c r="M962" s="1">
        <v>80</v>
      </c>
      <c r="N962" s="1">
        <v>80</v>
      </c>
      <c r="O962" s="1">
        <v>200</v>
      </c>
      <c r="P962" s="1">
        <v>46</v>
      </c>
      <c r="Q962" s="9">
        <f>Coffee_chain[[#This Row],[Other Expenses]]+Coffee_chain[[#This Row],[Cogs]]+Coffee_chain[[#This Row],[Marketing]]</f>
        <v>141</v>
      </c>
      <c r="R962" s="10">
        <f>(SUM(Coffee_chain[[#This Row],[Profit]])/SUM(Coffee_chain[[#This Row],[Sales]]))</f>
        <v>0.32954545454545453</v>
      </c>
      <c r="S962">
        <f>Coffee_chain[[#This Row],[Target COGS]]-Coffee_chain[[#This Row],[Cogs]]</f>
        <v>8</v>
      </c>
      <c r="T962" s="13">
        <f>Coffee_chain[[#This Row],[Target Profit]]-Coffee_chain[[#This Row],[Profit]]</f>
        <v>22</v>
      </c>
      <c r="U962">
        <f>Coffee_chain[[#This Row],[Target Sales]]-Coffee_chain[[#This Row],[Sales]]</f>
        <v>24</v>
      </c>
      <c r="V962" s="42"/>
    </row>
    <row r="963" spans="1:22" ht="14.25" customHeight="1" x14ac:dyDescent="0.3">
      <c r="A963" s="1">
        <v>775</v>
      </c>
      <c r="B963" s="1">
        <v>16</v>
      </c>
      <c r="C963" s="2">
        <v>41244</v>
      </c>
      <c r="D963" s="1" t="s">
        <v>32</v>
      </c>
      <c r="E963" s="1" t="s">
        <v>29</v>
      </c>
      <c r="F963" s="1">
        <v>4</v>
      </c>
      <c r="G963" s="1" t="s">
        <v>33</v>
      </c>
      <c r="H963" s="1" t="s">
        <v>34</v>
      </c>
      <c r="I963" s="1" t="s">
        <v>46</v>
      </c>
      <c r="J963" s="1">
        <v>10</v>
      </c>
      <c r="K963" s="1">
        <v>41</v>
      </c>
      <c r="L963" s="1" t="s">
        <v>41</v>
      </c>
      <c r="M963" s="1">
        <v>10</v>
      </c>
      <c r="N963" s="1">
        <v>10</v>
      </c>
      <c r="O963" s="1">
        <v>30</v>
      </c>
      <c r="P963" s="1">
        <v>15</v>
      </c>
      <c r="Q963" s="9">
        <f>Coffee_chain[[#This Row],[Other Expenses]]+Coffee_chain[[#This Row],[Cogs]]+Coffee_chain[[#This Row],[Marketing]]</f>
        <v>35</v>
      </c>
      <c r="R963" s="10">
        <f>(SUM(Coffee_chain[[#This Row],[Profit]])/SUM(Coffee_chain[[#This Row],[Sales]]))</f>
        <v>0.24390243902439024</v>
      </c>
      <c r="S963">
        <f>Coffee_chain[[#This Row],[Target COGS]]-Coffee_chain[[#This Row],[Cogs]]</f>
        <v>-6</v>
      </c>
      <c r="T963" s="13">
        <f>Coffee_chain[[#This Row],[Target Profit]]-Coffee_chain[[#This Row],[Profit]]</f>
        <v>0</v>
      </c>
      <c r="U963">
        <f>Coffee_chain[[#This Row],[Target Sales]]-Coffee_chain[[#This Row],[Sales]]</f>
        <v>-11</v>
      </c>
      <c r="V963" s="42"/>
    </row>
    <row r="964" spans="1:22" ht="14.25" customHeight="1" x14ac:dyDescent="0.3">
      <c r="A964" s="1">
        <v>435</v>
      </c>
      <c r="B964" s="1">
        <v>94</v>
      </c>
      <c r="C964" s="2">
        <v>41244</v>
      </c>
      <c r="D964" s="1" t="s">
        <v>32</v>
      </c>
      <c r="E964" s="1" t="s">
        <v>29</v>
      </c>
      <c r="F964" s="1">
        <v>31</v>
      </c>
      <c r="G964" s="1" t="s">
        <v>33</v>
      </c>
      <c r="H964" s="1" t="s">
        <v>34</v>
      </c>
      <c r="I964" s="1" t="s">
        <v>46</v>
      </c>
      <c r="J964" s="1">
        <v>77</v>
      </c>
      <c r="K964" s="1">
        <v>214</v>
      </c>
      <c r="L964" s="1" t="s">
        <v>42</v>
      </c>
      <c r="M964" s="1">
        <v>90</v>
      </c>
      <c r="N964" s="1">
        <v>70</v>
      </c>
      <c r="O964" s="1">
        <v>200</v>
      </c>
      <c r="P964" s="1">
        <v>43</v>
      </c>
      <c r="Q964" s="9">
        <f>Coffee_chain[[#This Row],[Other Expenses]]+Coffee_chain[[#This Row],[Cogs]]+Coffee_chain[[#This Row],[Marketing]]</f>
        <v>168</v>
      </c>
      <c r="R964" s="10">
        <f>(SUM(Coffee_chain[[#This Row],[Profit]])/SUM(Coffee_chain[[#This Row],[Sales]]))</f>
        <v>0.35981308411214952</v>
      </c>
      <c r="S964">
        <f>Coffee_chain[[#This Row],[Target COGS]]-Coffee_chain[[#This Row],[Cogs]]</f>
        <v>-4</v>
      </c>
      <c r="T964" s="13">
        <f>Coffee_chain[[#This Row],[Target Profit]]-Coffee_chain[[#This Row],[Profit]]</f>
        <v>-7</v>
      </c>
      <c r="U964">
        <f>Coffee_chain[[#This Row],[Target Sales]]-Coffee_chain[[#This Row],[Sales]]</f>
        <v>-14</v>
      </c>
      <c r="V964" s="42"/>
    </row>
    <row r="965" spans="1:22" ht="14.25" customHeight="1" x14ac:dyDescent="0.3">
      <c r="A965" s="1">
        <v>702</v>
      </c>
      <c r="B965" s="1">
        <v>135</v>
      </c>
      <c r="C965" s="2">
        <v>41244</v>
      </c>
      <c r="D965" s="1" t="s">
        <v>32</v>
      </c>
      <c r="E965" s="1" t="s">
        <v>29</v>
      </c>
      <c r="F965" s="1">
        <v>122</v>
      </c>
      <c r="G965" s="1" t="s">
        <v>18</v>
      </c>
      <c r="H965" s="1" t="s">
        <v>19</v>
      </c>
      <c r="I965" s="1" t="s">
        <v>50</v>
      </c>
      <c r="J965" s="1">
        <v>32</v>
      </c>
      <c r="K965" s="1">
        <v>322</v>
      </c>
      <c r="L965" s="1" t="s">
        <v>41</v>
      </c>
      <c r="M965" s="1">
        <v>120</v>
      </c>
      <c r="N965" s="1">
        <v>30</v>
      </c>
      <c r="O965" s="1">
        <v>290</v>
      </c>
      <c r="P965" s="1">
        <v>155</v>
      </c>
      <c r="Q965" s="9">
        <f>Coffee_chain[[#This Row],[Other Expenses]]+Coffee_chain[[#This Row],[Cogs]]+Coffee_chain[[#This Row],[Marketing]]</f>
        <v>412</v>
      </c>
      <c r="R965" s="10">
        <f>(SUM(Coffee_chain[[#This Row],[Profit]])/SUM(Coffee_chain[[#This Row],[Sales]]))</f>
        <v>9.9378881987577633E-2</v>
      </c>
      <c r="S965">
        <f>Coffee_chain[[#This Row],[Target COGS]]-Coffee_chain[[#This Row],[Cogs]]</f>
        <v>-15</v>
      </c>
      <c r="T965" s="13">
        <f>Coffee_chain[[#This Row],[Target Profit]]-Coffee_chain[[#This Row],[Profit]]</f>
        <v>-2</v>
      </c>
      <c r="U965">
        <f>Coffee_chain[[#This Row],[Target Sales]]-Coffee_chain[[#This Row],[Sales]]</f>
        <v>-32</v>
      </c>
      <c r="V965" s="42"/>
    </row>
    <row r="966" spans="1:22" ht="14.25" customHeight="1" x14ac:dyDescent="0.3">
      <c r="A966" s="1">
        <v>509</v>
      </c>
      <c r="B966" s="1">
        <v>115</v>
      </c>
      <c r="C966" s="2">
        <v>41244</v>
      </c>
      <c r="D966" s="1" t="s">
        <v>32</v>
      </c>
      <c r="E966" s="1" t="s">
        <v>29</v>
      </c>
      <c r="F966" s="1">
        <v>37</v>
      </c>
      <c r="G966" s="1" t="s">
        <v>18</v>
      </c>
      <c r="H966" s="1" t="s">
        <v>19</v>
      </c>
      <c r="I966" s="1" t="s">
        <v>50</v>
      </c>
      <c r="J966" s="1">
        <v>105</v>
      </c>
      <c r="K966" s="1">
        <v>289</v>
      </c>
      <c r="L966" s="1" t="s">
        <v>53</v>
      </c>
      <c r="M966" s="1">
        <v>100</v>
      </c>
      <c r="N966" s="1">
        <v>110</v>
      </c>
      <c r="O966" s="1">
        <v>260</v>
      </c>
      <c r="P966" s="1">
        <v>69</v>
      </c>
      <c r="Q966" s="9">
        <f>Coffee_chain[[#This Row],[Other Expenses]]+Coffee_chain[[#This Row],[Cogs]]+Coffee_chain[[#This Row],[Marketing]]</f>
        <v>221</v>
      </c>
      <c r="R966" s="10">
        <f>(SUM(Coffee_chain[[#This Row],[Profit]])/SUM(Coffee_chain[[#This Row],[Sales]]))</f>
        <v>0.36332179930795849</v>
      </c>
      <c r="S966">
        <f>Coffee_chain[[#This Row],[Target COGS]]-Coffee_chain[[#This Row],[Cogs]]</f>
        <v>-15</v>
      </c>
      <c r="T966" s="13">
        <f>Coffee_chain[[#This Row],[Target Profit]]-Coffee_chain[[#This Row],[Profit]]</f>
        <v>5</v>
      </c>
      <c r="U966">
        <f>Coffee_chain[[#This Row],[Target Sales]]-Coffee_chain[[#This Row],[Sales]]</f>
        <v>-29</v>
      </c>
      <c r="V966" s="42"/>
    </row>
    <row r="967" spans="1:22" ht="14.25" customHeight="1" x14ac:dyDescent="0.3">
      <c r="A967" s="1">
        <v>775</v>
      </c>
      <c r="B967" s="1">
        <v>224</v>
      </c>
      <c r="C967" s="2">
        <v>41244</v>
      </c>
      <c r="D967" s="1" t="s">
        <v>32</v>
      </c>
      <c r="E967" s="1" t="s">
        <v>29</v>
      </c>
      <c r="F967" s="1">
        <v>73</v>
      </c>
      <c r="G967" s="1" t="s">
        <v>18</v>
      </c>
      <c r="H967" s="1" t="s">
        <v>19</v>
      </c>
      <c r="I967" s="1" t="s">
        <v>20</v>
      </c>
      <c r="J967" s="1">
        <v>194</v>
      </c>
      <c r="K967" s="1">
        <v>534</v>
      </c>
      <c r="L967" s="1" t="s">
        <v>41</v>
      </c>
      <c r="M967" s="1">
        <v>210</v>
      </c>
      <c r="N967" s="1">
        <v>170</v>
      </c>
      <c r="O967" s="1">
        <v>490</v>
      </c>
      <c r="P967" s="1">
        <v>116</v>
      </c>
      <c r="Q967" s="9">
        <f>Coffee_chain[[#This Row],[Other Expenses]]+Coffee_chain[[#This Row],[Cogs]]+Coffee_chain[[#This Row],[Marketing]]</f>
        <v>413</v>
      </c>
      <c r="R967" s="10">
        <f>(SUM(Coffee_chain[[#This Row],[Profit]])/SUM(Coffee_chain[[#This Row],[Sales]]))</f>
        <v>0.36329588014981273</v>
      </c>
      <c r="S967">
        <f>Coffee_chain[[#This Row],[Target COGS]]-Coffee_chain[[#This Row],[Cogs]]</f>
        <v>-14</v>
      </c>
      <c r="T967" s="13">
        <f>Coffee_chain[[#This Row],[Target Profit]]-Coffee_chain[[#This Row],[Profit]]</f>
        <v>-24</v>
      </c>
      <c r="U967">
        <f>Coffee_chain[[#This Row],[Target Sales]]-Coffee_chain[[#This Row],[Sales]]</f>
        <v>-44</v>
      </c>
      <c r="V967" s="42"/>
    </row>
    <row r="968" spans="1:22" ht="14.25" customHeight="1" x14ac:dyDescent="0.3">
      <c r="A968" s="1">
        <v>541</v>
      </c>
      <c r="B968" s="1">
        <v>81</v>
      </c>
      <c r="C968" s="2">
        <v>41244</v>
      </c>
      <c r="D968" s="1" t="s">
        <v>32</v>
      </c>
      <c r="E968" s="1" t="s">
        <v>29</v>
      </c>
      <c r="F968" s="1">
        <v>26</v>
      </c>
      <c r="G968" s="1" t="s">
        <v>18</v>
      </c>
      <c r="H968" s="1" t="s">
        <v>19</v>
      </c>
      <c r="I968" s="1" t="s">
        <v>20</v>
      </c>
      <c r="J968" s="1">
        <v>66</v>
      </c>
      <c r="K968" s="1">
        <v>185</v>
      </c>
      <c r="L968" s="1" t="s">
        <v>49</v>
      </c>
      <c r="M968" s="1">
        <v>70</v>
      </c>
      <c r="N968" s="1">
        <v>70</v>
      </c>
      <c r="O968" s="1">
        <v>170</v>
      </c>
      <c r="P968" s="1">
        <v>38</v>
      </c>
      <c r="Q968" s="9">
        <f>Coffee_chain[[#This Row],[Other Expenses]]+Coffee_chain[[#This Row],[Cogs]]+Coffee_chain[[#This Row],[Marketing]]</f>
        <v>145</v>
      </c>
      <c r="R968" s="10">
        <f>(SUM(Coffee_chain[[#This Row],[Profit]])/SUM(Coffee_chain[[#This Row],[Sales]]))</f>
        <v>0.35675675675675678</v>
      </c>
      <c r="S968">
        <f>Coffee_chain[[#This Row],[Target COGS]]-Coffee_chain[[#This Row],[Cogs]]</f>
        <v>-11</v>
      </c>
      <c r="T968" s="13">
        <f>Coffee_chain[[#This Row],[Target Profit]]-Coffee_chain[[#This Row],[Profit]]</f>
        <v>4</v>
      </c>
      <c r="U968">
        <f>Coffee_chain[[#This Row],[Target Sales]]-Coffee_chain[[#This Row],[Sales]]</f>
        <v>-15</v>
      </c>
      <c r="V968" s="42"/>
    </row>
    <row r="969" spans="1:22" ht="14.25" customHeight="1" x14ac:dyDescent="0.3">
      <c r="A969" s="1">
        <v>775</v>
      </c>
      <c r="B969" s="1">
        <v>127</v>
      </c>
      <c r="C969" s="2">
        <v>41244</v>
      </c>
      <c r="D969" s="1" t="s">
        <v>32</v>
      </c>
      <c r="E969" s="1" t="s">
        <v>29</v>
      </c>
      <c r="F969" s="1">
        <v>40</v>
      </c>
      <c r="G969" s="1" t="s">
        <v>18</v>
      </c>
      <c r="H969" s="1" t="s">
        <v>19</v>
      </c>
      <c r="I969" s="1" t="s">
        <v>22</v>
      </c>
      <c r="J969" s="1">
        <v>122</v>
      </c>
      <c r="K969" s="1">
        <v>312</v>
      </c>
      <c r="L969" s="1" t="s">
        <v>41</v>
      </c>
      <c r="M969" s="1">
        <v>120</v>
      </c>
      <c r="N969" s="1">
        <v>120</v>
      </c>
      <c r="O969" s="1">
        <v>290</v>
      </c>
      <c r="P969" s="1">
        <v>63</v>
      </c>
      <c r="Q969" s="9">
        <f>Coffee_chain[[#This Row],[Other Expenses]]+Coffee_chain[[#This Row],[Cogs]]+Coffee_chain[[#This Row],[Marketing]]</f>
        <v>230</v>
      </c>
      <c r="R969" s="10">
        <f>(SUM(Coffee_chain[[#This Row],[Profit]])/SUM(Coffee_chain[[#This Row],[Sales]]))</f>
        <v>0.39102564102564102</v>
      </c>
      <c r="S969">
        <f>Coffee_chain[[#This Row],[Target COGS]]-Coffee_chain[[#This Row],[Cogs]]</f>
        <v>-7</v>
      </c>
      <c r="T969" s="13">
        <f>Coffee_chain[[#This Row],[Target Profit]]-Coffee_chain[[#This Row],[Profit]]</f>
        <v>-2</v>
      </c>
      <c r="U969">
        <f>Coffee_chain[[#This Row],[Target Sales]]-Coffee_chain[[#This Row],[Sales]]</f>
        <v>-22</v>
      </c>
      <c r="V969" s="42"/>
    </row>
    <row r="970" spans="1:22" ht="14.25" customHeight="1" x14ac:dyDescent="0.3">
      <c r="A970" s="1">
        <v>702</v>
      </c>
      <c r="B970" s="1">
        <v>247</v>
      </c>
      <c r="C970" s="2">
        <v>41244</v>
      </c>
      <c r="D970" s="1" t="s">
        <v>32</v>
      </c>
      <c r="E970" s="1" t="s">
        <v>29</v>
      </c>
      <c r="F970" s="1">
        <v>81</v>
      </c>
      <c r="G970" s="1" t="s">
        <v>18</v>
      </c>
      <c r="H970" s="1" t="s">
        <v>26</v>
      </c>
      <c r="I970" s="1" t="s">
        <v>27</v>
      </c>
      <c r="J970" s="1">
        <v>215</v>
      </c>
      <c r="K970" s="1">
        <v>576</v>
      </c>
      <c r="L970" s="1" t="s">
        <v>41</v>
      </c>
      <c r="M970" s="1">
        <v>180</v>
      </c>
      <c r="N970" s="1">
        <v>150</v>
      </c>
      <c r="O970" s="1">
        <v>420</v>
      </c>
      <c r="P970" s="1">
        <v>114</v>
      </c>
      <c r="Q970" s="9">
        <f>Coffee_chain[[#This Row],[Other Expenses]]+Coffee_chain[[#This Row],[Cogs]]+Coffee_chain[[#This Row],[Marketing]]</f>
        <v>442</v>
      </c>
      <c r="R970" s="10">
        <f>(SUM(Coffee_chain[[#This Row],[Profit]])/SUM(Coffee_chain[[#This Row],[Sales]]))</f>
        <v>0.3732638888888889</v>
      </c>
      <c r="S970">
        <f>Coffee_chain[[#This Row],[Target COGS]]-Coffee_chain[[#This Row],[Cogs]]</f>
        <v>-67</v>
      </c>
      <c r="T970" s="13">
        <f>Coffee_chain[[#This Row],[Target Profit]]-Coffee_chain[[#This Row],[Profit]]</f>
        <v>-65</v>
      </c>
      <c r="U970">
        <f>Coffee_chain[[#This Row],[Target Sales]]-Coffee_chain[[#This Row],[Sales]]</f>
        <v>-156</v>
      </c>
      <c r="V970" s="42"/>
    </row>
    <row r="971" spans="1:22" ht="14.25" customHeight="1" x14ac:dyDescent="0.3">
      <c r="A971" s="1">
        <v>702</v>
      </c>
      <c r="B971" s="1">
        <v>250</v>
      </c>
      <c r="C971" s="2">
        <v>41244</v>
      </c>
      <c r="D971" s="1" t="s">
        <v>32</v>
      </c>
      <c r="E971" s="1" t="s">
        <v>29</v>
      </c>
      <c r="F971" s="1">
        <v>70</v>
      </c>
      <c r="G971" s="1" t="s">
        <v>18</v>
      </c>
      <c r="H971" s="1" t="s">
        <v>26</v>
      </c>
      <c r="I971" s="1" t="s">
        <v>54</v>
      </c>
      <c r="J971" s="1">
        <v>157</v>
      </c>
      <c r="K971" s="1">
        <v>501</v>
      </c>
      <c r="L971" s="1" t="s">
        <v>41</v>
      </c>
      <c r="M971" s="1">
        <v>180</v>
      </c>
      <c r="N971" s="1">
        <v>100</v>
      </c>
      <c r="O971" s="1">
        <v>360</v>
      </c>
      <c r="P971" s="1">
        <v>94</v>
      </c>
      <c r="Q971" s="9">
        <f>Coffee_chain[[#This Row],[Other Expenses]]+Coffee_chain[[#This Row],[Cogs]]+Coffee_chain[[#This Row],[Marketing]]</f>
        <v>414</v>
      </c>
      <c r="R971" s="10">
        <f>(SUM(Coffee_chain[[#This Row],[Profit]])/SUM(Coffee_chain[[#This Row],[Sales]]))</f>
        <v>0.31337325349301398</v>
      </c>
      <c r="S971">
        <f>Coffee_chain[[#This Row],[Target COGS]]-Coffee_chain[[#This Row],[Cogs]]</f>
        <v>-70</v>
      </c>
      <c r="T971" s="13">
        <f>Coffee_chain[[#This Row],[Target Profit]]-Coffee_chain[[#This Row],[Profit]]</f>
        <v>-57</v>
      </c>
      <c r="U971">
        <f>Coffee_chain[[#This Row],[Target Sales]]-Coffee_chain[[#This Row],[Sales]]</f>
        <v>-141</v>
      </c>
      <c r="V971" s="42"/>
    </row>
    <row r="972" spans="1:22" ht="14.25" customHeight="1" x14ac:dyDescent="0.3">
      <c r="A972" s="1">
        <v>971</v>
      </c>
      <c r="B972" s="1">
        <v>88</v>
      </c>
      <c r="C972" s="2">
        <v>41244</v>
      </c>
      <c r="D972" s="1" t="s">
        <v>32</v>
      </c>
      <c r="E972" s="1" t="s">
        <v>29</v>
      </c>
      <c r="F972" s="1">
        <v>29</v>
      </c>
      <c r="G972" s="1" t="s">
        <v>18</v>
      </c>
      <c r="H972" s="1" t="s">
        <v>26</v>
      </c>
      <c r="I972" s="1" t="s">
        <v>54</v>
      </c>
      <c r="J972" s="1">
        <v>73</v>
      </c>
      <c r="K972" s="1">
        <v>221</v>
      </c>
      <c r="L972" s="1" t="s">
        <v>49</v>
      </c>
      <c r="M972" s="1">
        <v>60</v>
      </c>
      <c r="N972" s="1">
        <v>60</v>
      </c>
      <c r="O972" s="1">
        <v>160</v>
      </c>
      <c r="P972" s="1">
        <v>60</v>
      </c>
      <c r="Q972" s="9">
        <f>Coffee_chain[[#This Row],[Other Expenses]]+Coffee_chain[[#This Row],[Cogs]]+Coffee_chain[[#This Row],[Marketing]]</f>
        <v>177</v>
      </c>
      <c r="R972" s="10">
        <f>(SUM(Coffee_chain[[#This Row],[Profit]])/SUM(Coffee_chain[[#This Row],[Sales]]))</f>
        <v>0.33031674208144796</v>
      </c>
      <c r="S972">
        <f>Coffee_chain[[#This Row],[Target COGS]]-Coffee_chain[[#This Row],[Cogs]]</f>
        <v>-28</v>
      </c>
      <c r="T972" s="13">
        <f>Coffee_chain[[#This Row],[Target Profit]]-Coffee_chain[[#This Row],[Profit]]</f>
        <v>-13</v>
      </c>
      <c r="U972">
        <f>Coffee_chain[[#This Row],[Target Sales]]-Coffee_chain[[#This Row],[Sales]]</f>
        <v>-61</v>
      </c>
      <c r="V972" s="42"/>
    </row>
    <row r="973" spans="1:22" ht="14.25" customHeight="1" x14ac:dyDescent="0.3">
      <c r="A973" s="1">
        <v>775</v>
      </c>
      <c r="B973" s="1">
        <v>294</v>
      </c>
      <c r="C973" s="2">
        <v>41244</v>
      </c>
      <c r="D973" s="1" t="s">
        <v>32</v>
      </c>
      <c r="E973" s="1" t="s">
        <v>29</v>
      </c>
      <c r="F973" s="1">
        <v>111</v>
      </c>
      <c r="G973" s="1" t="s">
        <v>18</v>
      </c>
      <c r="H973" s="1" t="s">
        <v>26</v>
      </c>
      <c r="I973" s="1" t="s">
        <v>30</v>
      </c>
      <c r="J973" s="1">
        <v>-408</v>
      </c>
      <c r="K973" s="1">
        <v>31</v>
      </c>
      <c r="L973" s="1" t="s">
        <v>41</v>
      </c>
      <c r="M973" s="1">
        <v>210</v>
      </c>
      <c r="N973" s="1">
        <v>-320</v>
      </c>
      <c r="O973" s="1">
        <v>0</v>
      </c>
      <c r="P973" s="1">
        <v>145</v>
      </c>
      <c r="Q973" s="9">
        <f>Coffee_chain[[#This Row],[Other Expenses]]+Coffee_chain[[#This Row],[Cogs]]+Coffee_chain[[#This Row],[Marketing]]</f>
        <v>550</v>
      </c>
      <c r="R973" s="10">
        <f>(SUM(Coffee_chain[[#This Row],[Profit]])/SUM(Coffee_chain[[#This Row],[Sales]]))</f>
        <v>-13.161290322580646</v>
      </c>
      <c r="S973">
        <f>Coffee_chain[[#This Row],[Target COGS]]-Coffee_chain[[#This Row],[Cogs]]</f>
        <v>-84</v>
      </c>
      <c r="T973" s="13">
        <f>Coffee_chain[[#This Row],[Target Profit]]-Coffee_chain[[#This Row],[Profit]]</f>
        <v>88</v>
      </c>
      <c r="U973">
        <f>Coffee_chain[[#This Row],[Target Sales]]-Coffee_chain[[#This Row],[Sales]]</f>
        <v>-31</v>
      </c>
      <c r="V973" s="42"/>
    </row>
    <row r="974" spans="1:22" ht="14.25" customHeight="1" x14ac:dyDescent="0.3">
      <c r="A974" s="1">
        <v>503</v>
      </c>
      <c r="B974" s="1">
        <v>134</v>
      </c>
      <c r="C974" s="2">
        <v>41244</v>
      </c>
      <c r="D974" s="1" t="s">
        <v>32</v>
      </c>
      <c r="E974" s="1" t="s">
        <v>29</v>
      </c>
      <c r="F974" s="1">
        <v>41</v>
      </c>
      <c r="G974" s="1" t="s">
        <v>18</v>
      </c>
      <c r="H974" s="1" t="s">
        <v>26</v>
      </c>
      <c r="I974" s="1" t="s">
        <v>30</v>
      </c>
      <c r="J974" s="1">
        <v>121</v>
      </c>
      <c r="K974" s="1">
        <v>320</v>
      </c>
      <c r="L974" s="1" t="s">
        <v>49</v>
      </c>
      <c r="M974" s="1">
        <v>90</v>
      </c>
      <c r="N974" s="1">
        <v>100</v>
      </c>
      <c r="O974" s="1">
        <v>230</v>
      </c>
      <c r="P974" s="1">
        <v>65</v>
      </c>
      <c r="Q974" s="9">
        <f>Coffee_chain[[#This Row],[Other Expenses]]+Coffee_chain[[#This Row],[Cogs]]+Coffee_chain[[#This Row],[Marketing]]</f>
        <v>240</v>
      </c>
      <c r="R974" s="10">
        <f>(SUM(Coffee_chain[[#This Row],[Profit]])/SUM(Coffee_chain[[#This Row],[Sales]]))</f>
        <v>0.37812499999999999</v>
      </c>
      <c r="S974">
        <f>Coffee_chain[[#This Row],[Target COGS]]-Coffee_chain[[#This Row],[Cogs]]</f>
        <v>-44</v>
      </c>
      <c r="T974" s="13">
        <f>Coffee_chain[[#This Row],[Target Profit]]-Coffee_chain[[#This Row],[Profit]]</f>
        <v>-21</v>
      </c>
      <c r="U974">
        <f>Coffee_chain[[#This Row],[Target Sales]]-Coffee_chain[[#This Row],[Sales]]</f>
        <v>-90</v>
      </c>
      <c r="V974" s="42"/>
    </row>
    <row r="975" spans="1:22" ht="14.25" customHeight="1" x14ac:dyDescent="0.3">
      <c r="A975" s="1">
        <v>435</v>
      </c>
      <c r="B975" s="1">
        <v>20</v>
      </c>
      <c r="C975" s="2">
        <v>41244</v>
      </c>
      <c r="D975" s="1" t="s">
        <v>32</v>
      </c>
      <c r="E975" s="1" t="s">
        <v>29</v>
      </c>
      <c r="F975" s="1">
        <v>7</v>
      </c>
      <c r="G975" s="1" t="s">
        <v>18</v>
      </c>
      <c r="H975" s="1" t="s">
        <v>26</v>
      </c>
      <c r="I975" s="1" t="s">
        <v>30</v>
      </c>
      <c r="J975" s="1">
        <v>-15</v>
      </c>
      <c r="K975" s="1">
        <v>45</v>
      </c>
      <c r="L975" s="1" t="s">
        <v>42</v>
      </c>
      <c r="M975" s="1">
        <v>10</v>
      </c>
      <c r="N975" s="1">
        <v>0</v>
      </c>
      <c r="O975" s="1">
        <v>30</v>
      </c>
      <c r="P975" s="1">
        <v>40</v>
      </c>
      <c r="Q975" s="9">
        <f>Coffee_chain[[#This Row],[Other Expenses]]+Coffee_chain[[#This Row],[Cogs]]+Coffee_chain[[#This Row],[Marketing]]</f>
        <v>67</v>
      </c>
      <c r="R975" s="10">
        <f>(SUM(Coffee_chain[[#This Row],[Profit]])/SUM(Coffee_chain[[#This Row],[Sales]]))</f>
        <v>-0.33333333333333331</v>
      </c>
      <c r="S975">
        <f>Coffee_chain[[#This Row],[Target COGS]]-Coffee_chain[[#This Row],[Cogs]]</f>
        <v>-10</v>
      </c>
      <c r="T975" s="13">
        <f>Coffee_chain[[#This Row],[Target Profit]]-Coffee_chain[[#This Row],[Profit]]</f>
        <v>15</v>
      </c>
      <c r="U975">
        <f>Coffee_chain[[#This Row],[Target Sales]]-Coffee_chain[[#This Row],[Sales]]</f>
        <v>-15</v>
      </c>
      <c r="V975" s="42"/>
    </row>
    <row r="976" spans="1:22" ht="14.25" customHeight="1" x14ac:dyDescent="0.3">
      <c r="A976" s="1">
        <v>650</v>
      </c>
      <c r="B976" s="1">
        <v>154</v>
      </c>
      <c r="C976" s="2">
        <v>41548</v>
      </c>
      <c r="D976" s="1" t="s">
        <v>16</v>
      </c>
      <c r="E976" s="1" t="s">
        <v>29</v>
      </c>
      <c r="F976" s="1">
        <v>50</v>
      </c>
      <c r="G976" s="1" t="s">
        <v>33</v>
      </c>
      <c r="H976" s="1" t="s">
        <v>38</v>
      </c>
      <c r="I976" s="1" t="s">
        <v>39</v>
      </c>
      <c r="J976" s="3">
        <v>-174</v>
      </c>
      <c r="K976" s="1">
        <v>139</v>
      </c>
      <c r="L976" s="1" t="s">
        <v>31</v>
      </c>
      <c r="M976" s="1">
        <v>220</v>
      </c>
      <c r="N976" s="1">
        <v>-100</v>
      </c>
      <c r="O976" s="1">
        <v>190</v>
      </c>
      <c r="P976" s="1">
        <v>93</v>
      </c>
      <c r="Q976" s="9">
        <f>Coffee_chain[[#This Row],[Other Expenses]]+Coffee_chain[[#This Row],[Cogs]]+Coffee_chain[[#This Row],[Marketing]]</f>
        <v>297</v>
      </c>
      <c r="R976" s="10">
        <f>(SUM(Coffee_chain[[#This Row],[Profit]])/SUM(Coffee_chain[[#This Row],[Sales]]))</f>
        <v>-1.2517985611510791</v>
      </c>
      <c r="S976">
        <f>Coffee_chain[[#This Row],[Target COGS]]-Coffee_chain[[#This Row],[Cogs]]</f>
        <v>66</v>
      </c>
      <c r="T976" s="13">
        <f>Coffee_chain[[#This Row],[Target Profit]]-Coffee_chain[[#This Row],[Profit]]</f>
        <v>74</v>
      </c>
      <c r="U976">
        <f>Coffee_chain[[#This Row],[Target Sales]]-Coffee_chain[[#This Row],[Sales]]</f>
        <v>51</v>
      </c>
      <c r="V976" s="42"/>
    </row>
    <row r="977" spans="1:22" ht="14.25" customHeight="1" x14ac:dyDescent="0.3">
      <c r="A977" s="1">
        <v>415</v>
      </c>
      <c r="B977" s="1">
        <v>257</v>
      </c>
      <c r="C977" s="2">
        <v>41548</v>
      </c>
      <c r="D977" s="1" t="s">
        <v>16</v>
      </c>
      <c r="E977" s="1" t="s">
        <v>29</v>
      </c>
      <c r="F977" s="1">
        <v>84</v>
      </c>
      <c r="G977" s="1" t="s">
        <v>33</v>
      </c>
      <c r="H977" s="1" t="s">
        <v>34</v>
      </c>
      <c r="I977" s="1" t="s">
        <v>35</v>
      </c>
      <c r="J977" s="3">
        <v>334</v>
      </c>
      <c r="K977" s="1">
        <v>637</v>
      </c>
      <c r="L977" s="1" t="s">
        <v>31</v>
      </c>
      <c r="M977" s="1">
        <v>230</v>
      </c>
      <c r="N977" s="1">
        <v>240</v>
      </c>
      <c r="O977" s="1">
        <v>550</v>
      </c>
      <c r="P977" s="1">
        <v>116</v>
      </c>
      <c r="Q977" s="9">
        <f>Coffee_chain[[#This Row],[Other Expenses]]+Coffee_chain[[#This Row],[Cogs]]+Coffee_chain[[#This Row],[Marketing]]</f>
        <v>457</v>
      </c>
      <c r="R977" s="10">
        <f>(SUM(Coffee_chain[[#This Row],[Profit]])/SUM(Coffee_chain[[#This Row],[Sales]]))</f>
        <v>0.52433281004709575</v>
      </c>
      <c r="S977">
        <f>Coffee_chain[[#This Row],[Target COGS]]-Coffee_chain[[#This Row],[Cogs]]</f>
        <v>-27</v>
      </c>
      <c r="T977" s="13">
        <f>Coffee_chain[[#This Row],[Target Profit]]-Coffee_chain[[#This Row],[Profit]]</f>
        <v>-94</v>
      </c>
      <c r="U977">
        <f>Coffee_chain[[#This Row],[Target Sales]]-Coffee_chain[[#This Row],[Sales]]</f>
        <v>-87</v>
      </c>
      <c r="V977" s="42"/>
    </row>
    <row r="978" spans="1:22" ht="14.25" customHeight="1" x14ac:dyDescent="0.3">
      <c r="A978" s="1">
        <v>909</v>
      </c>
      <c r="B978" s="1">
        <v>122</v>
      </c>
      <c r="C978" s="2">
        <v>41548</v>
      </c>
      <c r="D978" s="1" t="s">
        <v>16</v>
      </c>
      <c r="E978" s="1" t="s">
        <v>29</v>
      </c>
      <c r="F978" s="1">
        <v>39</v>
      </c>
      <c r="G978" s="1" t="s">
        <v>33</v>
      </c>
      <c r="H978" s="1" t="s">
        <v>38</v>
      </c>
      <c r="I978" s="1" t="s">
        <v>43</v>
      </c>
      <c r="J978" s="3">
        <v>-110</v>
      </c>
      <c r="K978" s="1">
        <v>116</v>
      </c>
      <c r="L978" s="1" t="s">
        <v>31</v>
      </c>
      <c r="M978" s="1">
        <v>170</v>
      </c>
      <c r="N978" s="1">
        <v>-60</v>
      </c>
      <c r="O978" s="1">
        <v>150</v>
      </c>
      <c r="P978" s="1">
        <v>61</v>
      </c>
      <c r="Q978" s="9">
        <f>Coffee_chain[[#This Row],[Other Expenses]]+Coffee_chain[[#This Row],[Cogs]]+Coffee_chain[[#This Row],[Marketing]]</f>
        <v>222</v>
      </c>
      <c r="R978" s="10">
        <f>(SUM(Coffee_chain[[#This Row],[Profit]])/SUM(Coffee_chain[[#This Row],[Sales]]))</f>
        <v>-0.94827586206896552</v>
      </c>
      <c r="S978">
        <f>Coffee_chain[[#This Row],[Target COGS]]-Coffee_chain[[#This Row],[Cogs]]</f>
        <v>48</v>
      </c>
      <c r="T978" s="13">
        <f>Coffee_chain[[#This Row],[Target Profit]]-Coffee_chain[[#This Row],[Profit]]</f>
        <v>50</v>
      </c>
      <c r="U978">
        <f>Coffee_chain[[#This Row],[Target Sales]]-Coffee_chain[[#This Row],[Sales]]</f>
        <v>34</v>
      </c>
      <c r="V978" s="42"/>
    </row>
    <row r="979" spans="1:22" ht="14.25" customHeight="1" x14ac:dyDescent="0.3">
      <c r="A979" s="1">
        <v>818</v>
      </c>
      <c r="B979" s="1">
        <v>260</v>
      </c>
      <c r="C979" s="2">
        <v>41548</v>
      </c>
      <c r="D979" s="1" t="s">
        <v>16</v>
      </c>
      <c r="E979" s="1" t="s">
        <v>29</v>
      </c>
      <c r="F979" s="1">
        <v>91</v>
      </c>
      <c r="G979" s="1" t="s">
        <v>33</v>
      </c>
      <c r="H979" s="1" t="s">
        <v>38</v>
      </c>
      <c r="I979" s="1" t="s">
        <v>45</v>
      </c>
      <c r="J979" s="3">
        <v>367</v>
      </c>
      <c r="K979" s="1">
        <v>693</v>
      </c>
      <c r="L979" s="1" t="s">
        <v>31</v>
      </c>
      <c r="M979" s="1">
        <v>380</v>
      </c>
      <c r="N979" s="1">
        <v>470</v>
      </c>
      <c r="O979" s="1">
        <v>960</v>
      </c>
      <c r="P979" s="1">
        <v>143</v>
      </c>
      <c r="Q979" s="9">
        <f>Coffee_chain[[#This Row],[Other Expenses]]+Coffee_chain[[#This Row],[Cogs]]+Coffee_chain[[#This Row],[Marketing]]</f>
        <v>494</v>
      </c>
      <c r="R979" s="10">
        <f>(SUM(Coffee_chain[[#This Row],[Profit]])/SUM(Coffee_chain[[#This Row],[Sales]]))</f>
        <v>0.5295815295815296</v>
      </c>
      <c r="S979">
        <f>Coffee_chain[[#This Row],[Target COGS]]-Coffee_chain[[#This Row],[Cogs]]</f>
        <v>120</v>
      </c>
      <c r="T979" s="13">
        <f>Coffee_chain[[#This Row],[Target Profit]]-Coffee_chain[[#This Row],[Profit]]</f>
        <v>103</v>
      </c>
      <c r="U979">
        <f>Coffee_chain[[#This Row],[Target Sales]]-Coffee_chain[[#This Row],[Sales]]</f>
        <v>267</v>
      </c>
      <c r="V979" s="42"/>
    </row>
    <row r="980" spans="1:22" ht="14.25" customHeight="1" x14ac:dyDescent="0.3">
      <c r="A980" s="1">
        <v>714</v>
      </c>
      <c r="B980" s="1">
        <v>239</v>
      </c>
      <c r="C980" s="2">
        <v>41548</v>
      </c>
      <c r="D980" s="1" t="s">
        <v>16</v>
      </c>
      <c r="E980" s="1" t="s">
        <v>29</v>
      </c>
      <c r="F980" s="1">
        <v>66</v>
      </c>
      <c r="G980" s="1" t="s">
        <v>33</v>
      </c>
      <c r="H980" s="1" t="s">
        <v>34</v>
      </c>
      <c r="I980" s="1" t="s">
        <v>47</v>
      </c>
      <c r="J980" s="3">
        <v>221</v>
      </c>
      <c r="K980" s="1">
        <v>509</v>
      </c>
      <c r="L980" s="1" t="s">
        <v>31</v>
      </c>
      <c r="M980" s="1">
        <v>210</v>
      </c>
      <c r="N980" s="1">
        <v>160</v>
      </c>
      <c r="O980" s="1">
        <v>430</v>
      </c>
      <c r="P980" s="1">
        <v>90</v>
      </c>
      <c r="Q980" s="9">
        <f>Coffee_chain[[#This Row],[Other Expenses]]+Coffee_chain[[#This Row],[Cogs]]+Coffee_chain[[#This Row],[Marketing]]</f>
        <v>395</v>
      </c>
      <c r="R980" s="10">
        <f>(SUM(Coffee_chain[[#This Row],[Profit]])/SUM(Coffee_chain[[#This Row],[Sales]]))</f>
        <v>0.43418467583497056</v>
      </c>
      <c r="S980">
        <f>Coffee_chain[[#This Row],[Target COGS]]-Coffee_chain[[#This Row],[Cogs]]</f>
        <v>-29</v>
      </c>
      <c r="T980" s="13">
        <f>Coffee_chain[[#This Row],[Target Profit]]-Coffee_chain[[#This Row],[Profit]]</f>
        <v>-61</v>
      </c>
      <c r="U980">
        <f>Coffee_chain[[#This Row],[Target Sales]]-Coffee_chain[[#This Row],[Sales]]</f>
        <v>-79</v>
      </c>
      <c r="V980" s="42"/>
    </row>
    <row r="981" spans="1:22" ht="14.25" customHeight="1" x14ac:dyDescent="0.3">
      <c r="A981" s="1">
        <v>805</v>
      </c>
      <c r="B981" s="1">
        <v>125</v>
      </c>
      <c r="C981" s="2">
        <v>41548</v>
      </c>
      <c r="D981" s="1" t="s">
        <v>16</v>
      </c>
      <c r="E981" s="1" t="s">
        <v>29</v>
      </c>
      <c r="F981" s="1">
        <v>113</v>
      </c>
      <c r="G981" s="1" t="s">
        <v>33</v>
      </c>
      <c r="H981" s="1" t="s">
        <v>34</v>
      </c>
      <c r="I981" s="1" t="s">
        <v>46</v>
      </c>
      <c r="J981" s="3">
        <v>40</v>
      </c>
      <c r="K981" s="1">
        <v>318</v>
      </c>
      <c r="L981" s="1" t="s">
        <v>31</v>
      </c>
      <c r="M981" s="1">
        <v>110</v>
      </c>
      <c r="N981" s="1">
        <v>50</v>
      </c>
      <c r="O981" s="1">
        <v>270</v>
      </c>
      <c r="P981" s="1">
        <v>146</v>
      </c>
      <c r="Q981" s="9">
        <f>Coffee_chain[[#This Row],[Other Expenses]]+Coffee_chain[[#This Row],[Cogs]]+Coffee_chain[[#This Row],[Marketing]]</f>
        <v>384</v>
      </c>
      <c r="R981" s="10">
        <f>(SUM(Coffee_chain[[#This Row],[Profit]])/SUM(Coffee_chain[[#This Row],[Sales]]))</f>
        <v>0.12578616352201258</v>
      </c>
      <c r="S981">
        <f>Coffee_chain[[#This Row],[Target COGS]]-Coffee_chain[[#This Row],[Cogs]]</f>
        <v>-15</v>
      </c>
      <c r="T981" s="13">
        <f>Coffee_chain[[#This Row],[Target Profit]]-Coffee_chain[[#This Row],[Profit]]</f>
        <v>10</v>
      </c>
      <c r="U981">
        <f>Coffee_chain[[#This Row],[Target Sales]]-Coffee_chain[[#This Row],[Sales]]</f>
        <v>-48</v>
      </c>
      <c r="V981" s="42"/>
    </row>
    <row r="982" spans="1:22" ht="14.25" customHeight="1" x14ac:dyDescent="0.3">
      <c r="A982" s="1">
        <v>925</v>
      </c>
      <c r="B982" s="1">
        <v>108</v>
      </c>
      <c r="C982" s="2">
        <v>41548</v>
      </c>
      <c r="D982" s="1" t="s">
        <v>16</v>
      </c>
      <c r="E982" s="1" t="s">
        <v>29</v>
      </c>
      <c r="F982" s="1">
        <v>30</v>
      </c>
      <c r="G982" s="1" t="s">
        <v>18</v>
      </c>
      <c r="H982" s="1" t="s">
        <v>19</v>
      </c>
      <c r="I982" s="1" t="s">
        <v>50</v>
      </c>
      <c r="J982" s="3">
        <v>171</v>
      </c>
      <c r="K982" s="1">
        <v>282</v>
      </c>
      <c r="L982" s="1" t="s">
        <v>31</v>
      </c>
      <c r="M982" s="1">
        <v>80</v>
      </c>
      <c r="N982" s="1">
        <v>120</v>
      </c>
      <c r="O982" s="1">
        <v>210</v>
      </c>
      <c r="P982" s="1">
        <v>42</v>
      </c>
      <c r="Q982" s="9">
        <f>Coffee_chain[[#This Row],[Other Expenses]]+Coffee_chain[[#This Row],[Cogs]]+Coffee_chain[[#This Row],[Marketing]]</f>
        <v>180</v>
      </c>
      <c r="R982" s="10">
        <f>(SUM(Coffee_chain[[#This Row],[Profit]])/SUM(Coffee_chain[[#This Row],[Sales]]))</f>
        <v>0.6063829787234043</v>
      </c>
      <c r="S982">
        <f>Coffee_chain[[#This Row],[Target COGS]]-Coffee_chain[[#This Row],[Cogs]]</f>
        <v>-28</v>
      </c>
      <c r="T982" s="13">
        <f>Coffee_chain[[#This Row],[Target Profit]]-Coffee_chain[[#This Row],[Profit]]</f>
        <v>-51</v>
      </c>
      <c r="U982">
        <f>Coffee_chain[[#This Row],[Target Sales]]-Coffee_chain[[#This Row],[Sales]]</f>
        <v>-72</v>
      </c>
      <c r="V982" s="42"/>
    </row>
    <row r="983" spans="1:22" ht="14.25" customHeight="1" x14ac:dyDescent="0.3">
      <c r="A983" s="1">
        <v>951</v>
      </c>
      <c r="B983" s="1">
        <v>239</v>
      </c>
      <c r="C983" s="2">
        <v>41548</v>
      </c>
      <c r="D983" s="1" t="s">
        <v>16</v>
      </c>
      <c r="E983" s="1" t="s">
        <v>29</v>
      </c>
      <c r="F983" s="1">
        <v>74</v>
      </c>
      <c r="G983" s="1" t="s">
        <v>18</v>
      </c>
      <c r="H983" s="1" t="s">
        <v>19</v>
      </c>
      <c r="I983" s="1" t="s">
        <v>20</v>
      </c>
      <c r="J983" s="3">
        <v>276</v>
      </c>
      <c r="K983" s="1">
        <v>554</v>
      </c>
      <c r="L983" s="1" t="s">
        <v>31</v>
      </c>
      <c r="M983" s="1">
        <v>190</v>
      </c>
      <c r="N983" s="1">
        <v>170</v>
      </c>
      <c r="O983" s="1">
        <v>410</v>
      </c>
      <c r="P983" s="1">
        <v>95</v>
      </c>
      <c r="Q983" s="9">
        <f>Coffee_chain[[#This Row],[Other Expenses]]+Coffee_chain[[#This Row],[Cogs]]+Coffee_chain[[#This Row],[Marketing]]</f>
        <v>408</v>
      </c>
      <c r="R983" s="10">
        <f>(SUM(Coffee_chain[[#This Row],[Profit]])/SUM(Coffee_chain[[#This Row],[Sales]]))</f>
        <v>0.49819494584837543</v>
      </c>
      <c r="S983">
        <f>Coffee_chain[[#This Row],[Target COGS]]-Coffee_chain[[#This Row],[Cogs]]</f>
        <v>-49</v>
      </c>
      <c r="T983" s="13">
        <f>Coffee_chain[[#This Row],[Target Profit]]-Coffee_chain[[#This Row],[Profit]]</f>
        <v>-106</v>
      </c>
      <c r="U983">
        <f>Coffee_chain[[#This Row],[Target Sales]]-Coffee_chain[[#This Row],[Sales]]</f>
        <v>-144</v>
      </c>
      <c r="V983" s="42"/>
    </row>
    <row r="984" spans="1:22" ht="14.25" customHeight="1" x14ac:dyDescent="0.3">
      <c r="A984" s="1">
        <v>831</v>
      </c>
      <c r="B984" s="1">
        <v>123</v>
      </c>
      <c r="C984" s="2">
        <v>41548</v>
      </c>
      <c r="D984" s="1" t="s">
        <v>16</v>
      </c>
      <c r="E984" s="1" t="s">
        <v>29</v>
      </c>
      <c r="F984" s="1">
        <v>34</v>
      </c>
      <c r="G984" s="1" t="s">
        <v>18</v>
      </c>
      <c r="H984" s="1" t="s">
        <v>26</v>
      </c>
      <c r="I984" s="1" t="s">
        <v>27</v>
      </c>
      <c r="J984" s="3">
        <v>199</v>
      </c>
      <c r="K984" s="1">
        <v>322</v>
      </c>
      <c r="L984" s="1" t="s">
        <v>31</v>
      </c>
      <c r="M984" s="1">
        <v>50</v>
      </c>
      <c r="N984" s="1">
        <v>80</v>
      </c>
      <c r="O984" s="1">
        <v>140</v>
      </c>
      <c r="P984" s="1">
        <v>45</v>
      </c>
      <c r="Q984" s="9">
        <f>Coffee_chain[[#This Row],[Other Expenses]]+Coffee_chain[[#This Row],[Cogs]]+Coffee_chain[[#This Row],[Marketing]]</f>
        <v>202</v>
      </c>
      <c r="R984" s="10">
        <f>(SUM(Coffee_chain[[#This Row],[Profit]])/SUM(Coffee_chain[[#This Row],[Sales]]))</f>
        <v>0.61801242236024845</v>
      </c>
      <c r="S984">
        <f>Coffee_chain[[#This Row],[Target COGS]]-Coffee_chain[[#This Row],[Cogs]]</f>
        <v>-73</v>
      </c>
      <c r="T984" s="13">
        <f>Coffee_chain[[#This Row],[Target Profit]]-Coffee_chain[[#This Row],[Profit]]</f>
        <v>-119</v>
      </c>
      <c r="U984">
        <f>Coffee_chain[[#This Row],[Target Sales]]-Coffee_chain[[#This Row],[Sales]]</f>
        <v>-182</v>
      </c>
      <c r="V984" s="42"/>
    </row>
    <row r="985" spans="1:22" ht="14.25" customHeight="1" x14ac:dyDescent="0.3">
      <c r="A985" s="1">
        <v>971</v>
      </c>
      <c r="B985" s="1">
        <v>43</v>
      </c>
      <c r="C985" s="2">
        <v>41548</v>
      </c>
      <c r="D985" s="1" t="s">
        <v>32</v>
      </c>
      <c r="E985" s="1" t="s">
        <v>29</v>
      </c>
      <c r="F985" s="1">
        <v>13</v>
      </c>
      <c r="G985" s="1" t="s">
        <v>33</v>
      </c>
      <c r="H985" s="1" t="s">
        <v>38</v>
      </c>
      <c r="I985" s="1" t="s">
        <v>39</v>
      </c>
      <c r="J985" s="3">
        <v>43</v>
      </c>
      <c r="K985" s="1">
        <v>114</v>
      </c>
      <c r="L985" s="1" t="s">
        <v>49</v>
      </c>
      <c r="M985" s="1">
        <v>50</v>
      </c>
      <c r="N985" s="1">
        <v>80</v>
      </c>
      <c r="O985" s="1">
        <v>150</v>
      </c>
      <c r="P985" s="1">
        <v>35</v>
      </c>
      <c r="Q985" s="9">
        <f>Coffee_chain[[#This Row],[Other Expenses]]+Coffee_chain[[#This Row],[Cogs]]+Coffee_chain[[#This Row],[Marketing]]</f>
        <v>91</v>
      </c>
      <c r="R985" s="10">
        <f>(SUM(Coffee_chain[[#This Row],[Profit]])/SUM(Coffee_chain[[#This Row],[Sales]]))</f>
        <v>0.37719298245614036</v>
      </c>
      <c r="S985">
        <f>Coffee_chain[[#This Row],[Target COGS]]-Coffee_chain[[#This Row],[Cogs]]</f>
        <v>7</v>
      </c>
      <c r="T985" s="13">
        <f>Coffee_chain[[#This Row],[Target Profit]]-Coffee_chain[[#This Row],[Profit]]</f>
        <v>37</v>
      </c>
      <c r="U985">
        <f>Coffee_chain[[#This Row],[Target Sales]]-Coffee_chain[[#This Row],[Sales]]</f>
        <v>36</v>
      </c>
      <c r="V985" s="42"/>
    </row>
    <row r="986" spans="1:22" ht="14.25" customHeight="1" x14ac:dyDescent="0.3">
      <c r="A986" s="1">
        <v>435</v>
      </c>
      <c r="B986" s="1">
        <v>79</v>
      </c>
      <c r="C986" s="2">
        <v>41548</v>
      </c>
      <c r="D986" s="1" t="s">
        <v>32</v>
      </c>
      <c r="E986" s="1" t="s">
        <v>29</v>
      </c>
      <c r="F986" s="1">
        <v>30</v>
      </c>
      <c r="G986" s="1" t="s">
        <v>33</v>
      </c>
      <c r="H986" s="1" t="s">
        <v>38</v>
      </c>
      <c r="I986" s="1" t="s">
        <v>39</v>
      </c>
      <c r="J986" s="3">
        <v>50</v>
      </c>
      <c r="K986" s="1">
        <v>189</v>
      </c>
      <c r="L986" s="1" t="s">
        <v>42</v>
      </c>
      <c r="M986" s="1">
        <v>100</v>
      </c>
      <c r="N986" s="1">
        <v>120</v>
      </c>
      <c r="O986" s="1">
        <v>260</v>
      </c>
      <c r="P986" s="1">
        <v>64</v>
      </c>
      <c r="Q986" s="9">
        <f>Coffee_chain[[#This Row],[Other Expenses]]+Coffee_chain[[#This Row],[Cogs]]+Coffee_chain[[#This Row],[Marketing]]</f>
        <v>173</v>
      </c>
      <c r="R986" s="10">
        <f>(SUM(Coffee_chain[[#This Row],[Profit]])/SUM(Coffee_chain[[#This Row],[Sales]]))</f>
        <v>0.26455026455026454</v>
      </c>
      <c r="S986">
        <f>Coffee_chain[[#This Row],[Target COGS]]-Coffee_chain[[#This Row],[Cogs]]</f>
        <v>21</v>
      </c>
      <c r="T986" s="13">
        <f>Coffee_chain[[#This Row],[Target Profit]]-Coffee_chain[[#This Row],[Profit]]</f>
        <v>70</v>
      </c>
      <c r="U986">
        <f>Coffee_chain[[#This Row],[Target Sales]]-Coffee_chain[[#This Row],[Sales]]</f>
        <v>71</v>
      </c>
      <c r="V986" s="42"/>
    </row>
    <row r="987" spans="1:22" ht="14.25" customHeight="1" x14ac:dyDescent="0.3">
      <c r="A987" s="1">
        <v>206</v>
      </c>
      <c r="B987" s="1">
        <v>96</v>
      </c>
      <c r="C987" s="2">
        <v>41548</v>
      </c>
      <c r="D987" s="1" t="s">
        <v>32</v>
      </c>
      <c r="E987" s="1" t="s">
        <v>29</v>
      </c>
      <c r="F987" s="1">
        <v>87</v>
      </c>
      <c r="G987" s="1" t="s">
        <v>33</v>
      </c>
      <c r="H987" s="1" t="s">
        <v>38</v>
      </c>
      <c r="I987" s="1" t="s">
        <v>39</v>
      </c>
      <c r="J987" s="3">
        <v>25</v>
      </c>
      <c r="K987" s="1">
        <v>245</v>
      </c>
      <c r="L987" s="1" t="s">
        <v>53</v>
      </c>
      <c r="M987" s="1">
        <v>140</v>
      </c>
      <c r="N987" s="1">
        <v>100</v>
      </c>
      <c r="O987" s="1">
        <v>330</v>
      </c>
      <c r="P987" s="1">
        <v>117</v>
      </c>
      <c r="Q987" s="9">
        <f>Coffee_chain[[#This Row],[Other Expenses]]+Coffee_chain[[#This Row],[Cogs]]+Coffee_chain[[#This Row],[Marketing]]</f>
        <v>300</v>
      </c>
      <c r="R987" s="10">
        <f>(SUM(Coffee_chain[[#This Row],[Profit]])/SUM(Coffee_chain[[#This Row],[Sales]]))</f>
        <v>0.10204081632653061</v>
      </c>
      <c r="S987">
        <f>Coffee_chain[[#This Row],[Target COGS]]-Coffee_chain[[#This Row],[Cogs]]</f>
        <v>44</v>
      </c>
      <c r="T987" s="13">
        <f>Coffee_chain[[#This Row],[Target Profit]]-Coffee_chain[[#This Row],[Profit]]</f>
        <v>75</v>
      </c>
      <c r="U987">
        <f>Coffee_chain[[#This Row],[Target Sales]]-Coffee_chain[[#This Row],[Sales]]</f>
        <v>85</v>
      </c>
      <c r="V987" s="42"/>
    </row>
    <row r="988" spans="1:22" ht="14.25" customHeight="1" x14ac:dyDescent="0.3">
      <c r="A988" s="1">
        <v>503</v>
      </c>
      <c r="B988" s="1">
        <v>161</v>
      </c>
      <c r="C988" s="2">
        <v>41548</v>
      </c>
      <c r="D988" s="1" t="s">
        <v>32</v>
      </c>
      <c r="E988" s="1" t="s">
        <v>29</v>
      </c>
      <c r="F988" s="1">
        <v>45</v>
      </c>
      <c r="G988" s="1" t="s">
        <v>33</v>
      </c>
      <c r="H988" s="1" t="s">
        <v>34</v>
      </c>
      <c r="I988" s="1" t="s">
        <v>35</v>
      </c>
      <c r="J988" s="3">
        <v>135</v>
      </c>
      <c r="K988" s="1">
        <v>343</v>
      </c>
      <c r="L988" s="1" t="s">
        <v>49</v>
      </c>
      <c r="M988" s="1">
        <v>140</v>
      </c>
      <c r="N988" s="1">
        <v>110</v>
      </c>
      <c r="O988" s="1">
        <v>290</v>
      </c>
      <c r="P988" s="1">
        <v>70</v>
      </c>
      <c r="Q988" s="9">
        <f>Coffee_chain[[#This Row],[Other Expenses]]+Coffee_chain[[#This Row],[Cogs]]+Coffee_chain[[#This Row],[Marketing]]</f>
        <v>276</v>
      </c>
      <c r="R988" s="10">
        <f>(SUM(Coffee_chain[[#This Row],[Profit]])/SUM(Coffee_chain[[#This Row],[Sales]]))</f>
        <v>0.39358600583090381</v>
      </c>
      <c r="S988">
        <f>Coffee_chain[[#This Row],[Target COGS]]-Coffee_chain[[#This Row],[Cogs]]</f>
        <v>-21</v>
      </c>
      <c r="T988" s="13">
        <f>Coffee_chain[[#This Row],[Target Profit]]-Coffee_chain[[#This Row],[Profit]]</f>
        <v>-25</v>
      </c>
      <c r="U988">
        <f>Coffee_chain[[#This Row],[Target Sales]]-Coffee_chain[[#This Row],[Sales]]</f>
        <v>-53</v>
      </c>
      <c r="V988" s="42"/>
    </row>
    <row r="989" spans="1:22" ht="14.25" customHeight="1" x14ac:dyDescent="0.3">
      <c r="A989" s="1">
        <v>360</v>
      </c>
      <c r="B989" s="1">
        <v>80</v>
      </c>
      <c r="C989" s="2">
        <v>41548</v>
      </c>
      <c r="D989" s="1" t="s">
        <v>32</v>
      </c>
      <c r="E989" s="1" t="s">
        <v>29</v>
      </c>
      <c r="F989" s="1">
        <v>24</v>
      </c>
      <c r="G989" s="1" t="s">
        <v>33</v>
      </c>
      <c r="H989" s="1" t="s">
        <v>34</v>
      </c>
      <c r="I989" s="1" t="s">
        <v>35</v>
      </c>
      <c r="J989" s="3">
        <v>71</v>
      </c>
      <c r="K989" s="1">
        <v>185</v>
      </c>
      <c r="L989" s="1" t="s">
        <v>53</v>
      </c>
      <c r="M989" s="1">
        <v>60</v>
      </c>
      <c r="N989" s="1">
        <v>80</v>
      </c>
      <c r="O989" s="1">
        <v>150</v>
      </c>
      <c r="P989" s="1">
        <v>46</v>
      </c>
      <c r="Q989" s="9">
        <f>Coffee_chain[[#This Row],[Other Expenses]]+Coffee_chain[[#This Row],[Cogs]]+Coffee_chain[[#This Row],[Marketing]]</f>
        <v>150</v>
      </c>
      <c r="R989" s="10">
        <f>(SUM(Coffee_chain[[#This Row],[Profit]])/SUM(Coffee_chain[[#This Row],[Sales]]))</f>
        <v>0.38378378378378381</v>
      </c>
      <c r="S989">
        <f>Coffee_chain[[#This Row],[Target COGS]]-Coffee_chain[[#This Row],[Cogs]]</f>
        <v>-20</v>
      </c>
      <c r="T989" s="13">
        <f>Coffee_chain[[#This Row],[Target Profit]]-Coffee_chain[[#This Row],[Profit]]</f>
        <v>9</v>
      </c>
      <c r="U989">
        <f>Coffee_chain[[#This Row],[Target Sales]]-Coffee_chain[[#This Row],[Sales]]</f>
        <v>-35</v>
      </c>
      <c r="V989" s="42"/>
    </row>
    <row r="990" spans="1:22" ht="14.25" customHeight="1" x14ac:dyDescent="0.3">
      <c r="A990" s="1">
        <v>503</v>
      </c>
      <c r="B990" s="1">
        <v>51</v>
      </c>
      <c r="C990" s="2">
        <v>41548</v>
      </c>
      <c r="D990" s="1" t="s">
        <v>32</v>
      </c>
      <c r="E990" s="1" t="s">
        <v>29</v>
      </c>
      <c r="F990" s="1">
        <v>46</v>
      </c>
      <c r="G990" s="1" t="s">
        <v>33</v>
      </c>
      <c r="H990" s="1" t="s">
        <v>38</v>
      </c>
      <c r="I990" s="1" t="s">
        <v>43</v>
      </c>
      <c r="J990" s="3">
        <v>-7</v>
      </c>
      <c r="K990" s="1">
        <v>130</v>
      </c>
      <c r="L990" s="1" t="s">
        <v>49</v>
      </c>
      <c r="M990" s="1">
        <v>70</v>
      </c>
      <c r="N990" s="1">
        <v>50</v>
      </c>
      <c r="O990" s="1">
        <v>170</v>
      </c>
      <c r="P990" s="1">
        <v>76</v>
      </c>
      <c r="Q990" s="9">
        <f>Coffee_chain[[#This Row],[Other Expenses]]+Coffee_chain[[#This Row],[Cogs]]+Coffee_chain[[#This Row],[Marketing]]</f>
        <v>173</v>
      </c>
      <c r="R990" s="10">
        <f>(SUM(Coffee_chain[[#This Row],[Profit]])/SUM(Coffee_chain[[#This Row],[Sales]]))</f>
        <v>-5.3846153846153849E-2</v>
      </c>
      <c r="S990">
        <f>Coffee_chain[[#This Row],[Target COGS]]-Coffee_chain[[#This Row],[Cogs]]</f>
        <v>19</v>
      </c>
      <c r="T990" s="13">
        <f>Coffee_chain[[#This Row],[Target Profit]]-Coffee_chain[[#This Row],[Profit]]</f>
        <v>57</v>
      </c>
      <c r="U990">
        <f>Coffee_chain[[#This Row],[Target Sales]]-Coffee_chain[[#This Row],[Sales]]</f>
        <v>40</v>
      </c>
      <c r="V990" s="42"/>
    </row>
    <row r="991" spans="1:22" ht="14.25" customHeight="1" x14ac:dyDescent="0.3">
      <c r="A991" s="1">
        <v>435</v>
      </c>
      <c r="B991" s="1">
        <v>65</v>
      </c>
      <c r="C991" s="2">
        <v>41548</v>
      </c>
      <c r="D991" s="1" t="s">
        <v>32</v>
      </c>
      <c r="E991" s="1" t="s">
        <v>29</v>
      </c>
      <c r="F991" s="1">
        <v>20</v>
      </c>
      <c r="G991" s="1" t="s">
        <v>33</v>
      </c>
      <c r="H991" s="1" t="s">
        <v>38</v>
      </c>
      <c r="I991" s="1" t="s">
        <v>43</v>
      </c>
      <c r="J991" s="3">
        <v>53</v>
      </c>
      <c r="K991" s="1">
        <v>151</v>
      </c>
      <c r="L991" s="1" t="s">
        <v>42</v>
      </c>
      <c r="M991" s="1">
        <v>90</v>
      </c>
      <c r="N991" s="1">
        <v>90</v>
      </c>
      <c r="O991" s="1">
        <v>200</v>
      </c>
      <c r="P991" s="1">
        <v>41</v>
      </c>
      <c r="Q991" s="9">
        <f>Coffee_chain[[#This Row],[Other Expenses]]+Coffee_chain[[#This Row],[Cogs]]+Coffee_chain[[#This Row],[Marketing]]</f>
        <v>126</v>
      </c>
      <c r="R991" s="10">
        <f>(SUM(Coffee_chain[[#This Row],[Profit]])/SUM(Coffee_chain[[#This Row],[Sales]]))</f>
        <v>0.35099337748344372</v>
      </c>
      <c r="S991">
        <f>Coffee_chain[[#This Row],[Target COGS]]-Coffee_chain[[#This Row],[Cogs]]</f>
        <v>25</v>
      </c>
      <c r="T991" s="13">
        <f>Coffee_chain[[#This Row],[Target Profit]]-Coffee_chain[[#This Row],[Profit]]</f>
        <v>37</v>
      </c>
      <c r="U991">
        <f>Coffee_chain[[#This Row],[Target Sales]]-Coffee_chain[[#This Row],[Sales]]</f>
        <v>49</v>
      </c>
      <c r="V991" s="42"/>
    </row>
    <row r="992" spans="1:22" ht="14.25" customHeight="1" x14ac:dyDescent="0.3">
      <c r="A992" s="1">
        <v>503</v>
      </c>
      <c r="B992" s="1">
        <v>60</v>
      </c>
      <c r="C992" s="2">
        <v>41548</v>
      </c>
      <c r="D992" s="1" t="s">
        <v>32</v>
      </c>
      <c r="E992" s="1" t="s">
        <v>29</v>
      </c>
      <c r="F992" s="1">
        <v>19</v>
      </c>
      <c r="G992" s="1" t="s">
        <v>33</v>
      </c>
      <c r="H992" s="1" t="s">
        <v>38</v>
      </c>
      <c r="I992" s="1" t="s">
        <v>45</v>
      </c>
      <c r="J992" s="3">
        <v>31</v>
      </c>
      <c r="K992" s="1">
        <v>153</v>
      </c>
      <c r="L992" s="1" t="s">
        <v>49</v>
      </c>
      <c r="M992" s="1">
        <v>80</v>
      </c>
      <c r="N992" s="1">
        <v>90</v>
      </c>
      <c r="O992" s="1">
        <v>210</v>
      </c>
      <c r="P992" s="1">
        <v>63</v>
      </c>
      <c r="Q992" s="9">
        <f>Coffee_chain[[#This Row],[Other Expenses]]+Coffee_chain[[#This Row],[Cogs]]+Coffee_chain[[#This Row],[Marketing]]</f>
        <v>142</v>
      </c>
      <c r="R992" s="10">
        <f>(SUM(Coffee_chain[[#This Row],[Profit]])/SUM(Coffee_chain[[#This Row],[Sales]]))</f>
        <v>0.20261437908496732</v>
      </c>
      <c r="S992">
        <f>Coffee_chain[[#This Row],[Target COGS]]-Coffee_chain[[#This Row],[Cogs]]</f>
        <v>20</v>
      </c>
      <c r="T992" s="13">
        <f>Coffee_chain[[#This Row],[Target Profit]]-Coffee_chain[[#This Row],[Profit]]</f>
        <v>59</v>
      </c>
      <c r="U992">
        <f>Coffee_chain[[#This Row],[Target Sales]]-Coffee_chain[[#This Row],[Sales]]</f>
        <v>57</v>
      </c>
      <c r="V992" s="42"/>
    </row>
    <row r="993" spans="1:22" ht="14.25" customHeight="1" x14ac:dyDescent="0.3">
      <c r="A993" s="1">
        <v>435</v>
      </c>
      <c r="B993" s="1">
        <v>47</v>
      </c>
      <c r="C993" s="2">
        <v>41548</v>
      </c>
      <c r="D993" s="1" t="s">
        <v>32</v>
      </c>
      <c r="E993" s="1" t="s">
        <v>29</v>
      </c>
      <c r="F993" s="1">
        <v>15</v>
      </c>
      <c r="G993" s="1" t="s">
        <v>33</v>
      </c>
      <c r="H993" s="1" t="s">
        <v>38</v>
      </c>
      <c r="I993" s="1" t="s">
        <v>45</v>
      </c>
      <c r="J993" s="3">
        <v>33</v>
      </c>
      <c r="K993" s="1">
        <v>118</v>
      </c>
      <c r="L993" s="1" t="s">
        <v>42</v>
      </c>
      <c r="M993" s="1">
        <v>50</v>
      </c>
      <c r="N993" s="1">
        <v>80</v>
      </c>
      <c r="O993" s="1">
        <v>150</v>
      </c>
      <c r="P993" s="1">
        <v>42</v>
      </c>
      <c r="Q993" s="9">
        <f>Coffee_chain[[#This Row],[Other Expenses]]+Coffee_chain[[#This Row],[Cogs]]+Coffee_chain[[#This Row],[Marketing]]</f>
        <v>104</v>
      </c>
      <c r="R993" s="10">
        <f>(SUM(Coffee_chain[[#This Row],[Profit]])/SUM(Coffee_chain[[#This Row],[Sales]]))</f>
        <v>0.27966101694915252</v>
      </c>
      <c r="S993">
        <f>Coffee_chain[[#This Row],[Target COGS]]-Coffee_chain[[#This Row],[Cogs]]</f>
        <v>3</v>
      </c>
      <c r="T993" s="13">
        <f>Coffee_chain[[#This Row],[Target Profit]]-Coffee_chain[[#This Row],[Profit]]</f>
        <v>47</v>
      </c>
      <c r="U993">
        <f>Coffee_chain[[#This Row],[Target Sales]]-Coffee_chain[[#This Row],[Sales]]</f>
        <v>32</v>
      </c>
      <c r="V993" s="42"/>
    </row>
    <row r="994" spans="1:22" ht="14.25" customHeight="1" x14ac:dyDescent="0.3">
      <c r="A994" s="1">
        <v>360</v>
      </c>
      <c r="B994" s="1">
        <v>68</v>
      </c>
      <c r="C994" s="2">
        <v>41548</v>
      </c>
      <c r="D994" s="1" t="s">
        <v>32</v>
      </c>
      <c r="E994" s="1" t="s">
        <v>29</v>
      </c>
      <c r="F994" s="1">
        <v>21</v>
      </c>
      <c r="G994" s="1" t="s">
        <v>33</v>
      </c>
      <c r="H994" s="1" t="s">
        <v>38</v>
      </c>
      <c r="I994" s="1" t="s">
        <v>45</v>
      </c>
      <c r="J994" s="3">
        <v>83</v>
      </c>
      <c r="K994" s="1">
        <v>178</v>
      </c>
      <c r="L994" s="1" t="s">
        <v>53</v>
      </c>
      <c r="M994" s="1">
        <v>90</v>
      </c>
      <c r="N994" s="1">
        <v>110</v>
      </c>
      <c r="O994" s="1">
        <v>230</v>
      </c>
      <c r="P994" s="1">
        <v>43</v>
      </c>
      <c r="Q994" s="9">
        <f>Coffee_chain[[#This Row],[Other Expenses]]+Coffee_chain[[#This Row],[Cogs]]+Coffee_chain[[#This Row],[Marketing]]</f>
        <v>132</v>
      </c>
      <c r="R994" s="10">
        <f>(SUM(Coffee_chain[[#This Row],[Profit]])/SUM(Coffee_chain[[#This Row],[Sales]]))</f>
        <v>0.46629213483146065</v>
      </c>
      <c r="S994">
        <f>Coffee_chain[[#This Row],[Target COGS]]-Coffee_chain[[#This Row],[Cogs]]</f>
        <v>22</v>
      </c>
      <c r="T994" s="13">
        <f>Coffee_chain[[#This Row],[Target Profit]]-Coffee_chain[[#This Row],[Profit]]</f>
        <v>27</v>
      </c>
      <c r="U994">
        <f>Coffee_chain[[#This Row],[Target Sales]]-Coffee_chain[[#This Row],[Sales]]</f>
        <v>52</v>
      </c>
      <c r="V994" s="42"/>
    </row>
    <row r="995" spans="1:22" ht="14.25" customHeight="1" x14ac:dyDescent="0.3">
      <c r="A995" s="1">
        <v>206</v>
      </c>
      <c r="B995" s="1">
        <v>22</v>
      </c>
      <c r="C995" s="2">
        <v>41548</v>
      </c>
      <c r="D995" s="1" t="s">
        <v>32</v>
      </c>
      <c r="E995" s="1" t="s">
        <v>29</v>
      </c>
      <c r="F995" s="1">
        <v>7</v>
      </c>
      <c r="G995" s="1" t="s">
        <v>33</v>
      </c>
      <c r="H995" s="1" t="s">
        <v>34</v>
      </c>
      <c r="I995" s="1" t="s">
        <v>47</v>
      </c>
      <c r="J995" s="3">
        <v>15</v>
      </c>
      <c r="K995" s="1">
        <v>54</v>
      </c>
      <c r="L995" s="1" t="s">
        <v>53</v>
      </c>
      <c r="M995" s="1">
        <v>10</v>
      </c>
      <c r="N995" s="1">
        <v>20</v>
      </c>
      <c r="O995" s="1">
        <v>30</v>
      </c>
      <c r="P995" s="1">
        <v>19</v>
      </c>
      <c r="Q995" s="9">
        <f>Coffee_chain[[#This Row],[Other Expenses]]+Coffee_chain[[#This Row],[Cogs]]+Coffee_chain[[#This Row],[Marketing]]</f>
        <v>48</v>
      </c>
      <c r="R995" s="10">
        <f>(SUM(Coffee_chain[[#This Row],[Profit]])/SUM(Coffee_chain[[#This Row],[Sales]]))</f>
        <v>0.27777777777777779</v>
      </c>
      <c r="S995">
        <f>Coffee_chain[[#This Row],[Target COGS]]-Coffee_chain[[#This Row],[Cogs]]</f>
        <v>-12</v>
      </c>
      <c r="T995" s="13">
        <f>Coffee_chain[[#This Row],[Target Profit]]-Coffee_chain[[#This Row],[Profit]]</f>
        <v>5</v>
      </c>
      <c r="U995">
        <f>Coffee_chain[[#This Row],[Target Sales]]-Coffee_chain[[#This Row],[Sales]]</f>
        <v>-24</v>
      </c>
      <c r="V995" s="42"/>
    </row>
    <row r="996" spans="1:22" ht="14.25" customHeight="1" x14ac:dyDescent="0.3">
      <c r="A996" s="1">
        <v>775</v>
      </c>
      <c r="B996" s="1">
        <v>21</v>
      </c>
      <c r="C996" s="2">
        <v>41548</v>
      </c>
      <c r="D996" s="1" t="s">
        <v>32</v>
      </c>
      <c r="E996" s="1" t="s">
        <v>29</v>
      </c>
      <c r="F996" s="1">
        <v>5</v>
      </c>
      <c r="G996" s="1" t="s">
        <v>33</v>
      </c>
      <c r="H996" s="1" t="s">
        <v>34</v>
      </c>
      <c r="I996" s="1" t="s">
        <v>46</v>
      </c>
      <c r="J996" s="3">
        <v>21</v>
      </c>
      <c r="K996" s="1">
        <v>55</v>
      </c>
      <c r="L996" s="1" t="s">
        <v>41</v>
      </c>
      <c r="M996" s="1">
        <v>10</v>
      </c>
      <c r="N996" s="1">
        <v>20</v>
      </c>
      <c r="O996" s="1">
        <v>30</v>
      </c>
      <c r="P996" s="1">
        <v>17</v>
      </c>
      <c r="Q996" s="9">
        <f>Coffee_chain[[#This Row],[Other Expenses]]+Coffee_chain[[#This Row],[Cogs]]+Coffee_chain[[#This Row],[Marketing]]</f>
        <v>43</v>
      </c>
      <c r="R996" s="10">
        <f>(SUM(Coffee_chain[[#This Row],[Profit]])/SUM(Coffee_chain[[#This Row],[Sales]]))</f>
        <v>0.38181818181818183</v>
      </c>
      <c r="S996">
        <f>Coffee_chain[[#This Row],[Target COGS]]-Coffee_chain[[#This Row],[Cogs]]</f>
        <v>-11</v>
      </c>
      <c r="T996" s="13">
        <f>Coffee_chain[[#This Row],[Target Profit]]-Coffee_chain[[#This Row],[Profit]]</f>
        <v>-1</v>
      </c>
      <c r="U996">
        <f>Coffee_chain[[#This Row],[Target Sales]]-Coffee_chain[[#This Row],[Sales]]</f>
        <v>-25</v>
      </c>
      <c r="V996" s="42"/>
    </row>
    <row r="997" spans="1:22" ht="14.25" customHeight="1" x14ac:dyDescent="0.3">
      <c r="A997" s="1">
        <v>435</v>
      </c>
      <c r="B997" s="1">
        <v>103</v>
      </c>
      <c r="C997" s="2">
        <v>41548</v>
      </c>
      <c r="D997" s="1" t="s">
        <v>32</v>
      </c>
      <c r="E997" s="1" t="s">
        <v>29</v>
      </c>
      <c r="F997" s="1">
        <v>33</v>
      </c>
      <c r="G997" s="1" t="s">
        <v>33</v>
      </c>
      <c r="H997" s="1" t="s">
        <v>34</v>
      </c>
      <c r="I997" s="1" t="s">
        <v>46</v>
      </c>
      <c r="J997" s="3">
        <v>129</v>
      </c>
      <c r="K997" s="1">
        <v>251</v>
      </c>
      <c r="L997" s="1" t="s">
        <v>42</v>
      </c>
      <c r="M997" s="1">
        <v>80</v>
      </c>
      <c r="N997" s="1">
        <v>110</v>
      </c>
      <c r="O997" s="1">
        <v>210</v>
      </c>
      <c r="P997" s="1">
        <v>46</v>
      </c>
      <c r="Q997" s="9">
        <f>Coffee_chain[[#This Row],[Other Expenses]]+Coffee_chain[[#This Row],[Cogs]]+Coffee_chain[[#This Row],[Marketing]]</f>
        <v>182</v>
      </c>
      <c r="R997" s="10">
        <f>(SUM(Coffee_chain[[#This Row],[Profit]])/SUM(Coffee_chain[[#This Row],[Sales]]))</f>
        <v>0.51394422310756971</v>
      </c>
      <c r="S997">
        <f>Coffee_chain[[#This Row],[Target COGS]]-Coffee_chain[[#This Row],[Cogs]]</f>
        <v>-23</v>
      </c>
      <c r="T997" s="13">
        <f>Coffee_chain[[#This Row],[Target Profit]]-Coffee_chain[[#This Row],[Profit]]</f>
        <v>-19</v>
      </c>
      <c r="U997">
        <f>Coffee_chain[[#This Row],[Target Sales]]-Coffee_chain[[#This Row],[Sales]]</f>
        <v>-41</v>
      </c>
      <c r="V997" s="42"/>
    </row>
    <row r="998" spans="1:22" ht="14.25" customHeight="1" x14ac:dyDescent="0.3">
      <c r="A998" s="1">
        <v>702</v>
      </c>
      <c r="B998" s="1">
        <v>125</v>
      </c>
      <c r="C998" s="2">
        <v>41548</v>
      </c>
      <c r="D998" s="1" t="s">
        <v>32</v>
      </c>
      <c r="E998" s="1" t="s">
        <v>29</v>
      </c>
      <c r="F998" s="1">
        <v>113</v>
      </c>
      <c r="G998" s="1" t="s">
        <v>18</v>
      </c>
      <c r="H998" s="1" t="s">
        <v>19</v>
      </c>
      <c r="I998" s="1" t="s">
        <v>50</v>
      </c>
      <c r="J998" s="3">
        <v>39</v>
      </c>
      <c r="K998" s="1">
        <v>318</v>
      </c>
      <c r="L998" s="1" t="s">
        <v>41</v>
      </c>
      <c r="M998" s="1">
        <v>90</v>
      </c>
      <c r="N998" s="1">
        <v>60</v>
      </c>
      <c r="O998" s="1">
        <v>240</v>
      </c>
      <c r="P998" s="1">
        <v>147</v>
      </c>
      <c r="Q998" s="9">
        <f>Coffee_chain[[#This Row],[Other Expenses]]+Coffee_chain[[#This Row],[Cogs]]+Coffee_chain[[#This Row],[Marketing]]</f>
        <v>385</v>
      </c>
      <c r="R998" s="10">
        <f>(SUM(Coffee_chain[[#This Row],[Profit]])/SUM(Coffee_chain[[#This Row],[Sales]]))</f>
        <v>0.12264150943396226</v>
      </c>
      <c r="S998">
        <f>Coffee_chain[[#This Row],[Target COGS]]-Coffee_chain[[#This Row],[Cogs]]</f>
        <v>-35</v>
      </c>
      <c r="T998" s="13">
        <f>Coffee_chain[[#This Row],[Target Profit]]-Coffee_chain[[#This Row],[Profit]]</f>
        <v>21</v>
      </c>
      <c r="U998">
        <f>Coffee_chain[[#This Row],[Target Sales]]-Coffee_chain[[#This Row],[Sales]]</f>
        <v>-78</v>
      </c>
      <c r="V998" s="42"/>
    </row>
    <row r="999" spans="1:22" ht="14.25" customHeight="1" x14ac:dyDescent="0.3">
      <c r="A999" s="1">
        <v>360</v>
      </c>
      <c r="B999" s="1">
        <v>125</v>
      </c>
      <c r="C999" s="2">
        <v>41548</v>
      </c>
      <c r="D999" s="1" t="s">
        <v>32</v>
      </c>
      <c r="E999" s="1" t="s">
        <v>29</v>
      </c>
      <c r="F999" s="1">
        <v>41</v>
      </c>
      <c r="G999" s="1" t="s">
        <v>18</v>
      </c>
      <c r="H999" s="1" t="s">
        <v>19</v>
      </c>
      <c r="I999" s="1" t="s">
        <v>50</v>
      </c>
      <c r="J999" s="3">
        <v>171</v>
      </c>
      <c r="K999" s="1">
        <v>334</v>
      </c>
      <c r="L999" s="1" t="s">
        <v>53</v>
      </c>
      <c r="M999" s="1">
        <v>90</v>
      </c>
      <c r="N999" s="1">
        <v>130</v>
      </c>
      <c r="O999" s="1">
        <v>250</v>
      </c>
      <c r="P999" s="1">
        <v>73</v>
      </c>
      <c r="Q999" s="9">
        <f>Coffee_chain[[#This Row],[Other Expenses]]+Coffee_chain[[#This Row],[Cogs]]+Coffee_chain[[#This Row],[Marketing]]</f>
        <v>239</v>
      </c>
      <c r="R999" s="10">
        <f>(SUM(Coffee_chain[[#This Row],[Profit]])/SUM(Coffee_chain[[#This Row],[Sales]]))</f>
        <v>0.5119760479041916</v>
      </c>
      <c r="S999">
        <f>Coffee_chain[[#This Row],[Target COGS]]-Coffee_chain[[#This Row],[Cogs]]</f>
        <v>-35</v>
      </c>
      <c r="T999" s="13">
        <f>Coffee_chain[[#This Row],[Target Profit]]-Coffee_chain[[#This Row],[Profit]]</f>
        <v>-41</v>
      </c>
      <c r="U999">
        <f>Coffee_chain[[#This Row],[Target Sales]]-Coffee_chain[[#This Row],[Sales]]</f>
        <v>-84</v>
      </c>
      <c r="V999" s="42"/>
    </row>
    <row r="1000" spans="1:22" ht="14.25" customHeight="1" x14ac:dyDescent="0.3">
      <c r="A1000" s="1">
        <v>775</v>
      </c>
      <c r="B1000" s="1">
        <v>154</v>
      </c>
      <c r="C1000" s="2">
        <v>41548</v>
      </c>
      <c r="D1000" s="1" t="s">
        <v>32</v>
      </c>
      <c r="E1000" s="1" t="s">
        <v>29</v>
      </c>
      <c r="F1000" s="1">
        <v>50</v>
      </c>
      <c r="G1000" s="1" t="s">
        <v>18</v>
      </c>
      <c r="H1000" s="1" t="s">
        <v>19</v>
      </c>
      <c r="I1000" s="1" t="s">
        <v>20</v>
      </c>
      <c r="J1000" s="3">
        <v>178</v>
      </c>
      <c r="K1000" s="1">
        <v>391</v>
      </c>
      <c r="L1000" s="1" t="s">
        <v>41</v>
      </c>
      <c r="M1000" s="1">
        <v>120</v>
      </c>
      <c r="N1000" s="1">
        <v>120</v>
      </c>
      <c r="O1000" s="1">
        <v>290</v>
      </c>
      <c r="P1000" s="1">
        <v>93</v>
      </c>
      <c r="Q1000" s="9">
        <f>Coffee_chain[[#This Row],[Other Expenses]]+Coffee_chain[[#This Row],[Cogs]]+Coffee_chain[[#This Row],[Marketing]]</f>
        <v>297</v>
      </c>
      <c r="R1000" s="10">
        <f>(SUM(Coffee_chain[[#This Row],[Profit]])/SUM(Coffee_chain[[#This Row],[Sales]]))</f>
        <v>0.45524296675191817</v>
      </c>
      <c r="S1000">
        <f>Coffee_chain[[#This Row],[Target COGS]]-Coffee_chain[[#This Row],[Cogs]]</f>
        <v>-34</v>
      </c>
      <c r="T1000" s="13">
        <f>Coffee_chain[[#This Row],[Target Profit]]-Coffee_chain[[#This Row],[Profit]]</f>
        <v>-58</v>
      </c>
      <c r="U1000">
        <f>Coffee_chain[[#This Row],[Target Sales]]-Coffee_chain[[#This Row],[Sales]]</f>
        <v>-101</v>
      </c>
      <c r="V1000" s="42"/>
    </row>
    <row r="1001" spans="1:22" ht="14.25" customHeight="1" x14ac:dyDescent="0.3">
      <c r="A1001" s="1">
        <v>541</v>
      </c>
      <c r="B1001" s="1">
        <v>90</v>
      </c>
      <c r="C1001" s="2">
        <v>41548</v>
      </c>
      <c r="D1001" s="1" t="s">
        <v>32</v>
      </c>
      <c r="E1001" s="1" t="s">
        <v>29</v>
      </c>
      <c r="F1001" s="1">
        <v>29</v>
      </c>
      <c r="G1001" s="1" t="s">
        <v>18</v>
      </c>
      <c r="H1001" s="1" t="s">
        <v>19</v>
      </c>
      <c r="I1001" s="1" t="s">
        <v>20</v>
      </c>
      <c r="J1001" s="3">
        <v>108</v>
      </c>
      <c r="K1001" s="1">
        <v>218</v>
      </c>
      <c r="L1001" s="1" t="s">
        <v>49</v>
      </c>
      <c r="M1001" s="1">
        <v>60</v>
      </c>
      <c r="N1001" s="1">
        <v>90</v>
      </c>
      <c r="O1001" s="1">
        <v>160</v>
      </c>
      <c r="P1001" s="1">
        <v>42</v>
      </c>
      <c r="Q1001" s="9">
        <f>Coffee_chain[[#This Row],[Other Expenses]]+Coffee_chain[[#This Row],[Cogs]]+Coffee_chain[[#This Row],[Marketing]]</f>
        <v>161</v>
      </c>
      <c r="R1001" s="10">
        <f>(SUM(Coffee_chain[[#This Row],[Profit]])/SUM(Coffee_chain[[#This Row],[Sales]]))</f>
        <v>0.49541284403669728</v>
      </c>
      <c r="S1001">
        <f>Coffee_chain[[#This Row],[Target COGS]]-Coffee_chain[[#This Row],[Cogs]]</f>
        <v>-30</v>
      </c>
      <c r="T1001" s="13">
        <f>Coffee_chain[[#This Row],[Target Profit]]-Coffee_chain[[#This Row],[Profit]]</f>
        <v>-18</v>
      </c>
      <c r="U1001">
        <f>Coffee_chain[[#This Row],[Target Sales]]-Coffee_chain[[#This Row],[Sales]]</f>
        <v>-58</v>
      </c>
      <c r="V1001" s="42"/>
    </row>
    <row r="1002" spans="1:22" ht="14.25" customHeight="1" x14ac:dyDescent="0.3">
      <c r="A1002" s="1">
        <v>775</v>
      </c>
      <c r="B1002" s="1">
        <v>122</v>
      </c>
      <c r="C1002" s="2">
        <v>41548</v>
      </c>
      <c r="D1002" s="1" t="s">
        <v>32</v>
      </c>
      <c r="E1002" s="1" t="s">
        <v>29</v>
      </c>
      <c r="F1002" s="1">
        <v>39</v>
      </c>
      <c r="G1002" s="1" t="s">
        <v>18</v>
      </c>
      <c r="H1002" s="1" t="s">
        <v>19</v>
      </c>
      <c r="I1002" s="1" t="s">
        <v>22</v>
      </c>
      <c r="J1002" s="3">
        <v>169</v>
      </c>
      <c r="K1002" s="1">
        <v>318</v>
      </c>
      <c r="L1002" s="1" t="s">
        <v>41</v>
      </c>
      <c r="M1002" s="1">
        <v>90</v>
      </c>
      <c r="N1002" s="1">
        <v>130</v>
      </c>
      <c r="O1002" s="1">
        <v>240</v>
      </c>
      <c r="P1002" s="1">
        <v>62</v>
      </c>
      <c r="Q1002" s="9">
        <f>Coffee_chain[[#This Row],[Other Expenses]]+Coffee_chain[[#This Row],[Cogs]]+Coffee_chain[[#This Row],[Marketing]]</f>
        <v>223</v>
      </c>
      <c r="R1002" s="10">
        <f>(SUM(Coffee_chain[[#This Row],[Profit]])/SUM(Coffee_chain[[#This Row],[Sales]]))</f>
        <v>0.53144654088050314</v>
      </c>
      <c r="S1002">
        <f>Coffee_chain[[#This Row],[Target COGS]]-Coffee_chain[[#This Row],[Cogs]]</f>
        <v>-32</v>
      </c>
      <c r="T1002" s="13">
        <f>Coffee_chain[[#This Row],[Target Profit]]-Coffee_chain[[#This Row],[Profit]]</f>
        <v>-39</v>
      </c>
      <c r="U1002">
        <f>Coffee_chain[[#This Row],[Target Sales]]-Coffee_chain[[#This Row],[Sales]]</f>
        <v>-78</v>
      </c>
      <c r="V1002" s="42"/>
    </row>
    <row r="1003" spans="1:22" ht="14.25" customHeight="1" x14ac:dyDescent="0.3">
      <c r="A1003" s="1">
        <v>435</v>
      </c>
      <c r="B1003" s="1">
        <v>86</v>
      </c>
      <c r="C1003" s="2">
        <v>41548</v>
      </c>
      <c r="D1003" s="1" t="s">
        <v>32</v>
      </c>
      <c r="E1003" s="1" t="s">
        <v>29</v>
      </c>
      <c r="F1003" s="1">
        <v>26</v>
      </c>
      <c r="G1003" s="1" t="s">
        <v>18</v>
      </c>
      <c r="H1003" s="1" t="s">
        <v>19</v>
      </c>
      <c r="I1003" s="1" t="s">
        <v>22</v>
      </c>
      <c r="J1003" s="3">
        <v>-40</v>
      </c>
      <c r="K1003" s="1">
        <v>116</v>
      </c>
      <c r="L1003" s="1" t="s">
        <v>42</v>
      </c>
      <c r="M1003" s="1">
        <v>60</v>
      </c>
      <c r="N1003" s="1">
        <v>0</v>
      </c>
      <c r="O1003" s="1">
        <v>80</v>
      </c>
      <c r="P1003" s="1">
        <v>50</v>
      </c>
      <c r="Q1003" s="9">
        <f>Coffee_chain[[#This Row],[Other Expenses]]+Coffee_chain[[#This Row],[Cogs]]+Coffee_chain[[#This Row],[Marketing]]</f>
        <v>162</v>
      </c>
      <c r="R1003" s="10">
        <f>(SUM(Coffee_chain[[#This Row],[Profit]])/SUM(Coffee_chain[[#This Row],[Sales]]))</f>
        <v>-0.34482758620689657</v>
      </c>
      <c r="S1003">
        <f>Coffee_chain[[#This Row],[Target COGS]]-Coffee_chain[[#This Row],[Cogs]]</f>
        <v>-26</v>
      </c>
      <c r="T1003" s="13">
        <f>Coffee_chain[[#This Row],[Target Profit]]-Coffee_chain[[#This Row],[Profit]]</f>
        <v>40</v>
      </c>
      <c r="U1003">
        <f>Coffee_chain[[#This Row],[Target Sales]]-Coffee_chain[[#This Row],[Sales]]</f>
        <v>-36</v>
      </c>
      <c r="V1003" s="42"/>
    </row>
    <row r="1004" spans="1:22" ht="14.25" customHeight="1" x14ac:dyDescent="0.3">
      <c r="A1004" s="1">
        <v>775</v>
      </c>
      <c r="B1004" s="1">
        <v>257</v>
      </c>
      <c r="C1004" s="2">
        <v>41548</v>
      </c>
      <c r="D1004" s="1" t="s">
        <v>32</v>
      </c>
      <c r="E1004" s="1" t="s">
        <v>29</v>
      </c>
      <c r="F1004" s="1">
        <v>84</v>
      </c>
      <c r="G1004" s="1" t="s">
        <v>18</v>
      </c>
      <c r="H1004" s="1" t="s">
        <v>26</v>
      </c>
      <c r="I1004" s="1" t="s">
        <v>27</v>
      </c>
      <c r="J1004" s="3">
        <v>332</v>
      </c>
      <c r="K1004" s="1">
        <v>637</v>
      </c>
      <c r="L1004" s="1" t="s">
        <v>41</v>
      </c>
      <c r="M1004" s="1">
        <v>110</v>
      </c>
      <c r="N1004" s="1">
        <v>130</v>
      </c>
      <c r="O1004" s="1">
        <v>290</v>
      </c>
      <c r="P1004" s="1">
        <v>117</v>
      </c>
      <c r="Q1004" s="9">
        <f>Coffee_chain[[#This Row],[Other Expenses]]+Coffee_chain[[#This Row],[Cogs]]+Coffee_chain[[#This Row],[Marketing]]</f>
        <v>458</v>
      </c>
      <c r="R1004" s="10">
        <f>(SUM(Coffee_chain[[#This Row],[Profit]])/SUM(Coffee_chain[[#This Row],[Sales]]))</f>
        <v>0.52119309262166402</v>
      </c>
      <c r="S1004">
        <f>Coffee_chain[[#This Row],[Target COGS]]-Coffee_chain[[#This Row],[Cogs]]</f>
        <v>-147</v>
      </c>
      <c r="T1004" s="13">
        <f>Coffee_chain[[#This Row],[Target Profit]]-Coffee_chain[[#This Row],[Profit]]</f>
        <v>-202</v>
      </c>
      <c r="U1004">
        <f>Coffee_chain[[#This Row],[Target Sales]]-Coffee_chain[[#This Row],[Sales]]</f>
        <v>-347</v>
      </c>
      <c r="V1004" s="42"/>
    </row>
    <row r="1005" spans="1:22" ht="14.25" customHeight="1" x14ac:dyDescent="0.3">
      <c r="A1005" s="1">
        <v>971</v>
      </c>
      <c r="B1005" s="1">
        <v>21</v>
      </c>
      <c r="C1005" s="2">
        <v>41548</v>
      </c>
      <c r="D1005" s="1" t="s">
        <v>32</v>
      </c>
      <c r="E1005" s="1" t="s">
        <v>29</v>
      </c>
      <c r="F1005" s="1">
        <v>5</v>
      </c>
      <c r="G1005" s="1" t="s">
        <v>18</v>
      </c>
      <c r="H1005" s="1" t="s">
        <v>26</v>
      </c>
      <c r="I1005" s="1" t="s">
        <v>27</v>
      </c>
      <c r="J1005" s="3">
        <v>24</v>
      </c>
      <c r="K1005" s="1">
        <v>56</v>
      </c>
      <c r="L1005" s="1" t="s">
        <v>49</v>
      </c>
      <c r="M1005" s="1">
        <v>0</v>
      </c>
      <c r="N1005" s="1">
        <v>20</v>
      </c>
      <c r="O1005" s="1">
        <v>20</v>
      </c>
      <c r="P1005" s="1">
        <v>16</v>
      </c>
      <c r="Q1005" s="9">
        <f>Coffee_chain[[#This Row],[Other Expenses]]+Coffee_chain[[#This Row],[Cogs]]+Coffee_chain[[#This Row],[Marketing]]</f>
        <v>42</v>
      </c>
      <c r="R1005" s="10">
        <f>(SUM(Coffee_chain[[#This Row],[Profit]])/SUM(Coffee_chain[[#This Row],[Sales]]))</f>
        <v>0.42857142857142855</v>
      </c>
      <c r="S1005">
        <f>Coffee_chain[[#This Row],[Target COGS]]-Coffee_chain[[#This Row],[Cogs]]</f>
        <v>-21</v>
      </c>
      <c r="T1005" s="13">
        <f>Coffee_chain[[#This Row],[Target Profit]]-Coffee_chain[[#This Row],[Profit]]</f>
        <v>-4</v>
      </c>
      <c r="U1005">
        <f>Coffee_chain[[#This Row],[Target Sales]]-Coffee_chain[[#This Row],[Sales]]</f>
        <v>-36</v>
      </c>
      <c r="V1005" s="42"/>
    </row>
    <row r="1006" spans="1:22" ht="14.25" customHeight="1" x14ac:dyDescent="0.3">
      <c r="A1006" s="1">
        <v>775</v>
      </c>
      <c r="B1006" s="1">
        <v>239</v>
      </c>
      <c r="C1006" s="2">
        <v>41548</v>
      </c>
      <c r="D1006" s="1" t="s">
        <v>32</v>
      </c>
      <c r="E1006" s="1" t="s">
        <v>29</v>
      </c>
      <c r="F1006" s="1">
        <v>66</v>
      </c>
      <c r="G1006" s="1" t="s">
        <v>18</v>
      </c>
      <c r="H1006" s="1" t="s">
        <v>26</v>
      </c>
      <c r="I1006" s="1" t="s">
        <v>54</v>
      </c>
      <c r="J1006" s="3">
        <v>221</v>
      </c>
      <c r="K1006" s="1">
        <v>509</v>
      </c>
      <c r="L1006" s="1" t="s">
        <v>41</v>
      </c>
      <c r="M1006" s="1">
        <v>110</v>
      </c>
      <c r="N1006" s="1">
        <v>80</v>
      </c>
      <c r="O1006" s="1">
        <v>230</v>
      </c>
      <c r="P1006" s="1">
        <v>90</v>
      </c>
      <c r="Q1006" s="9">
        <f>Coffee_chain[[#This Row],[Other Expenses]]+Coffee_chain[[#This Row],[Cogs]]+Coffee_chain[[#This Row],[Marketing]]</f>
        <v>395</v>
      </c>
      <c r="R1006" s="10">
        <f>(SUM(Coffee_chain[[#This Row],[Profit]])/SUM(Coffee_chain[[#This Row],[Sales]]))</f>
        <v>0.43418467583497056</v>
      </c>
      <c r="S1006">
        <f>Coffee_chain[[#This Row],[Target COGS]]-Coffee_chain[[#This Row],[Cogs]]</f>
        <v>-129</v>
      </c>
      <c r="T1006" s="13">
        <f>Coffee_chain[[#This Row],[Target Profit]]-Coffee_chain[[#This Row],[Profit]]</f>
        <v>-141</v>
      </c>
      <c r="U1006">
        <f>Coffee_chain[[#This Row],[Target Sales]]-Coffee_chain[[#This Row],[Sales]]</f>
        <v>-279</v>
      </c>
      <c r="V1006" s="42"/>
    </row>
    <row r="1007" spans="1:22" ht="14.25" customHeight="1" x14ac:dyDescent="0.3">
      <c r="A1007" s="1">
        <v>702</v>
      </c>
      <c r="B1007" s="1">
        <v>255</v>
      </c>
      <c r="C1007" s="2">
        <v>41548</v>
      </c>
      <c r="D1007" s="1" t="s">
        <v>32</v>
      </c>
      <c r="E1007" s="1" t="s">
        <v>29</v>
      </c>
      <c r="F1007" s="1">
        <v>96</v>
      </c>
      <c r="G1007" s="1" t="s">
        <v>18</v>
      </c>
      <c r="H1007" s="1" t="s">
        <v>26</v>
      </c>
      <c r="I1007" s="1" t="s">
        <v>30</v>
      </c>
      <c r="J1007" s="3">
        <v>-539</v>
      </c>
      <c r="K1007" s="1">
        <v>22</v>
      </c>
      <c r="L1007" s="1" t="s">
        <v>41</v>
      </c>
      <c r="M1007" s="1">
        <v>110</v>
      </c>
      <c r="N1007" s="1">
        <v>-170</v>
      </c>
      <c r="O1007" s="1">
        <v>0</v>
      </c>
      <c r="P1007" s="1">
        <v>129</v>
      </c>
      <c r="Q1007" s="9">
        <f>Coffee_chain[[#This Row],[Other Expenses]]+Coffee_chain[[#This Row],[Cogs]]+Coffee_chain[[#This Row],[Marketing]]</f>
        <v>480</v>
      </c>
      <c r="R1007" s="10">
        <f>(SUM(Coffee_chain[[#This Row],[Profit]])/SUM(Coffee_chain[[#This Row],[Sales]]))</f>
        <v>-24.5</v>
      </c>
      <c r="S1007">
        <f>Coffee_chain[[#This Row],[Target COGS]]-Coffee_chain[[#This Row],[Cogs]]</f>
        <v>-145</v>
      </c>
      <c r="T1007" s="13">
        <f>Coffee_chain[[#This Row],[Target Profit]]-Coffee_chain[[#This Row],[Profit]]</f>
        <v>369</v>
      </c>
      <c r="U1007">
        <f>Coffee_chain[[#This Row],[Target Sales]]-Coffee_chain[[#This Row],[Sales]]</f>
        <v>-22</v>
      </c>
      <c r="V1007" s="42"/>
    </row>
    <row r="1008" spans="1:22" ht="14.25" customHeight="1" x14ac:dyDescent="0.3">
      <c r="A1008" s="1">
        <v>435</v>
      </c>
      <c r="B1008" s="1">
        <v>25</v>
      </c>
      <c r="C1008" s="2">
        <v>41548</v>
      </c>
      <c r="D1008" s="1" t="s">
        <v>32</v>
      </c>
      <c r="E1008" s="1" t="s">
        <v>29</v>
      </c>
      <c r="F1008" s="1">
        <v>9</v>
      </c>
      <c r="G1008" s="1" t="s">
        <v>18</v>
      </c>
      <c r="H1008" s="1" t="s">
        <v>26</v>
      </c>
      <c r="I1008" s="1" t="s">
        <v>30</v>
      </c>
      <c r="J1008" s="3">
        <v>-18</v>
      </c>
      <c r="K1008" s="1">
        <v>60</v>
      </c>
      <c r="L1008" s="1" t="s">
        <v>42</v>
      </c>
      <c r="M1008" s="1">
        <v>0</v>
      </c>
      <c r="N1008" s="1">
        <v>10</v>
      </c>
      <c r="O1008" s="1">
        <v>20</v>
      </c>
      <c r="P1008" s="1">
        <v>43</v>
      </c>
      <c r="Q1008" s="9">
        <f>Coffee_chain[[#This Row],[Other Expenses]]+Coffee_chain[[#This Row],[Cogs]]+Coffee_chain[[#This Row],[Marketing]]</f>
        <v>77</v>
      </c>
      <c r="R1008" s="10">
        <f>(SUM(Coffee_chain[[#This Row],[Profit]])/SUM(Coffee_chain[[#This Row],[Sales]]))</f>
        <v>-0.3</v>
      </c>
      <c r="S1008">
        <f>Coffee_chain[[#This Row],[Target COGS]]-Coffee_chain[[#This Row],[Cogs]]</f>
        <v>-25</v>
      </c>
      <c r="T1008" s="13">
        <f>Coffee_chain[[#This Row],[Target Profit]]-Coffee_chain[[#This Row],[Profit]]</f>
        <v>28</v>
      </c>
      <c r="U1008">
        <f>Coffee_chain[[#This Row],[Target Sales]]-Coffee_chain[[#This Row],[Sales]]</f>
        <v>-40</v>
      </c>
      <c r="V1008" s="42"/>
    </row>
    <row r="1009" spans="1:22" ht="14.25" customHeight="1" x14ac:dyDescent="0.3">
      <c r="A1009" s="1">
        <v>626</v>
      </c>
      <c r="B1009" s="1">
        <v>173</v>
      </c>
      <c r="C1009" s="2">
        <v>41579</v>
      </c>
      <c r="D1009" s="1" t="s">
        <v>16</v>
      </c>
      <c r="E1009" s="1" t="s">
        <v>29</v>
      </c>
      <c r="F1009" s="1">
        <v>57</v>
      </c>
      <c r="G1009" s="1" t="s">
        <v>33</v>
      </c>
      <c r="H1009" s="1" t="s">
        <v>38</v>
      </c>
      <c r="I1009" s="1" t="s">
        <v>39</v>
      </c>
      <c r="J1009" s="3">
        <v>-188</v>
      </c>
      <c r="K1009" s="1">
        <v>156</v>
      </c>
      <c r="L1009" s="1" t="s">
        <v>31</v>
      </c>
      <c r="M1009" s="1">
        <v>200</v>
      </c>
      <c r="N1009" s="1">
        <v>-130</v>
      </c>
      <c r="O1009" s="1">
        <v>170</v>
      </c>
      <c r="P1009" s="1">
        <v>100</v>
      </c>
      <c r="Q1009" s="9">
        <f>Coffee_chain[[#This Row],[Other Expenses]]+Coffee_chain[[#This Row],[Cogs]]+Coffee_chain[[#This Row],[Marketing]]</f>
        <v>330</v>
      </c>
      <c r="R1009" s="10">
        <f>(SUM(Coffee_chain[[#This Row],[Profit]])/SUM(Coffee_chain[[#This Row],[Sales]]))</f>
        <v>-1.2051282051282051</v>
      </c>
      <c r="S1009">
        <f>Coffee_chain[[#This Row],[Target COGS]]-Coffee_chain[[#This Row],[Cogs]]</f>
        <v>27</v>
      </c>
      <c r="T1009" s="13">
        <f>Coffee_chain[[#This Row],[Target Profit]]-Coffee_chain[[#This Row],[Profit]]</f>
        <v>58</v>
      </c>
      <c r="U1009">
        <f>Coffee_chain[[#This Row],[Target Sales]]-Coffee_chain[[#This Row],[Sales]]</f>
        <v>14</v>
      </c>
      <c r="V1009" s="42"/>
    </row>
    <row r="1010" spans="1:22" ht="14.25" customHeight="1" x14ac:dyDescent="0.3">
      <c r="A1010" s="1">
        <v>213</v>
      </c>
      <c r="B1010" s="1">
        <v>228</v>
      </c>
      <c r="C1010" s="2">
        <v>41579</v>
      </c>
      <c r="D1010" s="1" t="s">
        <v>16</v>
      </c>
      <c r="E1010" s="1" t="s">
        <v>29</v>
      </c>
      <c r="F1010" s="1">
        <v>75</v>
      </c>
      <c r="G1010" s="1" t="s">
        <v>33</v>
      </c>
      <c r="H1010" s="1" t="s">
        <v>34</v>
      </c>
      <c r="I1010" s="1" t="s">
        <v>35</v>
      </c>
      <c r="J1010" s="3">
        <v>292</v>
      </c>
      <c r="K1010" s="1">
        <v>567</v>
      </c>
      <c r="L1010" s="1" t="s">
        <v>31</v>
      </c>
      <c r="M1010" s="1">
        <v>220</v>
      </c>
      <c r="N1010" s="1">
        <v>190</v>
      </c>
      <c r="O1010" s="1">
        <v>510</v>
      </c>
      <c r="P1010" s="1">
        <v>107</v>
      </c>
      <c r="Q1010" s="9">
        <f>Coffee_chain[[#This Row],[Other Expenses]]+Coffee_chain[[#This Row],[Cogs]]+Coffee_chain[[#This Row],[Marketing]]</f>
        <v>410</v>
      </c>
      <c r="R1010" s="10">
        <f>(SUM(Coffee_chain[[#This Row],[Profit]])/SUM(Coffee_chain[[#This Row],[Sales]]))</f>
        <v>0.5149911816578483</v>
      </c>
      <c r="S1010">
        <f>Coffee_chain[[#This Row],[Target COGS]]-Coffee_chain[[#This Row],[Cogs]]</f>
        <v>-8</v>
      </c>
      <c r="T1010" s="13">
        <f>Coffee_chain[[#This Row],[Target Profit]]-Coffee_chain[[#This Row],[Profit]]</f>
        <v>-102</v>
      </c>
      <c r="U1010">
        <f>Coffee_chain[[#This Row],[Target Sales]]-Coffee_chain[[#This Row],[Sales]]</f>
        <v>-57</v>
      </c>
      <c r="V1010" s="42"/>
    </row>
    <row r="1011" spans="1:22" ht="14.25" customHeight="1" x14ac:dyDescent="0.3">
      <c r="A1011" s="1">
        <v>916</v>
      </c>
      <c r="B1011" s="1">
        <v>113</v>
      </c>
      <c r="C1011" s="2">
        <v>41579</v>
      </c>
      <c r="D1011" s="1" t="s">
        <v>16</v>
      </c>
      <c r="E1011" s="1" t="s">
        <v>29</v>
      </c>
      <c r="F1011" s="1">
        <v>36</v>
      </c>
      <c r="G1011" s="1" t="s">
        <v>33</v>
      </c>
      <c r="H1011" s="1" t="s">
        <v>38</v>
      </c>
      <c r="I1011" s="1" t="s">
        <v>43</v>
      </c>
      <c r="J1011" s="3">
        <v>-83</v>
      </c>
      <c r="K1011" s="1">
        <v>124</v>
      </c>
      <c r="L1011" s="1" t="s">
        <v>31</v>
      </c>
      <c r="M1011" s="1">
        <v>130</v>
      </c>
      <c r="N1011" s="1">
        <v>-50</v>
      </c>
      <c r="O1011" s="1">
        <v>130</v>
      </c>
      <c r="P1011" s="1">
        <v>59</v>
      </c>
      <c r="Q1011" s="9">
        <f>Coffee_chain[[#This Row],[Other Expenses]]+Coffee_chain[[#This Row],[Cogs]]+Coffee_chain[[#This Row],[Marketing]]</f>
        <v>208</v>
      </c>
      <c r="R1011" s="10">
        <f>(SUM(Coffee_chain[[#This Row],[Profit]])/SUM(Coffee_chain[[#This Row],[Sales]]))</f>
        <v>-0.66935483870967738</v>
      </c>
      <c r="S1011">
        <f>Coffee_chain[[#This Row],[Target COGS]]-Coffee_chain[[#This Row],[Cogs]]</f>
        <v>17</v>
      </c>
      <c r="T1011" s="13">
        <f>Coffee_chain[[#This Row],[Target Profit]]-Coffee_chain[[#This Row],[Profit]]</f>
        <v>33</v>
      </c>
      <c r="U1011">
        <f>Coffee_chain[[#This Row],[Target Sales]]-Coffee_chain[[#This Row],[Sales]]</f>
        <v>6</v>
      </c>
      <c r="V1011" s="42"/>
    </row>
    <row r="1012" spans="1:22" ht="14.25" customHeight="1" x14ac:dyDescent="0.3">
      <c r="A1012" s="1">
        <v>213</v>
      </c>
      <c r="B1012" s="1">
        <v>249</v>
      </c>
      <c r="C1012" s="2">
        <v>41579</v>
      </c>
      <c r="D1012" s="1" t="s">
        <v>16</v>
      </c>
      <c r="E1012" s="1" t="s">
        <v>29</v>
      </c>
      <c r="F1012" s="1">
        <v>87</v>
      </c>
      <c r="G1012" s="1" t="s">
        <v>33</v>
      </c>
      <c r="H1012" s="1" t="s">
        <v>38</v>
      </c>
      <c r="I1012" s="1" t="s">
        <v>45</v>
      </c>
      <c r="J1012" s="3">
        <v>349</v>
      </c>
      <c r="K1012" s="1">
        <v>664</v>
      </c>
      <c r="L1012" s="1" t="s">
        <v>31</v>
      </c>
      <c r="M1012" s="1">
        <v>290</v>
      </c>
      <c r="N1012" s="1">
        <v>310</v>
      </c>
      <c r="O1012" s="1">
        <v>740</v>
      </c>
      <c r="P1012" s="1">
        <v>139</v>
      </c>
      <c r="Q1012" s="9">
        <f>Coffee_chain[[#This Row],[Other Expenses]]+Coffee_chain[[#This Row],[Cogs]]+Coffee_chain[[#This Row],[Marketing]]</f>
        <v>475</v>
      </c>
      <c r="R1012" s="10">
        <f>(SUM(Coffee_chain[[#This Row],[Profit]])/SUM(Coffee_chain[[#This Row],[Sales]]))</f>
        <v>0.5256024096385542</v>
      </c>
      <c r="S1012">
        <f>Coffee_chain[[#This Row],[Target COGS]]-Coffee_chain[[#This Row],[Cogs]]</f>
        <v>41</v>
      </c>
      <c r="T1012" s="13">
        <f>Coffee_chain[[#This Row],[Target Profit]]-Coffee_chain[[#This Row],[Profit]]</f>
        <v>-39</v>
      </c>
      <c r="U1012">
        <f>Coffee_chain[[#This Row],[Target Sales]]-Coffee_chain[[#This Row],[Sales]]</f>
        <v>76</v>
      </c>
      <c r="V1012" s="42"/>
    </row>
    <row r="1013" spans="1:22" ht="14.25" customHeight="1" x14ac:dyDescent="0.3">
      <c r="A1013" s="1">
        <v>951</v>
      </c>
      <c r="B1013" s="1">
        <v>211</v>
      </c>
      <c r="C1013" s="2">
        <v>41579</v>
      </c>
      <c r="D1013" s="1" t="s">
        <v>16</v>
      </c>
      <c r="E1013" s="1" t="s">
        <v>29</v>
      </c>
      <c r="F1013" s="1">
        <v>59</v>
      </c>
      <c r="G1013" s="1" t="s">
        <v>33</v>
      </c>
      <c r="H1013" s="1" t="s">
        <v>34</v>
      </c>
      <c r="I1013" s="1" t="s">
        <v>47</v>
      </c>
      <c r="J1013" s="3">
        <v>191</v>
      </c>
      <c r="K1013" s="1">
        <v>451</v>
      </c>
      <c r="L1013" s="1" t="s">
        <v>31</v>
      </c>
      <c r="M1013" s="1">
        <v>200</v>
      </c>
      <c r="N1013" s="1">
        <v>140</v>
      </c>
      <c r="O1013" s="1">
        <v>410</v>
      </c>
      <c r="P1013" s="1">
        <v>83</v>
      </c>
      <c r="Q1013" s="9">
        <f>Coffee_chain[[#This Row],[Other Expenses]]+Coffee_chain[[#This Row],[Cogs]]+Coffee_chain[[#This Row],[Marketing]]</f>
        <v>353</v>
      </c>
      <c r="R1013" s="10">
        <f>(SUM(Coffee_chain[[#This Row],[Profit]])/SUM(Coffee_chain[[#This Row],[Sales]]))</f>
        <v>0.42350332594235035</v>
      </c>
      <c r="S1013">
        <f>Coffee_chain[[#This Row],[Target COGS]]-Coffee_chain[[#This Row],[Cogs]]</f>
        <v>-11</v>
      </c>
      <c r="T1013" s="13">
        <f>Coffee_chain[[#This Row],[Target Profit]]-Coffee_chain[[#This Row],[Profit]]</f>
        <v>-51</v>
      </c>
      <c r="U1013">
        <f>Coffee_chain[[#This Row],[Target Sales]]-Coffee_chain[[#This Row],[Sales]]</f>
        <v>-41</v>
      </c>
      <c r="V1013" s="42"/>
    </row>
    <row r="1014" spans="1:22" ht="14.25" customHeight="1" x14ac:dyDescent="0.3">
      <c r="A1014" s="1">
        <v>916</v>
      </c>
      <c r="B1014" s="1">
        <v>121</v>
      </c>
      <c r="C1014" s="2">
        <v>41579</v>
      </c>
      <c r="D1014" s="1" t="s">
        <v>16</v>
      </c>
      <c r="E1014" s="1" t="s">
        <v>29</v>
      </c>
      <c r="F1014" s="1">
        <v>109</v>
      </c>
      <c r="G1014" s="1" t="s">
        <v>33</v>
      </c>
      <c r="H1014" s="1" t="s">
        <v>34</v>
      </c>
      <c r="I1014" s="1" t="s">
        <v>46</v>
      </c>
      <c r="J1014" s="3">
        <v>39</v>
      </c>
      <c r="K1014" s="1">
        <v>308</v>
      </c>
      <c r="L1014" s="1" t="s">
        <v>31</v>
      </c>
      <c r="M1014" s="1">
        <v>110</v>
      </c>
      <c r="N1014" s="1">
        <v>40</v>
      </c>
      <c r="O1014" s="1">
        <v>280</v>
      </c>
      <c r="P1014" s="1">
        <v>142</v>
      </c>
      <c r="Q1014" s="9">
        <f>Coffee_chain[[#This Row],[Other Expenses]]+Coffee_chain[[#This Row],[Cogs]]+Coffee_chain[[#This Row],[Marketing]]</f>
        <v>372</v>
      </c>
      <c r="R1014" s="10">
        <f>(SUM(Coffee_chain[[#This Row],[Profit]])/SUM(Coffee_chain[[#This Row],[Sales]]))</f>
        <v>0.12662337662337661</v>
      </c>
      <c r="S1014">
        <f>Coffee_chain[[#This Row],[Target COGS]]-Coffee_chain[[#This Row],[Cogs]]</f>
        <v>-11</v>
      </c>
      <c r="T1014" s="13">
        <f>Coffee_chain[[#This Row],[Target Profit]]-Coffee_chain[[#This Row],[Profit]]</f>
        <v>1</v>
      </c>
      <c r="U1014">
        <f>Coffee_chain[[#This Row],[Target Sales]]-Coffee_chain[[#This Row],[Sales]]</f>
        <v>-28</v>
      </c>
      <c r="V1014" s="42"/>
    </row>
    <row r="1015" spans="1:22" ht="14.25" customHeight="1" x14ac:dyDescent="0.3">
      <c r="A1015" s="1">
        <v>760</v>
      </c>
      <c r="B1015" s="1">
        <v>81</v>
      </c>
      <c r="C1015" s="2">
        <v>41579</v>
      </c>
      <c r="D1015" s="1" t="s">
        <v>16</v>
      </c>
      <c r="E1015" s="1" t="s">
        <v>29</v>
      </c>
      <c r="F1015" s="1">
        <v>22</v>
      </c>
      <c r="G1015" s="1" t="s">
        <v>18</v>
      </c>
      <c r="H1015" s="1" t="s">
        <v>19</v>
      </c>
      <c r="I1015" s="1" t="s">
        <v>50</v>
      </c>
      <c r="J1015" s="3">
        <v>125</v>
      </c>
      <c r="K1015" s="1">
        <v>211</v>
      </c>
      <c r="L1015" s="1" t="s">
        <v>31</v>
      </c>
      <c r="M1015" s="1">
        <v>70</v>
      </c>
      <c r="N1015" s="1">
        <v>80</v>
      </c>
      <c r="O1015" s="1">
        <v>180</v>
      </c>
      <c r="P1015" s="1">
        <v>33</v>
      </c>
      <c r="Q1015" s="9">
        <f>Coffee_chain[[#This Row],[Other Expenses]]+Coffee_chain[[#This Row],[Cogs]]+Coffee_chain[[#This Row],[Marketing]]</f>
        <v>136</v>
      </c>
      <c r="R1015" s="10">
        <f>(SUM(Coffee_chain[[#This Row],[Profit]])/SUM(Coffee_chain[[#This Row],[Sales]]))</f>
        <v>0.59241706161137442</v>
      </c>
      <c r="S1015">
        <f>Coffee_chain[[#This Row],[Target COGS]]-Coffee_chain[[#This Row],[Cogs]]</f>
        <v>-11</v>
      </c>
      <c r="T1015" s="13">
        <f>Coffee_chain[[#This Row],[Target Profit]]-Coffee_chain[[#This Row],[Profit]]</f>
        <v>-45</v>
      </c>
      <c r="U1015">
        <f>Coffee_chain[[#This Row],[Target Sales]]-Coffee_chain[[#This Row],[Sales]]</f>
        <v>-31</v>
      </c>
      <c r="V1015" s="42"/>
    </row>
    <row r="1016" spans="1:22" ht="14.25" customHeight="1" x14ac:dyDescent="0.3">
      <c r="A1016" s="1">
        <v>510</v>
      </c>
      <c r="B1016" s="1">
        <v>225</v>
      </c>
      <c r="C1016" s="2">
        <v>41579</v>
      </c>
      <c r="D1016" s="1" t="s">
        <v>16</v>
      </c>
      <c r="E1016" s="1" t="s">
        <v>29</v>
      </c>
      <c r="F1016" s="1">
        <v>69</v>
      </c>
      <c r="G1016" s="1" t="s">
        <v>18</v>
      </c>
      <c r="H1016" s="1" t="s">
        <v>19</v>
      </c>
      <c r="I1016" s="1" t="s">
        <v>20</v>
      </c>
      <c r="J1016" s="3">
        <v>258</v>
      </c>
      <c r="K1016" s="1">
        <v>522</v>
      </c>
      <c r="L1016" s="1" t="s">
        <v>31</v>
      </c>
      <c r="M1016" s="1">
        <v>210</v>
      </c>
      <c r="N1016" s="1">
        <v>160</v>
      </c>
      <c r="O1016" s="1">
        <v>450</v>
      </c>
      <c r="P1016" s="1">
        <v>91</v>
      </c>
      <c r="Q1016" s="9">
        <f>Coffee_chain[[#This Row],[Other Expenses]]+Coffee_chain[[#This Row],[Cogs]]+Coffee_chain[[#This Row],[Marketing]]</f>
        <v>385</v>
      </c>
      <c r="R1016" s="10">
        <f>(SUM(Coffee_chain[[#This Row],[Profit]])/SUM(Coffee_chain[[#This Row],[Sales]]))</f>
        <v>0.4942528735632184</v>
      </c>
      <c r="S1016">
        <f>Coffee_chain[[#This Row],[Target COGS]]-Coffee_chain[[#This Row],[Cogs]]</f>
        <v>-15</v>
      </c>
      <c r="T1016" s="13">
        <f>Coffee_chain[[#This Row],[Target Profit]]-Coffee_chain[[#This Row],[Profit]]</f>
        <v>-98</v>
      </c>
      <c r="U1016">
        <f>Coffee_chain[[#This Row],[Target Sales]]-Coffee_chain[[#This Row],[Sales]]</f>
        <v>-72</v>
      </c>
      <c r="V1016" s="42"/>
    </row>
    <row r="1017" spans="1:22" ht="14.25" customHeight="1" x14ac:dyDescent="0.3">
      <c r="A1017" s="1">
        <v>805</v>
      </c>
      <c r="B1017" s="1">
        <v>118</v>
      </c>
      <c r="C1017" s="2">
        <v>41579</v>
      </c>
      <c r="D1017" s="1" t="s">
        <v>16</v>
      </c>
      <c r="E1017" s="1" t="s">
        <v>29</v>
      </c>
      <c r="F1017" s="1">
        <v>33</v>
      </c>
      <c r="G1017" s="1" t="s">
        <v>18</v>
      </c>
      <c r="H1017" s="1" t="s">
        <v>26</v>
      </c>
      <c r="I1017" s="1" t="s">
        <v>27</v>
      </c>
      <c r="J1017" s="3">
        <v>190</v>
      </c>
      <c r="K1017" s="1">
        <v>309</v>
      </c>
      <c r="L1017" s="1" t="s">
        <v>31</v>
      </c>
      <c r="M1017" s="1">
        <v>80</v>
      </c>
      <c r="N1017" s="1">
        <v>110</v>
      </c>
      <c r="O1017" s="1">
        <v>210</v>
      </c>
      <c r="P1017" s="1">
        <v>44</v>
      </c>
      <c r="Q1017" s="9">
        <f>Coffee_chain[[#This Row],[Other Expenses]]+Coffee_chain[[#This Row],[Cogs]]+Coffee_chain[[#This Row],[Marketing]]</f>
        <v>195</v>
      </c>
      <c r="R1017" s="10">
        <f>(SUM(Coffee_chain[[#This Row],[Profit]])/SUM(Coffee_chain[[#This Row],[Sales]]))</f>
        <v>0.61488673139158578</v>
      </c>
      <c r="S1017">
        <f>Coffee_chain[[#This Row],[Target COGS]]-Coffee_chain[[#This Row],[Cogs]]</f>
        <v>-38</v>
      </c>
      <c r="T1017" s="13">
        <f>Coffee_chain[[#This Row],[Target Profit]]-Coffee_chain[[#This Row],[Profit]]</f>
        <v>-80</v>
      </c>
      <c r="U1017">
        <f>Coffee_chain[[#This Row],[Target Sales]]-Coffee_chain[[#This Row],[Sales]]</f>
        <v>-99</v>
      </c>
      <c r="V1017" s="42"/>
    </row>
    <row r="1018" spans="1:22" ht="14.25" customHeight="1" x14ac:dyDescent="0.3">
      <c r="A1018" s="1">
        <v>435</v>
      </c>
      <c r="B1018" s="1">
        <v>82</v>
      </c>
      <c r="C1018" s="2">
        <v>41579</v>
      </c>
      <c r="D1018" s="1" t="s">
        <v>32</v>
      </c>
      <c r="E1018" s="1" t="s">
        <v>29</v>
      </c>
      <c r="F1018" s="1">
        <v>31</v>
      </c>
      <c r="G1018" s="1" t="s">
        <v>33</v>
      </c>
      <c r="H1018" s="1" t="s">
        <v>38</v>
      </c>
      <c r="I1018" s="1" t="s">
        <v>39</v>
      </c>
      <c r="J1018" s="3">
        <v>56</v>
      </c>
      <c r="K1018" s="1">
        <v>196</v>
      </c>
      <c r="L1018" s="1" t="s">
        <v>42</v>
      </c>
      <c r="M1018" s="1">
        <v>90</v>
      </c>
      <c r="N1018" s="1">
        <v>60</v>
      </c>
      <c r="O1018" s="1">
        <v>210</v>
      </c>
      <c r="P1018" s="1">
        <v>64</v>
      </c>
      <c r="Q1018" s="9">
        <f>Coffee_chain[[#This Row],[Other Expenses]]+Coffee_chain[[#This Row],[Cogs]]+Coffee_chain[[#This Row],[Marketing]]</f>
        <v>177</v>
      </c>
      <c r="R1018" s="10">
        <f>(SUM(Coffee_chain[[#This Row],[Profit]])/SUM(Coffee_chain[[#This Row],[Sales]]))</f>
        <v>0.2857142857142857</v>
      </c>
      <c r="S1018">
        <f>Coffee_chain[[#This Row],[Target COGS]]-Coffee_chain[[#This Row],[Cogs]]</f>
        <v>8</v>
      </c>
      <c r="T1018" s="13">
        <f>Coffee_chain[[#This Row],[Target Profit]]-Coffee_chain[[#This Row],[Profit]]</f>
        <v>4</v>
      </c>
      <c r="U1018">
        <f>Coffee_chain[[#This Row],[Target Sales]]-Coffee_chain[[#This Row],[Sales]]</f>
        <v>14</v>
      </c>
      <c r="V1018" s="42"/>
    </row>
    <row r="1019" spans="1:22" ht="14.25" customHeight="1" x14ac:dyDescent="0.3">
      <c r="A1019" s="1">
        <v>509</v>
      </c>
      <c r="B1019" s="1">
        <v>94</v>
      </c>
      <c r="C1019" s="2">
        <v>41579</v>
      </c>
      <c r="D1019" s="1" t="s">
        <v>32</v>
      </c>
      <c r="E1019" s="1" t="s">
        <v>29</v>
      </c>
      <c r="F1019" s="1">
        <v>85</v>
      </c>
      <c r="G1019" s="1" t="s">
        <v>33</v>
      </c>
      <c r="H1019" s="1" t="s">
        <v>38</v>
      </c>
      <c r="I1019" s="1" t="s">
        <v>39</v>
      </c>
      <c r="J1019" s="3">
        <v>24</v>
      </c>
      <c r="K1019" s="1">
        <v>239</v>
      </c>
      <c r="L1019" s="1" t="s">
        <v>53</v>
      </c>
      <c r="M1019" s="1">
        <v>110</v>
      </c>
      <c r="N1019" s="1">
        <v>40</v>
      </c>
      <c r="O1019" s="1">
        <v>260</v>
      </c>
      <c r="P1019" s="1">
        <v>114</v>
      </c>
      <c r="Q1019" s="9">
        <f>Coffee_chain[[#This Row],[Other Expenses]]+Coffee_chain[[#This Row],[Cogs]]+Coffee_chain[[#This Row],[Marketing]]</f>
        <v>293</v>
      </c>
      <c r="R1019" s="10">
        <f>(SUM(Coffee_chain[[#This Row],[Profit]])/SUM(Coffee_chain[[#This Row],[Sales]]))</f>
        <v>0.100418410041841</v>
      </c>
      <c r="S1019">
        <f>Coffee_chain[[#This Row],[Target COGS]]-Coffee_chain[[#This Row],[Cogs]]</f>
        <v>16</v>
      </c>
      <c r="T1019" s="13">
        <f>Coffee_chain[[#This Row],[Target Profit]]-Coffee_chain[[#This Row],[Profit]]</f>
        <v>16</v>
      </c>
      <c r="U1019">
        <f>Coffee_chain[[#This Row],[Target Sales]]-Coffee_chain[[#This Row],[Sales]]</f>
        <v>21</v>
      </c>
      <c r="V1019" s="42"/>
    </row>
    <row r="1020" spans="1:22" ht="14.25" customHeight="1" x14ac:dyDescent="0.3">
      <c r="A1020" s="1">
        <v>971</v>
      </c>
      <c r="B1020" s="1">
        <v>181</v>
      </c>
      <c r="C1020" s="2">
        <v>41579</v>
      </c>
      <c r="D1020" s="1" t="s">
        <v>32</v>
      </c>
      <c r="E1020" s="1" t="s">
        <v>29</v>
      </c>
      <c r="F1020" s="1">
        <v>50</v>
      </c>
      <c r="G1020" s="1" t="s">
        <v>33</v>
      </c>
      <c r="H1020" s="1" t="s">
        <v>34</v>
      </c>
      <c r="I1020" s="1" t="s">
        <v>35</v>
      </c>
      <c r="J1020" s="3">
        <v>160</v>
      </c>
      <c r="K1020" s="1">
        <v>387</v>
      </c>
      <c r="L1020" s="1" t="s">
        <v>49</v>
      </c>
      <c r="M1020" s="1">
        <v>170</v>
      </c>
      <c r="N1020" s="1">
        <v>120</v>
      </c>
      <c r="O1020" s="1">
        <v>350</v>
      </c>
      <c r="P1020" s="1">
        <v>74</v>
      </c>
      <c r="Q1020" s="9">
        <f>Coffee_chain[[#This Row],[Other Expenses]]+Coffee_chain[[#This Row],[Cogs]]+Coffee_chain[[#This Row],[Marketing]]</f>
        <v>305</v>
      </c>
      <c r="R1020" s="10">
        <f>(SUM(Coffee_chain[[#This Row],[Profit]])/SUM(Coffee_chain[[#This Row],[Sales]]))</f>
        <v>0.41343669250645992</v>
      </c>
      <c r="S1020">
        <f>Coffee_chain[[#This Row],[Target COGS]]-Coffee_chain[[#This Row],[Cogs]]</f>
        <v>-11</v>
      </c>
      <c r="T1020" s="13">
        <f>Coffee_chain[[#This Row],[Target Profit]]-Coffee_chain[[#This Row],[Profit]]</f>
        <v>-40</v>
      </c>
      <c r="U1020">
        <f>Coffee_chain[[#This Row],[Target Sales]]-Coffee_chain[[#This Row],[Sales]]</f>
        <v>-37</v>
      </c>
      <c r="V1020" s="42"/>
    </row>
    <row r="1021" spans="1:22" ht="14.25" customHeight="1" x14ac:dyDescent="0.3">
      <c r="A1021" s="1">
        <v>435</v>
      </c>
      <c r="B1021" s="1">
        <v>69</v>
      </c>
      <c r="C1021" s="2">
        <v>41579</v>
      </c>
      <c r="D1021" s="1" t="s">
        <v>32</v>
      </c>
      <c r="E1021" s="1" t="s">
        <v>29</v>
      </c>
      <c r="F1021" s="1">
        <v>21</v>
      </c>
      <c r="G1021" s="1" t="s">
        <v>33</v>
      </c>
      <c r="H1021" s="1" t="s">
        <v>38</v>
      </c>
      <c r="I1021" s="1" t="s">
        <v>43</v>
      </c>
      <c r="J1021" s="3">
        <v>58</v>
      </c>
      <c r="K1021" s="1">
        <v>160</v>
      </c>
      <c r="L1021" s="1" t="s">
        <v>42</v>
      </c>
      <c r="M1021" s="1">
        <v>80</v>
      </c>
      <c r="N1021" s="1">
        <v>50</v>
      </c>
      <c r="O1021" s="1">
        <v>170</v>
      </c>
      <c r="P1021" s="1">
        <v>42</v>
      </c>
      <c r="Q1021" s="9">
        <f>Coffee_chain[[#This Row],[Other Expenses]]+Coffee_chain[[#This Row],[Cogs]]+Coffee_chain[[#This Row],[Marketing]]</f>
        <v>132</v>
      </c>
      <c r="R1021" s="10">
        <f>(SUM(Coffee_chain[[#This Row],[Profit]])/SUM(Coffee_chain[[#This Row],[Sales]]))</f>
        <v>0.36249999999999999</v>
      </c>
      <c r="S1021">
        <f>Coffee_chain[[#This Row],[Target COGS]]-Coffee_chain[[#This Row],[Cogs]]</f>
        <v>11</v>
      </c>
      <c r="T1021" s="13">
        <f>Coffee_chain[[#This Row],[Target Profit]]-Coffee_chain[[#This Row],[Profit]]</f>
        <v>-8</v>
      </c>
      <c r="U1021">
        <f>Coffee_chain[[#This Row],[Target Sales]]-Coffee_chain[[#This Row],[Sales]]</f>
        <v>10</v>
      </c>
      <c r="V1021" s="42"/>
    </row>
    <row r="1022" spans="1:22" ht="14.25" customHeight="1" x14ac:dyDescent="0.3">
      <c r="A1022" s="1">
        <v>541</v>
      </c>
      <c r="B1022" s="1">
        <v>53</v>
      </c>
      <c r="C1022" s="2">
        <v>41579</v>
      </c>
      <c r="D1022" s="1" t="s">
        <v>32</v>
      </c>
      <c r="E1022" s="1" t="s">
        <v>29</v>
      </c>
      <c r="F1022" s="1">
        <v>17</v>
      </c>
      <c r="G1022" s="1" t="s">
        <v>33</v>
      </c>
      <c r="H1022" s="1" t="s">
        <v>38</v>
      </c>
      <c r="I1022" s="1" t="s">
        <v>45</v>
      </c>
      <c r="J1022" s="3">
        <v>21</v>
      </c>
      <c r="K1022" s="1">
        <v>136</v>
      </c>
      <c r="L1022" s="1" t="s">
        <v>49</v>
      </c>
      <c r="M1022" s="1">
        <v>60</v>
      </c>
      <c r="N1022" s="1">
        <v>40</v>
      </c>
      <c r="O1022" s="1">
        <v>150</v>
      </c>
      <c r="P1022" s="1">
        <v>61</v>
      </c>
      <c r="Q1022" s="9">
        <f>Coffee_chain[[#This Row],[Other Expenses]]+Coffee_chain[[#This Row],[Cogs]]+Coffee_chain[[#This Row],[Marketing]]</f>
        <v>131</v>
      </c>
      <c r="R1022" s="10">
        <f>(SUM(Coffee_chain[[#This Row],[Profit]])/SUM(Coffee_chain[[#This Row],[Sales]]))</f>
        <v>0.15441176470588236</v>
      </c>
      <c r="S1022">
        <f>Coffee_chain[[#This Row],[Target COGS]]-Coffee_chain[[#This Row],[Cogs]]</f>
        <v>7</v>
      </c>
      <c r="T1022" s="13">
        <f>Coffee_chain[[#This Row],[Target Profit]]-Coffee_chain[[#This Row],[Profit]]</f>
        <v>19</v>
      </c>
      <c r="U1022">
        <f>Coffee_chain[[#This Row],[Target Sales]]-Coffee_chain[[#This Row],[Sales]]</f>
        <v>14</v>
      </c>
      <c r="V1022" s="42"/>
    </row>
    <row r="1023" spans="1:22" ht="14.25" customHeight="1" x14ac:dyDescent="0.3">
      <c r="A1023" s="1">
        <v>253</v>
      </c>
      <c r="B1023" s="1">
        <v>63</v>
      </c>
      <c r="C1023" s="2">
        <v>41579</v>
      </c>
      <c r="D1023" s="1" t="s">
        <v>32</v>
      </c>
      <c r="E1023" s="1" t="s">
        <v>29</v>
      </c>
      <c r="F1023" s="1">
        <v>20</v>
      </c>
      <c r="G1023" s="1" t="s">
        <v>33</v>
      </c>
      <c r="H1023" s="1" t="s">
        <v>38</v>
      </c>
      <c r="I1023" s="1" t="s">
        <v>45</v>
      </c>
      <c r="J1023" s="3">
        <v>74</v>
      </c>
      <c r="K1023" s="1">
        <v>166</v>
      </c>
      <c r="L1023" s="1" t="s">
        <v>53</v>
      </c>
      <c r="M1023" s="1">
        <v>70</v>
      </c>
      <c r="N1023" s="1">
        <v>70</v>
      </c>
      <c r="O1023" s="1">
        <v>180</v>
      </c>
      <c r="P1023" s="1">
        <v>43</v>
      </c>
      <c r="Q1023" s="9">
        <f>Coffee_chain[[#This Row],[Other Expenses]]+Coffee_chain[[#This Row],[Cogs]]+Coffee_chain[[#This Row],[Marketing]]</f>
        <v>126</v>
      </c>
      <c r="R1023" s="10">
        <f>(SUM(Coffee_chain[[#This Row],[Profit]])/SUM(Coffee_chain[[#This Row],[Sales]]))</f>
        <v>0.44578313253012047</v>
      </c>
      <c r="S1023">
        <f>Coffee_chain[[#This Row],[Target COGS]]-Coffee_chain[[#This Row],[Cogs]]</f>
        <v>7</v>
      </c>
      <c r="T1023" s="13">
        <f>Coffee_chain[[#This Row],[Target Profit]]-Coffee_chain[[#This Row],[Profit]]</f>
        <v>-4</v>
      </c>
      <c r="U1023">
        <f>Coffee_chain[[#This Row],[Target Sales]]-Coffee_chain[[#This Row],[Sales]]</f>
        <v>14</v>
      </c>
      <c r="V1023" s="42"/>
    </row>
    <row r="1024" spans="1:22" ht="14.25" customHeight="1" x14ac:dyDescent="0.3">
      <c r="A1024" s="1">
        <v>775</v>
      </c>
      <c r="B1024" s="1">
        <v>15</v>
      </c>
      <c r="C1024" s="2">
        <v>41579</v>
      </c>
      <c r="D1024" s="1" t="s">
        <v>32</v>
      </c>
      <c r="E1024" s="1" t="s">
        <v>29</v>
      </c>
      <c r="F1024" s="1">
        <v>4</v>
      </c>
      <c r="G1024" s="1" t="s">
        <v>33</v>
      </c>
      <c r="H1024" s="1" t="s">
        <v>34</v>
      </c>
      <c r="I1024" s="1" t="s">
        <v>46</v>
      </c>
      <c r="J1024" s="3">
        <v>13</v>
      </c>
      <c r="K1024" s="1">
        <v>42</v>
      </c>
      <c r="L1024" s="1" t="s">
        <v>41</v>
      </c>
      <c r="M1024" s="1">
        <v>10</v>
      </c>
      <c r="N1024" s="1">
        <v>10</v>
      </c>
      <c r="O1024" s="1">
        <v>30</v>
      </c>
      <c r="P1024" s="1">
        <v>15</v>
      </c>
      <c r="Q1024" s="9">
        <f>Coffee_chain[[#This Row],[Other Expenses]]+Coffee_chain[[#This Row],[Cogs]]+Coffee_chain[[#This Row],[Marketing]]</f>
        <v>34</v>
      </c>
      <c r="R1024" s="10">
        <f>(SUM(Coffee_chain[[#This Row],[Profit]])/SUM(Coffee_chain[[#This Row],[Sales]]))</f>
        <v>0.30952380952380953</v>
      </c>
      <c r="S1024">
        <f>Coffee_chain[[#This Row],[Target COGS]]-Coffee_chain[[#This Row],[Cogs]]</f>
        <v>-5</v>
      </c>
      <c r="T1024" s="13">
        <f>Coffee_chain[[#This Row],[Target Profit]]-Coffee_chain[[#This Row],[Profit]]</f>
        <v>-3</v>
      </c>
      <c r="U1024">
        <f>Coffee_chain[[#This Row],[Target Sales]]-Coffee_chain[[#This Row],[Sales]]</f>
        <v>-12</v>
      </c>
      <c r="V1024" s="42"/>
    </row>
    <row r="1025" spans="1:22" ht="14.25" customHeight="1" x14ac:dyDescent="0.3">
      <c r="A1025" s="1">
        <v>801</v>
      </c>
      <c r="B1025" s="1">
        <v>101</v>
      </c>
      <c r="C1025" s="2">
        <v>41579</v>
      </c>
      <c r="D1025" s="1" t="s">
        <v>32</v>
      </c>
      <c r="E1025" s="1" t="s">
        <v>29</v>
      </c>
      <c r="F1025" s="1">
        <v>33</v>
      </c>
      <c r="G1025" s="1" t="s">
        <v>33</v>
      </c>
      <c r="H1025" s="1" t="s">
        <v>34</v>
      </c>
      <c r="I1025" s="1" t="s">
        <v>46</v>
      </c>
      <c r="J1025" s="3">
        <v>126</v>
      </c>
      <c r="K1025" s="1">
        <v>246</v>
      </c>
      <c r="L1025" s="1" t="s">
        <v>42</v>
      </c>
      <c r="M1025" s="1">
        <v>90</v>
      </c>
      <c r="N1025" s="1">
        <v>90</v>
      </c>
      <c r="O1025" s="1">
        <v>220</v>
      </c>
      <c r="P1025" s="1">
        <v>45</v>
      </c>
      <c r="Q1025" s="9">
        <f>Coffee_chain[[#This Row],[Other Expenses]]+Coffee_chain[[#This Row],[Cogs]]+Coffee_chain[[#This Row],[Marketing]]</f>
        <v>179</v>
      </c>
      <c r="R1025" s="10">
        <f>(SUM(Coffee_chain[[#This Row],[Profit]])/SUM(Coffee_chain[[#This Row],[Sales]]))</f>
        <v>0.51219512195121952</v>
      </c>
      <c r="S1025">
        <f>Coffee_chain[[#This Row],[Target COGS]]-Coffee_chain[[#This Row],[Cogs]]</f>
        <v>-11</v>
      </c>
      <c r="T1025" s="13">
        <f>Coffee_chain[[#This Row],[Target Profit]]-Coffee_chain[[#This Row],[Profit]]</f>
        <v>-36</v>
      </c>
      <c r="U1025">
        <f>Coffee_chain[[#This Row],[Target Sales]]-Coffee_chain[[#This Row],[Sales]]</f>
        <v>-26</v>
      </c>
      <c r="V1025" s="42"/>
    </row>
    <row r="1026" spans="1:22" ht="14.25" customHeight="1" x14ac:dyDescent="0.3">
      <c r="A1026" s="1">
        <v>702</v>
      </c>
      <c r="B1026" s="1">
        <v>121</v>
      </c>
      <c r="C1026" s="2">
        <v>41579</v>
      </c>
      <c r="D1026" s="1" t="s">
        <v>32</v>
      </c>
      <c r="E1026" s="1" t="s">
        <v>29</v>
      </c>
      <c r="F1026" s="1">
        <v>109</v>
      </c>
      <c r="G1026" s="1" t="s">
        <v>18</v>
      </c>
      <c r="H1026" s="1" t="s">
        <v>19</v>
      </c>
      <c r="I1026" s="1" t="s">
        <v>50</v>
      </c>
      <c r="J1026" s="3">
        <v>39</v>
      </c>
      <c r="K1026" s="1">
        <v>308</v>
      </c>
      <c r="L1026" s="1" t="s">
        <v>41</v>
      </c>
      <c r="M1026" s="1">
        <v>110</v>
      </c>
      <c r="N1026" s="1">
        <v>20</v>
      </c>
      <c r="O1026" s="1">
        <v>260</v>
      </c>
      <c r="P1026" s="1">
        <v>142</v>
      </c>
      <c r="Q1026" s="9">
        <f>Coffee_chain[[#This Row],[Other Expenses]]+Coffee_chain[[#This Row],[Cogs]]+Coffee_chain[[#This Row],[Marketing]]</f>
        <v>372</v>
      </c>
      <c r="R1026" s="10">
        <f>(SUM(Coffee_chain[[#This Row],[Profit]])/SUM(Coffee_chain[[#This Row],[Sales]]))</f>
        <v>0.12662337662337661</v>
      </c>
      <c r="S1026">
        <f>Coffee_chain[[#This Row],[Target COGS]]-Coffee_chain[[#This Row],[Cogs]]</f>
        <v>-11</v>
      </c>
      <c r="T1026" s="13">
        <f>Coffee_chain[[#This Row],[Target Profit]]-Coffee_chain[[#This Row],[Profit]]</f>
        <v>-19</v>
      </c>
      <c r="U1026">
        <f>Coffee_chain[[#This Row],[Target Sales]]-Coffee_chain[[#This Row],[Sales]]</f>
        <v>-48</v>
      </c>
      <c r="V1026" s="42"/>
    </row>
    <row r="1027" spans="1:22" ht="14.25" customHeight="1" x14ac:dyDescent="0.3">
      <c r="A1027" s="1">
        <v>206</v>
      </c>
      <c r="B1027" s="1">
        <v>130</v>
      </c>
      <c r="C1027" s="2">
        <v>41579</v>
      </c>
      <c r="D1027" s="1" t="s">
        <v>32</v>
      </c>
      <c r="E1027" s="1" t="s">
        <v>29</v>
      </c>
      <c r="F1027" s="1">
        <v>42</v>
      </c>
      <c r="G1027" s="1" t="s">
        <v>18</v>
      </c>
      <c r="H1027" s="1" t="s">
        <v>19</v>
      </c>
      <c r="I1027" s="1" t="s">
        <v>50</v>
      </c>
      <c r="J1027" s="3">
        <v>181</v>
      </c>
      <c r="K1027" s="1">
        <v>346</v>
      </c>
      <c r="L1027" s="1" t="s">
        <v>53</v>
      </c>
      <c r="M1027" s="1">
        <v>120</v>
      </c>
      <c r="N1027" s="1">
        <v>120</v>
      </c>
      <c r="O1027" s="1">
        <v>300</v>
      </c>
      <c r="P1027" s="1">
        <v>73</v>
      </c>
      <c r="Q1027" s="9">
        <f>Coffee_chain[[#This Row],[Other Expenses]]+Coffee_chain[[#This Row],[Cogs]]+Coffee_chain[[#This Row],[Marketing]]</f>
        <v>245</v>
      </c>
      <c r="R1027" s="10">
        <f>(SUM(Coffee_chain[[#This Row],[Profit]])/SUM(Coffee_chain[[#This Row],[Sales]]))</f>
        <v>0.52312138728323698</v>
      </c>
      <c r="S1027">
        <f>Coffee_chain[[#This Row],[Target COGS]]-Coffee_chain[[#This Row],[Cogs]]</f>
        <v>-10</v>
      </c>
      <c r="T1027" s="13">
        <f>Coffee_chain[[#This Row],[Target Profit]]-Coffee_chain[[#This Row],[Profit]]</f>
        <v>-61</v>
      </c>
      <c r="U1027">
        <f>Coffee_chain[[#This Row],[Target Sales]]-Coffee_chain[[#This Row],[Sales]]</f>
        <v>-46</v>
      </c>
      <c r="V1027" s="42"/>
    </row>
    <row r="1028" spans="1:22" ht="14.25" customHeight="1" x14ac:dyDescent="0.3">
      <c r="A1028" s="1">
        <v>702</v>
      </c>
      <c r="B1028" s="1">
        <v>173</v>
      </c>
      <c r="C1028" s="2">
        <v>41579</v>
      </c>
      <c r="D1028" s="1" t="s">
        <v>32</v>
      </c>
      <c r="E1028" s="1" t="s">
        <v>29</v>
      </c>
      <c r="F1028" s="1">
        <v>57</v>
      </c>
      <c r="G1028" s="1" t="s">
        <v>18</v>
      </c>
      <c r="H1028" s="1" t="s">
        <v>19</v>
      </c>
      <c r="I1028" s="1" t="s">
        <v>20</v>
      </c>
      <c r="J1028" s="3">
        <v>205</v>
      </c>
      <c r="K1028" s="1">
        <v>439</v>
      </c>
      <c r="L1028" s="1" t="s">
        <v>41</v>
      </c>
      <c r="M1028" s="1">
        <v>160</v>
      </c>
      <c r="N1028" s="1">
        <v>130</v>
      </c>
      <c r="O1028" s="1">
        <v>380</v>
      </c>
      <c r="P1028" s="1">
        <v>101</v>
      </c>
      <c r="Q1028" s="9">
        <f>Coffee_chain[[#This Row],[Other Expenses]]+Coffee_chain[[#This Row],[Cogs]]+Coffee_chain[[#This Row],[Marketing]]</f>
        <v>331</v>
      </c>
      <c r="R1028" s="10">
        <f>(SUM(Coffee_chain[[#This Row],[Profit]])/SUM(Coffee_chain[[#This Row],[Sales]]))</f>
        <v>0.46697038724373574</v>
      </c>
      <c r="S1028">
        <f>Coffee_chain[[#This Row],[Target COGS]]-Coffee_chain[[#This Row],[Cogs]]</f>
        <v>-13</v>
      </c>
      <c r="T1028" s="13">
        <f>Coffee_chain[[#This Row],[Target Profit]]-Coffee_chain[[#This Row],[Profit]]</f>
        <v>-75</v>
      </c>
      <c r="U1028">
        <f>Coffee_chain[[#This Row],[Target Sales]]-Coffee_chain[[#This Row],[Sales]]</f>
        <v>-59</v>
      </c>
      <c r="V1028" s="42"/>
    </row>
    <row r="1029" spans="1:22" ht="14.25" customHeight="1" x14ac:dyDescent="0.3">
      <c r="A1029" s="1">
        <v>541</v>
      </c>
      <c r="B1029" s="1">
        <v>88</v>
      </c>
      <c r="C1029" s="2">
        <v>41579</v>
      </c>
      <c r="D1029" s="1" t="s">
        <v>32</v>
      </c>
      <c r="E1029" s="1" t="s">
        <v>29</v>
      </c>
      <c r="F1029" s="1">
        <v>29</v>
      </c>
      <c r="G1029" s="1" t="s">
        <v>18</v>
      </c>
      <c r="H1029" s="1" t="s">
        <v>19</v>
      </c>
      <c r="I1029" s="1" t="s">
        <v>20</v>
      </c>
      <c r="J1029" s="3">
        <v>104</v>
      </c>
      <c r="K1029" s="1">
        <v>213</v>
      </c>
      <c r="L1029" s="1" t="s">
        <v>49</v>
      </c>
      <c r="M1029" s="1">
        <v>80</v>
      </c>
      <c r="N1029" s="1">
        <v>70</v>
      </c>
      <c r="O1029" s="1">
        <v>180</v>
      </c>
      <c r="P1029" s="1">
        <v>42</v>
      </c>
      <c r="Q1029" s="9">
        <f>Coffee_chain[[#This Row],[Other Expenses]]+Coffee_chain[[#This Row],[Cogs]]+Coffee_chain[[#This Row],[Marketing]]</f>
        <v>159</v>
      </c>
      <c r="R1029" s="10">
        <f>(SUM(Coffee_chain[[#This Row],[Profit]])/SUM(Coffee_chain[[#This Row],[Sales]]))</f>
        <v>0.48826291079812206</v>
      </c>
      <c r="S1029">
        <f>Coffee_chain[[#This Row],[Target COGS]]-Coffee_chain[[#This Row],[Cogs]]</f>
        <v>-8</v>
      </c>
      <c r="T1029" s="13">
        <f>Coffee_chain[[#This Row],[Target Profit]]-Coffee_chain[[#This Row],[Profit]]</f>
        <v>-34</v>
      </c>
      <c r="U1029">
        <f>Coffee_chain[[#This Row],[Target Sales]]-Coffee_chain[[#This Row],[Sales]]</f>
        <v>-33</v>
      </c>
      <c r="V1029" s="42"/>
    </row>
    <row r="1030" spans="1:22" ht="14.25" customHeight="1" x14ac:dyDescent="0.3">
      <c r="A1030" s="1">
        <v>775</v>
      </c>
      <c r="B1030" s="1">
        <v>113</v>
      </c>
      <c r="C1030" s="2">
        <v>41579</v>
      </c>
      <c r="D1030" s="1" t="s">
        <v>32</v>
      </c>
      <c r="E1030" s="1" t="s">
        <v>29</v>
      </c>
      <c r="F1030" s="1">
        <v>36</v>
      </c>
      <c r="G1030" s="1" t="s">
        <v>18</v>
      </c>
      <c r="H1030" s="1" t="s">
        <v>19</v>
      </c>
      <c r="I1030" s="1" t="s">
        <v>22</v>
      </c>
      <c r="J1030" s="3">
        <v>159</v>
      </c>
      <c r="K1030" s="1">
        <v>296</v>
      </c>
      <c r="L1030" s="1" t="s">
        <v>41</v>
      </c>
      <c r="M1030" s="1">
        <v>100</v>
      </c>
      <c r="N1030" s="1">
        <v>100</v>
      </c>
      <c r="O1030" s="1">
        <v>250</v>
      </c>
      <c r="P1030" s="1">
        <v>58</v>
      </c>
      <c r="Q1030" s="9">
        <f>Coffee_chain[[#This Row],[Other Expenses]]+Coffee_chain[[#This Row],[Cogs]]+Coffee_chain[[#This Row],[Marketing]]</f>
        <v>207</v>
      </c>
      <c r="R1030" s="10">
        <f>(SUM(Coffee_chain[[#This Row],[Profit]])/SUM(Coffee_chain[[#This Row],[Sales]]))</f>
        <v>0.53716216216216217</v>
      </c>
      <c r="S1030">
        <f>Coffee_chain[[#This Row],[Target COGS]]-Coffee_chain[[#This Row],[Cogs]]</f>
        <v>-13</v>
      </c>
      <c r="T1030" s="13">
        <f>Coffee_chain[[#This Row],[Target Profit]]-Coffee_chain[[#This Row],[Profit]]</f>
        <v>-59</v>
      </c>
      <c r="U1030">
        <f>Coffee_chain[[#This Row],[Target Sales]]-Coffee_chain[[#This Row],[Sales]]</f>
        <v>-46</v>
      </c>
      <c r="V1030" s="42"/>
    </row>
    <row r="1031" spans="1:22" ht="14.25" customHeight="1" x14ac:dyDescent="0.3">
      <c r="A1031" s="1">
        <v>775</v>
      </c>
      <c r="B1031" s="1">
        <v>228</v>
      </c>
      <c r="C1031" s="2">
        <v>41579</v>
      </c>
      <c r="D1031" s="1" t="s">
        <v>32</v>
      </c>
      <c r="E1031" s="1" t="s">
        <v>29</v>
      </c>
      <c r="F1031" s="1">
        <v>75</v>
      </c>
      <c r="G1031" s="1" t="s">
        <v>18</v>
      </c>
      <c r="H1031" s="1" t="s">
        <v>26</v>
      </c>
      <c r="I1031" s="1" t="s">
        <v>27</v>
      </c>
      <c r="J1031" s="3">
        <v>291</v>
      </c>
      <c r="K1031" s="1">
        <v>567</v>
      </c>
      <c r="L1031" s="1" t="s">
        <v>41</v>
      </c>
      <c r="M1031" s="1">
        <v>160</v>
      </c>
      <c r="N1031" s="1">
        <v>140</v>
      </c>
      <c r="O1031" s="1">
        <v>380</v>
      </c>
      <c r="P1031" s="1">
        <v>108</v>
      </c>
      <c r="Q1031" s="9">
        <f>Coffee_chain[[#This Row],[Other Expenses]]+Coffee_chain[[#This Row],[Cogs]]+Coffee_chain[[#This Row],[Marketing]]</f>
        <v>411</v>
      </c>
      <c r="R1031" s="10">
        <f>(SUM(Coffee_chain[[#This Row],[Profit]])/SUM(Coffee_chain[[#This Row],[Sales]]))</f>
        <v>0.51322751322751325</v>
      </c>
      <c r="S1031">
        <f>Coffee_chain[[#This Row],[Target COGS]]-Coffee_chain[[#This Row],[Cogs]]</f>
        <v>-68</v>
      </c>
      <c r="T1031" s="13">
        <f>Coffee_chain[[#This Row],[Target Profit]]-Coffee_chain[[#This Row],[Profit]]</f>
        <v>-151</v>
      </c>
      <c r="U1031">
        <f>Coffee_chain[[#This Row],[Target Sales]]-Coffee_chain[[#This Row],[Sales]]</f>
        <v>-187</v>
      </c>
      <c r="V1031" s="42"/>
    </row>
    <row r="1032" spans="1:22" ht="14.25" customHeight="1" x14ac:dyDescent="0.3">
      <c r="A1032" s="1">
        <v>702</v>
      </c>
      <c r="B1032" s="1">
        <v>211</v>
      </c>
      <c r="C1032" s="2">
        <v>41579</v>
      </c>
      <c r="D1032" s="1" t="s">
        <v>32</v>
      </c>
      <c r="E1032" s="1" t="s">
        <v>29</v>
      </c>
      <c r="F1032" s="1">
        <v>59</v>
      </c>
      <c r="G1032" s="1" t="s">
        <v>18</v>
      </c>
      <c r="H1032" s="1" t="s">
        <v>26</v>
      </c>
      <c r="I1032" s="1" t="s">
        <v>54</v>
      </c>
      <c r="J1032" s="3">
        <v>190</v>
      </c>
      <c r="K1032" s="1">
        <v>451</v>
      </c>
      <c r="L1032" s="1" t="s">
        <v>41</v>
      </c>
      <c r="M1032" s="1">
        <v>150</v>
      </c>
      <c r="N1032" s="1">
        <v>80</v>
      </c>
      <c r="O1032" s="1">
        <v>300</v>
      </c>
      <c r="P1032" s="1">
        <v>84</v>
      </c>
      <c r="Q1032" s="9">
        <f>Coffee_chain[[#This Row],[Other Expenses]]+Coffee_chain[[#This Row],[Cogs]]+Coffee_chain[[#This Row],[Marketing]]</f>
        <v>354</v>
      </c>
      <c r="R1032" s="10">
        <f>(SUM(Coffee_chain[[#This Row],[Profit]])/SUM(Coffee_chain[[#This Row],[Sales]]))</f>
        <v>0.42128603104212858</v>
      </c>
      <c r="S1032">
        <f>Coffee_chain[[#This Row],[Target COGS]]-Coffee_chain[[#This Row],[Cogs]]</f>
        <v>-61</v>
      </c>
      <c r="T1032" s="13">
        <f>Coffee_chain[[#This Row],[Target Profit]]-Coffee_chain[[#This Row],[Profit]]</f>
        <v>-110</v>
      </c>
      <c r="U1032">
        <f>Coffee_chain[[#This Row],[Target Sales]]-Coffee_chain[[#This Row],[Sales]]</f>
        <v>-151</v>
      </c>
      <c r="V1032" s="42"/>
    </row>
    <row r="1033" spans="1:22" ht="14.25" customHeight="1" x14ac:dyDescent="0.3">
      <c r="A1033" s="1">
        <v>503</v>
      </c>
      <c r="B1033" s="1">
        <v>78</v>
      </c>
      <c r="C1033" s="2">
        <v>41579</v>
      </c>
      <c r="D1033" s="1" t="s">
        <v>32</v>
      </c>
      <c r="E1033" s="1" t="s">
        <v>29</v>
      </c>
      <c r="F1033" s="1">
        <v>25</v>
      </c>
      <c r="G1033" s="1" t="s">
        <v>18</v>
      </c>
      <c r="H1033" s="1" t="s">
        <v>26</v>
      </c>
      <c r="I1033" s="1" t="s">
        <v>54</v>
      </c>
      <c r="J1033" s="3">
        <v>92</v>
      </c>
      <c r="K1033" s="1">
        <v>210</v>
      </c>
      <c r="L1033" s="1" t="s">
        <v>49</v>
      </c>
      <c r="M1033" s="1">
        <v>50</v>
      </c>
      <c r="N1033" s="1">
        <v>50</v>
      </c>
      <c r="O1033" s="1">
        <v>140</v>
      </c>
      <c r="P1033" s="1">
        <v>57</v>
      </c>
      <c r="Q1033" s="9">
        <f>Coffee_chain[[#This Row],[Other Expenses]]+Coffee_chain[[#This Row],[Cogs]]+Coffee_chain[[#This Row],[Marketing]]</f>
        <v>160</v>
      </c>
      <c r="R1033" s="10">
        <f>(SUM(Coffee_chain[[#This Row],[Profit]])/SUM(Coffee_chain[[#This Row],[Sales]]))</f>
        <v>0.43809523809523809</v>
      </c>
      <c r="S1033">
        <f>Coffee_chain[[#This Row],[Target COGS]]-Coffee_chain[[#This Row],[Cogs]]</f>
        <v>-28</v>
      </c>
      <c r="T1033" s="13">
        <f>Coffee_chain[[#This Row],[Target Profit]]-Coffee_chain[[#This Row],[Profit]]</f>
        <v>-42</v>
      </c>
      <c r="U1033">
        <f>Coffee_chain[[#This Row],[Target Sales]]-Coffee_chain[[#This Row],[Sales]]</f>
        <v>-70</v>
      </c>
      <c r="V1033" s="42"/>
    </row>
    <row r="1034" spans="1:22" ht="14.25" customHeight="1" x14ac:dyDescent="0.3">
      <c r="A1034" s="1">
        <v>775</v>
      </c>
      <c r="B1034" s="1">
        <v>245</v>
      </c>
      <c r="C1034" s="2">
        <v>41579</v>
      </c>
      <c r="D1034" s="1" t="s">
        <v>32</v>
      </c>
      <c r="E1034" s="1" t="s">
        <v>29</v>
      </c>
      <c r="F1034" s="1">
        <v>93</v>
      </c>
      <c r="G1034" s="1" t="s">
        <v>18</v>
      </c>
      <c r="H1034" s="1" t="s">
        <v>26</v>
      </c>
      <c r="I1034" s="1" t="s">
        <v>30</v>
      </c>
      <c r="J1034" s="3">
        <v>-505</v>
      </c>
      <c r="K1034" s="1">
        <v>34</v>
      </c>
      <c r="L1034" s="1" t="s">
        <v>41</v>
      </c>
      <c r="M1034" s="1">
        <v>180</v>
      </c>
      <c r="N1034" s="1">
        <v>-280</v>
      </c>
      <c r="O1034" s="1">
        <v>0</v>
      </c>
      <c r="P1034" s="1">
        <v>127</v>
      </c>
      <c r="Q1034" s="9">
        <f>Coffee_chain[[#This Row],[Other Expenses]]+Coffee_chain[[#This Row],[Cogs]]+Coffee_chain[[#This Row],[Marketing]]</f>
        <v>465</v>
      </c>
      <c r="R1034" s="10">
        <f>(SUM(Coffee_chain[[#This Row],[Profit]])/SUM(Coffee_chain[[#This Row],[Sales]]))</f>
        <v>-14.852941176470589</v>
      </c>
      <c r="S1034">
        <f>Coffee_chain[[#This Row],[Target COGS]]-Coffee_chain[[#This Row],[Cogs]]</f>
        <v>-65</v>
      </c>
      <c r="T1034" s="13">
        <f>Coffee_chain[[#This Row],[Target Profit]]-Coffee_chain[[#This Row],[Profit]]</f>
        <v>225</v>
      </c>
      <c r="U1034">
        <f>Coffee_chain[[#This Row],[Target Sales]]-Coffee_chain[[#This Row],[Sales]]</f>
        <v>-34</v>
      </c>
      <c r="V1034" s="42"/>
    </row>
    <row r="1035" spans="1:22" ht="14.25" customHeight="1" x14ac:dyDescent="0.3">
      <c r="A1035" s="1">
        <v>971</v>
      </c>
      <c r="B1035" s="1">
        <v>102</v>
      </c>
      <c r="C1035" s="2">
        <v>41579</v>
      </c>
      <c r="D1035" s="1" t="s">
        <v>32</v>
      </c>
      <c r="E1035" s="1" t="s">
        <v>29</v>
      </c>
      <c r="F1035" s="1">
        <v>31</v>
      </c>
      <c r="G1035" s="1" t="s">
        <v>18</v>
      </c>
      <c r="H1035" s="1" t="s">
        <v>26</v>
      </c>
      <c r="I1035" s="1" t="s">
        <v>30</v>
      </c>
      <c r="J1035" s="3">
        <v>132</v>
      </c>
      <c r="K1035" s="1">
        <v>261</v>
      </c>
      <c r="L1035" s="1" t="s">
        <v>49</v>
      </c>
      <c r="M1035" s="1">
        <v>70</v>
      </c>
      <c r="N1035" s="1">
        <v>70</v>
      </c>
      <c r="O1035" s="1">
        <v>170</v>
      </c>
      <c r="P1035" s="1">
        <v>54</v>
      </c>
      <c r="Q1035" s="9">
        <f>Coffee_chain[[#This Row],[Other Expenses]]+Coffee_chain[[#This Row],[Cogs]]+Coffee_chain[[#This Row],[Marketing]]</f>
        <v>187</v>
      </c>
      <c r="R1035" s="10">
        <f>(SUM(Coffee_chain[[#This Row],[Profit]])/SUM(Coffee_chain[[#This Row],[Sales]]))</f>
        <v>0.50574712643678166</v>
      </c>
      <c r="S1035">
        <f>Coffee_chain[[#This Row],[Target COGS]]-Coffee_chain[[#This Row],[Cogs]]</f>
        <v>-32</v>
      </c>
      <c r="T1035" s="13">
        <f>Coffee_chain[[#This Row],[Target Profit]]-Coffee_chain[[#This Row],[Profit]]</f>
        <v>-62</v>
      </c>
      <c r="U1035">
        <f>Coffee_chain[[#This Row],[Target Sales]]-Coffee_chain[[#This Row],[Sales]]</f>
        <v>-91</v>
      </c>
      <c r="V1035" s="42"/>
    </row>
    <row r="1036" spans="1:22" ht="14.25" customHeight="1" x14ac:dyDescent="0.3">
      <c r="A1036" s="1">
        <v>951</v>
      </c>
      <c r="B1036" s="1">
        <v>224</v>
      </c>
      <c r="C1036" s="2">
        <v>41609</v>
      </c>
      <c r="D1036" s="1" t="s">
        <v>16</v>
      </c>
      <c r="E1036" s="1" t="s">
        <v>29</v>
      </c>
      <c r="F1036" s="1">
        <v>73</v>
      </c>
      <c r="G1036" s="1" t="s">
        <v>33</v>
      </c>
      <c r="H1036" s="1" t="s">
        <v>38</v>
      </c>
      <c r="I1036" s="1" t="s">
        <v>39</v>
      </c>
      <c r="J1036" s="3">
        <v>-221</v>
      </c>
      <c r="K1036" s="1">
        <v>205</v>
      </c>
      <c r="L1036" s="1" t="s">
        <v>31</v>
      </c>
      <c r="M1036" s="1">
        <v>260</v>
      </c>
      <c r="N1036" s="1">
        <v>-150</v>
      </c>
      <c r="O1036" s="1">
        <v>220</v>
      </c>
      <c r="P1036" s="1">
        <v>117</v>
      </c>
      <c r="Q1036" s="9">
        <f>Coffee_chain[[#This Row],[Other Expenses]]+Coffee_chain[[#This Row],[Cogs]]+Coffee_chain[[#This Row],[Marketing]]</f>
        <v>414</v>
      </c>
      <c r="R1036" s="10">
        <f>(SUM(Coffee_chain[[#This Row],[Profit]])/SUM(Coffee_chain[[#This Row],[Sales]]))</f>
        <v>-1.0780487804878049</v>
      </c>
      <c r="S1036">
        <f>Coffee_chain[[#This Row],[Target COGS]]-Coffee_chain[[#This Row],[Cogs]]</f>
        <v>36</v>
      </c>
      <c r="T1036" s="13">
        <f>Coffee_chain[[#This Row],[Target Profit]]-Coffee_chain[[#This Row],[Profit]]</f>
        <v>71</v>
      </c>
      <c r="U1036">
        <f>Coffee_chain[[#This Row],[Target Sales]]-Coffee_chain[[#This Row],[Sales]]</f>
        <v>15</v>
      </c>
      <c r="V1036" s="42"/>
    </row>
    <row r="1037" spans="1:22" ht="14.25" customHeight="1" x14ac:dyDescent="0.3">
      <c r="A1037" s="1">
        <v>209</v>
      </c>
      <c r="B1037" s="1">
        <v>247</v>
      </c>
      <c r="C1037" s="2">
        <v>41609</v>
      </c>
      <c r="D1037" s="1" t="s">
        <v>16</v>
      </c>
      <c r="E1037" s="1" t="s">
        <v>29</v>
      </c>
      <c r="F1037" s="1">
        <v>81</v>
      </c>
      <c r="G1037" s="1" t="s">
        <v>33</v>
      </c>
      <c r="H1037" s="1" t="s">
        <v>34</v>
      </c>
      <c r="I1037" s="1" t="s">
        <v>35</v>
      </c>
      <c r="J1037" s="3">
        <v>321</v>
      </c>
      <c r="K1037" s="1">
        <v>614</v>
      </c>
      <c r="L1037" s="1" t="s">
        <v>31</v>
      </c>
      <c r="M1037" s="1">
        <v>240</v>
      </c>
      <c r="N1037" s="1">
        <v>210</v>
      </c>
      <c r="O1037" s="1">
        <v>550</v>
      </c>
      <c r="P1037" s="1">
        <v>113</v>
      </c>
      <c r="Q1037" s="9">
        <f>Coffee_chain[[#This Row],[Other Expenses]]+Coffee_chain[[#This Row],[Cogs]]+Coffee_chain[[#This Row],[Marketing]]</f>
        <v>441</v>
      </c>
      <c r="R1037" s="10">
        <f>(SUM(Coffee_chain[[#This Row],[Profit]])/SUM(Coffee_chain[[#This Row],[Sales]]))</f>
        <v>0.5228013029315961</v>
      </c>
      <c r="S1037">
        <f>Coffee_chain[[#This Row],[Target COGS]]-Coffee_chain[[#This Row],[Cogs]]</f>
        <v>-7</v>
      </c>
      <c r="T1037" s="13">
        <f>Coffee_chain[[#This Row],[Target Profit]]-Coffee_chain[[#This Row],[Profit]]</f>
        <v>-111</v>
      </c>
      <c r="U1037">
        <f>Coffee_chain[[#This Row],[Target Sales]]-Coffee_chain[[#This Row],[Sales]]</f>
        <v>-64</v>
      </c>
      <c r="V1037" s="42"/>
    </row>
    <row r="1038" spans="1:22" ht="14.25" customHeight="1" x14ac:dyDescent="0.3">
      <c r="A1038" s="1">
        <v>209</v>
      </c>
      <c r="B1038" s="1">
        <v>127</v>
      </c>
      <c r="C1038" s="2">
        <v>41609</v>
      </c>
      <c r="D1038" s="1" t="s">
        <v>16</v>
      </c>
      <c r="E1038" s="1" t="s">
        <v>29</v>
      </c>
      <c r="F1038" s="1">
        <v>40</v>
      </c>
      <c r="G1038" s="1" t="s">
        <v>33</v>
      </c>
      <c r="H1038" s="1" t="s">
        <v>38</v>
      </c>
      <c r="I1038" s="1" t="s">
        <v>43</v>
      </c>
      <c r="J1038" s="3">
        <v>-131</v>
      </c>
      <c r="K1038" s="1">
        <v>109</v>
      </c>
      <c r="L1038" s="1" t="s">
        <v>31</v>
      </c>
      <c r="M1038" s="1">
        <v>150</v>
      </c>
      <c r="N1038" s="1">
        <v>-90</v>
      </c>
      <c r="O1038" s="1">
        <v>120</v>
      </c>
      <c r="P1038" s="1">
        <v>63</v>
      </c>
      <c r="Q1038" s="9">
        <f>Coffee_chain[[#This Row],[Other Expenses]]+Coffee_chain[[#This Row],[Cogs]]+Coffee_chain[[#This Row],[Marketing]]</f>
        <v>230</v>
      </c>
      <c r="R1038" s="10">
        <f>(SUM(Coffee_chain[[#This Row],[Profit]])/SUM(Coffee_chain[[#This Row],[Sales]]))</f>
        <v>-1.201834862385321</v>
      </c>
      <c r="S1038">
        <f>Coffee_chain[[#This Row],[Target COGS]]-Coffee_chain[[#This Row],[Cogs]]</f>
        <v>23</v>
      </c>
      <c r="T1038" s="13">
        <f>Coffee_chain[[#This Row],[Target Profit]]-Coffee_chain[[#This Row],[Profit]]</f>
        <v>41</v>
      </c>
      <c r="U1038">
        <f>Coffee_chain[[#This Row],[Target Sales]]-Coffee_chain[[#This Row],[Sales]]</f>
        <v>11</v>
      </c>
      <c r="V1038" s="42"/>
    </row>
    <row r="1039" spans="1:22" ht="14.25" customHeight="1" x14ac:dyDescent="0.3">
      <c r="A1039" s="1">
        <v>530</v>
      </c>
      <c r="B1039" s="1">
        <v>279</v>
      </c>
      <c r="C1039" s="2">
        <v>41609</v>
      </c>
      <c r="D1039" s="1" t="s">
        <v>16</v>
      </c>
      <c r="E1039" s="1" t="s">
        <v>29</v>
      </c>
      <c r="F1039" s="1">
        <v>97</v>
      </c>
      <c r="G1039" s="1" t="s">
        <v>33</v>
      </c>
      <c r="H1039" s="1" t="s">
        <v>38</v>
      </c>
      <c r="I1039" s="1" t="s">
        <v>45</v>
      </c>
      <c r="J1039" s="3">
        <v>402</v>
      </c>
      <c r="K1039" s="1">
        <v>745</v>
      </c>
      <c r="L1039" s="1" t="s">
        <v>31</v>
      </c>
      <c r="M1039" s="1">
        <v>330</v>
      </c>
      <c r="N1039" s="1">
        <v>350</v>
      </c>
      <c r="O1039" s="1">
        <v>830</v>
      </c>
      <c r="P1039" s="1">
        <v>149</v>
      </c>
      <c r="Q1039" s="9">
        <f>Coffee_chain[[#This Row],[Other Expenses]]+Coffee_chain[[#This Row],[Cogs]]+Coffee_chain[[#This Row],[Marketing]]</f>
        <v>525</v>
      </c>
      <c r="R1039" s="10">
        <f>(SUM(Coffee_chain[[#This Row],[Profit]])/SUM(Coffee_chain[[#This Row],[Sales]]))</f>
        <v>0.53959731543624156</v>
      </c>
      <c r="S1039">
        <f>Coffee_chain[[#This Row],[Target COGS]]-Coffee_chain[[#This Row],[Cogs]]</f>
        <v>51</v>
      </c>
      <c r="T1039" s="13">
        <f>Coffee_chain[[#This Row],[Target Profit]]-Coffee_chain[[#This Row],[Profit]]</f>
        <v>-52</v>
      </c>
      <c r="U1039">
        <f>Coffee_chain[[#This Row],[Target Sales]]-Coffee_chain[[#This Row],[Sales]]</f>
        <v>85</v>
      </c>
      <c r="V1039" s="42"/>
    </row>
    <row r="1040" spans="1:22" ht="14.25" customHeight="1" x14ac:dyDescent="0.3">
      <c r="A1040" s="1">
        <v>949</v>
      </c>
      <c r="B1040" s="1">
        <v>250</v>
      </c>
      <c r="C1040" s="2">
        <v>41609</v>
      </c>
      <c r="D1040" s="1" t="s">
        <v>16</v>
      </c>
      <c r="E1040" s="1" t="s">
        <v>29</v>
      </c>
      <c r="F1040" s="1">
        <v>70</v>
      </c>
      <c r="G1040" s="1" t="s">
        <v>33</v>
      </c>
      <c r="H1040" s="1" t="s">
        <v>34</v>
      </c>
      <c r="I1040" s="1" t="s">
        <v>47</v>
      </c>
      <c r="J1040" s="3">
        <v>233</v>
      </c>
      <c r="K1040" s="1">
        <v>534</v>
      </c>
      <c r="L1040" s="1" t="s">
        <v>31</v>
      </c>
      <c r="M1040" s="1">
        <v>240</v>
      </c>
      <c r="N1040" s="1">
        <v>160</v>
      </c>
      <c r="O1040" s="1">
        <v>480</v>
      </c>
      <c r="P1040" s="1">
        <v>94</v>
      </c>
      <c r="Q1040" s="9">
        <f>Coffee_chain[[#This Row],[Other Expenses]]+Coffee_chain[[#This Row],[Cogs]]+Coffee_chain[[#This Row],[Marketing]]</f>
        <v>414</v>
      </c>
      <c r="R1040" s="10">
        <f>(SUM(Coffee_chain[[#This Row],[Profit]])/SUM(Coffee_chain[[#This Row],[Sales]]))</f>
        <v>0.43632958801498128</v>
      </c>
      <c r="S1040">
        <f>Coffee_chain[[#This Row],[Target COGS]]-Coffee_chain[[#This Row],[Cogs]]</f>
        <v>-10</v>
      </c>
      <c r="T1040" s="13">
        <f>Coffee_chain[[#This Row],[Target Profit]]-Coffee_chain[[#This Row],[Profit]]</f>
        <v>-73</v>
      </c>
      <c r="U1040">
        <f>Coffee_chain[[#This Row],[Target Sales]]-Coffee_chain[[#This Row],[Sales]]</f>
        <v>-54</v>
      </c>
      <c r="V1040" s="42"/>
    </row>
    <row r="1041" spans="1:22" ht="14.25" customHeight="1" x14ac:dyDescent="0.3">
      <c r="A1041" s="1">
        <v>530</v>
      </c>
      <c r="B1041" s="1">
        <v>135</v>
      </c>
      <c r="C1041" s="2">
        <v>41609</v>
      </c>
      <c r="D1041" s="1" t="s">
        <v>16</v>
      </c>
      <c r="E1041" s="1" t="s">
        <v>29</v>
      </c>
      <c r="F1041" s="1">
        <v>122</v>
      </c>
      <c r="G1041" s="1" t="s">
        <v>33</v>
      </c>
      <c r="H1041" s="1" t="s">
        <v>34</v>
      </c>
      <c r="I1041" s="1" t="s">
        <v>46</v>
      </c>
      <c r="J1041" s="3">
        <v>46</v>
      </c>
      <c r="K1041" s="1">
        <v>343</v>
      </c>
      <c r="L1041" s="1" t="s">
        <v>31</v>
      </c>
      <c r="M1041" s="1">
        <v>130</v>
      </c>
      <c r="N1041" s="1">
        <v>40</v>
      </c>
      <c r="O1041" s="1">
        <v>310</v>
      </c>
      <c r="P1041" s="1">
        <v>156</v>
      </c>
      <c r="Q1041" s="9">
        <f>Coffee_chain[[#This Row],[Other Expenses]]+Coffee_chain[[#This Row],[Cogs]]+Coffee_chain[[#This Row],[Marketing]]</f>
        <v>413</v>
      </c>
      <c r="R1041" s="10">
        <f>(SUM(Coffee_chain[[#This Row],[Profit]])/SUM(Coffee_chain[[#This Row],[Sales]]))</f>
        <v>0.13411078717201166</v>
      </c>
      <c r="S1041">
        <f>Coffee_chain[[#This Row],[Target COGS]]-Coffee_chain[[#This Row],[Cogs]]</f>
        <v>-5</v>
      </c>
      <c r="T1041" s="13">
        <f>Coffee_chain[[#This Row],[Target Profit]]-Coffee_chain[[#This Row],[Profit]]</f>
        <v>-6</v>
      </c>
      <c r="U1041">
        <f>Coffee_chain[[#This Row],[Target Sales]]-Coffee_chain[[#This Row],[Sales]]</f>
        <v>-33</v>
      </c>
      <c r="V1041" s="42"/>
    </row>
    <row r="1042" spans="1:22" ht="14.25" customHeight="1" x14ac:dyDescent="0.3">
      <c r="A1042" s="1">
        <v>916</v>
      </c>
      <c r="B1042" s="1">
        <v>86</v>
      </c>
      <c r="C1042" s="2">
        <v>41609</v>
      </c>
      <c r="D1042" s="1" t="s">
        <v>16</v>
      </c>
      <c r="E1042" s="1" t="s">
        <v>29</v>
      </c>
      <c r="F1042" s="1">
        <v>24</v>
      </c>
      <c r="G1042" s="1" t="s">
        <v>18</v>
      </c>
      <c r="H1042" s="1" t="s">
        <v>19</v>
      </c>
      <c r="I1042" s="1" t="s">
        <v>50</v>
      </c>
      <c r="J1042" s="3">
        <v>132</v>
      </c>
      <c r="K1042" s="1">
        <v>224</v>
      </c>
      <c r="L1042" s="1" t="s">
        <v>31</v>
      </c>
      <c r="M1042" s="1">
        <v>80</v>
      </c>
      <c r="N1042" s="1">
        <v>80</v>
      </c>
      <c r="O1042" s="1">
        <v>190</v>
      </c>
      <c r="P1042" s="1">
        <v>35</v>
      </c>
      <c r="Q1042" s="9">
        <f>Coffee_chain[[#This Row],[Other Expenses]]+Coffee_chain[[#This Row],[Cogs]]+Coffee_chain[[#This Row],[Marketing]]</f>
        <v>145</v>
      </c>
      <c r="R1042" s="10">
        <f>(SUM(Coffee_chain[[#This Row],[Profit]])/SUM(Coffee_chain[[#This Row],[Sales]]))</f>
        <v>0.5892857142857143</v>
      </c>
      <c r="S1042">
        <f>Coffee_chain[[#This Row],[Target COGS]]-Coffee_chain[[#This Row],[Cogs]]</f>
        <v>-6</v>
      </c>
      <c r="T1042" s="13">
        <f>Coffee_chain[[#This Row],[Target Profit]]-Coffee_chain[[#This Row],[Profit]]</f>
        <v>-52</v>
      </c>
      <c r="U1042">
        <f>Coffee_chain[[#This Row],[Target Sales]]-Coffee_chain[[#This Row],[Sales]]</f>
        <v>-34</v>
      </c>
      <c r="V1042" s="42"/>
    </row>
    <row r="1043" spans="1:22" ht="14.25" customHeight="1" x14ac:dyDescent="0.3">
      <c r="A1043" s="1">
        <v>661</v>
      </c>
      <c r="B1043" s="1">
        <v>241</v>
      </c>
      <c r="C1043" s="2">
        <v>41609</v>
      </c>
      <c r="D1043" s="1" t="s">
        <v>16</v>
      </c>
      <c r="E1043" s="1" t="s">
        <v>29</v>
      </c>
      <c r="F1043" s="1">
        <v>74</v>
      </c>
      <c r="G1043" s="1" t="s">
        <v>18</v>
      </c>
      <c r="H1043" s="1" t="s">
        <v>19</v>
      </c>
      <c r="I1043" s="1" t="s">
        <v>20</v>
      </c>
      <c r="J1043" s="3">
        <v>279</v>
      </c>
      <c r="K1043" s="1">
        <v>559</v>
      </c>
      <c r="L1043" s="1" t="s">
        <v>31</v>
      </c>
      <c r="M1043" s="1">
        <v>220</v>
      </c>
      <c r="N1043" s="1">
        <v>170</v>
      </c>
      <c r="O1043" s="1">
        <v>480</v>
      </c>
      <c r="P1043" s="1">
        <v>96</v>
      </c>
      <c r="Q1043" s="9">
        <f>Coffee_chain[[#This Row],[Other Expenses]]+Coffee_chain[[#This Row],[Cogs]]+Coffee_chain[[#This Row],[Marketing]]</f>
        <v>411</v>
      </c>
      <c r="R1043" s="10">
        <f>(SUM(Coffee_chain[[#This Row],[Profit]])/SUM(Coffee_chain[[#This Row],[Sales]]))</f>
        <v>0.49910554561717352</v>
      </c>
      <c r="S1043">
        <f>Coffee_chain[[#This Row],[Target COGS]]-Coffee_chain[[#This Row],[Cogs]]</f>
        <v>-21</v>
      </c>
      <c r="T1043" s="13">
        <f>Coffee_chain[[#This Row],[Target Profit]]-Coffee_chain[[#This Row],[Profit]]</f>
        <v>-109</v>
      </c>
      <c r="U1043">
        <f>Coffee_chain[[#This Row],[Target Sales]]-Coffee_chain[[#This Row],[Sales]]</f>
        <v>-79</v>
      </c>
      <c r="V1043" s="42"/>
    </row>
    <row r="1044" spans="1:22" ht="14.25" customHeight="1" x14ac:dyDescent="0.3">
      <c r="A1044" s="1">
        <v>323</v>
      </c>
      <c r="B1044" s="1">
        <v>123</v>
      </c>
      <c r="C1044" s="2">
        <v>41609</v>
      </c>
      <c r="D1044" s="1" t="s">
        <v>16</v>
      </c>
      <c r="E1044" s="1" t="s">
        <v>29</v>
      </c>
      <c r="F1044" s="1">
        <v>34</v>
      </c>
      <c r="G1044" s="1" t="s">
        <v>18</v>
      </c>
      <c r="H1044" s="1" t="s">
        <v>26</v>
      </c>
      <c r="I1044" s="1" t="s">
        <v>27</v>
      </c>
      <c r="J1044" s="3">
        <v>199</v>
      </c>
      <c r="K1044" s="1">
        <v>322</v>
      </c>
      <c r="L1044" s="1" t="s">
        <v>31</v>
      </c>
      <c r="M1044" s="1">
        <v>90</v>
      </c>
      <c r="N1044" s="1">
        <v>110</v>
      </c>
      <c r="O1044" s="1">
        <v>220</v>
      </c>
      <c r="P1044" s="1">
        <v>45</v>
      </c>
      <c r="Q1044" s="9">
        <f>Coffee_chain[[#This Row],[Other Expenses]]+Coffee_chain[[#This Row],[Cogs]]+Coffee_chain[[#This Row],[Marketing]]</f>
        <v>202</v>
      </c>
      <c r="R1044" s="10">
        <f>(SUM(Coffee_chain[[#This Row],[Profit]])/SUM(Coffee_chain[[#This Row],[Sales]]))</f>
        <v>0.61801242236024845</v>
      </c>
      <c r="S1044">
        <f>Coffee_chain[[#This Row],[Target COGS]]-Coffee_chain[[#This Row],[Cogs]]</f>
        <v>-33</v>
      </c>
      <c r="T1044" s="13">
        <f>Coffee_chain[[#This Row],[Target Profit]]-Coffee_chain[[#This Row],[Profit]]</f>
        <v>-89</v>
      </c>
      <c r="U1044">
        <f>Coffee_chain[[#This Row],[Target Sales]]-Coffee_chain[[#This Row],[Sales]]</f>
        <v>-102</v>
      </c>
      <c r="V1044" s="42"/>
    </row>
    <row r="1045" spans="1:22" ht="14.25" customHeight="1" x14ac:dyDescent="0.3">
      <c r="A1045" s="1">
        <v>801</v>
      </c>
      <c r="B1045" s="1">
        <v>68</v>
      </c>
      <c r="C1045" s="2">
        <v>41609</v>
      </c>
      <c r="D1045" s="1" t="s">
        <v>32</v>
      </c>
      <c r="E1045" s="1" t="s">
        <v>29</v>
      </c>
      <c r="F1045" s="1">
        <v>25</v>
      </c>
      <c r="G1045" s="1" t="s">
        <v>33</v>
      </c>
      <c r="H1045" s="1" t="s">
        <v>38</v>
      </c>
      <c r="I1045" s="1" t="s">
        <v>39</v>
      </c>
      <c r="J1045" s="3">
        <v>39</v>
      </c>
      <c r="K1045" s="1">
        <v>163</v>
      </c>
      <c r="L1045" s="1" t="s">
        <v>42</v>
      </c>
      <c r="M1045" s="1">
        <v>80</v>
      </c>
      <c r="N1045" s="1">
        <v>50</v>
      </c>
      <c r="O1045" s="1">
        <v>180</v>
      </c>
      <c r="P1045" s="1">
        <v>59</v>
      </c>
      <c r="Q1045" s="9">
        <f>Coffee_chain[[#This Row],[Other Expenses]]+Coffee_chain[[#This Row],[Cogs]]+Coffee_chain[[#This Row],[Marketing]]</f>
        <v>152</v>
      </c>
      <c r="R1045" s="10">
        <f>(SUM(Coffee_chain[[#This Row],[Profit]])/SUM(Coffee_chain[[#This Row],[Sales]]))</f>
        <v>0.2392638036809816</v>
      </c>
      <c r="S1045">
        <f>Coffee_chain[[#This Row],[Target COGS]]-Coffee_chain[[#This Row],[Cogs]]</f>
        <v>12</v>
      </c>
      <c r="T1045" s="13">
        <f>Coffee_chain[[#This Row],[Target Profit]]-Coffee_chain[[#This Row],[Profit]]</f>
        <v>11</v>
      </c>
      <c r="U1045">
        <f>Coffee_chain[[#This Row],[Target Sales]]-Coffee_chain[[#This Row],[Sales]]</f>
        <v>17</v>
      </c>
      <c r="V1045" s="42"/>
    </row>
    <row r="1046" spans="1:22" ht="14.25" customHeight="1" x14ac:dyDescent="0.3">
      <c r="A1046" s="1">
        <v>206</v>
      </c>
      <c r="B1046" s="1">
        <v>105</v>
      </c>
      <c r="C1046" s="2">
        <v>41609</v>
      </c>
      <c r="D1046" s="1" t="s">
        <v>32</v>
      </c>
      <c r="E1046" s="1" t="s">
        <v>29</v>
      </c>
      <c r="F1046" s="1">
        <v>95</v>
      </c>
      <c r="G1046" s="1" t="s">
        <v>33</v>
      </c>
      <c r="H1046" s="1" t="s">
        <v>38</v>
      </c>
      <c r="I1046" s="1" t="s">
        <v>39</v>
      </c>
      <c r="J1046" s="3">
        <v>30</v>
      </c>
      <c r="K1046" s="1">
        <v>266</v>
      </c>
      <c r="L1046" s="1" t="s">
        <v>53</v>
      </c>
      <c r="M1046" s="1">
        <v>120</v>
      </c>
      <c r="N1046" s="1">
        <v>50</v>
      </c>
      <c r="O1046" s="1">
        <v>290</v>
      </c>
      <c r="P1046" s="1">
        <v>125</v>
      </c>
      <c r="Q1046" s="9">
        <f>Coffee_chain[[#This Row],[Other Expenses]]+Coffee_chain[[#This Row],[Cogs]]+Coffee_chain[[#This Row],[Marketing]]</f>
        <v>325</v>
      </c>
      <c r="R1046" s="10">
        <f>(SUM(Coffee_chain[[#This Row],[Profit]])/SUM(Coffee_chain[[#This Row],[Sales]]))</f>
        <v>0.11278195488721804</v>
      </c>
      <c r="S1046">
        <f>Coffee_chain[[#This Row],[Target COGS]]-Coffee_chain[[#This Row],[Cogs]]</f>
        <v>15</v>
      </c>
      <c r="T1046" s="13">
        <f>Coffee_chain[[#This Row],[Target Profit]]-Coffee_chain[[#This Row],[Profit]]</f>
        <v>20</v>
      </c>
      <c r="U1046">
        <f>Coffee_chain[[#This Row],[Target Sales]]-Coffee_chain[[#This Row],[Sales]]</f>
        <v>24</v>
      </c>
      <c r="V1046" s="42"/>
    </row>
    <row r="1047" spans="1:22" ht="14.25" customHeight="1" x14ac:dyDescent="0.3">
      <c r="A1047" s="1">
        <v>971</v>
      </c>
      <c r="B1047" s="1">
        <v>153</v>
      </c>
      <c r="C1047" s="2">
        <v>41609</v>
      </c>
      <c r="D1047" s="1" t="s">
        <v>32</v>
      </c>
      <c r="E1047" s="1" t="s">
        <v>29</v>
      </c>
      <c r="F1047" s="1">
        <v>42</v>
      </c>
      <c r="G1047" s="1" t="s">
        <v>33</v>
      </c>
      <c r="H1047" s="1" t="s">
        <v>34</v>
      </c>
      <c r="I1047" s="1" t="s">
        <v>35</v>
      </c>
      <c r="J1047" s="3">
        <v>129</v>
      </c>
      <c r="K1047" s="1">
        <v>326</v>
      </c>
      <c r="L1047" s="1" t="s">
        <v>49</v>
      </c>
      <c r="M1047" s="1">
        <v>150</v>
      </c>
      <c r="N1047" s="1">
        <v>80</v>
      </c>
      <c r="O1047" s="1">
        <v>290</v>
      </c>
      <c r="P1047" s="1">
        <v>66</v>
      </c>
      <c r="Q1047" s="9">
        <f>Coffee_chain[[#This Row],[Other Expenses]]+Coffee_chain[[#This Row],[Cogs]]+Coffee_chain[[#This Row],[Marketing]]</f>
        <v>261</v>
      </c>
      <c r="R1047" s="10">
        <f>(SUM(Coffee_chain[[#This Row],[Profit]])/SUM(Coffee_chain[[#This Row],[Sales]]))</f>
        <v>0.39570552147239263</v>
      </c>
      <c r="S1047">
        <f>Coffee_chain[[#This Row],[Target COGS]]-Coffee_chain[[#This Row],[Cogs]]</f>
        <v>-3</v>
      </c>
      <c r="T1047" s="13">
        <f>Coffee_chain[[#This Row],[Target Profit]]-Coffee_chain[[#This Row],[Profit]]</f>
        <v>-49</v>
      </c>
      <c r="U1047">
        <f>Coffee_chain[[#This Row],[Target Sales]]-Coffee_chain[[#This Row],[Sales]]</f>
        <v>-36</v>
      </c>
      <c r="V1047" s="42"/>
    </row>
    <row r="1048" spans="1:22" ht="14.25" customHeight="1" x14ac:dyDescent="0.3">
      <c r="A1048" s="1">
        <v>360</v>
      </c>
      <c r="B1048" s="1">
        <v>80</v>
      </c>
      <c r="C1048" s="2">
        <v>41609</v>
      </c>
      <c r="D1048" s="1" t="s">
        <v>32</v>
      </c>
      <c r="E1048" s="1" t="s">
        <v>29</v>
      </c>
      <c r="F1048" s="1">
        <v>24</v>
      </c>
      <c r="G1048" s="1" t="s">
        <v>33</v>
      </c>
      <c r="H1048" s="1" t="s">
        <v>34</v>
      </c>
      <c r="I1048" s="1" t="s">
        <v>35</v>
      </c>
      <c r="J1048" s="3">
        <v>76</v>
      </c>
      <c r="K1048" s="1">
        <v>188</v>
      </c>
      <c r="L1048" s="1" t="s">
        <v>53</v>
      </c>
      <c r="M1048" s="1">
        <v>70</v>
      </c>
      <c r="N1048" s="1">
        <v>60</v>
      </c>
      <c r="O1048" s="1">
        <v>170</v>
      </c>
      <c r="P1048" s="1">
        <v>45</v>
      </c>
      <c r="Q1048" s="9">
        <f>Coffee_chain[[#This Row],[Other Expenses]]+Coffee_chain[[#This Row],[Cogs]]+Coffee_chain[[#This Row],[Marketing]]</f>
        <v>149</v>
      </c>
      <c r="R1048" s="10">
        <f>(SUM(Coffee_chain[[#This Row],[Profit]])/SUM(Coffee_chain[[#This Row],[Sales]]))</f>
        <v>0.40425531914893614</v>
      </c>
      <c r="S1048">
        <f>Coffee_chain[[#This Row],[Target COGS]]-Coffee_chain[[#This Row],[Cogs]]</f>
        <v>-10</v>
      </c>
      <c r="T1048" s="13">
        <f>Coffee_chain[[#This Row],[Target Profit]]-Coffee_chain[[#This Row],[Profit]]</f>
        <v>-16</v>
      </c>
      <c r="U1048">
        <f>Coffee_chain[[#This Row],[Target Sales]]-Coffee_chain[[#This Row],[Sales]]</f>
        <v>-18</v>
      </c>
      <c r="V1048" s="42"/>
    </row>
    <row r="1049" spans="1:22" ht="14.25" customHeight="1" x14ac:dyDescent="0.3">
      <c r="A1049" s="1">
        <v>435</v>
      </c>
      <c r="B1049" s="1">
        <v>63</v>
      </c>
      <c r="C1049" s="2">
        <v>41609</v>
      </c>
      <c r="D1049" s="1" t="s">
        <v>32</v>
      </c>
      <c r="E1049" s="1" t="s">
        <v>29</v>
      </c>
      <c r="F1049" s="1">
        <v>19</v>
      </c>
      <c r="G1049" s="1" t="s">
        <v>33</v>
      </c>
      <c r="H1049" s="1" t="s">
        <v>38</v>
      </c>
      <c r="I1049" s="1" t="s">
        <v>43</v>
      </c>
      <c r="J1049" s="3">
        <v>53</v>
      </c>
      <c r="K1049" s="1">
        <v>148</v>
      </c>
      <c r="L1049" s="1" t="s">
        <v>42</v>
      </c>
      <c r="M1049" s="1">
        <v>70</v>
      </c>
      <c r="N1049" s="1">
        <v>50</v>
      </c>
      <c r="O1049" s="1">
        <v>160</v>
      </c>
      <c r="P1049" s="1">
        <v>40</v>
      </c>
      <c r="Q1049" s="9">
        <f>Coffee_chain[[#This Row],[Other Expenses]]+Coffee_chain[[#This Row],[Cogs]]+Coffee_chain[[#This Row],[Marketing]]</f>
        <v>122</v>
      </c>
      <c r="R1049" s="10">
        <f>(SUM(Coffee_chain[[#This Row],[Profit]])/SUM(Coffee_chain[[#This Row],[Sales]]))</f>
        <v>0.35810810810810811</v>
      </c>
      <c r="S1049">
        <f>Coffee_chain[[#This Row],[Target COGS]]-Coffee_chain[[#This Row],[Cogs]]</f>
        <v>7</v>
      </c>
      <c r="T1049" s="13">
        <f>Coffee_chain[[#This Row],[Target Profit]]-Coffee_chain[[#This Row],[Profit]]</f>
        <v>-3</v>
      </c>
      <c r="U1049">
        <f>Coffee_chain[[#This Row],[Target Sales]]-Coffee_chain[[#This Row],[Sales]]</f>
        <v>12</v>
      </c>
      <c r="V1049" s="42"/>
    </row>
    <row r="1050" spans="1:22" ht="14.25" customHeight="1" x14ac:dyDescent="0.3">
      <c r="A1050" s="1">
        <v>360</v>
      </c>
      <c r="B1050" s="1">
        <v>72</v>
      </c>
      <c r="C1050" s="2">
        <v>41609</v>
      </c>
      <c r="D1050" s="1" t="s">
        <v>32</v>
      </c>
      <c r="E1050" s="1" t="s">
        <v>29</v>
      </c>
      <c r="F1050" s="1">
        <v>23</v>
      </c>
      <c r="G1050" s="1" t="s">
        <v>33</v>
      </c>
      <c r="H1050" s="1" t="s">
        <v>38</v>
      </c>
      <c r="I1050" s="1" t="s">
        <v>45</v>
      </c>
      <c r="J1050" s="3">
        <v>86</v>
      </c>
      <c r="K1050" s="1">
        <v>188</v>
      </c>
      <c r="L1050" s="1" t="s">
        <v>53</v>
      </c>
      <c r="M1050" s="1">
        <v>80</v>
      </c>
      <c r="N1050" s="1">
        <v>80</v>
      </c>
      <c r="O1050" s="1">
        <v>200</v>
      </c>
      <c r="P1050" s="1">
        <v>46</v>
      </c>
      <c r="Q1050" s="9">
        <f>Coffee_chain[[#This Row],[Other Expenses]]+Coffee_chain[[#This Row],[Cogs]]+Coffee_chain[[#This Row],[Marketing]]</f>
        <v>141</v>
      </c>
      <c r="R1050" s="10">
        <f>(SUM(Coffee_chain[[#This Row],[Profit]])/SUM(Coffee_chain[[#This Row],[Sales]]))</f>
        <v>0.45744680851063829</v>
      </c>
      <c r="S1050">
        <f>Coffee_chain[[#This Row],[Target COGS]]-Coffee_chain[[#This Row],[Cogs]]</f>
        <v>8</v>
      </c>
      <c r="T1050" s="13">
        <f>Coffee_chain[[#This Row],[Target Profit]]-Coffee_chain[[#This Row],[Profit]]</f>
        <v>-6</v>
      </c>
      <c r="U1050">
        <f>Coffee_chain[[#This Row],[Target Sales]]-Coffee_chain[[#This Row],[Sales]]</f>
        <v>12</v>
      </c>
      <c r="V1050" s="42"/>
    </row>
    <row r="1051" spans="1:22" ht="14.25" customHeight="1" x14ac:dyDescent="0.3">
      <c r="A1051" s="1">
        <v>775</v>
      </c>
      <c r="B1051" s="1">
        <v>16</v>
      </c>
      <c r="C1051" s="2">
        <v>41609</v>
      </c>
      <c r="D1051" s="1" t="s">
        <v>32</v>
      </c>
      <c r="E1051" s="1" t="s">
        <v>29</v>
      </c>
      <c r="F1051" s="1">
        <v>4</v>
      </c>
      <c r="G1051" s="1" t="s">
        <v>33</v>
      </c>
      <c r="H1051" s="1" t="s">
        <v>34</v>
      </c>
      <c r="I1051" s="1" t="s">
        <v>46</v>
      </c>
      <c r="J1051" s="3">
        <v>15</v>
      </c>
      <c r="K1051" s="1">
        <v>44</v>
      </c>
      <c r="L1051" s="1" t="s">
        <v>41</v>
      </c>
      <c r="M1051" s="1">
        <v>10</v>
      </c>
      <c r="N1051" s="1">
        <v>10</v>
      </c>
      <c r="O1051" s="1">
        <v>30</v>
      </c>
      <c r="P1051" s="1">
        <v>15</v>
      </c>
      <c r="Q1051" s="9">
        <f>Coffee_chain[[#This Row],[Other Expenses]]+Coffee_chain[[#This Row],[Cogs]]+Coffee_chain[[#This Row],[Marketing]]</f>
        <v>35</v>
      </c>
      <c r="R1051" s="10">
        <f>(SUM(Coffee_chain[[#This Row],[Profit]])/SUM(Coffee_chain[[#This Row],[Sales]]))</f>
        <v>0.34090909090909088</v>
      </c>
      <c r="S1051">
        <f>Coffee_chain[[#This Row],[Target COGS]]-Coffee_chain[[#This Row],[Cogs]]</f>
        <v>-6</v>
      </c>
      <c r="T1051" s="13">
        <f>Coffee_chain[[#This Row],[Target Profit]]-Coffee_chain[[#This Row],[Profit]]</f>
        <v>-5</v>
      </c>
      <c r="U1051">
        <f>Coffee_chain[[#This Row],[Target Sales]]-Coffee_chain[[#This Row],[Sales]]</f>
        <v>-14</v>
      </c>
      <c r="V1051" s="42"/>
    </row>
    <row r="1052" spans="1:22" ht="14.25" customHeight="1" x14ac:dyDescent="0.3">
      <c r="A1052" s="1">
        <v>435</v>
      </c>
      <c r="B1052" s="1">
        <v>94</v>
      </c>
      <c r="C1052" s="2">
        <v>41609</v>
      </c>
      <c r="D1052" s="1" t="s">
        <v>32</v>
      </c>
      <c r="E1052" s="1" t="s">
        <v>29</v>
      </c>
      <c r="F1052" s="1">
        <v>31</v>
      </c>
      <c r="G1052" s="1" t="s">
        <v>33</v>
      </c>
      <c r="H1052" s="1" t="s">
        <v>34</v>
      </c>
      <c r="I1052" s="1" t="s">
        <v>46</v>
      </c>
      <c r="J1052" s="3">
        <v>114</v>
      </c>
      <c r="K1052" s="1">
        <v>228</v>
      </c>
      <c r="L1052" s="1" t="s">
        <v>42</v>
      </c>
      <c r="M1052" s="1">
        <v>90</v>
      </c>
      <c r="N1052" s="1">
        <v>70</v>
      </c>
      <c r="O1052" s="1">
        <v>200</v>
      </c>
      <c r="P1052" s="1">
        <v>43</v>
      </c>
      <c r="Q1052" s="9">
        <f>Coffee_chain[[#This Row],[Other Expenses]]+Coffee_chain[[#This Row],[Cogs]]+Coffee_chain[[#This Row],[Marketing]]</f>
        <v>168</v>
      </c>
      <c r="R1052" s="10">
        <f>(SUM(Coffee_chain[[#This Row],[Profit]])/SUM(Coffee_chain[[#This Row],[Sales]]))</f>
        <v>0.5</v>
      </c>
      <c r="S1052">
        <f>Coffee_chain[[#This Row],[Target COGS]]-Coffee_chain[[#This Row],[Cogs]]</f>
        <v>-4</v>
      </c>
      <c r="T1052" s="13">
        <f>Coffee_chain[[#This Row],[Target Profit]]-Coffee_chain[[#This Row],[Profit]]</f>
        <v>-44</v>
      </c>
      <c r="U1052">
        <f>Coffee_chain[[#This Row],[Target Sales]]-Coffee_chain[[#This Row],[Sales]]</f>
        <v>-28</v>
      </c>
      <c r="V1052" s="42"/>
    </row>
    <row r="1053" spans="1:22" ht="14.25" customHeight="1" x14ac:dyDescent="0.3">
      <c r="A1053" s="1">
        <v>702</v>
      </c>
      <c r="B1053" s="1">
        <v>135</v>
      </c>
      <c r="C1053" s="2">
        <v>41609</v>
      </c>
      <c r="D1053" s="1" t="s">
        <v>32</v>
      </c>
      <c r="E1053" s="1" t="s">
        <v>29</v>
      </c>
      <c r="F1053" s="1">
        <v>122</v>
      </c>
      <c r="G1053" s="1" t="s">
        <v>18</v>
      </c>
      <c r="H1053" s="1" t="s">
        <v>19</v>
      </c>
      <c r="I1053" s="1" t="s">
        <v>50</v>
      </c>
      <c r="J1053" s="3">
        <v>47</v>
      </c>
      <c r="K1053" s="1">
        <v>343</v>
      </c>
      <c r="L1053" s="1" t="s">
        <v>41</v>
      </c>
      <c r="M1053" s="1">
        <v>120</v>
      </c>
      <c r="N1053" s="1">
        <v>30</v>
      </c>
      <c r="O1053" s="1">
        <v>290</v>
      </c>
      <c r="P1053" s="1">
        <v>155</v>
      </c>
      <c r="Q1053" s="9">
        <f>Coffee_chain[[#This Row],[Other Expenses]]+Coffee_chain[[#This Row],[Cogs]]+Coffee_chain[[#This Row],[Marketing]]</f>
        <v>412</v>
      </c>
      <c r="R1053" s="10">
        <f>(SUM(Coffee_chain[[#This Row],[Profit]])/SUM(Coffee_chain[[#This Row],[Sales]]))</f>
        <v>0.13702623906705538</v>
      </c>
      <c r="S1053">
        <f>Coffee_chain[[#This Row],[Target COGS]]-Coffee_chain[[#This Row],[Cogs]]</f>
        <v>-15</v>
      </c>
      <c r="T1053" s="13">
        <f>Coffee_chain[[#This Row],[Target Profit]]-Coffee_chain[[#This Row],[Profit]]</f>
        <v>-17</v>
      </c>
      <c r="U1053">
        <f>Coffee_chain[[#This Row],[Target Sales]]-Coffee_chain[[#This Row],[Sales]]</f>
        <v>-53</v>
      </c>
      <c r="V1053" s="42"/>
    </row>
    <row r="1054" spans="1:22" ht="14.25" customHeight="1" x14ac:dyDescent="0.3">
      <c r="A1054" s="1">
        <v>253</v>
      </c>
      <c r="B1054" s="1">
        <v>115</v>
      </c>
      <c r="C1054" s="2">
        <v>41609</v>
      </c>
      <c r="D1054" s="1" t="s">
        <v>32</v>
      </c>
      <c r="E1054" s="1" t="s">
        <v>29</v>
      </c>
      <c r="F1054" s="1">
        <v>37</v>
      </c>
      <c r="G1054" s="1" t="s">
        <v>18</v>
      </c>
      <c r="H1054" s="1" t="s">
        <v>19</v>
      </c>
      <c r="I1054" s="1" t="s">
        <v>50</v>
      </c>
      <c r="J1054" s="3">
        <v>156</v>
      </c>
      <c r="K1054" s="1">
        <v>308</v>
      </c>
      <c r="L1054" s="1" t="s">
        <v>53</v>
      </c>
      <c r="M1054" s="1">
        <v>100</v>
      </c>
      <c r="N1054" s="1">
        <v>110</v>
      </c>
      <c r="O1054" s="1">
        <v>260</v>
      </c>
      <c r="P1054" s="1">
        <v>69</v>
      </c>
      <c r="Q1054" s="9">
        <f>Coffee_chain[[#This Row],[Other Expenses]]+Coffee_chain[[#This Row],[Cogs]]+Coffee_chain[[#This Row],[Marketing]]</f>
        <v>221</v>
      </c>
      <c r="R1054" s="10">
        <f>(SUM(Coffee_chain[[#This Row],[Profit]])/SUM(Coffee_chain[[#This Row],[Sales]]))</f>
        <v>0.50649350649350644</v>
      </c>
      <c r="S1054">
        <f>Coffee_chain[[#This Row],[Target COGS]]-Coffee_chain[[#This Row],[Cogs]]</f>
        <v>-15</v>
      </c>
      <c r="T1054" s="13">
        <f>Coffee_chain[[#This Row],[Target Profit]]-Coffee_chain[[#This Row],[Profit]]</f>
        <v>-46</v>
      </c>
      <c r="U1054">
        <f>Coffee_chain[[#This Row],[Target Sales]]-Coffee_chain[[#This Row],[Sales]]</f>
        <v>-48</v>
      </c>
      <c r="V1054" s="42"/>
    </row>
    <row r="1055" spans="1:22" ht="14.25" customHeight="1" x14ac:dyDescent="0.3">
      <c r="A1055" s="1">
        <v>702</v>
      </c>
      <c r="B1055" s="1">
        <v>224</v>
      </c>
      <c r="C1055" s="2">
        <v>41609</v>
      </c>
      <c r="D1055" s="1" t="s">
        <v>32</v>
      </c>
      <c r="E1055" s="1" t="s">
        <v>29</v>
      </c>
      <c r="F1055" s="1">
        <v>73</v>
      </c>
      <c r="G1055" s="1" t="s">
        <v>18</v>
      </c>
      <c r="H1055" s="1" t="s">
        <v>19</v>
      </c>
      <c r="I1055" s="1" t="s">
        <v>20</v>
      </c>
      <c r="J1055" s="3">
        <v>288</v>
      </c>
      <c r="K1055" s="1">
        <v>569</v>
      </c>
      <c r="L1055" s="1" t="s">
        <v>41</v>
      </c>
      <c r="M1055" s="1">
        <v>210</v>
      </c>
      <c r="N1055" s="1">
        <v>170</v>
      </c>
      <c r="O1055" s="1">
        <v>490</v>
      </c>
      <c r="P1055" s="1">
        <v>116</v>
      </c>
      <c r="Q1055" s="9">
        <f>Coffee_chain[[#This Row],[Other Expenses]]+Coffee_chain[[#This Row],[Cogs]]+Coffee_chain[[#This Row],[Marketing]]</f>
        <v>413</v>
      </c>
      <c r="R1055" s="10">
        <f>(SUM(Coffee_chain[[#This Row],[Profit]])/SUM(Coffee_chain[[#This Row],[Sales]]))</f>
        <v>0.5061511423550088</v>
      </c>
      <c r="S1055">
        <f>Coffee_chain[[#This Row],[Target COGS]]-Coffee_chain[[#This Row],[Cogs]]</f>
        <v>-14</v>
      </c>
      <c r="T1055" s="13">
        <f>Coffee_chain[[#This Row],[Target Profit]]-Coffee_chain[[#This Row],[Profit]]</f>
        <v>-118</v>
      </c>
      <c r="U1055">
        <f>Coffee_chain[[#This Row],[Target Sales]]-Coffee_chain[[#This Row],[Sales]]</f>
        <v>-79</v>
      </c>
      <c r="V1055" s="42"/>
    </row>
    <row r="1056" spans="1:22" ht="14.25" customHeight="1" x14ac:dyDescent="0.3">
      <c r="A1056" s="1">
        <v>503</v>
      </c>
      <c r="B1056" s="1">
        <v>81</v>
      </c>
      <c r="C1056" s="2">
        <v>41609</v>
      </c>
      <c r="D1056" s="1" t="s">
        <v>32</v>
      </c>
      <c r="E1056" s="1" t="s">
        <v>29</v>
      </c>
      <c r="F1056" s="1">
        <v>26</v>
      </c>
      <c r="G1056" s="1" t="s">
        <v>18</v>
      </c>
      <c r="H1056" s="1" t="s">
        <v>19</v>
      </c>
      <c r="I1056" s="1" t="s">
        <v>20</v>
      </c>
      <c r="J1056" s="3">
        <v>98</v>
      </c>
      <c r="K1056" s="1">
        <v>197</v>
      </c>
      <c r="L1056" s="1" t="s">
        <v>49</v>
      </c>
      <c r="M1056" s="1">
        <v>70</v>
      </c>
      <c r="N1056" s="1">
        <v>70</v>
      </c>
      <c r="O1056" s="1">
        <v>170</v>
      </c>
      <c r="P1056" s="1">
        <v>38</v>
      </c>
      <c r="Q1056" s="9">
        <f>Coffee_chain[[#This Row],[Other Expenses]]+Coffee_chain[[#This Row],[Cogs]]+Coffee_chain[[#This Row],[Marketing]]</f>
        <v>145</v>
      </c>
      <c r="R1056" s="10">
        <f>(SUM(Coffee_chain[[#This Row],[Profit]])/SUM(Coffee_chain[[#This Row],[Sales]]))</f>
        <v>0.49746192893401014</v>
      </c>
      <c r="S1056">
        <f>Coffee_chain[[#This Row],[Target COGS]]-Coffee_chain[[#This Row],[Cogs]]</f>
        <v>-11</v>
      </c>
      <c r="T1056" s="13">
        <f>Coffee_chain[[#This Row],[Target Profit]]-Coffee_chain[[#This Row],[Profit]]</f>
        <v>-28</v>
      </c>
      <c r="U1056">
        <f>Coffee_chain[[#This Row],[Target Sales]]-Coffee_chain[[#This Row],[Sales]]</f>
        <v>-27</v>
      </c>
      <c r="V1056" s="42"/>
    </row>
    <row r="1057" spans="1:22" ht="14.25" customHeight="1" x14ac:dyDescent="0.3">
      <c r="A1057" s="1">
        <v>775</v>
      </c>
      <c r="B1057" s="1">
        <v>127</v>
      </c>
      <c r="C1057" s="2">
        <v>41609</v>
      </c>
      <c r="D1057" s="1" t="s">
        <v>32</v>
      </c>
      <c r="E1057" s="1" t="s">
        <v>29</v>
      </c>
      <c r="F1057" s="1">
        <v>40</v>
      </c>
      <c r="G1057" s="1" t="s">
        <v>18</v>
      </c>
      <c r="H1057" s="1" t="s">
        <v>19</v>
      </c>
      <c r="I1057" s="1" t="s">
        <v>22</v>
      </c>
      <c r="J1057" s="3">
        <v>181</v>
      </c>
      <c r="K1057" s="1">
        <v>332</v>
      </c>
      <c r="L1057" s="1" t="s">
        <v>41</v>
      </c>
      <c r="M1057" s="1">
        <v>120</v>
      </c>
      <c r="N1057" s="1">
        <v>120</v>
      </c>
      <c r="O1057" s="1">
        <v>290</v>
      </c>
      <c r="P1057" s="1">
        <v>63</v>
      </c>
      <c r="Q1057" s="9">
        <f>Coffee_chain[[#This Row],[Other Expenses]]+Coffee_chain[[#This Row],[Cogs]]+Coffee_chain[[#This Row],[Marketing]]</f>
        <v>230</v>
      </c>
      <c r="R1057" s="10">
        <f>(SUM(Coffee_chain[[#This Row],[Profit]])/SUM(Coffee_chain[[#This Row],[Sales]]))</f>
        <v>0.54518072289156627</v>
      </c>
      <c r="S1057">
        <f>Coffee_chain[[#This Row],[Target COGS]]-Coffee_chain[[#This Row],[Cogs]]</f>
        <v>-7</v>
      </c>
      <c r="T1057" s="13">
        <f>Coffee_chain[[#This Row],[Target Profit]]-Coffee_chain[[#This Row],[Profit]]</f>
        <v>-61</v>
      </c>
      <c r="U1057">
        <f>Coffee_chain[[#This Row],[Target Sales]]-Coffee_chain[[#This Row],[Sales]]</f>
        <v>-42</v>
      </c>
      <c r="V1057" s="42"/>
    </row>
    <row r="1058" spans="1:22" ht="14.25" customHeight="1" x14ac:dyDescent="0.3">
      <c r="A1058" s="1">
        <v>775</v>
      </c>
      <c r="B1058" s="1">
        <v>247</v>
      </c>
      <c r="C1058" s="2">
        <v>41609</v>
      </c>
      <c r="D1058" s="1" t="s">
        <v>32</v>
      </c>
      <c r="E1058" s="1" t="s">
        <v>29</v>
      </c>
      <c r="F1058" s="1">
        <v>81</v>
      </c>
      <c r="G1058" s="1" t="s">
        <v>18</v>
      </c>
      <c r="H1058" s="1" t="s">
        <v>26</v>
      </c>
      <c r="I1058" s="1" t="s">
        <v>27</v>
      </c>
      <c r="J1058" s="3">
        <v>319</v>
      </c>
      <c r="K1058" s="1">
        <v>614</v>
      </c>
      <c r="L1058" s="1" t="s">
        <v>41</v>
      </c>
      <c r="M1058" s="1">
        <v>180</v>
      </c>
      <c r="N1058" s="1">
        <v>150</v>
      </c>
      <c r="O1058" s="1">
        <v>420</v>
      </c>
      <c r="P1058" s="1">
        <v>114</v>
      </c>
      <c r="Q1058" s="9">
        <f>Coffee_chain[[#This Row],[Other Expenses]]+Coffee_chain[[#This Row],[Cogs]]+Coffee_chain[[#This Row],[Marketing]]</f>
        <v>442</v>
      </c>
      <c r="R1058" s="10">
        <f>(SUM(Coffee_chain[[#This Row],[Profit]])/SUM(Coffee_chain[[#This Row],[Sales]]))</f>
        <v>0.51954397394136809</v>
      </c>
      <c r="S1058">
        <f>Coffee_chain[[#This Row],[Target COGS]]-Coffee_chain[[#This Row],[Cogs]]</f>
        <v>-67</v>
      </c>
      <c r="T1058" s="13">
        <f>Coffee_chain[[#This Row],[Target Profit]]-Coffee_chain[[#This Row],[Profit]]</f>
        <v>-169</v>
      </c>
      <c r="U1058">
        <f>Coffee_chain[[#This Row],[Target Sales]]-Coffee_chain[[#This Row],[Sales]]</f>
        <v>-194</v>
      </c>
      <c r="V1058" s="42"/>
    </row>
    <row r="1059" spans="1:22" ht="14.25" customHeight="1" x14ac:dyDescent="0.3">
      <c r="A1059" s="1">
        <v>775</v>
      </c>
      <c r="B1059" s="1">
        <v>250</v>
      </c>
      <c r="C1059" s="2">
        <v>41609</v>
      </c>
      <c r="D1059" s="1" t="s">
        <v>32</v>
      </c>
      <c r="E1059" s="1" t="s">
        <v>29</v>
      </c>
      <c r="F1059" s="1">
        <v>70</v>
      </c>
      <c r="G1059" s="1" t="s">
        <v>18</v>
      </c>
      <c r="H1059" s="1" t="s">
        <v>26</v>
      </c>
      <c r="I1059" s="1" t="s">
        <v>54</v>
      </c>
      <c r="J1059" s="3">
        <v>233</v>
      </c>
      <c r="K1059" s="1">
        <v>534</v>
      </c>
      <c r="L1059" s="1" t="s">
        <v>41</v>
      </c>
      <c r="M1059" s="1">
        <v>180</v>
      </c>
      <c r="N1059" s="1">
        <v>100</v>
      </c>
      <c r="O1059" s="1">
        <v>360</v>
      </c>
      <c r="P1059" s="1">
        <v>94</v>
      </c>
      <c r="Q1059" s="9">
        <f>Coffee_chain[[#This Row],[Other Expenses]]+Coffee_chain[[#This Row],[Cogs]]+Coffee_chain[[#This Row],[Marketing]]</f>
        <v>414</v>
      </c>
      <c r="R1059" s="10">
        <f>(SUM(Coffee_chain[[#This Row],[Profit]])/SUM(Coffee_chain[[#This Row],[Sales]]))</f>
        <v>0.43632958801498128</v>
      </c>
      <c r="S1059">
        <f>Coffee_chain[[#This Row],[Target COGS]]-Coffee_chain[[#This Row],[Cogs]]</f>
        <v>-70</v>
      </c>
      <c r="T1059" s="13">
        <f>Coffee_chain[[#This Row],[Target Profit]]-Coffee_chain[[#This Row],[Profit]]</f>
        <v>-133</v>
      </c>
      <c r="U1059">
        <f>Coffee_chain[[#This Row],[Target Sales]]-Coffee_chain[[#This Row],[Sales]]</f>
        <v>-174</v>
      </c>
      <c r="V1059" s="42"/>
    </row>
    <row r="1060" spans="1:22" ht="14.25" customHeight="1" x14ac:dyDescent="0.3">
      <c r="A1060" s="1">
        <v>971</v>
      </c>
      <c r="B1060" s="1">
        <v>88</v>
      </c>
      <c r="C1060" s="2">
        <v>41609</v>
      </c>
      <c r="D1060" s="1" t="s">
        <v>32</v>
      </c>
      <c r="E1060" s="1" t="s">
        <v>29</v>
      </c>
      <c r="F1060" s="1">
        <v>29</v>
      </c>
      <c r="G1060" s="1" t="s">
        <v>18</v>
      </c>
      <c r="H1060" s="1" t="s">
        <v>26</v>
      </c>
      <c r="I1060" s="1" t="s">
        <v>54</v>
      </c>
      <c r="J1060" s="3">
        <v>108</v>
      </c>
      <c r="K1060" s="1">
        <v>236</v>
      </c>
      <c r="L1060" s="1" t="s">
        <v>49</v>
      </c>
      <c r="M1060" s="1">
        <v>60</v>
      </c>
      <c r="N1060" s="1">
        <v>60</v>
      </c>
      <c r="O1060" s="1">
        <v>160</v>
      </c>
      <c r="P1060" s="1">
        <v>60</v>
      </c>
      <c r="Q1060" s="9">
        <f>Coffee_chain[[#This Row],[Other Expenses]]+Coffee_chain[[#This Row],[Cogs]]+Coffee_chain[[#This Row],[Marketing]]</f>
        <v>177</v>
      </c>
      <c r="R1060" s="10">
        <f>(SUM(Coffee_chain[[#This Row],[Profit]])/SUM(Coffee_chain[[#This Row],[Sales]]))</f>
        <v>0.4576271186440678</v>
      </c>
      <c r="S1060">
        <f>Coffee_chain[[#This Row],[Target COGS]]-Coffee_chain[[#This Row],[Cogs]]</f>
        <v>-28</v>
      </c>
      <c r="T1060" s="13">
        <f>Coffee_chain[[#This Row],[Target Profit]]-Coffee_chain[[#This Row],[Profit]]</f>
        <v>-48</v>
      </c>
      <c r="U1060">
        <f>Coffee_chain[[#This Row],[Target Sales]]-Coffee_chain[[#This Row],[Sales]]</f>
        <v>-76</v>
      </c>
      <c r="V1060" s="42"/>
    </row>
    <row r="1061" spans="1:22" ht="14.25" customHeight="1" x14ac:dyDescent="0.3">
      <c r="A1061" s="1">
        <v>775</v>
      </c>
      <c r="B1061" s="1">
        <v>294</v>
      </c>
      <c r="C1061" s="2">
        <v>41609</v>
      </c>
      <c r="D1061" s="1" t="s">
        <v>32</v>
      </c>
      <c r="E1061" s="1" t="s">
        <v>29</v>
      </c>
      <c r="F1061" s="1">
        <v>111</v>
      </c>
      <c r="G1061" s="1" t="s">
        <v>18</v>
      </c>
      <c r="H1061" s="1" t="s">
        <v>26</v>
      </c>
      <c r="I1061" s="1" t="s">
        <v>30</v>
      </c>
      <c r="J1061" s="3">
        <v>-605</v>
      </c>
      <c r="K1061" s="1">
        <v>33</v>
      </c>
      <c r="L1061" s="1" t="s">
        <v>41</v>
      </c>
      <c r="M1061" s="1">
        <v>210</v>
      </c>
      <c r="N1061" s="1">
        <v>-320</v>
      </c>
      <c r="O1061" s="1">
        <v>0</v>
      </c>
      <c r="P1061" s="1">
        <v>145</v>
      </c>
      <c r="Q1061" s="9">
        <f>Coffee_chain[[#This Row],[Other Expenses]]+Coffee_chain[[#This Row],[Cogs]]+Coffee_chain[[#This Row],[Marketing]]</f>
        <v>550</v>
      </c>
      <c r="R1061" s="10">
        <f>(SUM(Coffee_chain[[#This Row],[Profit]])/SUM(Coffee_chain[[#This Row],[Sales]]))</f>
        <v>-18.333333333333332</v>
      </c>
      <c r="S1061">
        <f>Coffee_chain[[#This Row],[Target COGS]]-Coffee_chain[[#This Row],[Cogs]]</f>
        <v>-84</v>
      </c>
      <c r="T1061" s="13">
        <f>Coffee_chain[[#This Row],[Target Profit]]-Coffee_chain[[#This Row],[Profit]]</f>
        <v>285</v>
      </c>
      <c r="U1061">
        <f>Coffee_chain[[#This Row],[Target Sales]]-Coffee_chain[[#This Row],[Sales]]</f>
        <v>-33</v>
      </c>
      <c r="V1061" s="42"/>
    </row>
    <row r="1062" spans="1:22" ht="14.25" customHeight="1" x14ac:dyDescent="0.3">
      <c r="A1062" s="1">
        <v>503</v>
      </c>
      <c r="B1062" s="1">
        <v>134</v>
      </c>
      <c r="C1062" s="2">
        <v>41609</v>
      </c>
      <c r="D1062" s="1" t="s">
        <v>32</v>
      </c>
      <c r="E1062" s="1" t="s">
        <v>29</v>
      </c>
      <c r="F1062" s="1">
        <v>41</v>
      </c>
      <c r="G1062" s="1" t="s">
        <v>18</v>
      </c>
      <c r="H1062" s="1" t="s">
        <v>26</v>
      </c>
      <c r="I1062" s="1" t="s">
        <v>30</v>
      </c>
      <c r="J1062" s="3">
        <v>180</v>
      </c>
      <c r="K1062" s="1">
        <v>341</v>
      </c>
      <c r="L1062" s="1" t="s">
        <v>49</v>
      </c>
      <c r="M1062" s="1">
        <v>90</v>
      </c>
      <c r="N1062" s="1">
        <v>100</v>
      </c>
      <c r="O1062" s="1">
        <v>230</v>
      </c>
      <c r="P1062" s="1">
        <v>65</v>
      </c>
      <c r="Q1062" s="9">
        <f>Coffee_chain[[#This Row],[Other Expenses]]+Coffee_chain[[#This Row],[Cogs]]+Coffee_chain[[#This Row],[Marketing]]</f>
        <v>240</v>
      </c>
      <c r="R1062" s="10">
        <f>(SUM(Coffee_chain[[#This Row],[Profit]])/SUM(Coffee_chain[[#This Row],[Sales]]))</f>
        <v>0.52785923753665687</v>
      </c>
      <c r="S1062">
        <f>Coffee_chain[[#This Row],[Target COGS]]-Coffee_chain[[#This Row],[Cogs]]</f>
        <v>-44</v>
      </c>
      <c r="T1062" s="13">
        <f>Coffee_chain[[#This Row],[Target Profit]]-Coffee_chain[[#This Row],[Profit]]</f>
        <v>-80</v>
      </c>
      <c r="U1062">
        <f>Coffee_chain[[#This Row],[Target Sales]]-Coffee_chain[[#This Row],[Sales]]</f>
        <v>-111</v>
      </c>
      <c r="V1062" s="42"/>
    </row>
    <row r="1063" spans="1:22" ht="14.25" customHeight="1" x14ac:dyDescent="0.3">
      <c r="A1063" s="1">
        <v>435</v>
      </c>
      <c r="B1063" s="1">
        <v>20</v>
      </c>
      <c r="C1063" s="2">
        <v>41609</v>
      </c>
      <c r="D1063" s="1" t="s">
        <v>32</v>
      </c>
      <c r="E1063" s="1" t="s">
        <v>29</v>
      </c>
      <c r="F1063" s="1">
        <v>7</v>
      </c>
      <c r="G1063" s="1" t="s">
        <v>18</v>
      </c>
      <c r="H1063" s="1" t="s">
        <v>26</v>
      </c>
      <c r="I1063" s="1" t="s">
        <v>30</v>
      </c>
      <c r="J1063" s="3">
        <v>-22</v>
      </c>
      <c r="K1063" s="1">
        <v>48</v>
      </c>
      <c r="L1063" s="1" t="s">
        <v>42</v>
      </c>
      <c r="M1063" s="1">
        <v>10</v>
      </c>
      <c r="N1063" s="1">
        <v>0</v>
      </c>
      <c r="O1063" s="1">
        <v>30</v>
      </c>
      <c r="P1063" s="1">
        <v>40</v>
      </c>
      <c r="Q1063" s="9">
        <f>Coffee_chain[[#This Row],[Other Expenses]]+Coffee_chain[[#This Row],[Cogs]]+Coffee_chain[[#This Row],[Marketing]]</f>
        <v>67</v>
      </c>
      <c r="R1063" s="10">
        <f>(SUM(Coffee_chain[[#This Row],[Profit]])/SUM(Coffee_chain[[#This Row],[Sales]]))</f>
        <v>-0.45833333333333331</v>
      </c>
      <c r="S1063">
        <f>Coffee_chain[[#This Row],[Target COGS]]-Coffee_chain[[#This Row],[Cogs]]</f>
        <v>-10</v>
      </c>
      <c r="T1063" s="13">
        <f>Coffee_chain[[#This Row],[Target Profit]]-Coffee_chain[[#This Row],[Profit]]</f>
        <v>22</v>
      </c>
      <c r="U1063">
        <f>Coffee_chain[[#This Row],[Target Sales]]-Coffee_chain[[#This Row],[Sales]]</f>
        <v>-18</v>
      </c>
      <c r="V1063" s="42"/>
    </row>
  </sheetData>
  <pageMargins left="0.7" right="0.7" top="0.75" bottom="0.75" header="0" footer="0"/>
  <pageSetup orientation="landscape"/>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1000"/>
  <sheetViews>
    <sheetView workbookViewId="0">
      <selection activeCell="L29" sqref="L29"/>
    </sheetView>
  </sheetViews>
  <sheetFormatPr defaultColWidth="14.44140625" defaultRowHeight="15" customHeight="1" x14ac:dyDescent="0.3"/>
  <cols>
    <col min="1" max="1" width="29.5546875" customWidth="1"/>
    <col min="2" max="26" width="8.6640625" customWidth="1"/>
  </cols>
  <sheetData>
    <row r="1" spans="1:8" ht="14.25" customHeight="1" x14ac:dyDescent="0.3">
      <c r="A1" s="1" t="s">
        <v>61</v>
      </c>
      <c r="B1" s="1" t="s">
        <v>62</v>
      </c>
    </row>
    <row r="2" spans="1:8" ht="14.25" customHeight="1" x14ac:dyDescent="0.3">
      <c r="A2" s="1" t="s">
        <v>20</v>
      </c>
      <c r="B2" s="1" t="s">
        <v>63</v>
      </c>
      <c r="C2">
        <f>COUNTIF('Coffee chain'!I:I,'Product types'!A2)</f>
        <v>120</v>
      </c>
      <c r="G2" s="42" t="s">
        <v>63</v>
      </c>
      <c r="H2">
        <f>SUMIF(B:B,G2,C:C)</f>
        <v>462</v>
      </c>
    </row>
    <row r="3" spans="1:8" ht="14.25" customHeight="1" x14ac:dyDescent="0.3">
      <c r="A3" s="1" t="s">
        <v>22</v>
      </c>
      <c r="B3" s="1" t="s">
        <v>63</v>
      </c>
      <c r="C3">
        <f>COUNTIF('Coffee chain'!I:I,'Product types'!A3)</f>
        <v>48</v>
      </c>
      <c r="G3" s="42" t="s">
        <v>64</v>
      </c>
      <c r="H3">
        <f>SUMIF(B:B,G3,C:C)</f>
        <v>600</v>
      </c>
    </row>
    <row r="4" spans="1:8" ht="14.25" customHeight="1" x14ac:dyDescent="0.3">
      <c r="A4" s="1" t="s">
        <v>27</v>
      </c>
      <c r="B4" s="1" t="s">
        <v>64</v>
      </c>
      <c r="C4">
        <f>COUNTIF('Coffee chain'!I:I,'Product types'!A4)</f>
        <v>96</v>
      </c>
    </row>
    <row r="5" spans="1:8" ht="14.25" customHeight="1" x14ac:dyDescent="0.3">
      <c r="A5" s="1" t="s">
        <v>30</v>
      </c>
      <c r="B5" s="1" t="s">
        <v>64</v>
      </c>
      <c r="C5">
        <f>COUNTIF('Coffee chain'!I:I,'Product types'!A5)</f>
        <v>72</v>
      </c>
    </row>
    <row r="6" spans="1:8" ht="14.25" customHeight="1" x14ac:dyDescent="0.3">
      <c r="A6" s="1" t="s">
        <v>35</v>
      </c>
      <c r="B6" s="1" t="s">
        <v>63</v>
      </c>
      <c r="C6">
        <f>COUNTIF('Coffee chain'!I:I,'Product types'!A6)</f>
        <v>102</v>
      </c>
    </row>
    <row r="7" spans="1:8" ht="14.25" customHeight="1" x14ac:dyDescent="0.3">
      <c r="A7" s="1" t="s">
        <v>39</v>
      </c>
      <c r="B7" s="1" t="s">
        <v>63</v>
      </c>
      <c r="C7">
        <f>COUNTIF('Coffee chain'!I:I,'Product types'!A7)</f>
        <v>96</v>
      </c>
    </row>
    <row r="8" spans="1:8" ht="14.25" customHeight="1" x14ac:dyDescent="0.3">
      <c r="A8" s="1" t="s">
        <v>43</v>
      </c>
      <c r="B8" s="1" t="s">
        <v>64</v>
      </c>
      <c r="C8">
        <f>COUNTIF('Coffee chain'!I:I,'Product types'!A8)</f>
        <v>48</v>
      </c>
    </row>
    <row r="9" spans="1:8" ht="14.25" customHeight="1" x14ac:dyDescent="0.3">
      <c r="A9" s="1" t="s">
        <v>45</v>
      </c>
      <c r="B9" s="1" t="s">
        <v>64</v>
      </c>
      <c r="C9">
        <f>COUNTIF('Coffee chain'!I:I,'Product types'!A9)</f>
        <v>120</v>
      </c>
    </row>
    <row r="10" spans="1:8" ht="14.25" customHeight="1" x14ac:dyDescent="0.3">
      <c r="A10" s="1" t="s">
        <v>46</v>
      </c>
      <c r="B10" s="1" t="s">
        <v>64</v>
      </c>
      <c r="C10">
        <f>COUNTIF('Coffee chain'!I:I,'Product types'!A10)</f>
        <v>120</v>
      </c>
    </row>
    <row r="11" spans="1:8" ht="14.25" customHeight="1" x14ac:dyDescent="0.3">
      <c r="A11" s="1" t="s">
        <v>47</v>
      </c>
      <c r="B11" s="1" t="s">
        <v>64</v>
      </c>
      <c r="C11">
        <f>COUNTIF('Coffee chain'!I:I,'Product types'!A11)</f>
        <v>54</v>
      </c>
    </row>
    <row r="12" spans="1:8" ht="14.25" customHeight="1" x14ac:dyDescent="0.3">
      <c r="A12" s="1" t="s">
        <v>50</v>
      </c>
      <c r="B12" s="1" t="s">
        <v>63</v>
      </c>
      <c r="C12">
        <f>COUNTIF('Coffee chain'!I:I,'Product types'!A12)</f>
        <v>96</v>
      </c>
    </row>
    <row r="13" spans="1:8" ht="14.25" customHeight="1" x14ac:dyDescent="0.3">
      <c r="A13" s="1" t="s">
        <v>54</v>
      </c>
      <c r="B13" s="1" t="s">
        <v>64</v>
      </c>
      <c r="C13">
        <f>COUNTIF('Coffee chain'!I:I,'Product types'!A13)</f>
        <v>72</v>
      </c>
    </row>
    <row r="14" spans="1:8" ht="14.25" customHeight="1" x14ac:dyDescent="0.3">
      <c r="A14" s="1" t="s">
        <v>59</v>
      </c>
      <c r="B14" s="1" t="s">
        <v>64</v>
      </c>
      <c r="C14">
        <f>COUNTIF('Coffee chain'!I:I,'Product types'!A14)</f>
        <v>18</v>
      </c>
    </row>
    <row r="15" spans="1:8" ht="14.25" customHeight="1" x14ac:dyDescent="0.3">
      <c r="C15">
        <f>SUM(C2:C14)</f>
        <v>1062</v>
      </c>
    </row>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Dashboard</vt:lpstr>
      <vt:lpstr>Pivot Table</vt:lpstr>
      <vt:lpstr>Coffee chain</vt:lpstr>
      <vt:lpstr>Product types</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Viraj Shah</dc:creator>
  <cp:lastModifiedBy>91976</cp:lastModifiedBy>
  <cp:lastPrinted>2023-05-03T12:55:25Z</cp:lastPrinted>
  <dcterms:created xsi:type="dcterms:W3CDTF">2023-02-01T15:52:11Z</dcterms:created>
  <dcterms:modified xsi:type="dcterms:W3CDTF">2023-05-03T12:58:23Z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2023-02-01T15:52:13Z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5b5ad229-38d0-4295-908c-c92c8f599717</vt:lpwstr>
  </property>
  <property fmtid="{D5CDD505-2E9C-101B-9397-08002B2CF9AE}" pid="7" name="MSIP_Label_defa4170-0d19-0005-0004-bc88714345d2_ActionId">
    <vt:lpwstr>ea44960c-fb8c-4c2a-94f4-4b404c1fbd13</vt:lpwstr>
  </property>
  <property fmtid="{D5CDD505-2E9C-101B-9397-08002B2CF9AE}" pid="8" name="MSIP_Label_defa4170-0d19-0005-0004-bc88714345d2_ContentBits">
    <vt:lpwstr>0</vt:lpwstr>
  </property>
</Properties>
</file>