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Introdução" sheetId="1" state="visible" r:id="rId2"/>
    <sheet name="Cálcul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<sst xmlns="http://schemas.openxmlformats.org/spreadsheetml/2006/main" count="101" uniqueCount="64">
  <si>
    <t xml:space="preserve">O que é substituição tributária?</t>
  </si>
  <si>
    <t xml:space="preserve">     O Regime de ST é uma obrigação tributária que transfere ao sujeito passivo a responsabilidade pelo pagamento do imposto ou contribuição, no qual o fato gerador deverá ocorrer logo após ao fato ocorrido, o que assegura que a restituição da quantia seja paga, mesmo que o fato gerador não se realize.</t>
  </si>
  <si>
    <t xml:space="preserve">     Em outras palavras, o Estado cobra o imposto da venda do produto no momento que ele sai da indústria, elegendo uma terceira pessoa para o cumprimento da obrigação tributária. O principal objetivo da ST é facilitar o processo de fiscalização dos tributos “plurifásicos”, ou seja, aqueles tributos que incidem várias vezes no decorrer da cadeia de circulação de uma determinada mercadoria ou serviço.</t>
  </si>
  <si>
    <t xml:space="preserve">Como calcular?</t>
  </si>
  <si>
    <t xml:space="preserve">     A primeira coisa que faremos é apurar o ICMS próprio, ou seja, aquele ICMS que o estabelecimento emissor da NF recolheria. No cálculo do ICMS ST, o ICMS próprio é mais conhecido como ICMS Inter. Vamos calculá-lo usando a fórmula abaixo:</t>
  </si>
  <si>
    <t xml:space="preserve">     Base do ICMS Inter = (Valor do produto + Frete + Seguro + Outras Despesas Acessórias – Descontos)</t>
  </si>
  <si>
    <t xml:space="preserve">     Valor do ICMS Inter = Base ICMS Inter * (Alíquota ICMS Inter / 100)</t>
  </si>
  <si>
    <t xml:space="preserve">     A próxima etapa do cálculo é encontrar a Base do ICMS ST. Use a fórmula abaixo:</t>
  </si>
  <si>
    <t xml:space="preserve">     Base do ICMS ST = (Valor do produto + Valor do IPI + Frete + Seguro + Outras Despesas Acessórias – Descontos) * (1+(%MVA / 100))</t>
  </si>
  <si>
    <t xml:space="preserve">     Perceba que nesta etapa nós estamos incluindo o valor do IPI, caso exista. Um outro detalhe importante desta fórmula é a MVA (Margem de Valor Agregado). Ela é a margem de lucro que o governo estima ser aplicada desde o momento que a mercadoria saiu da indústria, contando com a margem do distribuidor e também de quem venderá para o consumidor final.</t>
  </si>
  <si>
    <t xml:space="preserve">     Por fim, agora estamos preparados para calcular o Valor do ICMS ST. Eis a fórmula:</t>
  </si>
  <si>
    <t xml:space="preserve">     Valor do ICMS ST = (Base do ICMS ST * (Alíquota do ICMS Intra / 100)) – Valor do ICMS Inter</t>
  </si>
  <si>
    <t xml:space="preserve">     A alíquota do ICMS Intra é a alíquota de ICMS aplicada dentro do estado de destino. É a alíquota na qual a empresa que está comprando a mercadoria usaria para vender dentro de seu próprio estado.</t>
  </si>
  <si>
    <t xml:space="preserve">Fonte: http://www.asseinfo.com.br/blog/substituicao-tributaria-o-que-eh-e-como-se-calcula/</t>
  </si>
  <si>
    <t xml:space="preserve">Informações para o cálculo:</t>
  </si>
  <si>
    <t xml:space="preserve">Origem</t>
  </si>
  <si>
    <t xml:space="preserve">Selecione um Estado</t>
  </si>
  <si>
    <t xml:space="preserve">SP</t>
  </si>
  <si>
    <t xml:space="preserve">Destino</t>
  </si>
  <si>
    <t xml:space="preserve">MG</t>
  </si>
  <si>
    <t xml:space="preserve">Valor do produto</t>
  </si>
  <si>
    <t xml:space="preserve">Digite um Valor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</si>
  <si>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</si>
  <si>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</si>
  <si>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</si>
  <si>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</si>
  <si>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</si>
  <si>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</si>
  <si>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</si>
  <si>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</si>
  <si>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</si>
  <si>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</si>
  <si>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MT</t>
  </si>
  <si>
    <t xml:space="preserve">MS</t>
  </si>
  <si>
    <t xml:space="preserve">PA</t>
  </si>
  <si>
    <t xml:space="preserve">PB</t>
  </si>
  <si>
    <t xml:space="preserve">PR</t>
  </si>
  <si>
    <t xml:space="preserve">PE</t>
  </si>
  <si>
    <t xml:space="preserve">PI</t>
  </si>
  <si>
    <t xml:space="preserve">RN</t>
  </si>
  <si>
    <t xml:space="preserve">RS</t>
  </si>
  <si>
    <t xml:space="preserve">RJ</t>
  </si>
  <si>
    <t xml:space="preserve">RO</t>
  </si>
  <si>
    <t xml:space="preserve">RR</t>
  </si>
  <si>
    <t xml:space="preserve">SC</t>
  </si>
  <si>
    <t xml:space="preserve">SE</t>
  </si>
  <si>
    <t xml:space="preserve">TO</t>
  </si>
  <si>
    <t xml:space="preserve">Valor do IPI</t>
  </si>
  <si>
    <t xml:space="preserve">Outras despesas</t>
  </si>
  <si>
    <t xml:space="preserve">Valor do frete</t>
  </si>
  <si>
    <t xml:space="preserve">Valor do Seguro</t>
  </si>
  <si>
    <t xml:space="preserve">Descontos</t>
  </si>
  <si>
    <t xml:space="preserve">Não é necessário digitar</t>
  </si>
  <si>
    <t xml:space="preserve">MVA - A margem de lucro de toda a cadeia projetada pelo governo</t>
  </si>
  <si>
    <t xml:space="preserve">Digite a MVA</t>
  </si>
  <si>
    <t xml:space="preserve">Resultados:</t>
  </si>
  <si>
    <t xml:space="preserve">Base do ICMS Inter ou Base do ICMS Próprio</t>
  </si>
  <si>
    <t xml:space="preserve">Base do ICMS Inter = (Valor do produto + Frete + Seguro + Outras Despesas – Descontos)</t>
  </si>
  <si>
    <t xml:space="preserve">Valor do ICMS Inter ou Valor do ICMS Próprio</t>
  </si>
  <si>
    <t xml:space="preserve">Valor do ICMS Inter = Base ICMS Inter * (Alíquota ICMS Inter / 100)</t>
  </si>
  <si>
    <t xml:space="preserve">Base do ICMS ST</t>
  </si>
  <si>
    <t xml:space="preserve">Base do ICMS ST = (Valor do produto + Valor do IPI + Frete + Seguro + Outras Despesas – Descontos) * (1+(%MVA / 100))</t>
  </si>
  <si>
    <t xml:space="preserve">Valor do ICMS ST</t>
  </si>
  <si>
    <t xml:space="preserve">Valor do ICMS ST = (Base do ICMS ST * (Alíquota do ICMS Intra / 100)) – Valor do ICMS Inter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</si>
</sst>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 -416]#,##0.00"/>
    <numFmt numFmtId="166" formatCode="0.0%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1"/>
      <charset val="1"/>
    </font>
    <font>
      <sz val="11"/>
      <name val="Cambria"/>
      <family val="1"/>
      <charset val="1"/>
    </font>
    <font>
      <sz val="10"/>
      <name val="Cambria"/>
      <family val="1"/>
      <charset val="1"/>
    </font>
    <font>
      <sz val="7"/>
      <name val="Cambria"/>
      <family val="1"/>
      <charset val="1"/>
    </font>
    <font>
      <b val="true"/>
      <sz val="12"/>
      <name val="Cambria"/>
      <family val="1"/>
      <charset val="1"/>
    </font>
    <font>
      <sz val="10"/>
      <color rgb="FF000000"/>
      <name val="Cambria"/>
      <family val="1"/>
      <charset val="1"/>
    </font>
    <font>
      <sz val="11"/>
      <name val="Times New Roman"/>
      <family val="1"/>
      <charset val="1"/>
    </font>
    <font>
      <b val="true"/>
      <sz val="10"/>
      <name val="Cambria"/>
      <family val="1"/>
      <charset val="1"/>
    </font>
    <font>
      <sz val="7"/>
      <color rgb="FF000000"/>
      <name val="'Arial'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FF00"/>
        <bgColor rgb="FF33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6877800</xdr:colOff>
      <xdr:row>0</xdr:row>
      <xdr:rowOff>158760</xdr:rowOff>
    </xdr:from>
    <xdr:to>
      <xdr:col>2</xdr:col>
      <xdr:colOff>8643960</xdr:colOff>
      <xdr:row>0</xdr:row>
      <xdr:rowOff>592920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7436520" y="158760"/>
          <a:ext cx="1766160" cy="434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1158840</xdr:colOff>
      <xdr:row>0</xdr:row>
      <xdr:rowOff>47160</xdr:rowOff>
    </xdr:from>
    <xdr:to>
      <xdr:col>3</xdr:col>
      <xdr:colOff>1434240</xdr:colOff>
      <xdr:row>0</xdr:row>
      <xdr:rowOff>493920</xdr:rowOff>
    </xdr:to>
    <xdr:pic>
      <xdr:nvPicPr>
        <xdr:cNvPr id="1" name="image2.png" descr=""/>
        <xdr:cNvPicPr/>
      </xdr:nvPicPr>
      <xdr:blipFill>
        <a:blip r:embed="rId1"/>
        <a:stretch/>
      </xdr:blipFill>
      <xdr:spPr>
        <a:xfrm>
          <a:off x="7331040" y="47160"/>
          <a:ext cx="2218320" cy="4467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B3:D13" headerRowCount="0" totalsRowCount="0" totalsRowShown="0">
  <tableColumns count="3">
    <tableColumn id="1" name="Column1"/>
    <tableColumn id="2" name="Column2"/>
    <tableColumn id="3" name="Column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6"/>
  <sheetViews>
    <sheetView windowProtection="false" showFormulas="false" showGridLines="fals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5.58163265306122"/>
    <col collapsed="false" hidden="false" max="2" min="2" style="0" width="2.34183673469388"/>
    <col collapsed="false" hidden="false" max="3" min="3" style="0" width="138.591836734694"/>
    <col collapsed="false" hidden="false" max="4" min="4" style="0" width="4.86224489795918"/>
    <col collapsed="false" hidden="false" max="1025" min="5" style="0" width="15.4795918367347"/>
  </cols>
  <sheetData>
    <row r="1" customFormat="false" ht="57.7" hidden="false" customHeight="true" outlineLevel="0" collapsed="false">
      <c r="B1" s="1"/>
      <c r="C1" s="1"/>
    </row>
    <row r="2" customFormat="false" ht="13.45" hidden="false" customHeight="true" outlineLevel="0" collapsed="false">
      <c r="B2" s="2"/>
      <c r="C2" s="3"/>
    </row>
    <row r="3" customFormat="false" ht="22.45" hidden="false" customHeight="false" outlineLevel="0" collapsed="false">
      <c r="B3" s="4"/>
      <c r="C3" s="5" t="s">
        <v>0</v>
      </c>
    </row>
    <row r="4" customFormat="false" ht="13.8" hidden="false" customHeight="false" outlineLevel="0" collapsed="false">
      <c r="B4" s="6"/>
      <c r="C4" s="7"/>
    </row>
    <row r="5" customFormat="false" ht="37.45" hidden="false" customHeight="true" outlineLevel="0" collapsed="false">
      <c r="B5" s="6"/>
      <c r="C5" s="8" t="s">
        <v>1</v>
      </c>
    </row>
    <row r="6" customFormat="false" ht="46.45" hidden="false" customHeight="false" outlineLevel="0" collapsed="false">
      <c r="B6" s="6"/>
      <c r="C6" s="8" t="s">
        <v>2</v>
      </c>
    </row>
    <row r="7" customFormat="false" ht="13.8" hidden="false" customHeight="false" outlineLevel="0" collapsed="false">
      <c r="B7" s="6"/>
      <c r="C7" s="7"/>
    </row>
    <row r="8" customFormat="false" ht="22.45" hidden="false" customHeight="false" outlineLevel="0" collapsed="false">
      <c r="B8" s="4"/>
      <c r="C8" s="5" t="s">
        <v>3</v>
      </c>
    </row>
    <row r="9" customFormat="false" ht="13.8" hidden="false" customHeight="false" outlineLevel="0" collapsed="false">
      <c r="B9" s="6"/>
      <c r="C9" s="7"/>
    </row>
    <row r="10" customFormat="false" ht="23.95" hidden="false" customHeight="false" outlineLevel="0" collapsed="false">
      <c r="B10" s="6"/>
      <c r="C10" s="8" t="s">
        <v>4</v>
      </c>
    </row>
    <row r="11" customFormat="false" ht="13.8" hidden="false" customHeight="false" outlineLevel="0" collapsed="false">
      <c r="B11" s="6"/>
      <c r="C11" s="8"/>
    </row>
    <row r="12" customFormat="false" ht="13.8" hidden="false" customHeight="false" outlineLevel="0" collapsed="false">
      <c r="B12" s="6"/>
      <c r="C12" s="8" t="s">
        <v>5</v>
      </c>
    </row>
    <row r="13" customFormat="false" ht="13.8" hidden="false" customHeight="false" outlineLevel="0" collapsed="false">
      <c r="B13" s="6"/>
      <c r="C13" s="8" t="s">
        <v>6</v>
      </c>
    </row>
    <row r="14" customFormat="false" ht="13.8" hidden="false" customHeight="false" outlineLevel="0" collapsed="false">
      <c r="B14" s="6"/>
      <c r="C14" s="8"/>
    </row>
    <row r="15" customFormat="false" ht="13.8" hidden="false" customHeight="false" outlineLevel="0" collapsed="false">
      <c r="B15" s="6"/>
      <c r="C15" s="8" t="s">
        <v>7</v>
      </c>
    </row>
    <row r="16" customFormat="false" ht="13.8" hidden="false" customHeight="false" outlineLevel="0" collapsed="false">
      <c r="B16" s="6"/>
      <c r="C16" s="8"/>
    </row>
    <row r="17" customFormat="false" ht="13.8" hidden="false" customHeight="false" outlineLevel="0" collapsed="false">
      <c r="B17" s="6"/>
      <c r="C17" s="8" t="s">
        <v>8</v>
      </c>
    </row>
    <row r="18" customFormat="false" ht="35.2" hidden="false" customHeight="false" outlineLevel="0" collapsed="false">
      <c r="B18" s="6"/>
      <c r="C18" s="8" t="s">
        <v>9</v>
      </c>
    </row>
    <row r="19" customFormat="false" ht="13.8" hidden="false" customHeight="false" outlineLevel="0" collapsed="false">
      <c r="B19" s="6"/>
      <c r="C19" s="8"/>
    </row>
    <row r="20" customFormat="false" ht="13.8" hidden="false" customHeight="false" outlineLevel="0" collapsed="false">
      <c r="B20" s="6"/>
      <c r="C20" s="8" t="s">
        <v>10</v>
      </c>
    </row>
    <row r="21" customFormat="false" ht="13.8" hidden="false" customHeight="false" outlineLevel="0" collapsed="false">
      <c r="B21" s="6"/>
      <c r="C21" s="8"/>
    </row>
    <row r="22" customFormat="false" ht="13.8" hidden="false" customHeight="false" outlineLevel="0" collapsed="false">
      <c r="B22" s="6"/>
      <c r="C22" s="8" t="s">
        <v>11</v>
      </c>
    </row>
    <row r="23" customFormat="false" ht="23.95" hidden="false" customHeight="false" outlineLevel="0" collapsed="false">
      <c r="B23" s="6"/>
      <c r="C23" s="8" t="s">
        <v>12</v>
      </c>
    </row>
    <row r="24" customFormat="false" ht="13.8" hidden="false" customHeight="false" outlineLevel="0" collapsed="false">
      <c r="B24" s="6"/>
      <c r="C24" s="7"/>
    </row>
    <row r="25" customFormat="false" ht="13.8" hidden="false" customHeight="false" outlineLevel="0" collapsed="false">
      <c r="B25" s="6"/>
      <c r="C25" s="9" t="s">
        <v>13</v>
      </c>
    </row>
    <row r="26" customFormat="false" ht="12.8" hidden="false" customHeight="false" outlineLevel="0" collapsed="false">
      <c r="B26" s="10"/>
      <c r="C26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G3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J17" activeCellId="0" sqref="AJ17"/>
    </sheetView>
  </sheetViews>
  <sheetFormatPr defaultRowHeight="15.75"/>
  <cols>
    <col collapsed="false" hidden="false" max="1" min="1" style="0" width="4.67857142857143"/>
    <col collapsed="false" hidden="false" max="2" min="2" style="0" width="82.7959183673469"/>
    <col collapsed="false" hidden="false" max="3" min="3" style="0" width="27.5408163265306"/>
    <col collapsed="false" hidden="false" max="4" min="4" style="0" width="23.7602040816327"/>
    <col collapsed="false" hidden="false" max="5" min="5" style="0" width="5.04081632653061"/>
    <col collapsed="false" hidden="true" max="33" min="6" style="0" width="0"/>
    <col collapsed="false" hidden="false" max="1025" min="34" style="0" width="15.4795918367347"/>
  </cols>
  <sheetData>
    <row r="1" customFormat="false" ht="43.5" hidden="false" customHeight="true" outlineLevel="0" collapsed="false">
      <c r="B1" s="12"/>
      <c r="C1" s="12"/>
      <c r="D1" s="12"/>
    </row>
    <row r="2" customFormat="false" ht="15.75" hidden="false" customHeight="true" outlineLevel="0" collapsed="false">
      <c r="B2" s="13" t="s">
        <v>14</v>
      </c>
      <c r="C2" s="13"/>
      <c r="D2" s="13"/>
    </row>
    <row r="3" customFormat="false" ht="15.75" hidden="false" customHeight="true" outlineLevel="0" collapsed="false">
      <c r="B3" s="14" t="s">
        <v>15</v>
      </c>
      <c r="C3" s="15" t="s">
        <v>16</v>
      </c>
      <c r="D3" s="16" t="s">
        <v>17</v>
      </c>
      <c r="E3" s="17"/>
      <c r="F3" s="17"/>
    </row>
    <row r="4" customFormat="false" ht="15.75" hidden="false" customHeight="true" outlineLevel="0" collapsed="false">
      <c r="B4" s="14" t="s">
        <v>18</v>
      </c>
      <c r="C4" s="15" t="s">
        <v>16</v>
      </c>
      <c r="D4" s="16" t="s">
        <v>19</v>
      </c>
      <c r="E4" s="17"/>
      <c r="F4" s="17"/>
    </row>
    <row r="5" customFormat="false" ht="15.75" hidden="false" customHeight="true" outlineLevel="0" collapsed="false">
      <c r="B5" s="14" t="s">
        <v>20</v>
      </c>
      <c r="C5" s="15" t="s">
        <v>21</v>
      </c>
      <c r="D5" s="15" t="n">
        <v>400</v>
      </c>
      <c r="E5" s="17"/>
      <c r="F5" s="18"/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19" t="s">
        <v>30</v>
      </c>
      <c r="P5" s="19" t="s">
        <v>31</v>
      </c>
      <c r="Q5" s="19" t="s">
        <v>32</v>
      </c>
      <c r="R5" s="19" t="s">
        <v>33</v>
      </c>
      <c r="S5" s="19" t="s">
        <v>19</v>
      </c>
      <c r="T5" s="19" t="s">
        <v>34</v>
      </c>
      <c r="U5" s="19" t="s">
        <v>35</v>
      </c>
      <c r="V5" s="19" t="s">
        <v>36</v>
      </c>
      <c r="W5" s="19" t="s">
        <v>37</v>
      </c>
      <c r="X5" s="19" t="s">
        <v>38</v>
      </c>
      <c r="Y5" s="19" t="s">
        <v>39</v>
      </c>
      <c r="Z5" s="19" t="s">
        <v>40</v>
      </c>
      <c r="AA5" s="19" t="s">
        <v>41</v>
      </c>
      <c r="AB5" s="19" t="s">
        <v>42</v>
      </c>
      <c r="AC5" s="19" t="s">
        <v>43</v>
      </c>
      <c r="AD5" s="19" t="s">
        <v>44</v>
      </c>
      <c r="AE5" s="19" t="s">
        <v>17</v>
      </c>
      <c r="AF5" s="19" t="s">
        <v>45</v>
      </c>
      <c r="AG5" s="19" t="s">
        <v>46</v>
      </c>
    </row>
    <row r="6" customFormat="false" ht="15.75" hidden="false" customHeight="true" outlineLevel="0" collapsed="false">
      <c r="B6" s="14" t="s">
        <v>47</v>
      </c>
      <c r="C6" s="15" t="s">
        <v>21</v>
      </c>
      <c r="D6" s="15" t="n">
        <v>0</v>
      </c>
      <c r="E6" s="17"/>
      <c r="F6" s="19" t="s">
        <v>22</v>
      </c>
      <c r="G6" s="18"/>
      <c r="H6" s="20" t="n">
        <v>12</v>
      </c>
      <c r="I6" s="20" t="n">
        <v>12</v>
      </c>
      <c r="J6" s="20" t="n">
        <v>12</v>
      </c>
      <c r="K6" s="20" t="n">
        <v>12</v>
      </c>
      <c r="L6" s="20" t="n">
        <v>12</v>
      </c>
      <c r="M6" s="20" t="n">
        <v>12</v>
      </c>
      <c r="N6" s="20" t="n">
        <v>12</v>
      </c>
      <c r="O6" s="20" t="n">
        <v>12</v>
      </c>
      <c r="P6" s="20" t="n">
        <v>12</v>
      </c>
      <c r="Q6" s="20" t="n">
        <v>12</v>
      </c>
      <c r="R6" s="20" t="n">
        <v>12</v>
      </c>
      <c r="S6" s="20" t="n">
        <v>12</v>
      </c>
      <c r="T6" s="20" t="n">
        <v>12</v>
      </c>
      <c r="U6" s="20" t="n">
        <v>12</v>
      </c>
      <c r="V6" s="20" t="n">
        <v>12</v>
      </c>
      <c r="W6" s="20" t="n">
        <v>12</v>
      </c>
      <c r="X6" s="20" t="n">
        <v>12</v>
      </c>
      <c r="Y6" s="20" t="n">
        <v>12</v>
      </c>
      <c r="Z6" s="20" t="n">
        <v>12</v>
      </c>
      <c r="AA6" s="20" t="n">
        <v>12</v>
      </c>
      <c r="AB6" s="20" t="n">
        <v>12</v>
      </c>
      <c r="AC6" s="20" t="n">
        <v>12</v>
      </c>
      <c r="AD6" s="20" t="n">
        <v>12</v>
      </c>
      <c r="AE6" s="20" t="n">
        <v>12</v>
      </c>
      <c r="AF6" s="20" t="n">
        <v>12</v>
      </c>
      <c r="AG6" s="20" t="n">
        <v>12</v>
      </c>
    </row>
    <row r="7" customFormat="false" ht="15.75" hidden="false" customHeight="true" outlineLevel="0" collapsed="false">
      <c r="B7" s="14" t="s">
        <v>48</v>
      </c>
      <c r="C7" s="15" t="s">
        <v>21</v>
      </c>
      <c r="D7" s="15" t="n">
        <v>0</v>
      </c>
      <c r="E7" s="17"/>
      <c r="F7" s="19" t="s">
        <v>23</v>
      </c>
      <c r="G7" s="20" t="n">
        <v>12</v>
      </c>
      <c r="H7" s="18"/>
      <c r="I7" s="20" t="n">
        <v>12</v>
      </c>
      <c r="J7" s="20" t="n">
        <v>12</v>
      </c>
      <c r="K7" s="20" t="n">
        <v>12</v>
      </c>
      <c r="L7" s="20" t="n">
        <v>12</v>
      </c>
      <c r="M7" s="20" t="n">
        <v>12</v>
      </c>
      <c r="N7" s="20" t="n">
        <v>12</v>
      </c>
      <c r="O7" s="20" t="n">
        <v>12</v>
      </c>
      <c r="P7" s="20" t="n">
        <v>12</v>
      </c>
      <c r="Q7" s="20" t="n">
        <v>12</v>
      </c>
      <c r="R7" s="20" t="n">
        <v>12</v>
      </c>
      <c r="S7" s="20" t="n">
        <v>12</v>
      </c>
      <c r="T7" s="20" t="n">
        <v>12</v>
      </c>
      <c r="U7" s="20" t="n">
        <v>12</v>
      </c>
      <c r="V7" s="20" t="n">
        <v>12</v>
      </c>
      <c r="W7" s="20" t="n">
        <v>12</v>
      </c>
      <c r="X7" s="20" t="n">
        <v>12</v>
      </c>
      <c r="Y7" s="20" t="n">
        <v>12</v>
      </c>
      <c r="Z7" s="20" t="n">
        <v>12</v>
      </c>
      <c r="AA7" s="20" t="n">
        <v>12</v>
      </c>
      <c r="AB7" s="20" t="n">
        <v>12</v>
      </c>
      <c r="AC7" s="20" t="n">
        <v>12</v>
      </c>
      <c r="AD7" s="20" t="n">
        <v>12</v>
      </c>
      <c r="AE7" s="20" t="n">
        <v>12</v>
      </c>
      <c r="AF7" s="20" t="n">
        <v>12</v>
      </c>
      <c r="AG7" s="20" t="n">
        <v>12</v>
      </c>
    </row>
    <row r="8" customFormat="false" ht="15.75" hidden="false" customHeight="true" outlineLevel="0" collapsed="false">
      <c r="B8" s="14" t="s">
        <v>49</v>
      </c>
      <c r="C8" s="15" t="s">
        <v>21</v>
      </c>
      <c r="D8" s="15" t="n">
        <v>0</v>
      </c>
      <c r="E8" s="17"/>
      <c r="F8" s="19" t="s">
        <v>24</v>
      </c>
      <c r="G8" s="20" t="n">
        <v>12</v>
      </c>
      <c r="H8" s="20" t="n">
        <v>12</v>
      </c>
      <c r="I8" s="18"/>
      <c r="J8" s="20" t="n">
        <v>12</v>
      </c>
      <c r="K8" s="20" t="n">
        <v>12</v>
      </c>
      <c r="L8" s="20" t="n">
        <v>12</v>
      </c>
      <c r="M8" s="20" t="n">
        <v>12</v>
      </c>
      <c r="N8" s="20" t="n">
        <v>12</v>
      </c>
      <c r="O8" s="20" t="n">
        <v>12</v>
      </c>
      <c r="P8" s="20" t="n">
        <v>12</v>
      </c>
      <c r="Q8" s="20" t="n">
        <v>12</v>
      </c>
      <c r="R8" s="20" t="n">
        <v>12</v>
      </c>
      <c r="S8" s="20" t="n">
        <v>12</v>
      </c>
      <c r="T8" s="20" t="n">
        <v>12</v>
      </c>
      <c r="U8" s="20" t="n">
        <v>12</v>
      </c>
      <c r="V8" s="20" t="n">
        <v>12</v>
      </c>
      <c r="W8" s="20" t="n">
        <v>12</v>
      </c>
      <c r="X8" s="20" t="n">
        <v>12</v>
      </c>
      <c r="Y8" s="20" t="n">
        <v>12</v>
      </c>
      <c r="Z8" s="20" t="n">
        <v>12</v>
      </c>
      <c r="AA8" s="20" t="n">
        <v>12</v>
      </c>
      <c r="AB8" s="20" t="n">
        <v>12</v>
      </c>
      <c r="AC8" s="20" t="n">
        <v>12</v>
      </c>
      <c r="AD8" s="20" t="n">
        <v>12</v>
      </c>
      <c r="AE8" s="20" t="n">
        <v>12</v>
      </c>
      <c r="AF8" s="20" t="n">
        <v>12</v>
      </c>
      <c r="AG8" s="20" t="n">
        <v>12</v>
      </c>
    </row>
    <row r="9" customFormat="false" ht="15.75" hidden="false" customHeight="true" outlineLevel="0" collapsed="false">
      <c r="B9" s="14" t="s">
        <v>50</v>
      </c>
      <c r="C9" s="15" t="s">
        <v>21</v>
      </c>
      <c r="D9" s="15" t="n">
        <v>0</v>
      </c>
      <c r="E9" s="17"/>
      <c r="F9" s="19" t="s">
        <v>25</v>
      </c>
      <c r="G9" s="20" t="n">
        <v>12</v>
      </c>
      <c r="H9" s="20" t="n">
        <v>12</v>
      </c>
      <c r="I9" s="20" t="n">
        <v>12</v>
      </c>
      <c r="J9" s="18"/>
      <c r="K9" s="20" t="n">
        <v>12</v>
      </c>
      <c r="L9" s="20" t="n">
        <v>12</v>
      </c>
      <c r="M9" s="20" t="n">
        <v>12</v>
      </c>
      <c r="N9" s="20" t="n">
        <v>12</v>
      </c>
      <c r="O9" s="20" t="n">
        <v>12</v>
      </c>
      <c r="P9" s="20" t="n">
        <v>12</v>
      </c>
      <c r="Q9" s="20" t="n">
        <v>12</v>
      </c>
      <c r="R9" s="20" t="n">
        <v>12</v>
      </c>
      <c r="S9" s="20" t="n">
        <v>12</v>
      </c>
      <c r="T9" s="20" t="n">
        <v>12</v>
      </c>
      <c r="U9" s="20" t="n">
        <v>12</v>
      </c>
      <c r="V9" s="20" t="n">
        <v>12</v>
      </c>
      <c r="W9" s="20" t="n">
        <v>12</v>
      </c>
      <c r="X9" s="20" t="n">
        <v>12</v>
      </c>
      <c r="Y9" s="20" t="n">
        <v>12</v>
      </c>
      <c r="Z9" s="20" t="n">
        <v>12</v>
      </c>
      <c r="AA9" s="20" t="n">
        <v>12</v>
      </c>
      <c r="AB9" s="20" t="n">
        <v>12</v>
      </c>
      <c r="AC9" s="20" t="n">
        <v>12</v>
      </c>
      <c r="AD9" s="20" t="n">
        <v>12</v>
      </c>
      <c r="AE9" s="20" t="n">
        <v>12</v>
      </c>
      <c r="AF9" s="20" t="n">
        <v>12</v>
      </c>
      <c r="AG9" s="20" t="n">
        <v>12</v>
      </c>
    </row>
    <row r="10" customFormat="false" ht="15.75" hidden="false" customHeight="true" outlineLevel="0" collapsed="false">
      <c r="B10" s="14" t="s">
        <v>51</v>
      </c>
      <c r="C10" s="15" t="s">
        <v>21</v>
      </c>
      <c r="D10" s="15" t="n">
        <v>0</v>
      </c>
      <c r="E10" s="17"/>
      <c r="F10" s="19" t="s">
        <v>26</v>
      </c>
      <c r="G10" s="20" t="n">
        <v>12</v>
      </c>
      <c r="H10" s="20" t="n">
        <v>12</v>
      </c>
      <c r="I10" s="20" t="n">
        <v>12</v>
      </c>
      <c r="J10" s="20" t="n">
        <v>12</v>
      </c>
      <c r="K10" s="18"/>
      <c r="L10" s="20" t="n">
        <v>12</v>
      </c>
      <c r="M10" s="20" t="n">
        <v>12</v>
      </c>
      <c r="N10" s="20" t="n">
        <v>12</v>
      </c>
      <c r="O10" s="20" t="n">
        <v>12</v>
      </c>
      <c r="P10" s="20" t="n">
        <v>12</v>
      </c>
      <c r="Q10" s="20" t="n">
        <v>12</v>
      </c>
      <c r="R10" s="20" t="n">
        <v>12</v>
      </c>
      <c r="S10" s="20" t="n">
        <v>12</v>
      </c>
      <c r="T10" s="20" t="n">
        <v>12</v>
      </c>
      <c r="U10" s="20" t="n">
        <v>12</v>
      </c>
      <c r="V10" s="20" t="n">
        <v>12</v>
      </c>
      <c r="W10" s="20" t="n">
        <v>12</v>
      </c>
      <c r="X10" s="20" t="n">
        <v>12</v>
      </c>
      <c r="Y10" s="20" t="n">
        <v>12</v>
      </c>
      <c r="Z10" s="20" t="n">
        <v>12</v>
      </c>
      <c r="AA10" s="20" t="n">
        <v>12</v>
      </c>
      <c r="AB10" s="20" t="n">
        <v>12</v>
      </c>
      <c r="AC10" s="20" t="n">
        <v>12</v>
      </c>
      <c r="AD10" s="20" t="n">
        <v>12</v>
      </c>
      <c r="AE10" s="20" t="n">
        <v>12</v>
      </c>
      <c r="AF10" s="20" t="n">
        <v>12</v>
      </c>
      <c r="AG10" s="20" t="n">
        <v>12</v>
      </c>
    </row>
    <row r="11" customFormat="false" ht="15.75" hidden="false" customHeight="true" outlineLevel="0" collapsed="false">
      <c r="B11" s="14" t="str">
        <f aca="false">CONCATENATE("Alíquota do ICMS Inter - Alíquota do ICMS de ",D3," para ",D4)</f>
        <v>Alíquota do ICMS Inter - Alíquota do ICMS de SP para MG</v>
      </c>
      <c r="C11" s="14" t="s">
        <v>52</v>
      </c>
      <c r="D11" s="21" t="n">
        <f aca="false" t="array" ref="D11:D11">IF(D3=D4,D12,(INDEX(G6:AG30,MATCH(D3,F6:F30,0),MATCH(D4,G5:AG5,0)))/100)</f>
        <v>0.12</v>
      </c>
      <c r="E11" s="17"/>
      <c r="F11" s="19" t="s">
        <v>27</v>
      </c>
      <c r="G11" s="20" t="n">
        <v>12</v>
      </c>
      <c r="H11" s="20" t="n">
        <v>12</v>
      </c>
      <c r="I11" s="20" t="n">
        <v>12</v>
      </c>
      <c r="J11" s="20" t="n">
        <v>12</v>
      </c>
      <c r="K11" s="20" t="n">
        <v>12</v>
      </c>
      <c r="L11" s="18"/>
      <c r="M11" s="20" t="n">
        <v>12</v>
      </c>
      <c r="N11" s="20" t="n">
        <v>12</v>
      </c>
      <c r="O11" s="20" t="n">
        <v>12</v>
      </c>
      <c r="P11" s="20" t="n">
        <v>12</v>
      </c>
      <c r="Q11" s="20" t="n">
        <v>12</v>
      </c>
      <c r="R11" s="20" t="n">
        <v>12</v>
      </c>
      <c r="S11" s="20" t="n">
        <v>12</v>
      </c>
      <c r="T11" s="20" t="n">
        <v>12</v>
      </c>
      <c r="U11" s="20" t="n">
        <v>12</v>
      </c>
      <c r="V11" s="20" t="n">
        <v>12</v>
      </c>
      <c r="W11" s="20" t="n">
        <v>12</v>
      </c>
      <c r="X11" s="20" t="n">
        <v>12</v>
      </c>
      <c r="Y11" s="20" t="n">
        <v>12</v>
      </c>
      <c r="Z11" s="20" t="n">
        <v>12</v>
      </c>
      <c r="AA11" s="20" t="n">
        <v>12</v>
      </c>
      <c r="AB11" s="20" t="n">
        <v>12</v>
      </c>
      <c r="AC11" s="20" t="n">
        <v>12</v>
      </c>
      <c r="AD11" s="20" t="n">
        <v>12</v>
      </c>
      <c r="AE11" s="20" t="n">
        <v>12</v>
      </c>
      <c r="AF11" s="20" t="n">
        <v>12</v>
      </c>
      <c r="AG11" s="20" t="n">
        <v>12</v>
      </c>
    </row>
    <row r="12" customFormat="false" ht="15.75" hidden="false" customHeight="true" outlineLevel="0" collapsed="false">
      <c r="B12" s="14" t="str">
        <f aca="false">CONCATENATE("Alíquota do ICMS Intra - Alíquota do ICMS aplicado dentro de ",D3)</f>
        <v>Alíquota do ICMS Intra - Alíquota do ICMS aplicado dentro de SP</v>
      </c>
      <c r="C12" s="22" t="s">
        <v>52</v>
      </c>
      <c r="D12" s="23" t="n">
        <f aca="false">IF(D3="AC",0.17,IF(D3="AL",0.18,IF(D3="AM",0.18,IF(D3="AP",0.18,IF(D3="BA",0.18,IF(D3="CE",0.18,IF(D3="DF",0.18,IF(D3="ES",0.17,IF(D3="GO",0.17,IF(D3="MA",0.18,IF(D3="MT",17,IF(D3="MS",0.17,IF(D3="MG",0.18,IF(D3="PA",0.17,IF(D3="PB",0.18,IF(D3="PR",0.18,IF(D3="PE",0.18,IF(D3="PI",0.18,IF(D3="RN",0.18,IF(D3="RS",0.18,IF(D3="RJ",0.2,IF(D3="RO",0.175,IF(D3="RR",0.17,IF(D3="SC",0.17,IF(D3="SP",0.18,IF(D3="SE",0.18,IF(D3="TO",0.18)))))))))))))))))))))))))))</f>
        <v>0.18</v>
      </c>
      <c r="E12" s="17"/>
      <c r="F12" s="19" t="s">
        <v>28</v>
      </c>
      <c r="G12" s="20" t="n">
        <v>12</v>
      </c>
      <c r="H12" s="20" t="n">
        <v>12</v>
      </c>
      <c r="I12" s="20" t="n">
        <v>12</v>
      </c>
      <c r="J12" s="20" t="n">
        <v>12</v>
      </c>
      <c r="K12" s="20" t="n">
        <v>12</v>
      </c>
      <c r="L12" s="20" t="n">
        <v>12</v>
      </c>
      <c r="M12" s="18"/>
      <c r="N12" s="20" t="n">
        <v>12</v>
      </c>
      <c r="O12" s="20" t="n">
        <v>12</v>
      </c>
      <c r="P12" s="20" t="n">
        <v>12</v>
      </c>
      <c r="Q12" s="20" t="n">
        <v>12</v>
      </c>
      <c r="R12" s="20" t="n">
        <v>12</v>
      </c>
      <c r="S12" s="20" t="n">
        <v>12</v>
      </c>
      <c r="T12" s="20" t="n">
        <v>12</v>
      </c>
      <c r="U12" s="20" t="n">
        <v>12</v>
      </c>
      <c r="V12" s="20" t="n">
        <v>12</v>
      </c>
      <c r="W12" s="20" t="n">
        <v>12</v>
      </c>
      <c r="X12" s="20" t="n">
        <v>12</v>
      </c>
      <c r="Y12" s="20" t="n">
        <v>12</v>
      </c>
      <c r="Z12" s="20" t="n">
        <v>12</v>
      </c>
      <c r="AA12" s="20" t="n">
        <v>12</v>
      </c>
      <c r="AB12" s="20" t="n">
        <v>12</v>
      </c>
      <c r="AC12" s="20" t="n">
        <v>12</v>
      </c>
      <c r="AD12" s="20" t="n">
        <v>12</v>
      </c>
      <c r="AE12" s="20" t="n">
        <v>12</v>
      </c>
      <c r="AF12" s="20" t="n">
        <v>12</v>
      </c>
      <c r="AG12" s="20" t="n">
        <v>12</v>
      </c>
    </row>
    <row r="13" customFormat="false" ht="15.75" hidden="false" customHeight="true" outlineLevel="0" collapsed="false">
      <c r="B13" s="14" t="s">
        <v>53</v>
      </c>
      <c r="C13" s="14" t="s">
        <v>54</v>
      </c>
      <c r="D13" s="21" t="n">
        <v>0.4</v>
      </c>
      <c r="E13" s="17"/>
      <c r="F13" s="19" t="s">
        <v>29</v>
      </c>
      <c r="G13" s="20" t="n">
        <v>12</v>
      </c>
      <c r="H13" s="20" t="n">
        <v>12</v>
      </c>
      <c r="I13" s="20" t="n">
        <v>12</v>
      </c>
      <c r="J13" s="20" t="n">
        <v>12</v>
      </c>
      <c r="K13" s="20" t="n">
        <v>12</v>
      </c>
      <c r="L13" s="20" t="n">
        <v>12</v>
      </c>
      <c r="M13" s="20" t="n">
        <v>12</v>
      </c>
      <c r="N13" s="18"/>
      <c r="O13" s="20" t="n">
        <v>12</v>
      </c>
      <c r="P13" s="20" t="n">
        <v>12</v>
      </c>
      <c r="Q13" s="20" t="n">
        <v>12</v>
      </c>
      <c r="R13" s="20" t="n">
        <v>12</v>
      </c>
      <c r="S13" s="20" t="n">
        <v>12</v>
      </c>
      <c r="T13" s="20" t="n">
        <v>12</v>
      </c>
      <c r="U13" s="20" t="n">
        <v>12</v>
      </c>
      <c r="V13" s="20" t="n">
        <v>12</v>
      </c>
      <c r="W13" s="20" t="n">
        <v>12</v>
      </c>
      <c r="X13" s="20" t="n">
        <v>12</v>
      </c>
      <c r="Y13" s="20" t="n">
        <v>12</v>
      </c>
      <c r="Z13" s="20" t="n">
        <v>12</v>
      </c>
      <c r="AA13" s="20" t="n">
        <v>12</v>
      </c>
      <c r="AB13" s="20" t="n">
        <v>12</v>
      </c>
      <c r="AC13" s="20" t="n">
        <v>12</v>
      </c>
      <c r="AD13" s="20" t="n">
        <v>12</v>
      </c>
      <c r="AE13" s="20" t="n">
        <v>12</v>
      </c>
      <c r="AF13" s="20" t="n">
        <v>12</v>
      </c>
      <c r="AG13" s="20" t="n">
        <v>12</v>
      </c>
    </row>
    <row r="14" customFormat="false" ht="15.75" hidden="false" customHeight="true" outlineLevel="0" collapsed="false">
      <c r="B14" s="17"/>
      <c r="C14" s="17"/>
      <c r="D14" s="17"/>
      <c r="E14" s="17"/>
      <c r="F14" s="19" t="s">
        <v>30</v>
      </c>
      <c r="G14" s="20" t="n">
        <v>12</v>
      </c>
      <c r="H14" s="20" t="n">
        <v>12</v>
      </c>
      <c r="I14" s="20" t="n">
        <v>12</v>
      </c>
      <c r="J14" s="20" t="n">
        <v>12</v>
      </c>
      <c r="K14" s="20" t="n">
        <v>12</v>
      </c>
      <c r="L14" s="20" t="n">
        <v>12</v>
      </c>
      <c r="M14" s="20" t="n">
        <v>12</v>
      </c>
      <c r="N14" s="20" t="n">
        <v>12</v>
      </c>
      <c r="O14" s="18"/>
      <c r="P14" s="20" t="n">
        <v>12</v>
      </c>
      <c r="Q14" s="20" t="n">
        <v>12</v>
      </c>
      <c r="R14" s="20" t="n">
        <v>12</v>
      </c>
      <c r="S14" s="20" t="n">
        <v>12</v>
      </c>
      <c r="T14" s="20" t="n">
        <v>12</v>
      </c>
      <c r="U14" s="20" t="n">
        <v>12</v>
      </c>
      <c r="V14" s="20" t="n">
        <v>12</v>
      </c>
      <c r="W14" s="20" t="n">
        <v>12</v>
      </c>
      <c r="X14" s="20" t="n">
        <v>12</v>
      </c>
      <c r="Y14" s="20" t="n">
        <v>12</v>
      </c>
      <c r="Z14" s="20" t="n">
        <v>12</v>
      </c>
      <c r="AA14" s="20" t="n">
        <v>12</v>
      </c>
      <c r="AB14" s="20" t="n">
        <v>12</v>
      </c>
      <c r="AC14" s="20" t="n">
        <v>12</v>
      </c>
      <c r="AD14" s="20" t="n">
        <v>12</v>
      </c>
      <c r="AE14" s="20" t="n">
        <v>12</v>
      </c>
      <c r="AF14" s="20" t="n">
        <v>12</v>
      </c>
      <c r="AG14" s="20" t="n">
        <v>12</v>
      </c>
    </row>
    <row r="15" customFormat="false" ht="15.75" hidden="false" customHeight="true" outlineLevel="0" collapsed="false">
      <c r="B15" s="13" t="s">
        <v>55</v>
      </c>
      <c r="C15" s="13"/>
      <c r="D15" s="13"/>
      <c r="E15" s="17"/>
      <c r="F15" s="19" t="s">
        <v>31</v>
      </c>
      <c r="G15" s="20" t="n">
        <v>12</v>
      </c>
      <c r="H15" s="20" t="n">
        <v>12</v>
      </c>
      <c r="I15" s="20" t="n">
        <v>12</v>
      </c>
      <c r="J15" s="20" t="n">
        <v>12</v>
      </c>
      <c r="K15" s="20" t="n">
        <v>12</v>
      </c>
      <c r="L15" s="20" t="n">
        <v>12</v>
      </c>
      <c r="M15" s="20" t="n">
        <v>12</v>
      </c>
      <c r="N15" s="20" t="n">
        <v>12</v>
      </c>
      <c r="O15" s="20" t="n">
        <v>12</v>
      </c>
      <c r="P15" s="18"/>
      <c r="Q15" s="20" t="n">
        <v>12</v>
      </c>
      <c r="R15" s="20" t="n">
        <v>12</v>
      </c>
      <c r="S15" s="20" t="n">
        <v>12</v>
      </c>
      <c r="T15" s="20" t="n">
        <v>12</v>
      </c>
      <c r="U15" s="20" t="n">
        <v>12</v>
      </c>
      <c r="V15" s="20" t="n">
        <v>12</v>
      </c>
      <c r="W15" s="20" t="n">
        <v>12</v>
      </c>
      <c r="X15" s="20" t="n">
        <v>12</v>
      </c>
      <c r="Y15" s="20" t="n">
        <v>12</v>
      </c>
      <c r="Z15" s="20" t="n">
        <v>12</v>
      </c>
      <c r="AA15" s="20" t="n">
        <v>12</v>
      </c>
      <c r="AB15" s="20" t="n">
        <v>12</v>
      </c>
      <c r="AC15" s="20" t="n">
        <v>12</v>
      </c>
      <c r="AD15" s="20" t="n">
        <v>12</v>
      </c>
      <c r="AE15" s="20" t="n">
        <v>12</v>
      </c>
      <c r="AF15" s="20" t="n">
        <v>12</v>
      </c>
      <c r="AG15" s="20" t="n">
        <v>12</v>
      </c>
    </row>
    <row r="16" customFormat="false" ht="15.75" hidden="false" customHeight="true" outlineLevel="0" collapsed="false">
      <c r="B16" s="24" t="s">
        <v>56</v>
      </c>
      <c r="C16" s="24"/>
      <c r="D16" s="24"/>
      <c r="E16" s="17"/>
      <c r="F16" s="19" t="s">
        <v>32</v>
      </c>
      <c r="G16" s="20" t="n">
        <v>12</v>
      </c>
      <c r="H16" s="20" t="n">
        <v>12</v>
      </c>
      <c r="I16" s="20" t="n">
        <v>12</v>
      </c>
      <c r="J16" s="20" t="n">
        <v>12</v>
      </c>
      <c r="K16" s="20" t="n">
        <v>12</v>
      </c>
      <c r="L16" s="20" t="n">
        <v>12</v>
      </c>
      <c r="M16" s="20" t="n">
        <v>12</v>
      </c>
      <c r="N16" s="20" t="n">
        <v>12</v>
      </c>
      <c r="O16" s="20" t="n">
        <v>12</v>
      </c>
      <c r="P16" s="20" t="n">
        <v>12</v>
      </c>
      <c r="Q16" s="18"/>
      <c r="R16" s="20" t="n">
        <v>12</v>
      </c>
      <c r="S16" s="20" t="n">
        <v>12</v>
      </c>
      <c r="T16" s="20" t="n">
        <v>12</v>
      </c>
      <c r="U16" s="20" t="n">
        <v>12</v>
      </c>
      <c r="V16" s="20" t="n">
        <v>12</v>
      </c>
      <c r="W16" s="20" t="n">
        <v>12</v>
      </c>
      <c r="X16" s="20" t="n">
        <v>12</v>
      </c>
      <c r="Y16" s="20" t="n">
        <v>12</v>
      </c>
      <c r="Z16" s="20" t="n">
        <v>12</v>
      </c>
      <c r="AA16" s="20" t="n">
        <v>12</v>
      </c>
      <c r="AB16" s="20" t="n">
        <v>12</v>
      </c>
      <c r="AC16" s="20" t="n">
        <v>12</v>
      </c>
      <c r="AD16" s="20" t="n">
        <v>12</v>
      </c>
      <c r="AE16" s="20" t="n">
        <v>12</v>
      </c>
      <c r="AF16" s="20" t="n">
        <v>12</v>
      </c>
      <c r="AG16" s="20" t="n">
        <v>12</v>
      </c>
    </row>
    <row r="17" customFormat="false" ht="15.75" hidden="false" customHeight="true" outlineLevel="0" collapsed="false">
      <c r="B17" s="25" t="s">
        <v>57</v>
      </c>
      <c r="C17" s="25"/>
      <c r="D17" s="25"/>
      <c r="E17" s="17"/>
      <c r="F17" s="19" t="s">
        <v>33</v>
      </c>
      <c r="G17" s="20" t="n">
        <v>12</v>
      </c>
      <c r="H17" s="20" t="n">
        <v>12</v>
      </c>
      <c r="I17" s="20" t="n">
        <v>12</v>
      </c>
      <c r="J17" s="20" t="n">
        <v>12</v>
      </c>
      <c r="K17" s="20" t="n">
        <v>12</v>
      </c>
      <c r="L17" s="20" t="n">
        <v>12</v>
      </c>
      <c r="M17" s="20" t="n">
        <v>12</v>
      </c>
      <c r="N17" s="20" t="n">
        <v>12</v>
      </c>
      <c r="O17" s="20" t="n">
        <v>12</v>
      </c>
      <c r="P17" s="20" t="n">
        <v>12</v>
      </c>
      <c r="Q17" s="20" t="n">
        <v>12</v>
      </c>
      <c r="R17" s="18"/>
      <c r="S17" s="20" t="n">
        <v>12</v>
      </c>
      <c r="T17" s="20" t="n">
        <v>12</v>
      </c>
      <c r="U17" s="20" t="n">
        <v>12</v>
      </c>
      <c r="V17" s="20" t="n">
        <v>12</v>
      </c>
      <c r="W17" s="20" t="n">
        <v>12</v>
      </c>
      <c r="X17" s="20" t="n">
        <v>12</v>
      </c>
      <c r="Y17" s="20" t="n">
        <v>12</v>
      </c>
      <c r="Z17" s="20" t="n">
        <v>12</v>
      </c>
      <c r="AA17" s="20" t="n">
        <v>12</v>
      </c>
      <c r="AB17" s="20" t="n">
        <v>12</v>
      </c>
      <c r="AC17" s="20" t="n">
        <v>12</v>
      </c>
      <c r="AD17" s="20" t="n">
        <v>12</v>
      </c>
      <c r="AE17" s="20" t="n">
        <v>12</v>
      </c>
      <c r="AF17" s="20" t="n">
        <v>12</v>
      </c>
      <c r="AG17" s="20" t="n">
        <v>12</v>
      </c>
    </row>
    <row r="18" customFormat="false" ht="15.75" hidden="false" customHeight="true" outlineLevel="0" collapsed="false">
      <c r="B18" s="26" t="str">
        <f aca="false">CONCATENATE("Base do ICMS Inter = (",DOLLAR(D5)," + ",DOLLAR(D8)," + ",DOLLAR(D9)," + ",DOLLAR(D7)," - ",DOLLAR(D10),")")</f>
        <v>Base do ICMS Inter = (R$ 400,00 + R$ 0,00 + R$ 0,00 + R$ 0,00 - R$ 0,00)</v>
      </c>
      <c r="C18" s="26"/>
      <c r="D18" s="26"/>
      <c r="F18" s="19" t="s">
        <v>19</v>
      </c>
      <c r="G18" s="20" t="n">
        <v>7</v>
      </c>
      <c r="H18" s="20" t="n">
        <v>7</v>
      </c>
      <c r="I18" s="20" t="n">
        <v>7</v>
      </c>
      <c r="J18" s="20" t="n">
        <v>7</v>
      </c>
      <c r="K18" s="20" t="n">
        <v>7</v>
      </c>
      <c r="L18" s="20" t="n">
        <v>7</v>
      </c>
      <c r="M18" s="20" t="n">
        <v>7</v>
      </c>
      <c r="N18" s="20" t="n">
        <v>7</v>
      </c>
      <c r="O18" s="20" t="n">
        <v>7</v>
      </c>
      <c r="P18" s="20" t="n">
        <v>7</v>
      </c>
      <c r="Q18" s="20" t="n">
        <v>7</v>
      </c>
      <c r="R18" s="20" t="n">
        <v>7</v>
      </c>
      <c r="S18" s="18"/>
      <c r="T18" s="20" t="n">
        <v>7</v>
      </c>
      <c r="U18" s="20" t="n">
        <v>7</v>
      </c>
      <c r="V18" s="20" t="n">
        <v>12</v>
      </c>
      <c r="W18" s="20" t="n">
        <v>7</v>
      </c>
      <c r="X18" s="20" t="n">
        <v>7</v>
      </c>
      <c r="Y18" s="20" t="n">
        <v>7</v>
      </c>
      <c r="Z18" s="20" t="n">
        <v>12</v>
      </c>
      <c r="AA18" s="20" t="n">
        <v>12</v>
      </c>
      <c r="AB18" s="20" t="n">
        <v>7</v>
      </c>
      <c r="AC18" s="20" t="n">
        <v>7</v>
      </c>
      <c r="AD18" s="20" t="n">
        <v>12</v>
      </c>
      <c r="AE18" s="20" t="n">
        <v>12</v>
      </c>
      <c r="AF18" s="20" t="n">
        <v>7</v>
      </c>
      <c r="AG18" s="20" t="n">
        <v>7</v>
      </c>
    </row>
    <row r="19" customFormat="false" ht="15.75" hidden="false" customHeight="true" outlineLevel="0" collapsed="false">
      <c r="B19" s="27" t="str">
        <f aca="false">CONCATENATE("Base do ICMS Inter = ",DOLLAR(SUM(D5+D8+D9+D7-D10)))</f>
        <v>Base do ICMS Inter = R$ 400,00</v>
      </c>
      <c r="C19" s="27"/>
      <c r="D19" s="27"/>
      <c r="E19" s="17"/>
      <c r="F19" s="19" t="s">
        <v>34</v>
      </c>
      <c r="G19" s="20" t="n">
        <v>12</v>
      </c>
      <c r="H19" s="20" t="n">
        <v>12</v>
      </c>
      <c r="I19" s="20" t="n">
        <v>12</v>
      </c>
      <c r="J19" s="20" t="n">
        <v>12</v>
      </c>
      <c r="K19" s="20" t="n">
        <v>12</v>
      </c>
      <c r="L19" s="20" t="n">
        <v>12</v>
      </c>
      <c r="M19" s="20" t="n">
        <v>12</v>
      </c>
      <c r="N19" s="20" t="n">
        <v>12</v>
      </c>
      <c r="O19" s="20" t="n">
        <v>12</v>
      </c>
      <c r="P19" s="20" t="n">
        <v>12</v>
      </c>
      <c r="Q19" s="20" t="n">
        <v>12</v>
      </c>
      <c r="R19" s="20" t="n">
        <v>12</v>
      </c>
      <c r="S19" s="20" t="n">
        <v>12</v>
      </c>
      <c r="T19" s="18"/>
      <c r="U19" s="20" t="n">
        <v>12</v>
      </c>
      <c r="V19" s="20" t="n">
        <v>12</v>
      </c>
      <c r="W19" s="20" t="n">
        <v>12</v>
      </c>
      <c r="X19" s="20" t="n">
        <v>12</v>
      </c>
      <c r="Y19" s="20" t="n">
        <v>12</v>
      </c>
      <c r="Z19" s="20" t="n">
        <v>12</v>
      </c>
      <c r="AA19" s="20" t="n">
        <v>12</v>
      </c>
      <c r="AB19" s="20" t="n">
        <v>12</v>
      </c>
      <c r="AC19" s="20" t="n">
        <v>12</v>
      </c>
      <c r="AD19" s="20" t="n">
        <v>12</v>
      </c>
      <c r="AE19" s="20" t="n">
        <v>12</v>
      </c>
      <c r="AF19" s="20" t="n">
        <v>12</v>
      </c>
      <c r="AG19" s="20" t="n">
        <v>12</v>
      </c>
    </row>
    <row r="20" customFormat="false" ht="15.75" hidden="false" customHeight="true" outlineLevel="0" collapsed="false">
      <c r="B20" s="12"/>
      <c r="C20" s="12"/>
      <c r="D20" s="12"/>
      <c r="E20" s="17"/>
      <c r="F20" s="19" t="s">
        <v>35</v>
      </c>
      <c r="G20" s="20" t="n">
        <v>12</v>
      </c>
      <c r="H20" s="20" t="n">
        <v>12</v>
      </c>
      <c r="I20" s="20" t="n">
        <v>12</v>
      </c>
      <c r="J20" s="20" t="n">
        <v>12</v>
      </c>
      <c r="K20" s="20" t="n">
        <v>12</v>
      </c>
      <c r="L20" s="20" t="n">
        <v>12</v>
      </c>
      <c r="M20" s="20" t="n">
        <v>12</v>
      </c>
      <c r="N20" s="20" t="n">
        <v>12</v>
      </c>
      <c r="O20" s="20" t="n">
        <v>12</v>
      </c>
      <c r="P20" s="20" t="n">
        <v>12</v>
      </c>
      <c r="Q20" s="20" t="n">
        <v>12</v>
      </c>
      <c r="R20" s="20" t="n">
        <v>12</v>
      </c>
      <c r="S20" s="20" t="n">
        <v>12</v>
      </c>
      <c r="T20" s="20" t="n">
        <v>12</v>
      </c>
      <c r="U20" s="18"/>
      <c r="V20" s="20" t="n">
        <v>12</v>
      </c>
      <c r="W20" s="20" t="n">
        <v>12</v>
      </c>
      <c r="X20" s="20" t="n">
        <v>12</v>
      </c>
      <c r="Y20" s="20" t="n">
        <v>12</v>
      </c>
      <c r="Z20" s="20" t="n">
        <v>12</v>
      </c>
      <c r="AA20" s="20" t="n">
        <v>12</v>
      </c>
      <c r="AB20" s="20" t="n">
        <v>12</v>
      </c>
      <c r="AC20" s="20" t="n">
        <v>12</v>
      </c>
      <c r="AD20" s="20" t="n">
        <v>12</v>
      </c>
      <c r="AE20" s="20" t="n">
        <v>12</v>
      </c>
      <c r="AF20" s="20" t="n">
        <v>12</v>
      </c>
      <c r="AG20" s="20" t="n">
        <v>12</v>
      </c>
    </row>
    <row r="21" customFormat="false" ht="15.75" hidden="false" customHeight="true" outlineLevel="0" collapsed="false">
      <c r="B21" s="24" t="s">
        <v>58</v>
      </c>
      <c r="C21" s="24"/>
      <c r="D21" s="24"/>
      <c r="E21" s="17"/>
      <c r="F21" s="19" t="s">
        <v>36</v>
      </c>
      <c r="G21" s="20" t="n">
        <v>7</v>
      </c>
      <c r="H21" s="20" t="n">
        <v>7</v>
      </c>
      <c r="I21" s="20" t="n">
        <v>7</v>
      </c>
      <c r="J21" s="20" t="n">
        <v>7</v>
      </c>
      <c r="K21" s="20" t="n">
        <v>7</v>
      </c>
      <c r="L21" s="20" t="n">
        <v>7</v>
      </c>
      <c r="M21" s="20" t="n">
        <v>7</v>
      </c>
      <c r="N21" s="20" t="n">
        <v>7</v>
      </c>
      <c r="O21" s="20" t="n">
        <v>7</v>
      </c>
      <c r="P21" s="20" t="n">
        <v>7</v>
      </c>
      <c r="Q21" s="20" t="n">
        <v>7</v>
      </c>
      <c r="R21" s="20" t="n">
        <v>7</v>
      </c>
      <c r="S21" s="20" t="n">
        <v>12</v>
      </c>
      <c r="T21" s="20" t="n">
        <v>7</v>
      </c>
      <c r="U21" s="20" t="n">
        <v>7</v>
      </c>
      <c r="V21" s="18"/>
      <c r="W21" s="20" t="n">
        <v>7</v>
      </c>
      <c r="X21" s="20" t="n">
        <v>7</v>
      </c>
      <c r="Y21" s="20" t="n">
        <v>7</v>
      </c>
      <c r="Z21" s="20" t="n">
        <v>12</v>
      </c>
      <c r="AA21" s="20" t="n">
        <v>12</v>
      </c>
      <c r="AB21" s="20" t="n">
        <v>7</v>
      </c>
      <c r="AC21" s="20" t="n">
        <v>7</v>
      </c>
      <c r="AD21" s="20" t="n">
        <v>12</v>
      </c>
      <c r="AE21" s="20" t="n">
        <v>12</v>
      </c>
      <c r="AF21" s="20" t="n">
        <v>7</v>
      </c>
      <c r="AG21" s="20" t="n">
        <v>7</v>
      </c>
    </row>
    <row r="22" customFormat="false" ht="15.75" hidden="false" customHeight="true" outlineLevel="0" collapsed="false">
      <c r="B22" s="25" t="s">
        <v>59</v>
      </c>
      <c r="C22" s="25"/>
      <c r="D22" s="25"/>
      <c r="E22" s="17"/>
      <c r="F22" s="19" t="s">
        <v>37</v>
      </c>
      <c r="G22" s="20" t="n">
        <v>12</v>
      </c>
      <c r="H22" s="20" t="n">
        <v>12</v>
      </c>
      <c r="I22" s="20" t="n">
        <v>12</v>
      </c>
      <c r="J22" s="20" t="n">
        <v>12</v>
      </c>
      <c r="K22" s="20" t="n">
        <v>12</v>
      </c>
      <c r="L22" s="20" t="n">
        <v>12</v>
      </c>
      <c r="M22" s="20" t="n">
        <v>12</v>
      </c>
      <c r="N22" s="20" t="n">
        <v>12</v>
      </c>
      <c r="O22" s="20" t="n">
        <v>12</v>
      </c>
      <c r="P22" s="20" t="n">
        <v>12</v>
      </c>
      <c r="Q22" s="20" t="n">
        <v>12</v>
      </c>
      <c r="R22" s="20" t="n">
        <v>12</v>
      </c>
      <c r="S22" s="20" t="n">
        <v>12</v>
      </c>
      <c r="T22" s="20" t="n">
        <v>12</v>
      </c>
      <c r="U22" s="20" t="n">
        <v>12</v>
      </c>
      <c r="V22" s="20" t="n">
        <v>12</v>
      </c>
      <c r="W22" s="18"/>
      <c r="X22" s="20" t="n">
        <v>12</v>
      </c>
      <c r="Y22" s="20" t="n">
        <v>12</v>
      </c>
      <c r="Z22" s="20" t="n">
        <v>12</v>
      </c>
      <c r="AA22" s="20" t="n">
        <v>12</v>
      </c>
      <c r="AB22" s="20" t="n">
        <v>12</v>
      </c>
      <c r="AC22" s="20" t="n">
        <v>12</v>
      </c>
      <c r="AD22" s="20" t="n">
        <v>12</v>
      </c>
      <c r="AE22" s="20" t="n">
        <v>12</v>
      </c>
      <c r="AF22" s="20" t="n">
        <v>12</v>
      </c>
      <c r="AG22" s="20" t="n">
        <v>12</v>
      </c>
    </row>
    <row r="23" customFormat="false" ht="15.75" hidden="false" customHeight="true" outlineLevel="0" collapsed="false">
      <c r="B23" s="28" t="str">
        <f aca="false">CONCATENATE("Valor do ICMS Inter = ",DOLLAR(SUM(D5+D8+D9+D7-D10))," * (",D11,")")</f>
        <v>Valor do ICMS Inter = R$ 400,00 * (0,12)</v>
      </c>
      <c r="C23" s="28"/>
      <c r="D23" s="28"/>
      <c r="E23" s="17"/>
      <c r="F23" s="19" t="s">
        <v>38</v>
      </c>
      <c r="G23" s="20" t="n">
        <v>12</v>
      </c>
      <c r="H23" s="20" t="n">
        <v>12</v>
      </c>
      <c r="I23" s="20" t="n">
        <v>12</v>
      </c>
      <c r="J23" s="20" t="n">
        <v>12</v>
      </c>
      <c r="K23" s="20" t="n">
        <v>12</v>
      </c>
      <c r="L23" s="20" t="n">
        <v>12</v>
      </c>
      <c r="M23" s="20" t="n">
        <v>12</v>
      </c>
      <c r="N23" s="20" t="n">
        <v>12</v>
      </c>
      <c r="O23" s="20" t="n">
        <v>12</v>
      </c>
      <c r="P23" s="20" t="n">
        <v>12</v>
      </c>
      <c r="Q23" s="20" t="n">
        <v>12</v>
      </c>
      <c r="R23" s="20" t="n">
        <v>12</v>
      </c>
      <c r="S23" s="20" t="n">
        <v>12</v>
      </c>
      <c r="T23" s="20" t="n">
        <v>12</v>
      </c>
      <c r="U23" s="20" t="n">
        <v>12</v>
      </c>
      <c r="V23" s="20" t="n">
        <v>12</v>
      </c>
      <c r="W23" s="20" t="n">
        <v>12</v>
      </c>
      <c r="X23" s="18"/>
      <c r="Y23" s="20" t="n">
        <v>12</v>
      </c>
      <c r="Z23" s="20" t="n">
        <v>12</v>
      </c>
      <c r="AA23" s="20" t="n">
        <v>12</v>
      </c>
      <c r="AB23" s="20" t="n">
        <v>12</v>
      </c>
      <c r="AC23" s="20" t="n">
        <v>12</v>
      </c>
      <c r="AD23" s="20" t="n">
        <v>12</v>
      </c>
      <c r="AE23" s="20" t="n">
        <v>12</v>
      </c>
      <c r="AF23" s="20" t="n">
        <v>12</v>
      </c>
      <c r="AG23" s="20" t="n">
        <v>12</v>
      </c>
    </row>
    <row r="24" customFormat="false" ht="15.75" hidden="false" customHeight="true" outlineLevel="0" collapsed="false">
      <c r="B24" s="29" t="str">
        <f aca="false">CONCATENATE("Valor do ICMS Inter = ",DOLLAR(SUM((D5+D8+D9+D7-D10)*D11)))</f>
        <v>Valor do ICMS Inter = R$ 48,00</v>
      </c>
      <c r="C24" s="29"/>
      <c r="D24" s="29"/>
      <c r="E24" s="17"/>
      <c r="F24" s="19" t="s">
        <v>39</v>
      </c>
      <c r="G24" s="20" t="n">
        <v>12</v>
      </c>
      <c r="H24" s="20" t="n">
        <v>12</v>
      </c>
      <c r="I24" s="20" t="n">
        <v>12</v>
      </c>
      <c r="J24" s="20" t="n">
        <v>12</v>
      </c>
      <c r="K24" s="20" t="n">
        <v>12</v>
      </c>
      <c r="L24" s="20" t="n">
        <v>12</v>
      </c>
      <c r="M24" s="20" t="n">
        <v>12</v>
      </c>
      <c r="N24" s="20" t="n">
        <v>12</v>
      </c>
      <c r="O24" s="20" t="n">
        <v>12</v>
      </c>
      <c r="P24" s="20" t="n">
        <v>12</v>
      </c>
      <c r="Q24" s="20" t="n">
        <v>12</v>
      </c>
      <c r="R24" s="20" t="n">
        <v>12</v>
      </c>
      <c r="S24" s="20" t="n">
        <v>12</v>
      </c>
      <c r="T24" s="20" t="n">
        <v>12</v>
      </c>
      <c r="U24" s="20" t="n">
        <v>12</v>
      </c>
      <c r="V24" s="20" t="n">
        <v>12</v>
      </c>
      <c r="W24" s="20" t="n">
        <v>12</v>
      </c>
      <c r="X24" s="20" t="n">
        <v>12</v>
      </c>
      <c r="Y24" s="18"/>
      <c r="Z24" s="20" t="n">
        <v>12</v>
      </c>
      <c r="AA24" s="20" t="n">
        <v>12</v>
      </c>
      <c r="AB24" s="20" t="n">
        <v>12</v>
      </c>
      <c r="AC24" s="20" t="n">
        <v>12</v>
      </c>
      <c r="AD24" s="20" t="n">
        <v>12</v>
      </c>
      <c r="AE24" s="20" t="n">
        <v>12</v>
      </c>
      <c r="AF24" s="20" t="n">
        <v>12</v>
      </c>
      <c r="AG24" s="20" t="n">
        <v>12</v>
      </c>
    </row>
    <row r="25" customFormat="false" ht="15.75" hidden="false" customHeight="true" outlineLevel="0" collapsed="false">
      <c r="B25" s="12"/>
      <c r="C25" s="12"/>
      <c r="D25" s="12"/>
      <c r="E25" s="17"/>
      <c r="F25" s="19" t="s">
        <v>40</v>
      </c>
      <c r="G25" s="20" t="n">
        <v>7</v>
      </c>
      <c r="H25" s="20" t="n">
        <v>7</v>
      </c>
      <c r="I25" s="20" t="n">
        <v>7</v>
      </c>
      <c r="J25" s="20" t="n">
        <v>7</v>
      </c>
      <c r="K25" s="20" t="n">
        <v>7</v>
      </c>
      <c r="L25" s="20" t="n">
        <v>7</v>
      </c>
      <c r="M25" s="20" t="n">
        <v>7</v>
      </c>
      <c r="N25" s="20" t="n">
        <v>7</v>
      </c>
      <c r="O25" s="20" t="n">
        <v>7</v>
      </c>
      <c r="P25" s="20" t="n">
        <v>7</v>
      </c>
      <c r="Q25" s="20" t="n">
        <v>7</v>
      </c>
      <c r="R25" s="20" t="n">
        <v>7</v>
      </c>
      <c r="S25" s="20" t="n">
        <v>12</v>
      </c>
      <c r="T25" s="20" t="n">
        <v>7</v>
      </c>
      <c r="U25" s="20" t="n">
        <v>7</v>
      </c>
      <c r="V25" s="20" t="n">
        <v>12</v>
      </c>
      <c r="W25" s="20" t="n">
        <v>7</v>
      </c>
      <c r="X25" s="20" t="n">
        <v>7</v>
      </c>
      <c r="Y25" s="20" t="n">
        <v>7</v>
      </c>
      <c r="Z25" s="18"/>
      <c r="AA25" s="20" t="n">
        <v>12</v>
      </c>
      <c r="AB25" s="20" t="n">
        <v>7</v>
      </c>
      <c r="AC25" s="20" t="n">
        <v>7</v>
      </c>
      <c r="AD25" s="20" t="n">
        <v>12</v>
      </c>
      <c r="AE25" s="20" t="n">
        <v>12</v>
      </c>
      <c r="AF25" s="20" t="n">
        <v>7</v>
      </c>
      <c r="AG25" s="20" t="n">
        <v>7</v>
      </c>
    </row>
    <row r="26" customFormat="false" ht="15.75" hidden="false" customHeight="true" outlineLevel="0" collapsed="false">
      <c r="B26" s="24" t="s">
        <v>60</v>
      </c>
      <c r="C26" s="24"/>
      <c r="D26" s="24"/>
      <c r="E26" s="17"/>
      <c r="F26" s="19" t="s">
        <v>41</v>
      </c>
      <c r="G26" s="20" t="n">
        <v>7</v>
      </c>
      <c r="H26" s="20" t="n">
        <v>7</v>
      </c>
      <c r="I26" s="20" t="n">
        <v>7</v>
      </c>
      <c r="J26" s="20" t="n">
        <v>7</v>
      </c>
      <c r="K26" s="20" t="n">
        <v>7</v>
      </c>
      <c r="L26" s="20" t="n">
        <v>7</v>
      </c>
      <c r="M26" s="20" t="n">
        <v>7</v>
      </c>
      <c r="N26" s="20" t="n">
        <v>7</v>
      </c>
      <c r="O26" s="20" t="n">
        <v>7</v>
      </c>
      <c r="P26" s="20" t="n">
        <v>7</v>
      </c>
      <c r="Q26" s="20" t="n">
        <v>7</v>
      </c>
      <c r="R26" s="20" t="n">
        <v>7</v>
      </c>
      <c r="S26" s="20" t="n">
        <v>12</v>
      </c>
      <c r="T26" s="20" t="n">
        <v>7</v>
      </c>
      <c r="U26" s="20" t="n">
        <v>7</v>
      </c>
      <c r="V26" s="20" t="n">
        <v>12</v>
      </c>
      <c r="W26" s="20" t="n">
        <v>7</v>
      </c>
      <c r="X26" s="20" t="n">
        <v>7</v>
      </c>
      <c r="Y26" s="20" t="n">
        <v>7</v>
      </c>
      <c r="Z26" s="20" t="n">
        <v>12</v>
      </c>
      <c r="AA26" s="18"/>
      <c r="AB26" s="20" t="n">
        <v>7</v>
      </c>
      <c r="AC26" s="20" t="n">
        <v>7</v>
      </c>
      <c r="AD26" s="20" t="n">
        <v>12</v>
      </c>
      <c r="AE26" s="20" t="n">
        <v>12</v>
      </c>
      <c r="AF26" s="20" t="n">
        <v>7</v>
      </c>
      <c r="AG26" s="20" t="n">
        <v>7</v>
      </c>
    </row>
    <row r="27" customFormat="false" ht="15.75" hidden="false" customHeight="true" outlineLevel="0" collapsed="false">
      <c r="B27" s="25" t="s">
        <v>61</v>
      </c>
      <c r="C27" s="25"/>
      <c r="D27" s="25"/>
      <c r="E27" s="17"/>
      <c r="F27" s="19" t="s">
        <v>42</v>
      </c>
      <c r="G27" s="20" t="n">
        <v>12</v>
      </c>
      <c r="H27" s="20" t="n">
        <v>12</v>
      </c>
      <c r="I27" s="20" t="n">
        <v>12</v>
      </c>
      <c r="J27" s="20" t="n">
        <v>12</v>
      </c>
      <c r="K27" s="20" t="n">
        <v>12</v>
      </c>
      <c r="L27" s="20" t="n">
        <v>12</v>
      </c>
      <c r="M27" s="20" t="n">
        <v>12</v>
      </c>
      <c r="N27" s="20" t="n">
        <v>12</v>
      </c>
      <c r="O27" s="20" t="n">
        <v>12</v>
      </c>
      <c r="P27" s="20" t="n">
        <v>12</v>
      </c>
      <c r="Q27" s="20" t="n">
        <v>12</v>
      </c>
      <c r="R27" s="20" t="n">
        <v>12</v>
      </c>
      <c r="S27" s="20" t="n">
        <v>12</v>
      </c>
      <c r="T27" s="20" t="n">
        <v>12</v>
      </c>
      <c r="U27" s="20" t="n">
        <v>12</v>
      </c>
      <c r="V27" s="20" t="n">
        <v>12</v>
      </c>
      <c r="W27" s="20" t="n">
        <v>12</v>
      </c>
      <c r="X27" s="20" t="n">
        <v>12</v>
      </c>
      <c r="Y27" s="20" t="n">
        <v>12</v>
      </c>
      <c r="Z27" s="20" t="n">
        <v>12</v>
      </c>
      <c r="AA27" s="20" t="n">
        <v>12</v>
      </c>
      <c r="AB27" s="18"/>
      <c r="AC27" s="20" t="n">
        <v>12</v>
      </c>
      <c r="AD27" s="20" t="n">
        <v>12</v>
      </c>
      <c r="AE27" s="20" t="n">
        <v>12</v>
      </c>
      <c r="AF27" s="20" t="n">
        <v>12</v>
      </c>
      <c r="AG27" s="20" t="n">
        <v>12</v>
      </c>
    </row>
    <row r="28" customFormat="false" ht="15.75" hidden="false" customHeight="true" outlineLevel="0" collapsed="false">
      <c r="B28" s="26" t="str">
        <f aca="false">CONCATENATE("Base do ICMS ST = (",DOLLAR(D5)," + ",DOLLAR(D6)," + ",DOLLAR(D8)," + ",DOLLAR(D9)," + ",DOLLAR(D7)," - ",DOLLAR(D10),") * (1 + (",D13,"))")</f>
        <v>Base do ICMS ST = (R$ 400,00 + R$ 0,00 + R$ 0,00 + R$ 0,00 + R$ 0,00 - R$ 0,00) * (1 + (0,4))</v>
      </c>
      <c r="C28" s="26"/>
      <c r="D28" s="26"/>
      <c r="E28" s="17"/>
      <c r="F28" s="19" t="s">
        <v>43</v>
      </c>
      <c r="G28" s="20" t="n">
        <v>12</v>
      </c>
      <c r="H28" s="20" t="n">
        <v>12</v>
      </c>
      <c r="I28" s="20" t="n">
        <v>12</v>
      </c>
      <c r="J28" s="20" t="n">
        <v>12</v>
      </c>
      <c r="K28" s="20" t="n">
        <v>12</v>
      </c>
      <c r="L28" s="20" t="n">
        <v>12</v>
      </c>
      <c r="M28" s="20" t="n">
        <v>12</v>
      </c>
      <c r="N28" s="20" t="n">
        <v>12</v>
      </c>
      <c r="O28" s="20" t="n">
        <v>12</v>
      </c>
      <c r="P28" s="20" t="n">
        <v>12</v>
      </c>
      <c r="Q28" s="20" t="n">
        <v>12</v>
      </c>
      <c r="R28" s="20" t="n">
        <v>12</v>
      </c>
      <c r="S28" s="20" t="n">
        <v>12</v>
      </c>
      <c r="T28" s="20" t="n">
        <v>12</v>
      </c>
      <c r="U28" s="20" t="n">
        <v>12</v>
      </c>
      <c r="V28" s="20" t="n">
        <v>12</v>
      </c>
      <c r="W28" s="20" t="n">
        <v>12</v>
      </c>
      <c r="X28" s="20" t="n">
        <v>12</v>
      </c>
      <c r="Y28" s="20" t="n">
        <v>12</v>
      </c>
      <c r="Z28" s="20" t="n">
        <v>12</v>
      </c>
      <c r="AA28" s="20" t="n">
        <v>12</v>
      </c>
      <c r="AB28" s="20" t="n">
        <v>12</v>
      </c>
      <c r="AC28" s="18"/>
      <c r="AD28" s="20" t="n">
        <v>12</v>
      </c>
      <c r="AE28" s="20" t="n">
        <v>12</v>
      </c>
      <c r="AF28" s="20" t="n">
        <v>12</v>
      </c>
      <c r="AG28" s="20" t="n">
        <v>12</v>
      </c>
    </row>
    <row r="29" customFormat="false" ht="15.75" hidden="false" customHeight="true" outlineLevel="0" collapsed="false">
      <c r="B29" s="26" t="str">
        <f aca="false">CONCATENATE("Base do ICMS ST = (",DOLLAR(SUM(D5+D6+D8+D9+D7-D10))," * ",DOLLAR(SUM(1+D13)),")")</f>
        <v>Base do ICMS ST = (R$ 400,00 * R$ 1,40)</v>
      </c>
      <c r="C29" s="26"/>
      <c r="D29" s="26"/>
      <c r="E29" s="17"/>
      <c r="F29" s="19" t="s">
        <v>44</v>
      </c>
      <c r="G29" s="20" t="n">
        <v>7</v>
      </c>
      <c r="H29" s="20" t="n">
        <v>7</v>
      </c>
      <c r="I29" s="20" t="n">
        <v>7</v>
      </c>
      <c r="J29" s="20" t="n">
        <v>7</v>
      </c>
      <c r="K29" s="20" t="n">
        <v>7</v>
      </c>
      <c r="L29" s="20" t="n">
        <v>7</v>
      </c>
      <c r="M29" s="20" t="n">
        <v>7</v>
      </c>
      <c r="N29" s="20" t="n">
        <v>7</v>
      </c>
      <c r="O29" s="20" t="n">
        <v>7</v>
      </c>
      <c r="P29" s="20" t="n">
        <v>7</v>
      </c>
      <c r="Q29" s="20" t="n">
        <v>7</v>
      </c>
      <c r="R29" s="20" t="n">
        <v>7</v>
      </c>
      <c r="S29" s="20" t="n">
        <v>12</v>
      </c>
      <c r="T29" s="20" t="n">
        <v>7</v>
      </c>
      <c r="U29" s="20" t="n">
        <v>7</v>
      </c>
      <c r="V29" s="20" t="n">
        <v>12</v>
      </c>
      <c r="W29" s="20" t="n">
        <v>7</v>
      </c>
      <c r="X29" s="20" t="n">
        <v>7</v>
      </c>
      <c r="Y29" s="20" t="n">
        <v>7</v>
      </c>
      <c r="Z29" s="20" t="n">
        <v>12</v>
      </c>
      <c r="AA29" s="20" t="n">
        <v>12</v>
      </c>
      <c r="AB29" s="20" t="n">
        <v>7</v>
      </c>
      <c r="AC29" s="20" t="n">
        <v>7</v>
      </c>
      <c r="AD29" s="18"/>
      <c r="AE29" s="20" t="n">
        <v>12</v>
      </c>
      <c r="AF29" s="20" t="n">
        <v>7</v>
      </c>
      <c r="AG29" s="20" t="n">
        <v>7</v>
      </c>
    </row>
    <row r="30" customFormat="false" ht="15.75" hidden="false" customHeight="true" outlineLevel="0" collapsed="false">
      <c r="B30" s="27" t="str">
        <f aca="false">CONCATENATE("Base do ICMS ST = ",DOLLAR(SUM((D5+D6+D8+D9+D7-D10)*(1+D13))))</f>
        <v>Base do ICMS ST = R$ 560,00</v>
      </c>
      <c r="C30" s="27"/>
      <c r="D30" s="27"/>
      <c r="E30" s="17"/>
      <c r="F30" s="19" t="s">
        <v>17</v>
      </c>
      <c r="G30" s="20" t="n">
        <v>7</v>
      </c>
      <c r="H30" s="20" t="n">
        <v>7</v>
      </c>
      <c r="I30" s="20" t="n">
        <v>7</v>
      </c>
      <c r="J30" s="20" t="n">
        <v>7</v>
      </c>
      <c r="K30" s="20" t="n">
        <v>7</v>
      </c>
      <c r="L30" s="20" t="n">
        <v>7</v>
      </c>
      <c r="M30" s="20" t="n">
        <v>7</v>
      </c>
      <c r="N30" s="20" t="n">
        <v>7</v>
      </c>
      <c r="O30" s="20" t="n">
        <v>7</v>
      </c>
      <c r="P30" s="20" t="n">
        <v>7</v>
      </c>
      <c r="Q30" s="20" t="n">
        <v>7</v>
      </c>
      <c r="R30" s="20" t="n">
        <v>7</v>
      </c>
      <c r="S30" s="20" t="n">
        <v>12</v>
      </c>
      <c r="T30" s="20" t="n">
        <v>7</v>
      </c>
      <c r="U30" s="20" t="n">
        <v>7</v>
      </c>
      <c r="V30" s="20" t="n">
        <v>12</v>
      </c>
      <c r="W30" s="20" t="n">
        <v>7</v>
      </c>
      <c r="X30" s="20" t="n">
        <v>7</v>
      </c>
      <c r="Y30" s="20" t="n">
        <v>7</v>
      </c>
      <c r="Z30" s="20" t="n">
        <v>12</v>
      </c>
      <c r="AA30" s="20" t="n">
        <v>12</v>
      </c>
      <c r="AB30" s="20" t="n">
        <v>7</v>
      </c>
      <c r="AC30" s="20" t="n">
        <v>7</v>
      </c>
      <c r="AD30" s="20" t="n">
        <v>12</v>
      </c>
      <c r="AE30" s="18"/>
      <c r="AF30" s="20" t="n">
        <v>7</v>
      </c>
      <c r="AG30" s="20" t="n">
        <v>7</v>
      </c>
    </row>
    <row r="31" customFormat="false" ht="15.75" hidden="false" customHeight="true" outlineLevel="0" collapsed="false">
      <c r="B31" s="12"/>
      <c r="C31" s="12"/>
      <c r="D31" s="12"/>
      <c r="E31" s="17"/>
      <c r="F31" s="19" t="s">
        <v>45</v>
      </c>
      <c r="G31" s="20" t="n">
        <v>12</v>
      </c>
      <c r="H31" s="20" t="n">
        <v>12</v>
      </c>
      <c r="I31" s="20" t="n">
        <v>12</v>
      </c>
      <c r="J31" s="20" t="n">
        <v>12</v>
      </c>
      <c r="K31" s="20" t="n">
        <v>12</v>
      </c>
      <c r="L31" s="20" t="n">
        <v>12</v>
      </c>
      <c r="M31" s="20" t="n">
        <v>12</v>
      </c>
      <c r="N31" s="20" t="n">
        <v>12</v>
      </c>
      <c r="O31" s="20" t="n">
        <v>12</v>
      </c>
      <c r="P31" s="20" t="n">
        <v>12</v>
      </c>
      <c r="Q31" s="20" t="n">
        <v>12</v>
      </c>
      <c r="R31" s="20" t="n">
        <v>12</v>
      </c>
      <c r="S31" s="20" t="n">
        <v>12</v>
      </c>
      <c r="T31" s="20" t="n">
        <v>12</v>
      </c>
      <c r="U31" s="20" t="n">
        <v>12</v>
      </c>
      <c r="V31" s="20" t="n">
        <v>12</v>
      </c>
      <c r="W31" s="20" t="n">
        <v>12</v>
      </c>
      <c r="X31" s="20" t="n">
        <v>12</v>
      </c>
      <c r="Y31" s="20" t="n">
        <v>12</v>
      </c>
      <c r="Z31" s="20" t="n">
        <v>12</v>
      </c>
      <c r="AA31" s="20" t="n">
        <v>12</v>
      </c>
      <c r="AB31" s="20" t="n">
        <v>12</v>
      </c>
      <c r="AC31" s="20" t="n">
        <v>12</v>
      </c>
      <c r="AD31" s="20" t="n">
        <v>12</v>
      </c>
      <c r="AE31" s="20" t="n">
        <v>12</v>
      </c>
      <c r="AF31" s="18"/>
      <c r="AG31" s="20" t="n">
        <v>12</v>
      </c>
    </row>
    <row r="32" customFormat="false" ht="15.75" hidden="false" customHeight="true" outlineLevel="0" collapsed="false">
      <c r="B32" s="24" t="s">
        <v>62</v>
      </c>
      <c r="C32" s="24"/>
      <c r="D32" s="24"/>
      <c r="E32" s="17"/>
      <c r="F32" s="19" t="s">
        <v>46</v>
      </c>
      <c r="G32" s="20" t="n">
        <v>12</v>
      </c>
      <c r="H32" s="20" t="n">
        <v>12</v>
      </c>
      <c r="I32" s="20" t="n">
        <v>12</v>
      </c>
      <c r="J32" s="20" t="n">
        <v>12</v>
      </c>
      <c r="K32" s="20" t="n">
        <v>12</v>
      </c>
      <c r="L32" s="20" t="n">
        <v>12</v>
      </c>
      <c r="M32" s="20" t="n">
        <v>12</v>
      </c>
      <c r="N32" s="20" t="n">
        <v>12</v>
      </c>
      <c r="O32" s="20" t="n">
        <v>12</v>
      </c>
      <c r="P32" s="20" t="n">
        <v>12</v>
      </c>
      <c r="Q32" s="20" t="n">
        <v>12</v>
      </c>
      <c r="R32" s="20" t="n">
        <v>12</v>
      </c>
      <c r="S32" s="20" t="n">
        <v>12</v>
      </c>
      <c r="T32" s="20" t="n">
        <v>12</v>
      </c>
      <c r="U32" s="20" t="n">
        <v>12</v>
      </c>
      <c r="V32" s="20" t="n">
        <v>12</v>
      </c>
      <c r="W32" s="20" t="n">
        <v>12</v>
      </c>
      <c r="X32" s="20" t="n">
        <v>12</v>
      </c>
      <c r="Y32" s="20" t="n">
        <v>12</v>
      </c>
      <c r="Z32" s="20" t="n">
        <v>12</v>
      </c>
      <c r="AA32" s="20" t="n">
        <v>12</v>
      </c>
      <c r="AB32" s="20" t="n">
        <v>12</v>
      </c>
      <c r="AC32" s="20" t="n">
        <v>12</v>
      </c>
      <c r="AD32" s="20" t="n">
        <v>12</v>
      </c>
      <c r="AE32" s="20" t="n">
        <v>12</v>
      </c>
      <c r="AF32" s="20" t="n">
        <v>12</v>
      </c>
      <c r="AG32" s="18"/>
    </row>
    <row r="33" customFormat="false" ht="15.75" hidden="false" customHeight="true" outlineLevel="0" collapsed="false">
      <c r="B33" s="25" t="s">
        <v>63</v>
      </c>
      <c r="C33" s="25"/>
      <c r="D33" s="25"/>
    </row>
    <row r="34" customFormat="false" ht="15.75" hidden="false" customHeight="true" outlineLevel="0" collapsed="false">
      <c r="B34" s="30" t="str">
        <f aca="false">CONCATENATE("Valor do ICMS ST = (",DOLLAR(SUM((D5+D6+D8+D9+D7-D10)*(1+D13)))," * (",D12,")) - ",DOLLAR(SUM((D5+D8+D9+D7-D10)*D11)))</f>
        <v>Valor do ICMS ST = (R$ 560,00 * (0,18)) - R$ 48,00</v>
      </c>
      <c r="C34" s="30"/>
      <c r="D34" s="30"/>
    </row>
    <row r="35" customFormat="false" ht="15.75" hidden="false" customHeight="true" outlineLevel="0" collapsed="false">
      <c r="B35" s="30" t="str">
        <f aca="false">CONCATENATE("Valor do ICMS ST = ",DOLLAR(SUM(((D5+D6+D8+D9+D7-D10)*(1+D13))*D12))," - ",DOLLAR(SUM((D5+D8+D9+D7-D10)*D11)))</f>
        <v>Valor do ICMS ST = R$ 100,80 - R$ 48,00</v>
      </c>
      <c r="C35" s="30"/>
      <c r="D35" s="30"/>
    </row>
    <row r="36" customFormat="false" ht="15.75" hidden="false" customHeight="true" outlineLevel="0" collapsed="false">
      <c r="B36" s="31" t="str">
        <f aca="false">CONCATENATE("Valor do ICMS ST = ",DOLLAR(SUM(((D5+D6+D8+D9+D7-D10)*(1+D13))*D12)-(D5+D8+D9+D7-D10)*D11))</f>
        <v>Valor do ICMS ST = R$ 52,80</v>
      </c>
      <c r="C36" s="31"/>
      <c r="D36" s="31"/>
    </row>
    <row r="38" customFormat="false" ht="15.75" hidden="false" customHeight="true" outlineLevel="0" collapsed="false">
      <c r="B38" s="32" t="s">
        <v>13</v>
      </c>
      <c r="C38" s="32"/>
      <c r="D38" s="32"/>
    </row>
  </sheetData>
  <mergeCells count="25">
    <mergeCell ref="B1:D1"/>
    <mergeCell ref="B2:D2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8:D38"/>
  </mergeCells>
  <dataValidations count="1">
    <dataValidation allowBlank="true" operator="between" showDropDown="false" showErrorMessage="false" showInputMessage="false" sqref="D3:D4" type="list">
      <formula1>"AC,AL,AP,AM,BA,CE,DF,ES,GO,MA,MT,MS,MG,PA,PB,PR,PE,PI,RJ,RN,RS,RO,RR,SC,SP,SE,TO"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2017-10-19T18:00:42Z</dcterms:modified>
  <cp:revision>3</cp:revision>
  <dc:subject/>
  <dc:title/>
</cp:coreProperties>
</file>