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msi\Desktop\inf\matura\2019CZ\"/>
    </mc:Choice>
  </mc:AlternateContent>
  <xr:revisionPtr revIDLastSave="0" documentId="13_ncr:1_{8CE34F4D-2530-40F0-8A80-8674BA31932D}" xr6:coauthVersionLast="44" xr6:coauthVersionMax="44" xr10:uidLastSave="{00000000-0000-0000-0000-000000000000}"/>
  <bookViews>
    <workbookView xWindow="-120" yWindow="-120" windowWidth="29040" windowHeight="15840" activeTab="1" xr2:uid="{3E6C1469-396F-4354-A3C2-80D8AE6B3021}"/>
  </bookViews>
  <sheets>
    <sheet name="cos jest zle" sheetId="3" r:id="rId1"/>
    <sheet name="proba2" sheetId="1" r:id="rId2"/>
  </sheets>
  <definedNames>
    <definedName name="DaneZewnętrzne_1" localSheetId="0" hidden="1">'cos jest zle'!$A$1:$B$184</definedName>
    <definedName name="DaneZewnętrzne_1" localSheetId="1" hidden="1">proba2!$D$6:$E$189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23" i="1" l="1"/>
  <c r="W24" i="1"/>
  <c r="W25" i="1"/>
  <c r="W26" i="1"/>
  <c r="W27" i="1"/>
  <c r="W22" i="1"/>
  <c r="V23" i="1"/>
  <c r="V24" i="1"/>
  <c r="V25" i="1"/>
  <c r="V26" i="1"/>
  <c r="V27" i="1"/>
  <c r="V22" i="1"/>
  <c r="G8" i="1"/>
  <c r="G179" i="1"/>
  <c r="G176" i="1"/>
  <c r="G174" i="1"/>
  <c r="G173" i="1"/>
  <c r="G170" i="1"/>
  <c r="G167" i="1"/>
  <c r="G165" i="1"/>
  <c r="G163" i="1"/>
  <c r="G160" i="1"/>
  <c r="G157" i="1"/>
  <c r="G156" i="1"/>
  <c r="G154" i="1"/>
  <c r="G153" i="1"/>
  <c r="G152" i="1"/>
  <c r="G145" i="1"/>
  <c r="G143" i="1"/>
  <c r="G141" i="1"/>
  <c r="G140" i="1"/>
  <c r="G125" i="1"/>
  <c r="G124" i="1"/>
  <c r="G122" i="1"/>
  <c r="G118" i="1"/>
  <c r="G116" i="1"/>
  <c r="G110" i="1"/>
  <c r="G109" i="1"/>
  <c r="G107" i="1"/>
  <c r="G106" i="1"/>
  <c r="G105" i="1"/>
  <c r="G104" i="1"/>
  <c r="G94" i="1"/>
  <c r="G93" i="1"/>
  <c r="G90" i="1"/>
  <c r="G89" i="1"/>
  <c r="G87" i="1"/>
  <c r="G86" i="1"/>
  <c r="G85" i="1"/>
  <c r="G80" i="1"/>
  <c r="G79" i="1"/>
  <c r="G76" i="1"/>
  <c r="G75" i="1"/>
  <c r="G74" i="1"/>
  <c r="G69" i="1"/>
  <c r="G68" i="1"/>
  <c r="G64" i="1"/>
  <c r="G60" i="1"/>
  <c r="G59" i="1"/>
  <c r="G58" i="1"/>
  <c r="G57" i="1"/>
  <c r="G56" i="1"/>
  <c r="G55" i="1"/>
  <c r="G54" i="1"/>
  <c r="G53" i="1"/>
  <c r="G52" i="1"/>
  <c r="G48" i="1"/>
  <c r="G46" i="1"/>
  <c r="G45" i="1"/>
  <c r="G41" i="1"/>
  <c r="G40" i="1"/>
  <c r="G39" i="1"/>
  <c r="G38" i="1"/>
  <c r="G37" i="1"/>
  <c r="G34" i="1"/>
  <c r="G33" i="1"/>
  <c r="G31" i="1"/>
  <c r="G30" i="1"/>
  <c r="G29" i="1"/>
  <c r="G28" i="1"/>
  <c r="G27" i="1"/>
  <c r="G26" i="1"/>
  <c r="G19" i="1"/>
  <c r="G18" i="1"/>
  <c r="G17" i="1"/>
  <c r="G16" i="1"/>
  <c r="G15" i="1"/>
  <c r="G14" i="1"/>
  <c r="G13" i="1"/>
  <c r="G10" i="1"/>
  <c r="G9" i="1"/>
  <c r="G7" i="1"/>
  <c r="H7" i="1" s="1"/>
  <c r="I7" i="1"/>
  <c r="J7" i="1" s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F7" i="1"/>
  <c r="K7" i="1" l="1"/>
  <c r="L7" i="1" s="1"/>
  <c r="J188" i="3"/>
  <c r="N185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2" i="3"/>
  <c r="M185" i="3" s="1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2" i="3"/>
  <c r="G3" i="3"/>
  <c r="H3" i="3" s="1"/>
  <c r="G37" i="3"/>
  <c r="H37" i="3" s="1"/>
  <c r="G6" i="3"/>
  <c r="H6" i="3" s="1"/>
  <c r="G4" i="3"/>
  <c r="H4" i="3" s="1"/>
  <c r="G5" i="3"/>
  <c r="H5" i="3" s="1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G29" i="3"/>
  <c r="H29" i="3" s="1"/>
  <c r="G30" i="3"/>
  <c r="H30" i="3" s="1"/>
  <c r="G31" i="3"/>
  <c r="H31" i="3" s="1"/>
  <c r="G32" i="3"/>
  <c r="H32" i="3" s="1"/>
  <c r="G33" i="3"/>
  <c r="H33" i="3" s="1"/>
  <c r="G34" i="3"/>
  <c r="H34" i="3" s="1"/>
  <c r="G35" i="3"/>
  <c r="H35" i="3" s="1"/>
  <c r="G36" i="3"/>
  <c r="H36" i="3" s="1"/>
  <c r="G38" i="3"/>
  <c r="H38" i="3" s="1"/>
  <c r="G39" i="3"/>
  <c r="H39" i="3" s="1"/>
  <c r="G40" i="3"/>
  <c r="H40" i="3" s="1"/>
  <c r="G41" i="3"/>
  <c r="H41" i="3" s="1"/>
  <c r="G42" i="3"/>
  <c r="H42" i="3" s="1"/>
  <c r="G43" i="3"/>
  <c r="H43" i="3" s="1"/>
  <c r="G44" i="3"/>
  <c r="H44" i="3" s="1"/>
  <c r="G45" i="3"/>
  <c r="H45" i="3" s="1"/>
  <c r="G46" i="3"/>
  <c r="H46" i="3" s="1"/>
  <c r="G47" i="3"/>
  <c r="H47" i="3" s="1"/>
  <c r="G48" i="3"/>
  <c r="H48" i="3" s="1"/>
  <c r="G49" i="3"/>
  <c r="H49" i="3" s="1"/>
  <c r="G50" i="3"/>
  <c r="H50" i="3" s="1"/>
  <c r="G51" i="3"/>
  <c r="H51" i="3" s="1"/>
  <c r="G52" i="3"/>
  <c r="H52" i="3" s="1"/>
  <c r="G53" i="3"/>
  <c r="H53" i="3" s="1"/>
  <c r="G54" i="3"/>
  <c r="H54" i="3" s="1"/>
  <c r="G55" i="3"/>
  <c r="H55" i="3" s="1"/>
  <c r="G56" i="3"/>
  <c r="H56" i="3" s="1"/>
  <c r="G57" i="3"/>
  <c r="H57" i="3" s="1"/>
  <c r="G58" i="3"/>
  <c r="H58" i="3" s="1"/>
  <c r="G59" i="3"/>
  <c r="H59" i="3" s="1"/>
  <c r="G60" i="3"/>
  <c r="H60" i="3" s="1"/>
  <c r="G61" i="3"/>
  <c r="H61" i="3" s="1"/>
  <c r="G62" i="3"/>
  <c r="H62" i="3" s="1"/>
  <c r="G63" i="3"/>
  <c r="H63" i="3" s="1"/>
  <c r="G64" i="3"/>
  <c r="H64" i="3" s="1"/>
  <c r="G65" i="3"/>
  <c r="H65" i="3" s="1"/>
  <c r="G66" i="3"/>
  <c r="H66" i="3" s="1"/>
  <c r="G67" i="3"/>
  <c r="H67" i="3" s="1"/>
  <c r="G68" i="3"/>
  <c r="H68" i="3" s="1"/>
  <c r="G69" i="3"/>
  <c r="H69" i="3" s="1"/>
  <c r="G70" i="3"/>
  <c r="H70" i="3" s="1"/>
  <c r="G71" i="3"/>
  <c r="H71" i="3" s="1"/>
  <c r="G72" i="3"/>
  <c r="H72" i="3" s="1"/>
  <c r="G73" i="3"/>
  <c r="H73" i="3" s="1"/>
  <c r="G74" i="3"/>
  <c r="H74" i="3" s="1"/>
  <c r="G75" i="3"/>
  <c r="H75" i="3" s="1"/>
  <c r="G76" i="3"/>
  <c r="H76" i="3" s="1"/>
  <c r="G77" i="3"/>
  <c r="H77" i="3" s="1"/>
  <c r="G78" i="3"/>
  <c r="H78" i="3" s="1"/>
  <c r="G79" i="3"/>
  <c r="H79" i="3" s="1"/>
  <c r="G80" i="3"/>
  <c r="H80" i="3" s="1"/>
  <c r="G81" i="3"/>
  <c r="H81" i="3" s="1"/>
  <c r="G82" i="3"/>
  <c r="H82" i="3" s="1"/>
  <c r="G83" i="3"/>
  <c r="H83" i="3" s="1"/>
  <c r="G84" i="3"/>
  <c r="H84" i="3" s="1"/>
  <c r="G85" i="3"/>
  <c r="H85" i="3" s="1"/>
  <c r="G86" i="3"/>
  <c r="H86" i="3" s="1"/>
  <c r="G87" i="3"/>
  <c r="H87" i="3" s="1"/>
  <c r="G88" i="3"/>
  <c r="H88" i="3" s="1"/>
  <c r="G89" i="3"/>
  <c r="H89" i="3" s="1"/>
  <c r="G90" i="3"/>
  <c r="H90" i="3" s="1"/>
  <c r="G91" i="3"/>
  <c r="H91" i="3" s="1"/>
  <c r="G92" i="3"/>
  <c r="H92" i="3" s="1"/>
  <c r="G93" i="3"/>
  <c r="H93" i="3" s="1"/>
  <c r="G94" i="3"/>
  <c r="H94" i="3" s="1"/>
  <c r="G95" i="3"/>
  <c r="H95" i="3" s="1"/>
  <c r="G96" i="3"/>
  <c r="H96" i="3" s="1"/>
  <c r="G97" i="3"/>
  <c r="H97" i="3" s="1"/>
  <c r="G98" i="3"/>
  <c r="H98" i="3" s="1"/>
  <c r="G99" i="3"/>
  <c r="H99" i="3" s="1"/>
  <c r="G100" i="3"/>
  <c r="H100" i="3" s="1"/>
  <c r="G101" i="3"/>
  <c r="H101" i="3" s="1"/>
  <c r="G102" i="3"/>
  <c r="H102" i="3" s="1"/>
  <c r="G103" i="3"/>
  <c r="H103" i="3" s="1"/>
  <c r="G104" i="3"/>
  <c r="H104" i="3" s="1"/>
  <c r="G105" i="3"/>
  <c r="H105" i="3" s="1"/>
  <c r="G106" i="3"/>
  <c r="H106" i="3" s="1"/>
  <c r="G107" i="3"/>
  <c r="H107" i="3" s="1"/>
  <c r="G108" i="3"/>
  <c r="H108" i="3" s="1"/>
  <c r="G109" i="3"/>
  <c r="H109" i="3" s="1"/>
  <c r="G110" i="3"/>
  <c r="H110" i="3" s="1"/>
  <c r="G111" i="3"/>
  <c r="H111" i="3" s="1"/>
  <c r="G112" i="3"/>
  <c r="H112" i="3" s="1"/>
  <c r="G113" i="3"/>
  <c r="H113" i="3" s="1"/>
  <c r="G114" i="3"/>
  <c r="H114" i="3" s="1"/>
  <c r="G115" i="3"/>
  <c r="H115" i="3" s="1"/>
  <c r="G116" i="3"/>
  <c r="H116" i="3" s="1"/>
  <c r="G117" i="3"/>
  <c r="H117" i="3" s="1"/>
  <c r="G118" i="3"/>
  <c r="H118" i="3" s="1"/>
  <c r="G119" i="3"/>
  <c r="H119" i="3" s="1"/>
  <c r="G120" i="3"/>
  <c r="H120" i="3" s="1"/>
  <c r="G121" i="3"/>
  <c r="H121" i="3" s="1"/>
  <c r="G122" i="3"/>
  <c r="H122" i="3" s="1"/>
  <c r="G123" i="3"/>
  <c r="H123" i="3" s="1"/>
  <c r="G124" i="3"/>
  <c r="H124" i="3" s="1"/>
  <c r="G125" i="3"/>
  <c r="H125" i="3" s="1"/>
  <c r="G126" i="3"/>
  <c r="H126" i="3" s="1"/>
  <c r="G127" i="3"/>
  <c r="H127" i="3" s="1"/>
  <c r="G128" i="3"/>
  <c r="H128" i="3" s="1"/>
  <c r="G129" i="3"/>
  <c r="H129" i="3" s="1"/>
  <c r="G130" i="3"/>
  <c r="H130" i="3" s="1"/>
  <c r="G131" i="3"/>
  <c r="H131" i="3" s="1"/>
  <c r="G132" i="3"/>
  <c r="H132" i="3" s="1"/>
  <c r="G133" i="3"/>
  <c r="H133" i="3" s="1"/>
  <c r="G134" i="3"/>
  <c r="H134" i="3" s="1"/>
  <c r="G135" i="3"/>
  <c r="H135" i="3" s="1"/>
  <c r="G136" i="3"/>
  <c r="H136" i="3" s="1"/>
  <c r="G137" i="3"/>
  <c r="H137" i="3" s="1"/>
  <c r="G138" i="3"/>
  <c r="H138" i="3" s="1"/>
  <c r="G139" i="3"/>
  <c r="H139" i="3" s="1"/>
  <c r="G140" i="3"/>
  <c r="H140" i="3" s="1"/>
  <c r="G141" i="3"/>
  <c r="H141" i="3" s="1"/>
  <c r="G142" i="3"/>
  <c r="H142" i="3" s="1"/>
  <c r="G143" i="3"/>
  <c r="H143" i="3" s="1"/>
  <c r="G144" i="3"/>
  <c r="H144" i="3" s="1"/>
  <c r="G145" i="3"/>
  <c r="H145" i="3" s="1"/>
  <c r="G146" i="3"/>
  <c r="H146" i="3" s="1"/>
  <c r="G147" i="3"/>
  <c r="H147" i="3" s="1"/>
  <c r="G148" i="3"/>
  <c r="H148" i="3" s="1"/>
  <c r="G149" i="3"/>
  <c r="H149" i="3" s="1"/>
  <c r="G150" i="3"/>
  <c r="H150" i="3" s="1"/>
  <c r="G151" i="3"/>
  <c r="H151" i="3" s="1"/>
  <c r="G152" i="3"/>
  <c r="H152" i="3" s="1"/>
  <c r="G153" i="3"/>
  <c r="H153" i="3" s="1"/>
  <c r="G154" i="3"/>
  <c r="H154" i="3" s="1"/>
  <c r="G155" i="3"/>
  <c r="H155" i="3" s="1"/>
  <c r="G156" i="3"/>
  <c r="H156" i="3" s="1"/>
  <c r="G157" i="3"/>
  <c r="H157" i="3" s="1"/>
  <c r="G158" i="3"/>
  <c r="H158" i="3" s="1"/>
  <c r="G159" i="3"/>
  <c r="H159" i="3" s="1"/>
  <c r="G160" i="3"/>
  <c r="H160" i="3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G167" i="3"/>
  <c r="H167" i="3" s="1"/>
  <c r="G168" i="3"/>
  <c r="H168" i="3" s="1"/>
  <c r="G169" i="3"/>
  <c r="H169" i="3" s="1"/>
  <c r="G170" i="3"/>
  <c r="H170" i="3" s="1"/>
  <c r="G171" i="3"/>
  <c r="H171" i="3" s="1"/>
  <c r="G172" i="3"/>
  <c r="H172" i="3" s="1"/>
  <c r="G173" i="3"/>
  <c r="H173" i="3" s="1"/>
  <c r="G174" i="3"/>
  <c r="H174" i="3" s="1"/>
  <c r="G175" i="3"/>
  <c r="H175" i="3" s="1"/>
  <c r="G176" i="3"/>
  <c r="H176" i="3" s="1"/>
  <c r="G177" i="3"/>
  <c r="H177" i="3" s="1"/>
  <c r="G178" i="3"/>
  <c r="H178" i="3" s="1"/>
  <c r="G179" i="3"/>
  <c r="H179" i="3" s="1"/>
  <c r="G180" i="3"/>
  <c r="H180" i="3" s="1"/>
  <c r="G181" i="3"/>
  <c r="H181" i="3" s="1"/>
  <c r="G182" i="3"/>
  <c r="H182" i="3" s="1"/>
  <c r="G183" i="3"/>
  <c r="H183" i="3" s="1"/>
  <c r="G184" i="3"/>
  <c r="H184" i="3" s="1"/>
  <c r="G2" i="3"/>
  <c r="H2" i="3" s="1"/>
  <c r="I2" i="3" s="1"/>
  <c r="E4" i="3"/>
  <c r="E174" i="3"/>
  <c r="E171" i="3"/>
  <c r="E169" i="3"/>
  <c r="E168" i="3"/>
  <c r="E165" i="3"/>
  <c r="E162" i="3"/>
  <c r="E160" i="3"/>
  <c r="E158" i="3"/>
  <c r="E155" i="3"/>
  <c r="E152" i="3"/>
  <c r="E151" i="3"/>
  <c r="E149" i="3"/>
  <c r="E148" i="3"/>
  <c r="E147" i="3"/>
  <c r="E140" i="3"/>
  <c r="E138" i="3"/>
  <c r="E136" i="3"/>
  <c r="E135" i="3"/>
  <c r="E120" i="3"/>
  <c r="E119" i="3"/>
  <c r="E117" i="3"/>
  <c r="E113" i="3"/>
  <c r="E111" i="3"/>
  <c r="E105" i="3"/>
  <c r="E104" i="3"/>
  <c r="E102" i="3"/>
  <c r="E101" i="3"/>
  <c r="E100" i="3"/>
  <c r="E99" i="3"/>
  <c r="E89" i="3"/>
  <c r="E88" i="3"/>
  <c r="E85" i="3"/>
  <c r="E84" i="3"/>
  <c r="E82" i="3"/>
  <c r="E81" i="3"/>
  <c r="E80" i="3"/>
  <c r="E75" i="3"/>
  <c r="E74" i="3"/>
  <c r="E71" i="3"/>
  <c r="E70" i="3"/>
  <c r="E69" i="3"/>
  <c r="E64" i="3"/>
  <c r="E63" i="3"/>
  <c r="E59" i="3"/>
  <c r="E55" i="3"/>
  <c r="E54" i="3"/>
  <c r="E53" i="3"/>
  <c r="E52" i="3"/>
  <c r="E51" i="3"/>
  <c r="E50" i="3"/>
  <c r="E49" i="3"/>
  <c r="E48" i="3"/>
  <c r="E47" i="3"/>
  <c r="E43" i="3"/>
  <c r="E41" i="3"/>
  <c r="E40" i="3"/>
  <c r="E36" i="3"/>
  <c r="E35" i="3"/>
  <c r="E34" i="3"/>
  <c r="E33" i="3"/>
  <c r="E32" i="3"/>
  <c r="E29" i="3"/>
  <c r="E28" i="3"/>
  <c r="E26" i="3"/>
  <c r="E25" i="3"/>
  <c r="E24" i="3"/>
  <c r="E23" i="3"/>
  <c r="E22" i="3"/>
  <c r="E21" i="3"/>
  <c r="E14" i="3"/>
  <c r="E13" i="3"/>
  <c r="E12" i="3"/>
  <c r="E11" i="3"/>
  <c r="E10" i="3"/>
  <c r="E9" i="3"/>
  <c r="E8" i="3"/>
  <c r="E5" i="3"/>
  <c r="E3" i="3"/>
  <c r="E2" i="3"/>
  <c r="F2" i="3"/>
  <c r="D4" i="3"/>
  <c r="D3" i="3"/>
  <c r="D2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M7" i="1" l="1"/>
  <c r="F3" i="3"/>
  <c r="J3" i="3" s="1"/>
  <c r="H8" i="1" l="1"/>
  <c r="K8" i="1" s="1"/>
  <c r="L8" i="1" s="1"/>
  <c r="M8" i="1" s="1"/>
  <c r="I3" i="3"/>
  <c r="F4" i="3" s="1"/>
  <c r="I4" i="3" s="1"/>
  <c r="F5" i="3" s="1"/>
  <c r="H9" i="1" l="1"/>
  <c r="J4" i="3"/>
  <c r="E6" i="3"/>
  <c r="K9" i="1" l="1"/>
  <c r="L9" i="1" s="1"/>
  <c r="J5" i="3"/>
  <c r="I5" i="3"/>
  <c r="F6" i="3" s="1"/>
  <c r="E7" i="3" s="1"/>
  <c r="M9" i="1" l="1"/>
  <c r="I6" i="3"/>
  <c r="F7" i="3" s="1"/>
  <c r="J6" i="3"/>
  <c r="H10" i="1" l="1"/>
  <c r="I7" i="3"/>
  <c r="F8" i="3" s="1"/>
  <c r="K10" i="1" l="1"/>
  <c r="L10" i="1" s="1"/>
  <c r="M10" i="1" s="1"/>
  <c r="G11" i="1" s="1"/>
  <c r="J8" i="3"/>
  <c r="I8" i="3"/>
  <c r="F9" i="3" s="1"/>
  <c r="J7" i="3"/>
  <c r="H11" i="1" l="1"/>
  <c r="J9" i="3"/>
  <c r="K11" i="1" l="1"/>
  <c r="L11" i="1" s="1"/>
  <c r="M11" i="1" s="1"/>
  <c r="G12" i="1" s="1"/>
  <c r="I9" i="3"/>
  <c r="F10" i="3" s="1"/>
  <c r="H12" i="1" l="1"/>
  <c r="J10" i="3"/>
  <c r="K12" i="1" l="1"/>
  <c r="L12" i="1" s="1"/>
  <c r="M12" i="1" s="1"/>
  <c r="I10" i="3"/>
  <c r="F11" i="3" s="1"/>
  <c r="H13" i="1" l="1"/>
  <c r="K13" i="1" s="1"/>
  <c r="L13" i="1" s="1"/>
  <c r="M13" i="1" s="1"/>
  <c r="J11" i="3"/>
  <c r="I11" i="3"/>
  <c r="F12" i="3" s="1"/>
  <c r="H14" i="1" l="1"/>
  <c r="K14" i="1" s="1"/>
  <c r="L14" i="1" s="1"/>
  <c r="M14" i="1" s="1"/>
  <c r="I12" i="3"/>
  <c r="F13" i="3" s="1"/>
  <c r="J12" i="3"/>
  <c r="I13" i="3" l="1"/>
  <c r="F14" i="3" s="1"/>
  <c r="J13" i="3"/>
  <c r="H15" i="1" l="1"/>
  <c r="K15" i="1" s="1"/>
  <c r="L15" i="1" s="1"/>
  <c r="M15" i="1" s="1"/>
  <c r="E15" i="3"/>
  <c r="I14" i="3"/>
  <c r="J14" i="3"/>
  <c r="F15" i="3" l="1"/>
  <c r="E16" i="3" s="1"/>
  <c r="H16" i="1" l="1"/>
  <c r="K16" i="1" s="1"/>
  <c r="L16" i="1" s="1"/>
  <c r="M16" i="1" s="1"/>
  <c r="J15" i="3"/>
  <c r="I15" i="3"/>
  <c r="F16" i="3" s="1"/>
  <c r="I16" i="3" l="1"/>
  <c r="J16" i="3"/>
  <c r="E17" i="3"/>
  <c r="H17" i="1" l="1"/>
  <c r="K17" i="1" s="1"/>
  <c r="L17" i="1" s="1"/>
  <c r="M17" i="1" s="1"/>
  <c r="F17" i="3"/>
  <c r="I17" i="3" s="1"/>
  <c r="J17" i="3" l="1"/>
  <c r="E18" i="3"/>
  <c r="F18" i="3" s="1"/>
  <c r="H18" i="1" l="1"/>
  <c r="K18" i="1" s="1"/>
  <c r="L18" i="1" s="1"/>
  <c r="M18" i="1" s="1"/>
  <c r="J18" i="3"/>
  <c r="I18" i="3"/>
  <c r="E19" i="3"/>
  <c r="F19" i="3" l="1"/>
  <c r="J19" i="3" s="1"/>
  <c r="H19" i="1" l="1"/>
  <c r="K19" i="1" s="1"/>
  <c r="L19" i="1" s="1"/>
  <c r="M19" i="1" s="1"/>
  <c r="G20" i="1" s="1"/>
  <c r="I19" i="3"/>
  <c r="E20" i="3"/>
  <c r="H20" i="1" l="1"/>
  <c r="K20" i="1" s="1"/>
  <c r="L20" i="1" s="1"/>
  <c r="M20" i="1" s="1"/>
  <c r="G21" i="1" s="1"/>
  <c r="F20" i="3"/>
  <c r="H21" i="1" l="1"/>
  <c r="K21" i="1" s="1"/>
  <c r="L21" i="1" s="1"/>
  <c r="M21" i="1" s="1"/>
  <c r="G22" i="1" s="1"/>
  <c r="I20" i="3"/>
  <c r="F21" i="3" s="1"/>
  <c r="J20" i="3"/>
  <c r="H22" i="1" l="1"/>
  <c r="K22" i="1" s="1"/>
  <c r="L22" i="1" s="1"/>
  <c r="M22" i="1" s="1"/>
  <c r="G23" i="1" s="1"/>
  <c r="J21" i="3"/>
  <c r="I21" i="3"/>
  <c r="F22" i="3" s="1"/>
  <c r="H23" i="1" l="1"/>
  <c r="K23" i="1" s="1"/>
  <c r="L23" i="1" s="1"/>
  <c r="M23" i="1" s="1"/>
  <c r="G24" i="1" s="1"/>
  <c r="J22" i="3"/>
  <c r="I22" i="3"/>
  <c r="F23" i="3" s="1"/>
  <c r="H24" i="1" l="1"/>
  <c r="K24" i="1" s="1"/>
  <c r="L24" i="1" s="1"/>
  <c r="M24" i="1" s="1"/>
  <c r="G25" i="1" s="1"/>
  <c r="I23" i="3"/>
  <c r="F24" i="3" s="1"/>
  <c r="J23" i="3"/>
  <c r="H25" i="1" l="1"/>
  <c r="K25" i="1" s="1"/>
  <c r="L25" i="1" s="1"/>
  <c r="M25" i="1" s="1"/>
  <c r="I24" i="3"/>
  <c r="F25" i="3" s="1"/>
  <c r="J24" i="3"/>
  <c r="H26" i="1" l="1"/>
  <c r="J25" i="3"/>
  <c r="I25" i="3"/>
  <c r="F26" i="3" s="1"/>
  <c r="K26" i="1" l="1"/>
  <c r="L26" i="1" s="1"/>
  <c r="M26" i="1" s="1"/>
  <c r="E27" i="3"/>
  <c r="J26" i="3"/>
  <c r="I26" i="3"/>
  <c r="H27" i="1" l="1"/>
  <c r="F27" i="3"/>
  <c r="K27" i="1" l="1"/>
  <c r="L27" i="1" s="1"/>
  <c r="M27" i="1" s="1"/>
  <c r="I27" i="3"/>
  <c r="F28" i="3" s="1"/>
  <c r="J27" i="3"/>
  <c r="H28" i="1" l="1"/>
  <c r="I28" i="3"/>
  <c r="F29" i="3" s="1"/>
  <c r="J28" i="3"/>
  <c r="K28" i="1" l="1"/>
  <c r="L28" i="1" s="1"/>
  <c r="M28" i="1" s="1"/>
  <c r="J29" i="3"/>
  <c r="E30" i="3"/>
  <c r="I29" i="3"/>
  <c r="H29" i="1" l="1"/>
  <c r="F30" i="3"/>
  <c r="J30" i="3" s="1"/>
  <c r="E31" i="3"/>
  <c r="I30" i="3"/>
  <c r="K29" i="1" l="1"/>
  <c r="L29" i="1" s="1"/>
  <c r="M29" i="1" s="1"/>
  <c r="F31" i="3"/>
  <c r="I31" i="3" s="1"/>
  <c r="F32" i="3" s="1"/>
  <c r="J31" i="3"/>
  <c r="H30" i="1" l="1"/>
  <c r="J32" i="3"/>
  <c r="I32" i="3"/>
  <c r="F33" i="3" s="1"/>
  <c r="K30" i="1" l="1"/>
  <c r="L30" i="1" s="1"/>
  <c r="M30" i="1" s="1"/>
  <c r="J33" i="3"/>
  <c r="I33" i="3"/>
  <c r="F34" i="3" s="1"/>
  <c r="H31" i="1" l="1"/>
  <c r="I34" i="3"/>
  <c r="F35" i="3" s="1"/>
  <c r="J34" i="3"/>
  <c r="K31" i="1" l="1"/>
  <c r="L31" i="1" s="1"/>
  <c r="M31" i="1" s="1"/>
  <c r="G32" i="1" s="1"/>
  <c r="J35" i="3"/>
  <c r="I35" i="3"/>
  <c r="F36" i="3" s="1"/>
  <c r="H32" i="1" l="1"/>
  <c r="J36" i="3"/>
  <c r="I36" i="3"/>
  <c r="E37" i="3"/>
  <c r="K32" i="1" l="1"/>
  <c r="L32" i="1" s="1"/>
  <c r="M32" i="1" s="1"/>
  <c r="F37" i="3"/>
  <c r="H33" i="1" l="1"/>
  <c r="I37" i="3"/>
  <c r="J37" i="3"/>
  <c r="E38" i="3"/>
  <c r="F38" i="3" s="1"/>
  <c r="K33" i="1" l="1"/>
  <c r="L33" i="1" s="1"/>
  <c r="M33" i="1" s="1"/>
  <c r="I38" i="3"/>
  <c r="J38" i="3"/>
  <c r="E39" i="3"/>
  <c r="H34" i="1" l="1"/>
  <c r="F39" i="3"/>
  <c r="K34" i="1" l="1"/>
  <c r="L34" i="1" s="1"/>
  <c r="M34" i="1" s="1"/>
  <c r="G35" i="1" s="1"/>
  <c r="J39" i="3"/>
  <c r="I39" i="3"/>
  <c r="F40" i="3" s="1"/>
  <c r="I40" i="3" s="1"/>
  <c r="F41" i="3" s="1"/>
  <c r="I41" i="3" s="1"/>
  <c r="H35" i="1" l="1"/>
  <c r="E42" i="3"/>
  <c r="F42" i="3" s="1"/>
  <c r="J42" i="3" s="1"/>
  <c r="J41" i="3"/>
  <c r="J40" i="3"/>
  <c r="K35" i="1" l="1"/>
  <c r="L35" i="1" s="1"/>
  <c r="M35" i="1" s="1"/>
  <c r="G36" i="1" s="1"/>
  <c r="I42" i="3"/>
  <c r="F43" i="3" s="1"/>
  <c r="I43" i="3" s="1"/>
  <c r="H36" i="1" l="1"/>
  <c r="E44" i="3"/>
  <c r="F44" i="3" s="1"/>
  <c r="I44" i="3" s="1"/>
  <c r="J43" i="3"/>
  <c r="K36" i="1" l="1"/>
  <c r="L36" i="1" s="1"/>
  <c r="M36" i="1" s="1"/>
  <c r="J44" i="3"/>
  <c r="E45" i="3"/>
  <c r="F45" i="3" s="1"/>
  <c r="H37" i="1" l="1"/>
  <c r="E46" i="3"/>
  <c r="J45" i="3"/>
  <c r="I45" i="3"/>
  <c r="F46" i="3" s="1"/>
  <c r="K37" i="1" l="1"/>
  <c r="L37" i="1" s="1"/>
  <c r="M37" i="1" s="1"/>
  <c r="J46" i="3"/>
  <c r="I46" i="3"/>
  <c r="F47" i="3" s="1"/>
  <c r="H38" i="1" l="1"/>
  <c r="I47" i="3"/>
  <c r="F48" i="3" s="1"/>
  <c r="J47" i="3"/>
  <c r="K38" i="1" l="1"/>
  <c r="L38" i="1" s="1"/>
  <c r="M38" i="1" s="1"/>
  <c r="J48" i="3"/>
  <c r="I48" i="3"/>
  <c r="F49" i="3" s="1"/>
  <c r="H39" i="1" l="1"/>
  <c r="I49" i="3"/>
  <c r="F50" i="3" s="1"/>
  <c r="J49" i="3"/>
  <c r="K39" i="1" l="1"/>
  <c r="L39" i="1" s="1"/>
  <c r="M39" i="1" s="1"/>
  <c r="I50" i="3"/>
  <c r="F51" i="3" s="1"/>
  <c r="J50" i="3"/>
  <c r="H40" i="1" l="1"/>
  <c r="J51" i="3"/>
  <c r="I51" i="3"/>
  <c r="F52" i="3" s="1"/>
  <c r="K40" i="1" l="1"/>
  <c r="L40" i="1" s="1"/>
  <c r="M40" i="1" s="1"/>
  <c r="I52" i="3"/>
  <c r="F53" i="3" s="1"/>
  <c r="J52" i="3"/>
  <c r="H41" i="1" l="1"/>
  <c r="J53" i="3"/>
  <c r="I53" i="3"/>
  <c r="F54" i="3" s="1"/>
  <c r="K41" i="1" l="1"/>
  <c r="L41" i="1" s="1"/>
  <c r="M41" i="1" s="1"/>
  <c r="G42" i="1" s="1"/>
  <c r="J54" i="3"/>
  <c r="I54" i="3"/>
  <c r="F55" i="3" s="1"/>
  <c r="H42" i="1" l="1"/>
  <c r="E56" i="3"/>
  <c r="I55" i="3"/>
  <c r="J55" i="3"/>
  <c r="K42" i="1" l="1"/>
  <c r="F56" i="3"/>
  <c r="I56" i="3" s="1"/>
  <c r="L42" i="1" l="1"/>
  <c r="M42" i="1" s="1"/>
  <c r="G43" i="1" s="1"/>
  <c r="E57" i="3"/>
  <c r="F57" i="3" s="1"/>
  <c r="I57" i="3" s="1"/>
  <c r="J56" i="3"/>
  <c r="H43" i="1" l="1"/>
  <c r="K43" i="1" s="1"/>
  <c r="L43" i="1" s="1"/>
  <c r="M43" i="1" s="1"/>
  <c r="G44" i="1" s="1"/>
  <c r="E58" i="3"/>
  <c r="F58" i="3" s="1"/>
  <c r="J57" i="3"/>
  <c r="H44" i="1" l="1"/>
  <c r="I58" i="3"/>
  <c r="F59" i="3" s="1"/>
  <c r="I59" i="3" s="1"/>
  <c r="J58" i="3"/>
  <c r="K44" i="1" l="1"/>
  <c r="L44" i="1" s="1"/>
  <c r="M44" i="1" s="1"/>
  <c r="J59" i="3"/>
  <c r="E60" i="3"/>
  <c r="F60" i="3" s="1"/>
  <c r="J60" i="3" s="1"/>
  <c r="H45" i="1" l="1"/>
  <c r="E61" i="3"/>
  <c r="I60" i="3"/>
  <c r="K45" i="1" l="1"/>
  <c r="L45" i="1" s="1"/>
  <c r="M45" i="1" s="1"/>
  <c r="F61" i="3"/>
  <c r="I61" i="3" s="1"/>
  <c r="H46" i="1" l="1"/>
  <c r="E62" i="3"/>
  <c r="F62" i="3" s="1"/>
  <c r="I62" i="3" s="1"/>
  <c r="F63" i="3" s="1"/>
  <c r="J63" i="3" s="1"/>
  <c r="J61" i="3"/>
  <c r="K46" i="1" l="1"/>
  <c r="L46" i="1" s="1"/>
  <c r="M46" i="1" s="1"/>
  <c r="G47" i="1" s="1"/>
  <c r="I63" i="3"/>
  <c r="F64" i="3" s="1"/>
  <c r="J64" i="3" s="1"/>
  <c r="J62" i="3"/>
  <c r="E65" i="3"/>
  <c r="H47" i="1" l="1"/>
  <c r="I64" i="3"/>
  <c r="F65" i="3" s="1"/>
  <c r="K47" i="1" l="1"/>
  <c r="L47" i="1" s="1"/>
  <c r="M47" i="1" s="1"/>
  <c r="I65" i="3"/>
  <c r="E66" i="3"/>
  <c r="J65" i="3"/>
  <c r="H48" i="1" l="1"/>
  <c r="F66" i="3"/>
  <c r="I66" i="3" s="1"/>
  <c r="E67" i="3"/>
  <c r="F67" i="3" s="1"/>
  <c r="J67" i="3" s="1"/>
  <c r="J66" i="3"/>
  <c r="K48" i="1" l="1"/>
  <c r="L48" i="1" s="1"/>
  <c r="M48" i="1" s="1"/>
  <c r="G49" i="1" s="1"/>
  <c r="I67" i="3"/>
  <c r="E68" i="3"/>
  <c r="F68" i="3" s="1"/>
  <c r="H49" i="1" l="1"/>
  <c r="J68" i="3"/>
  <c r="I68" i="3"/>
  <c r="F69" i="3" s="1"/>
  <c r="J69" i="3" s="1"/>
  <c r="K49" i="1" l="1"/>
  <c r="L49" i="1" s="1"/>
  <c r="M49" i="1" s="1"/>
  <c r="G50" i="1" s="1"/>
  <c r="I69" i="3"/>
  <c r="F70" i="3" s="1"/>
  <c r="J70" i="3" s="1"/>
  <c r="H50" i="1" l="1"/>
  <c r="I70" i="3"/>
  <c r="F71" i="3" s="1"/>
  <c r="J71" i="3" s="1"/>
  <c r="K50" i="1" l="1"/>
  <c r="L50" i="1" s="1"/>
  <c r="M50" i="1" s="1"/>
  <c r="G51" i="1" s="1"/>
  <c r="I71" i="3"/>
  <c r="E72" i="3"/>
  <c r="H51" i="1" l="1"/>
  <c r="F72" i="3"/>
  <c r="J72" i="3" s="1"/>
  <c r="K51" i="1" l="1"/>
  <c r="L51" i="1" s="1"/>
  <c r="M51" i="1" s="1"/>
  <c r="E73" i="3"/>
  <c r="I72" i="3"/>
  <c r="H52" i="1" l="1"/>
  <c r="F73" i="3"/>
  <c r="J73" i="3" s="1"/>
  <c r="I73" i="3"/>
  <c r="F74" i="3" s="1"/>
  <c r="I74" i="3" s="1"/>
  <c r="F75" i="3" s="1"/>
  <c r="K52" i="1" l="1"/>
  <c r="L52" i="1" s="1"/>
  <c r="M52" i="1" s="1"/>
  <c r="J74" i="3"/>
  <c r="E76" i="3"/>
  <c r="J75" i="3"/>
  <c r="I75" i="3"/>
  <c r="H53" i="1" l="1"/>
  <c r="F76" i="3"/>
  <c r="J76" i="3" s="1"/>
  <c r="K53" i="1" l="1"/>
  <c r="L53" i="1" s="1"/>
  <c r="M53" i="1" s="1"/>
  <c r="E77" i="3"/>
  <c r="I76" i="3"/>
  <c r="H54" i="1" l="1"/>
  <c r="F77" i="3"/>
  <c r="I77" i="3" s="1"/>
  <c r="E78" i="3"/>
  <c r="J77" i="3"/>
  <c r="K54" i="1" l="1"/>
  <c r="L54" i="1" s="1"/>
  <c r="M54" i="1" s="1"/>
  <c r="F78" i="3"/>
  <c r="I78" i="3" s="1"/>
  <c r="H55" i="1" l="1"/>
  <c r="E79" i="3"/>
  <c r="F79" i="3" s="1"/>
  <c r="J79" i="3" s="1"/>
  <c r="J78" i="3"/>
  <c r="K55" i="1" l="1"/>
  <c r="L55" i="1" s="1"/>
  <c r="M55" i="1" s="1"/>
  <c r="I79" i="3"/>
  <c r="F80" i="3" s="1"/>
  <c r="J80" i="3" s="1"/>
  <c r="H56" i="1" l="1"/>
  <c r="I80" i="3"/>
  <c r="F81" i="3" s="1"/>
  <c r="I81" i="3" s="1"/>
  <c r="F82" i="3" s="1"/>
  <c r="K56" i="1" l="1"/>
  <c r="L56" i="1" s="1"/>
  <c r="M56" i="1" s="1"/>
  <c r="J81" i="3"/>
  <c r="J82" i="3"/>
  <c r="E83" i="3"/>
  <c r="I82" i="3"/>
  <c r="H57" i="1" l="1"/>
  <c r="F83" i="3"/>
  <c r="J83" i="3" s="1"/>
  <c r="K57" i="1" l="1"/>
  <c r="L57" i="1" s="1"/>
  <c r="M57" i="1" s="1"/>
  <c r="I83" i="3"/>
  <c r="F84" i="3" s="1"/>
  <c r="I84" i="3" s="1"/>
  <c r="F85" i="3" s="1"/>
  <c r="H58" i="1" l="1"/>
  <c r="J84" i="3"/>
  <c r="J85" i="3"/>
  <c r="E86" i="3"/>
  <c r="I85" i="3"/>
  <c r="K58" i="1" l="1"/>
  <c r="L58" i="1" s="1"/>
  <c r="M58" i="1" s="1"/>
  <c r="F86" i="3"/>
  <c r="E87" i="3" s="1"/>
  <c r="H59" i="1" l="1"/>
  <c r="I86" i="3"/>
  <c r="F87" i="3" s="1"/>
  <c r="J86" i="3"/>
  <c r="K59" i="1" l="1"/>
  <c r="L59" i="1" s="1"/>
  <c r="M59" i="1" s="1"/>
  <c r="J87" i="3"/>
  <c r="I87" i="3"/>
  <c r="F88" i="3" s="1"/>
  <c r="J88" i="3" s="1"/>
  <c r="H60" i="1" l="1"/>
  <c r="I88" i="3"/>
  <c r="F89" i="3" s="1"/>
  <c r="E90" i="3" s="1"/>
  <c r="K60" i="1" l="1"/>
  <c r="L60" i="1" s="1"/>
  <c r="M60" i="1" s="1"/>
  <c r="G61" i="1" s="1"/>
  <c r="I89" i="3"/>
  <c r="F90" i="3" s="1"/>
  <c r="J90" i="3" s="1"/>
  <c r="J89" i="3"/>
  <c r="H61" i="1" l="1"/>
  <c r="E91" i="3"/>
  <c r="I90" i="3"/>
  <c r="K61" i="1" l="1"/>
  <c r="L61" i="1" s="1"/>
  <c r="M61" i="1" s="1"/>
  <c r="G62" i="1" s="1"/>
  <c r="F91" i="3"/>
  <c r="J91" i="3" s="1"/>
  <c r="H62" i="1" l="1"/>
  <c r="E92" i="3"/>
  <c r="F92" i="3" s="1"/>
  <c r="J92" i="3" s="1"/>
  <c r="I91" i="3"/>
  <c r="K62" i="1" l="1"/>
  <c r="L62" i="1" s="1"/>
  <c r="M62" i="1" s="1"/>
  <c r="G63" i="1" s="1"/>
  <c r="E93" i="3"/>
  <c r="I92" i="3"/>
  <c r="H63" i="1" l="1"/>
  <c r="F93" i="3"/>
  <c r="I93" i="3" s="1"/>
  <c r="K63" i="1" l="1"/>
  <c r="L63" i="1" s="1"/>
  <c r="M63" i="1" s="1"/>
  <c r="J93" i="3"/>
  <c r="E94" i="3"/>
  <c r="F94" i="3" s="1"/>
  <c r="H64" i="1" l="1"/>
  <c r="J94" i="3"/>
  <c r="I94" i="3"/>
  <c r="E95" i="3"/>
  <c r="K64" i="1" l="1"/>
  <c r="L64" i="1" s="1"/>
  <c r="M64" i="1" s="1"/>
  <c r="G65" i="1" s="1"/>
  <c r="F95" i="3"/>
  <c r="E96" i="3"/>
  <c r="J95" i="3"/>
  <c r="I95" i="3"/>
  <c r="H65" i="1" l="1"/>
  <c r="F96" i="3"/>
  <c r="J96" i="3" s="1"/>
  <c r="E97" i="3"/>
  <c r="K65" i="1" l="1"/>
  <c r="L65" i="1" s="1"/>
  <c r="M65" i="1" s="1"/>
  <c r="G66" i="1" s="1"/>
  <c r="I96" i="3"/>
  <c r="F97" i="3" s="1"/>
  <c r="H66" i="1" l="1"/>
  <c r="J97" i="3"/>
  <c r="I97" i="3"/>
  <c r="E98" i="3"/>
  <c r="F98" i="3" s="1"/>
  <c r="J98" i="3" s="1"/>
  <c r="K66" i="1" l="1"/>
  <c r="L66" i="1" s="1"/>
  <c r="M66" i="1" s="1"/>
  <c r="G67" i="1" s="1"/>
  <c r="I98" i="3"/>
  <c r="F99" i="3" s="1"/>
  <c r="I99" i="3" s="1"/>
  <c r="F100" i="3" s="1"/>
  <c r="J100" i="3" s="1"/>
  <c r="H67" i="1" l="1"/>
  <c r="J99" i="3"/>
  <c r="I100" i="3"/>
  <c r="F101" i="3" s="1"/>
  <c r="I101" i="3" s="1"/>
  <c r="F102" i="3" s="1"/>
  <c r="E103" i="3" s="1"/>
  <c r="K67" i="1" l="1"/>
  <c r="L67" i="1" s="1"/>
  <c r="M67" i="1" s="1"/>
  <c r="J101" i="3"/>
  <c r="J102" i="3"/>
  <c r="I102" i="3"/>
  <c r="F103" i="3" s="1"/>
  <c r="J103" i="3" s="1"/>
  <c r="H68" i="1" l="1"/>
  <c r="I103" i="3"/>
  <c r="F104" i="3" s="1"/>
  <c r="J104" i="3" s="1"/>
  <c r="K68" i="1" l="1"/>
  <c r="L68" i="1" s="1"/>
  <c r="M68" i="1" s="1"/>
  <c r="I104" i="3"/>
  <c r="F105" i="3" s="1"/>
  <c r="J105" i="3" s="1"/>
  <c r="H69" i="1" l="1"/>
  <c r="I105" i="3"/>
  <c r="E106" i="3"/>
  <c r="K69" i="1" l="1"/>
  <c r="L69" i="1" s="1"/>
  <c r="M69" i="1" s="1"/>
  <c r="G70" i="1" s="1"/>
  <c r="F106" i="3"/>
  <c r="E107" i="3" s="1"/>
  <c r="H70" i="1" l="1"/>
  <c r="J106" i="3"/>
  <c r="I106" i="3"/>
  <c r="F107" i="3" s="1"/>
  <c r="J107" i="3" s="1"/>
  <c r="K70" i="1" l="1"/>
  <c r="L70" i="1" s="1"/>
  <c r="M70" i="1" s="1"/>
  <c r="G71" i="1" s="1"/>
  <c r="I107" i="3"/>
  <c r="E108" i="3"/>
  <c r="H71" i="1" l="1"/>
  <c r="F108" i="3"/>
  <c r="E109" i="3" s="1"/>
  <c r="K71" i="1" l="1"/>
  <c r="L71" i="1" s="1"/>
  <c r="M71" i="1" s="1"/>
  <c r="G72" i="1" s="1"/>
  <c r="J108" i="3"/>
  <c r="I108" i="3"/>
  <c r="F109" i="3" s="1"/>
  <c r="E110" i="3" s="1"/>
  <c r="H72" i="1" l="1"/>
  <c r="I109" i="3"/>
  <c r="F110" i="3" s="1"/>
  <c r="J109" i="3"/>
  <c r="K72" i="1" l="1"/>
  <c r="L72" i="1" s="1"/>
  <c r="M72" i="1" s="1"/>
  <c r="G73" i="1" s="1"/>
  <c r="I110" i="3"/>
  <c r="F111" i="3" s="1"/>
  <c r="J110" i="3"/>
  <c r="H73" i="1" l="1"/>
  <c r="J111" i="3"/>
  <c r="E112" i="3"/>
  <c r="I111" i="3"/>
  <c r="K73" i="1" l="1"/>
  <c r="L73" i="1" s="1"/>
  <c r="M73" i="1" s="1"/>
  <c r="F112" i="3"/>
  <c r="H74" i="1" l="1"/>
  <c r="J112" i="3"/>
  <c r="I112" i="3"/>
  <c r="F113" i="3" s="1"/>
  <c r="K74" i="1" l="1"/>
  <c r="L74" i="1" s="1"/>
  <c r="M74" i="1" s="1"/>
  <c r="E114" i="3"/>
  <c r="I113" i="3"/>
  <c r="J113" i="3"/>
  <c r="H75" i="1" l="1"/>
  <c r="F114" i="3"/>
  <c r="I114" i="3" s="1"/>
  <c r="K75" i="1" l="1"/>
  <c r="L75" i="1" s="1"/>
  <c r="M75" i="1" s="1"/>
  <c r="E115" i="3"/>
  <c r="F115" i="3" s="1"/>
  <c r="J114" i="3"/>
  <c r="H76" i="1" l="1"/>
  <c r="I115" i="3"/>
  <c r="J115" i="3"/>
  <c r="E116" i="3"/>
  <c r="K76" i="1" l="1"/>
  <c r="L76" i="1" s="1"/>
  <c r="M76" i="1" s="1"/>
  <c r="G77" i="1" s="1"/>
  <c r="F116" i="3"/>
  <c r="H77" i="1" l="1"/>
  <c r="J116" i="3"/>
  <c r="I116" i="3"/>
  <c r="K77" i="1" l="1"/>
  <c r="L77" i="1" s="1"/>
  <c r="M77" i="1" s="1"/>
  <c r="G78" i="1" s="1"/>
  <c r="F117" i="3"/>
  <c r="H78" i="1" l="1"/>
  <c r="E118" i="3"/>
  <c r="J117" i="3"/>
  <c r="I117" i="3"/>
  <c r="K78" i="1" l="1"/>
  <c r="L78" i="1" s="1"/>
  <c r="M78" i="1" s="1"/>
  <c r="F118" i="3"/>
  <c r="J118" i="3" s="1"/>
  <c r="H79" i="1" l="1"/>
  <c r="I118" i="3"/>
  <c r="F119" i="3" s="1"/>
  <c r="K79" i="1" l="1"/>
  <c r="L79" i="1" s="1"/>
  <c r="M79" i="1" s="1"/>
  <c r="I119" i="3"/>
  <c r="F120" i="3" s="1"/>
  <c r="J119" i="3"/>
  <c r="H80" i="1" l="1"/>
  <c r="I120" i="3"/>
  <c r="E121" i="3"/>
  <c r="J120" i="3"/>
  <c r="K80" i="1" l="1"/>
  <c r="L80" i="1" s="1"/>
  <c r="M80" i="1" s="1"/>
  <c r="G81" i="1" s="1"/>
  <c r="F121" i="3"/>
  <c r="E122" i="3" s="1"/>
  <c r="H81" i="1" l="1"/>
  <c r="J121" i="3"/>
  <c r="I121" i="3"/>
  <c r="F122" i="3" s="1"/>
  <c r="J122" i="3" s="1"/>
  <c r="K81" i="1" l="1"/>
  <c r="L81" i="1" s="1"/>
  <c r="M81" i="1" s="1"/>
  <c r="G82" i="1" s="1"/>
  <c r="E123" i="3"/>
  <c r="I122" i="3"/>
  <c r="H82" i="1" l="1"/>
  <c r="F123" i="3"/>
  <c r="K82" i="1" l="1"/>
  <c r="L82" i="1" s="1"/>
  <c r="M82" i="1" s="1"/>
  <c r="G83" i="1" s="1"/>
  <c r="E124" i="3"/>
  <c r="J123" i="3"/>
  <c r="I123" i="3"/>
  <c r="H83" i="1" l="1"/>
  <c r="F124" i="3"/>
  <c r="E125" i="3" s="1"/>
  <c r="K83" i="1" l="1"/>
  <c r="L83" i="1" s="1"/>
  <c r="M83" i="1" s="1"/>
  <c r="G84" i="1" s="1"/>
  <c r="J124" i="3"/>
  <c r="I124" i="3"/>
  <c r="F125" i="3" s="1"/>
  <c r="J125" i="3" s="1"/>
  <c r="H84" i="1" l="1"/>
  <c r="I125" i="3"/>
  <c r="E126" i="3"/>
  <c r="F126" i="3" s="1"/>
  <c r="K84" i="1" l="1"/>
  <c r="L84" i="1" s="1"/>
  <c r="M84" i="1" s="1"/>
  <c r="J126" i="3"/>
  <c r="I126" i="3"/>
  <c r="E127" i="3"/>
  <c r="H85" i="1" l="1"/>
  <c r="F127" i="3"/>
  <c r="K85" i="1" l="1"/>
  <c r="L85" i="1" s="1"/>
  <c r="M85" i="1" s="1"/>
  <c r="E128" i="3"/>
  <c r="J127" i="3"/>
  <c r="I127" i="3"/>
  <c r="H86" i="1" l="1"/>
  <c r="F128" i="3"/>
  <c r="K86" i="1" l="1"/>
  <c r="L86" i="1" s="1"/>
  <c r="M86" i="1" s="1"/>
  <c r="E129" i="3"/>
  <c r="J128" i="3"/>
  <c r="I128" i="3"/>
  <c r="H87" i="1" l="1"/>
  <c r="F129" i="3"/>
  <c r="K87" i="1" l="1"/>
  <c r="L87" i="1" s="1"/>
  <c r="M87" i="1" s="1"/>
  <c r="G88" i="1" s="1"/>
  <c r="E130" i="3"/>
  <c r="J129" i="3"/>
  <c r="I129" i="3"/>
  <c r="H88" i="1" l="1"/>
  <c r="F130" i="3"/>
  <c r="K88" i="1" l="1"/>
  <c r="L88" i="1" s="1"/>
  <c r="M88" i="1" s="1"/>
  <c r="E131" i="3"/>
  <c r="I130" i="3"/>
  <c r="J130" i="3"/>
  <c r="H89" i="1" l="1"/>
  <c r="F131" i="3"/>
  <c r="K89" i="1" l="1"/>
  <c r="L89" i="1" s="1"/>
  <c r="M89" i="1" s="1"/>
  <c r="I131" i="3"/>
  <c r="E132" i="3"/>
  <c r="J131" i="3"/>
  <c r="H90" i="1" l="1"/>
  <c r="F132" i="3"/>
  <c r="J132" i="3" s="1"/>
  <c r="K90" i="1" l="1"/>
  <c r="L90" i="1" s="1"/>
  <c r="M90" i="1" s="1"/>
  <c r="G91" i="1" s="1"/>
  <c r="E133" i="3"/>
  <c r="I132" i="3"/>
  <c r="H91" i="1" l="1"/>
  <c r="F133" i="3"/>
  <c r="J133" i="3" s="1"/>
  <c r="K91" i="1" l="1"/>
  <c r="L91" i="1" s="1"/>
  <c r="M91" i="1" s="1"/>
  <c r="G92" i="1" s="1"/>
  <c r="I133" i="3"/>
  <c r="E134" i="3"/>
  <c r="H92" i="1" l="1"/>
  <c r="F134" i="3"/>
  <c r="I134" i="3" s="1"/>
  <c r="F135" i="3" s="1"/>
  <c r="J135" i="3" s="1"/>
  <c r="K92" i="1" l="1"/>
  <c r="L92" i="1" s="1"/>
  <c r="M92" i="1" s="1"/>
  <c r="J134" i="3"/>
  <c r="I135" i="3"/>
  <c r="F136" i="3" s="1"/>
  <c r="E137" i="3" s="1"/>
  <c r="H93" i="1" l="1"/>
  <c r="J136" i="3"/>
  <c r="I136" i="3"/>
  <c r="F137" i="3" s="1"/>
  <c r="K93" i="1" l="1"/>
  <c r="L93" i="1" s="1"/>
  <c r="M93" i="1" s="1"/>
  <c r="I137" i="3"/>
  <c r="F138" i="3" s="1"/>
  <c r="J137" i="3"/>
  <c r="H94" i="1" l="1"/>
  <c r="J138" i="3"/>
  <c r="I138" i="3"/>
  <c r="E139" i="3"/>
  <c r="K94" i="1" l="1"/>
  <c r="L94" i="1" s="1"/>
  <c r="M94" i="1" s="1"/>
  <c r="G95" i="1" s="1"/>
  <c r="F139" i="3"/>
  <c r="H95" i="1" l="1"/>
  <c r="J139" i="3"/>
  <c r="I139" i="3"/>
  <c r="F140" i="3" s="1"/>
  <c r="K95" i="1" l="1"/>
  <c r="L95" i="1" s="1"/>
  <c r="M95" i="1" s="1"/>
  <c r="G96" i="1" s="1"/>
  <c r="E141" i="3"/>
  <c r="I140" i="3"/>
  <c r="J140" i="3"/>
  <c r="H96" i="1" l="1"/>
  <c r="F141" i="3"/>
  <c r="K96" i="1" l="1"/>
  <c r="L96" i="1" s="1"/>
  <c r="M96" i="1" s="1"/>
  <c r="G97" i="1" s="1"/>
  <c r="E142" i="3"/>
  <c r="J141" i="3"/>
  <c r="I141" i="3"/>
  <c r="H97" i="1" l="1"/>
  <c r="F142" i="3"/>
  <c r="K97" i="1" l="1"/>
  <c r="L97" i="1" s="1"/>
  <c r="M97" i="1" s="1"/>
  <c r="G98" i="1" s="1"/>
  <c r="J142" i="3"/>
  <c r="I142" i="3"/>
  <c r="E143" i="3"/>
  <c r="H98" i="1" l="1"/>
  <c r="F143" i="3"/>
  <c r="K98" i="1" l="1"/>
  <c r="L98" i="1" s="1"/>
  <c r="M98" i="1" s="1"/>
  <c r="G99" i="1" s="1"/>
  <c r="J143" i="3"/>
  <c r="I143" i="3"/>
  <c r="E144" i="3"/>
  <c r="H99" i="1" l="1"/>
  <c r="F144" i="3"/>
  <c r="K99" i="1" l="1"/>
  <c r="L99" i="1" s="1"/>
  <c r="M99" i="1" s="1"/>
  <c r="G100" i="1" s="1"/>
  <c r="E145" i="3"/>
  <c r="J144" i="3"/>
  <c r="I144" i="3"/>
  <c r="H100" i="1" l="1"/>
  <c r="F145" i="3"/>
  <c r="I145" i="3" s="1"/>
  <c r="K100" i="1" l="1"/>
  <c r="L100" i="1" s="1"/>
  <c r="M100" i="1" s="1"/>
  <c r="G101" i="1" s="1"/>
  <c r="J145" i="3"/>
  <c r="E146" i="3"/>
  <c r="F146" i="3" s="1"/>
  <c r="H101" i="1" l="1"/>
  <c r="J146" i="3"/>
  <c r="I146" i="3"/>
  <c r="F147" i="3" s="1"/>
  <c r="K101" i="1" l="1"/>
  <c r="L101" i="1" s="1"/>
  <c r="M101" i="1" s="1"/>
  <c r="G102" i="1" s="1"/>
  <c r="I147" i="3"/>
  <c r="F148" i="3" s="1"/>
  <c r="J147" i="3"/>
  <c r="H102" i="1" l="1"/>
  <c r="J148" i="3"/>
  <c r="I148" i="3"/>
  <c r="F149" i="3" s="1"/>
  <c r="K102" i="1" l="1"/>
  <c r="L102" i="1" s="1"/>
  <c r="M102" i="1" s="1"/>
  <c r="G103" i="1" s="1"/>
  <c r="E150" i="3"/>
  <c r="J149" i="3"/>
  <c r="I149" i="3"/>
  <c r="H103" i="1" l="1"/>
  <c r="F150" i="3"/>
  <c r="I150" i="3" s="1"/>
  <c r="F151" i="3" s="1"/>
  <c r="K103" i="1" l="1"/>
  <c r="L103" i="1" s="1"/>
  <c r="M103" i="1" s="1"/>
  <c r="J150" i="3"/>
  <c r="I151" i="3"/>
  <c r="F152" i="3" s="1"/>
  <c r="J151" i="3"/>
  <c r="H104" i="1" l="1"/>
  <c r="J152" i="3"/>
  <c r="I152" i="3"/>
  <c r="E153" i="3"/>
  <c r="K104" i="1" l="1"/>
  <c r="L104" i="1" s="1"/>
  <c r="M104" i="1" s="1"/>
  <c r="F153" i="3"/>
  <c r="H105" i="1" l="1"/>
  <c r="I153" i="3"/>
  <c r="J153" i="3"/>
  <c r="E154" i="3"/>
  <c r="K105" i="1" l="1"/>
  <c r="L105" i="1" s="1"/>
  <c r="M105" i="1" s="1"/>
  <c r="F154" i="3"/>
  <c r="H106" i="1" l="1"/>
  <c r="I154" i="3"/>
  <c r="F155" i="3" s="1"/>
  <c r="J154" i="3"/>
  <c r="K106" i="1" l="1"/>
  <c r="L106" i="1" s="1"/>
  <c r="M106" i="1" s="1"/>
  <c r="J155" i="3"/>
  <c r="I155" i="3"/>
  <c r="E156" i="3"/>
  <c r="H107" i="1" l="1"/>
  <c r="F156" i="3"/>
  <c r="K107" i="1" l="1"/>
  <c r="L107" i="1" s="1"/>
  <c r="M107" i="1" s="1"/>
  <c r="G108" i="1" s="1"/>
  <c r="E157" i="3"/>
  <c r="J156" i="3"/>
  <c r="I156" i="3"/>
  <c r="H108" i="1" l="1"/>
  <c r="F157" i="3"/>
  <c r="J157" i="3" s="1"/>
  <c r="K108" i="1" l="1"/>
  <c r="L108" i="1" s="1"/>
  <c r="M108" i="1" s="1"/>
  <c r="I157" i="3"/>
  <c r="F158" i="3" s="1"/>
  <c r="I158" i="3" s="1"/>
  <c r="H109" i="1" l="1"/>
  <c r="J158" i="3"/>
  <c r="E159" i="3"/>
  <c r="F159" i="3" s="1"/>
  <c r="K109" i="1" l="1"/>
  <c r="L109" i="1" s="1"/>
  <c r="M109" i="1" s="1"/>
  <c r="J159" i="3"/>
  <c r="I159" i="3"/>
  <c r="F160" i="3" s="1"/>
  <c r="H110" i="1" l="1"/>
  <c r="J160" i="3"/>
  <c r="I160" i="3"/>
  <c r="E161" i="3"/>
  <c r="K110" i="1" l="1"/>
  <c r="L110" i="1" s="1"/>
  <c r="M110" i="1" s="1"/>
  <c r="G111" i="1" s="1"/>
  <c r="F161" i="3"/>
  <c r="H111" i="1" l="1"/>
  <c r="I161" i="3"/>
  <c r="F162" i="3" s="1"/>
  <c r="J161" i="3"/>
  <c r="K111" i="1" l="1"/>
  <c r="L111" i="1" s="1"/>
  <c r="M111" i="1" s="1"/>
  <c r="G112" i="1" s="1"/>
  <c r="E163" i="3"/>
  <c r="J162" i="3"/>
  <c r="I162" i="3"/>
  <c r="H112" i="1" l="1"/>
  <c r="F163" i="3"/>
  <c r="K112" i="1" l="1"/>
  <c r="L112" i="1" s="1"/>
  <c r="M112" i="1" s="1"/>
  <c r="G113" i="1" s="1"/>
  <c r="E164" i="3"/>
  <c r="I163" i="3"/>
  <c r="J163" i="3"/>
  <c r="H113" i="1" l="1"/>
  <c r="F164" i="3"/>
  <c r="J164" i="3" s="1"/>
  <c r="K113" i="1" l="1"/>
  <c r="L113" i="1" s="1"/>
  <c r="M113" i="1" s="1"/>
  <c r="G114" i="1" s="1"/>
  <c r="I164" i="3"/>
  <c r="F165" i="3" s="1"/>
  <c r="I165" i="3" s="1"/>
  <c r="H114" i="1" l="1"/>
  <c r="J165" i="3"/>
  <c r="E166" i="3"/>
  <c r="F166" i="3" s="1"/>
  <c r="K114" i="1" l="1"/>
  <c r="L114" i="1" s="1"/>
  <c r="M114" i="1" s="1"/>
  <c r="G115" i="1" s="1"/>
  <c r="E167" i="3"/>
  <c r="I166" i="3"/>
  <c r="J166" i="3"/>
  <c r="H115" i="1" l="1"/>
  <c r="F167" i="3"/>
  <c r="K115" i="1" l="1"/>
  <c r="L115" i="1" s="1"/>
  <c r="M115" i="1" s="1"/>
  <c r="J167" i="3"/>
  <c r="I167" i="3"/>
  <c r="H116" i="1" l="1"/>
  <c r="F168" i="3"/>
  <c r="J168" i="3" s="1"/>
  <c r="K116" i="1" l="1"/>
  <c r="L116" i="1" s="1"/>
  <c r="M116" i="1" s="1"/>
  <c r="G117" i="1" s="1"/>
  <c r="I168" i="3"/>
  <c r="F169" i="3" s="1"/>
  <c r="H117" i="1" l="1"/>
  <c r="J169" i="3"/>
  <c r="E170" i="3"/>
  <c r="I169" i="3"/>
  <c r="K117" i="1" l="1"/>
  <c r="L117" i="1" s="1"/>
  <c r="M117" i="1" s="1"/>
  <c r="F170" i="3"/>
  <c r="H118" i="1" l="1"/>
  <c r="I170" i="3"/>
  <c r="F171" i="3" s="1"/>
  <c r="J170" i="3"/>
  <c r="K118" i="1" l="1"/>
  <c r="L118" i="1" s="1"/>
  <c r="M118" i="1" s="1"/>
  <c r="G119" i="1" s="1"/>
  <c r="J171" i="3"/>
  <c r="I171" i="3"/>
  <c r="E172" i="3"/>
  <c r="H119" i="1" l="1"/>
  <c r="F172" i="3"/>
  <c r="K119" i="1" l="1"/>
  <c r="L119" i="1" s="1"/>
  <c r="M119" i="1" s="1"/>
  <c r="G120" i="1" s="1"/>
  <c r="I172" i="3"/>
  <c r="J172" i="3"/>
  <c r="E173" i="3"/>
  <c r="H120" i="1" l="1"/>
  <c r="F173" i="3"/>
  <c r="K120" i="1" l="1"/>
  <c r="L120" i="1" s="1"/>
  <c r="M120" i="1" s="1"/>
  <c r="G121" i="1" s="1"/>
  <c r="I173" i="3"/>
  <c r="F174" i="3" s="1"/>
  <c r="J173" i="3"/>
  <c r="H121" i="1" l="1"/>
  <c r="J174" i="3"/>
  <c r="I174" i="3"/>
  <c r="E175" i="3"/>
  <c r="K121" i="1" l="1"/>
  <c r="L121" i="1" s="1"/>
  <c r="M121" i="1" s="1"/>
  <c r="F175" i="3"/>
  <c r="H122" i="1" l="1"/>
  <c r="E176" i="3"/>
  <c r="J175" i="3"/>
  <c r="I175" i="3"/>
  <c r="K122" i="1" l="1"/>
  <c r="L122" i="1" s="1"/>
  <c r="M122" i="1" s="1"/>
  <c r="G123" i="1" s="1"/>
  <c r="F176" i="3"/>
  <c r="I176" i="3" s="1"/>
  <c r="H123" i="1" l="1"/>
  <c r="E177" i="3"/>
  <c r="F177" i="3" s="1"/>
  <c r="J176" i="3"/>
  <c r="K123" i="1" l="1"/>
  <c r="L123" i="1" s="1"/>
  <c r="M123" i="1" s="1"/>
  <c r="J177" i="3"/>
  <c r="I177" i="3"/>
  <c r="E178" i="3"/>
  <c r="H124" i="1" l="1"/>
  <c r="F178" i="3"/>
  <c r="I178" i="3" s="1"/>
  <c r="K124" i="1" l="1"/>
  <c r="L124" i="1" s="1"/>
  <c r="M124" i="1" s="1"/>
  <c r="E179" i="3"/>
  <c r="F179" i="3" s="1"/>
  <c r="J178" i="3"/>
  <c r="H125" i="1" l="1"/>
  <c r="E180" i="3"/>
  <c r="I179" i="3"/>
  <c r="J179" i="3"/>
  <c r="K125" i="1" l="1"/>
  <c r="L125" i="1" s="1"/>
  <c r="M125" i="1" s="1"/>
  <c r="G126" i="1" s="1"/>
  <c r="F180" i="3"/>
  <c r="J180" i="3" s="1"/>
  <c r="H126" i="1" l="1"/>
  <c r="I180" i="3"/>
  <c r="E181" i="3"/>
  <c r="K126" i="1" l="1"/>
  <c r="L126" i="1" s="1"/>
  <c r="M126" i="1" s="1"/>
  <c r="G127" i="1" s="1"/>
  <c r="F181" i="3"/>
  <c r="I181" i="3" s="1"/>
  <c r="H127" i="1" l="1"/>
  <c r="J181" i="3"/>
  <c r="E182" i="3"/>
  <c r="F182" i="3" s="1"/>
  <c r="K127" i="1" l="1"/>
  <c r="L127" i="1" s="1"/>
  <c r="M127" i="1" s="1"/>
  <c r="G128" i="1" s="1"/>
  <c r="I182" i="3"/>
  <c r="J182" i="3"/>
  <c r="E183" i="3"/>
  <c r="F183" i="3" s="1"/>
  <c r="H128" i="1" l="1"/>
  <c r="I183" i="3"/>
  <c r="E184" i="3"/>
  <c r="J183" i="3"/>
  <c r="K128" i="1" l="1"/>
  <c r="L128" i="1" s="1"/>
  <c r="M128" i="1" s="1"/>
  <c r="G129" i="1" s="1"/>
  <c r="F184" i="3"/>
  <c r="J184" i="3" s="1"/>
  <c r="H129" i="1" l="1"/>
  <c r="T2" i="3"/>
  <c r="U2" i="3"/>
  <c r="U3" i="3" s="1"/>
  <c r="U4" i="3" s="1"/>
  <c r="V2" i="3"/>
  <c r="V3" i="3" s="1"/>
  <c r="V4" i="3" s="1"/>
  <c r="W2" i="3"/>
  <c r="W3" i="3" s="1"/>
  <c r="W4" i="3" s="1"/>
  <c r="X2" i="3"/>
  <c r="X3" i="3" s="1"/>
  <c r="X4" i="3" s="1"/>
  <c r="Y2" i="3"/>
  <c r="Y3" i="3" s="1"/>
  <c r="Y4" i="3" s="1"/>
  <c r="I184" i="3"/>
  <c r="K129" i="1" l="1"/>
  <c r="L129" i="1" s="1"/>
  <c r="M129" i="1" s="1"/>
  <c r="G130" i="1" s="1"/>
  <c r="H130" i="1" l="1"/>
  <c r="K130" i="1" l="1"/>
  <c r="L130" i="1" s="1"/>
  <c r="M130" i="1" s="1"/>
  <c r="G131" i="1" s="1"/>
  <c r="H131" i="1" l="1"/>
  <c r="K131" i="1" l="1"/>
  <c r="L131" i="1" s="1"/>
  <c r="M131" i="1" s="1"/>
  <c r="G132" i="1" s="1"/>
  <c r="H132" i="1" l="1"/>
  <c r="K132" i="1" l="1"/>
  <c r="L132" i="1" s="1"/>
  <c r="M132" i="1" s="1"/>
  <c r="G133" i="1" s="1"/>
  <c r="H133" i="1" l="1"/>
  <c r="K133" i="1" l="1"/>
  <c r="L133" i="1" s="1"/>
  <c r="M133" i="1" s="1"/>
  <c r="G134" i="1" s="1"/>
  <c r="H134" i="1" l="1"/>
  <c r="K134" i="1" l="1"/>
  <c r="L134" i="1" s="1"/>
  <c r="M134" i="1" s="1"/>
  <c r="G135" i="1" s="1"/>
  <c r="H135" i="1" l="1"/>
  <c r="K135" i="1" l="1"/>
  <c r="L135" i="1" s="1"/>
  <c r="M135" i="1" s="1"/>
  <c r="G136" i="1" s="1"/>
  <c r="H136" i="1" l="1"/>
  <c r="K136" i="1" l="1"/>
  <c r="L136" i="1" s="1"/>
  <c r="M136" i="1" s="1"/>
  <c r="G137" i="1" s="1"/>
  <c r="H137" i="1" l="1"/>
  <c r="K137" i="1" l="1"/>
  <c r="L137" i="1" s="1"/>
  <c r="M137" i="1" s="1"/>
  <c r="G138" i="1" s="1"/>
  <c r="H138" i="1" l="1"/>
  <c r="K138" i="1" l="1"/>
  <c r="L138" i="1" s="1"/>
  <c r="M138" i="1" s="1"/>
  <c r="G139" i="1" s="1"/>
  <c r="H139" i="1" l="1"/>
  <c r="K139" i="1" l="1"/>
  <c r="L139" i="1" s="1"/>
  <c r="M139" i="1" s="1"/>
  <c r="H140" i="1" l="1"/>
  <c r="K140" i="1" l="1"/>
  <c r="L140" i="1" s="1"/>
  <c r="M140" i="1" s="1"/>
  <c r="H141" i="1" l="1"/>
  <c r="K141" i="1" l="1"/>
  <c r="L141" i="1" s="1"/>
  <c r="M141" i="1" s="1"/>
  <c r="G142" i="1" s="1"/>
  <c r="H142" i="1" l="1"/>
  <c r="K142" i="1" l="1"/>
  <c r="L142" i="1" s="1"/>
  <c r="M142" i="1" s="1"/>
  <c r="H143" i="1" l="1"/>
  <c r="K143" i="1" l="1"/>
  <c r="L143" i="1" s="1"/>
  <c r="M143" i="1" s="1"/>
  <c r="G144" i="1" s="1"/>
  <c r="H144" i="1" l="1"/>
  <c r="K144" i="1" l="1"/>
  <c r="L144" i="1" s="1"/>
  <c r="M144" i="1" s="1"/>
  <c r="H145" i="1" l="1"/>
  <c r="K145" i="1" l="1"/>
  <c r="L145" i="1" s="1"/>
  <c r="M145" i="1" s="1"/>
  <c r="G146" i="1" s="1"/>
  <c r="H146" i="1" l="1"/>
  <c r="K146" i="1" l="1"/>
  <c r="L146" i="1" s="1"/>
  <c r="M146" i="1" s="1"/>
  <c r="G147" i="1" s="1"/>
  <c r="H147" i="1" l="1"/>
  <c r="K147" i="1" l="1"/>
  <c r="L147" i="1" s="1"/>
  <c r="M147" i="1" s="1"/>
  <c r="G148" i="1" s="1"/>
  <c r="H148" i="1" l="1"/>
  <c r="K148" i="1" l="1"/>
  <c r="L148" i="1" s="1"/>
  <c r="M148" i="1" s="1"/>
  <c r="G149" i="1" s="1"/>
  <c r="H149" i="1" l="1"/>
  <c r="K149" i="1" l="1"/>
  <c r="L149" i="1" s="1"/>
  <c r="M149" i="1" s="1"/>
  <c r="G150" i="1" s="1"/>
  <c r="H150" i="1" l="1"/>
  <c r="K150" i="1" l="1"/>
  <c r="L150" i="1" s="1"/>
  <c r="M150" i="1" s="1"/>
  <c r="G151" i="1" s="1"/>
  <c r="H151" i="1" l="1"/>
  <c r="K151" i="1" l="1"/>
  <c r="L151" i="1" s="1"/>
  <c r="M151" i="1" s="1"/>
  <c r="H152" i="1" l="1"/>
  <c r="K152" i="1" l="1"/>
  <c r="L152" i="1" s="1"/>
  <c r="M152" i="1" s="1"/>
  <c r="H153" i="1" l="1"/>
  <c r="K153" i="1" l="1"/>
  <c r="L153" i="1" s="1"/>
  <c r="M153" i="1" s="1"/>
  <c r="H154" i="1" l="1"/>
  <c r="K154" i="1" l="1"/>
  <c r="L154" i="1" s="1"/>
  <c r="M154" i="1" s="1"/>
  <c r="G155" i="1" s="1"/>
  <c r="H155" i="1" l="1"/>
  <c r="K155" i="1" l="1"/>
  <c r="L155" i="1" s="1"/>
  <c r="M155" i="1" s="1"/>
  <c r="H156" i="1" l="1"/>
  <c r="K156" i="1" l="1"/>
  <c r="L156" i="1" s="1"/>
  <c r="M156" i="1" s="1"/>
  <c r="H157" i="1" l="1"/>
  <c r="K157" i="1" l="1"/>
  <c r="L157" i="1" s="1"/>
  <c r="M157" i="1" s="1"/>
  <c r="G158" i="1" s="1"/>
  <c r="H158" i="1" l="1"/>
  <c r="K158" i="1" l="1"/>
  <c r="L158" i="1" s="1"/>
  <c r="M158" i="1" s="1"/>
  <c r="G159" i="1" s="1"/>
  <c r="H159" i="1" l="1"/>
  <c r="K159" i="1" l="1"/>
  <c r="L159" i="1" s="1"/>
  <c r="M159" i="1" s="1"/>
  <c r="H160" i="1" l="1"/>
  <c r="K160" i="1" l="1"/>
  <c r="L160" i="1" s="1"/>
  <c r="M160" i="1" s="1"/>
  <c r="G161" i="1" s="1"/>
  <c r="H161" i="1" l="1"/>
  <c r="K161" i="1" l="1"/>
  <c r="L161" i="1" s="1"/>
  <c r="M161" i="1" s="1"/>
  <c r="G162" i="1" s="1"/>
  <c r="H162" i="1" l="1"/>
  <c r="K162" i="1" l="1"/>
  <c r="L162" i="1" s="1"/>
  <c r="M162" i="1" s="1"/>
  <c r="H163" i="1" l="1"/>
  <c r="K163" i="1" l="1"/>
  <c r="L163" i="1" s="1"/>
  <c r="M163" i="1" s="1"/>
  <c r="G164" i="1" s="1"/>
  <c r="H164" i="1" l="1"/>
  <c r="K164" i="1" l="1"/>
  <c r="L164" i="1" s="1"/>
  <c r="M164" i="1" s="1"/>
  <c r="H165" i="1" l="1"/>
  <c r="K165" i="1" l="1"/>
  <c r="L165" i="1" s="1"/>
  <c r="M165" i="1" s="1"/>
  <c r="G166" i="1" s="1"/>
  <c r="H166" i="1" l="1"/>
  <c r="K166" i="1" l="1"/>
  <c r="L166" i="1" s="1"/>
  <c r="M166" i="1" s="1"/>
  <c r="H167" i="1" l="1"/>
  <c r="K167" i="1" l="1"/>
  <c r="L167" i="1" s="1"/>
  <c r="M167" i="1" s="1"/>
  <c r="G168" i="1" s="1"/>
  <c r="H168" i="1" l="1"/>
  <c r="K168" i="1" l="1"/>
  <c r="L168" i="1" s="1"/>
  <c r="M168" i="1" s="1"/>
  <c r="G169" i="1" s="1"/>
  <c r="H169" i="1" l="1"/>
  <c r="K169" i="1" l="1"/>
  <c r="L169" i="1" s="1"/>
  <c r="M169" i="1" s="1"/>
  <c r="H170" i="1" l="1"/>
  <c r="K170" i="1" l="1"/>
  <c r="L170" i="1" s="1"/>
  <c r="M170" i="1" s="1"/>
  <c r="G171" i="1" s="1"/>
  <c r="H171" i="1" l="1"/>
  <c r="K171" i="1" l="1"/>
  <c r="L171" i="1" s="1"/>
  <c r="M171" i="1" s="1"/>
  <c r="G172" i="1" s="1"/>
  <c r="H172" i="1" l="1"/>
  <c r="K172" i="1" l="1"/>
  <c r="L172" i="1" s="1"/>
  <c r="M172" i="1" s="1"/>
  <c r="H173" i="1" l="1"/>
  <c r="K173" i="1" l="1"/>
  <c r="L173" i="1" s="1"/>
  <c r="M173" i="1" s="1"/>
  <c r="H174" i="1" l="1"/>
  <c r="K174" i="1" l="1"/>
  <c r="L174" i="1" s="1"/>
  <c r="M174" i="1" s="1"/>
  <c r="G175" i="1" s="1"/>
  <c r="H175" i="1" l="1"/>
  <c r="K175" i="1" l="1"/>
  <c r="L175" i="1" s="1"/>
  <c r="M175" i="1" s="1"/>
  <c r="H176" i="1" l="1"/>
  <c r="K176" i="1" l="1"/>
  <c r="L176" i="1" s="1"/>
  <c r="M176" i="1" s="1"/>
  <c r="G177" i="1" s="1"/>
  <c r="H177" i="1" l="1"/>
  <c r="K177" i="1" l="1"/>
  <c r="L177" i="1" s="1"/>
  <c r="M177" i="1" s="1"/>
  <c r="G178" i="1" s="1"/>
  <c r="H178" i="1" l="1"/>
  <c r="K178" i="1" l="1"/>
  <c r="L178" i="1" s="1"/>
  <c r="M178" i="1" s="1"/>
  <c r="H179" i="1" l="1"/>
  <c r="K179" i="1" l="1"/>
  <c r="L179" i="1" s="1"/>
  <c r="M179" i="1" s="1"/>
  <c r="G180" i="1" s="1"/>
  <c r="H180" i="1" l="1"/>
  <c r="K180" i="1" l="1"/>
  <c r="L180" i="1" s="1"/>
  <c r="M180" i="1" s="1"/>
  <c r="G181" i="1" s="1"/>
  <c r="H181" i="1" l="1"/>
  <c r="K181" i="1" l="1"/>
  <c r="L181" i="1" s="1"/>
  <c r="M181" i="1" s="1"/>
  <c r="G182" i="1" s="1"/>
  <c r="H182" i="1" l="1"/>
  <c r="K182" i="1" l="1"/>
  <c r="L182" i="1" s="1"/>
  <c r="M182" i="1" s="1"/>
  <c r="G183" i="1" s="1"/>
  <c r="H183" i="1" l="1"/>
  <c r="K183" i="1" l="1"/>
  <c r="L183" i="1" s="1"/>
  <c r="M183" i="1" s="1"/>
  <c r="G184" i="1" s="1"/>
  <c r="H184" i="1" l="1"/>
  <c r="K184" i="1" l="1"/>
  <c r="L184" i="1" s="1"/>
  <c r="M184" i="1" s="1"/>
  <c r="G185" i="1" s="1"/>
  <c r="H185" i="1" l="1"/>
  <c r="K185" i="1" l="1"/>
  <c r="L185" i="1" s="1"/>
  <c r="M185" i="1" s="1"/>
  <c r="G186" i="1" s="1"/>
  <c r="H186" i="1" l="1"/>
  <c r="K186" i="1" l="1"/>
  <c r="L186" i="1" s="1"/>
  <c r="M186" i="1" s="1"/>
  <c r="G187" i="1" s="1"/>
  <c r="H187" i="1" l="1"/>
  <c r="K187" i="1" l="1"/>
  <c r="L187" i="1" s="1"/>
  <c r="M187" i="1" s="1"/>
  <c r="G188" i="1" s="1"/>
  <c r="H188" i="1" l="1"/>
  <c r="K188" i="1" l="1"/>
  <c r="L188" i="1" s="1"/>
  <c r="M188" i="1" s="1"/>
  <c r="G189" i="1" s="1"/>
  <c r="H189" i="1" l="1"/>
  <c r="K189" i="1" l="1"/>
  <c r="L189" i="1" s="1"/>
  <c r="L190" i="1" s="1"/>
  <c r="M18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BFE870-4551-4A44-A9AA-4A14A03C0B00}" keepAlive="1" name="Zapytanie — oferty" description="Połączenie z zapytaniem „oferty” w skoroszycie." type="5" refreshedVersion="6" background="1">
    <dbPr connection="Provider=Microsoft.Mashup.OleDb.1;Data Source=$Workbook$;Location=oferty;Extended Properties=&quot;&quot;" command="SELECT * FROM [oferty]"/>
  </connection>
  <connection id="2" xr16:uid="{4394CD2A-439B-4AEA-B3FB-0FEA3C15A641}" keepAlive="1" name="Zapytanie — pogoda" description="Połączenie z zapytaniem „pogoda” w skoroszycie." type="5" refreshedVersion="6" background="1" saveData="1">
    <dbPr connection="Provider=Microsoft.Mashup.OleDb.1;Data Source=$Workbook$;Location=pogoda;Extended Properties=&quot;&quot;" command="SELECT * FROM [pogoda]"/>
  </connection>
  <connection id="3" xr16:uid="{7CF87546-A520-40CA-8C31-1C069A20FCA0}" keepAlive="1" name="Zapytanie — pogoda (2)" description="Połączenie z zapytaniem „pogoda (2)” w skoroszycie." type="5" refreshedVersion="6" background="1" saveData="1">
    <dbPr connection="Provider=Microsoft.Mashup.OleDb.1;Data Source=$Workbook$;Location=pogoda (2);Extended Properties=&quot;&quot;" command="SELECT * FROM [pogoda (2)]"/>
  </connection>
</connections>
</file>

<file path=xl/sharedStrings.xml><?xml version="1.0" encoding="utf-8"?>
<sst xmlns="http://schemas.openxmlformats.org/spreadsheetml/2006/main" count="46" uniqueCount="35">
  <si>
    <t>temperatura_srednia</t>
  </si>
  <si>
    <t>opady</t>
  </si>
  <si>
    <t>data</t>
  </si>
  <si>
    <t>uzupelnienie</t>
  </si>
  <si>
    <t>ubytek</t>
  </si>
  <si>
    <t>stan do godz 20</t>
  </si>
  <si>
    <t>stan po 20</t>
  </si>
  <si>
    <t>ile podlac</t>
  </si>
  <si>
    <t>podlac?</t>
  </si>
  <si>
    <t>ile dolac</t>
  </si>
  <si>
    <t>miesiac</t>
  </si>
  <si>
    <t>&lt;=15</t>
  </si>
  <si>
    <t>&gt;15 opady &lt;=0,61</t>
  </si>
  <si>
    <t>&gt;15; opady&gt;0,61</t>
  </si>
  <si>
    <t>/</t>
  </si>
  <si>
    <t>dolac z opadow</t>
  </si>
  <si>
    <t>czy podlacz</t>
  </si>
  <si>
    <t>20.00</t>
  </si>
  <si>
    <t>czy uzupelnic?</t>
  </si>
  <si>
    <t>ile uzupelnic?</t>
  </si>
  <si>
    <t>po 21</t>
  </si>
  <si>
    <t>Etykiety wierszy</t>
  </si>
  <si>
    <t>Suma końcowa</t>
  </si>
  <si>
    <t>kwi</t>
  </si>
  <si>
    <t>maj</t>
  </si>
  <si>
    <t>cze</t>
  </si>
  <si>
    <t>lip</t>
  </si>
  <si>
    <t>sie</t>
  </si>
  <si>
    <t>wrz</t>
  </si>
  <si>
    <t>Suma z ile uzupelnic?</t>
  </si>
  <si>
    <t>koszt</t>
  </si>
  <si>
    <t>litry</t>
  </si>
  <si>
    <t>m^3</t>
  </si>
  <si>
    <t>zad 5.2</t>
  </si>
  <si>
    <t>zad 5.3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</si>
</sst>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14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/>
    <xf numFmtId="16" fontId="0" fillId="0" borderId="0" xfId="0" applyNumberFormat="1"/>
  </cellXfs>
  <cellStyles count="1">
    <cellStyle name="Normalny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 jest zle'!$I$1</c:f>
              <c:strCache>
                <c:ptCount val="1"/>
                <c:pt idx="0">
                  <c:v>stan po 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 jest zle'!$C$2:$C$184</c:f>
              <c:numCache>
                <c:formatCode>m/d/yyyy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'cos jest zle'!$I$2:$I$184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12817</c:v>
                </c:pt>
                <c:pt idx="37">
                  <c:v>12695</c:v>
                </c:pt>
                <c:pt idx="38">
                  <c:v>12905</c:v>
                </c:pt>
                <c:pt idx="39">
                  <c:v>12975</c:v>
                </c:pt>
                <c:pt idx="40">
                  <c:v>12832</c:v>
                </c:pt>
                <c:pt idx="41">
                  <c:v>14932</c:v>
                </c:pt>
                <c:pt idx="42">
                  <c:v>14745</c:v>
                </c:pt>
                <c:pt idx="43">
                  <c:v>14605</c:v>
                </c:pt>
                <c:pt idx="44">
                  <c:v>14422</c:v>
                </c:pt>
                <c:pt idx="45">
                  <c:v>15682</c:v>
                </c:pt>
                <c:pt idx="46">
                  <c:v>17642</c:v>
                </c:pt>
                <c:pt idx="47">
                  <c:v>18972</c:v>
                </c:pt>
                <c:pt idx="48">
                  <c:v>20512</c:v>
                </c:pt>
                <c:pt idx="49">
                  <c:v>22122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11803</c:v>
                </c:pt>
                <c:pt idx="65">
                  <c:v>13000</c:v>
                </c:pt>
                <c:pt idx="66">
                  <c:v>643</c:v>
                </c:pt>
                <c:pt idx="67">
                  <c:v>6243</c:v>
                </c:pt>
                <c:pt idx="68">
                  <c:v>10373</c:v>
                </c:pt>
                <c:pt idx="69">
                  <c:v>13873</c:v>
                </c:pt>
                <c:pt idx="70">
                  <c:v>1606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12945</c:v>
                </c:pt>
                <c:pt idx="77">
                  <c:v>12741</c:v>
                </c:pt>
                <c:pt idx="78">
                  <c:v>951</c:v>
                </c:pt>
                <c:pt idx="79">
                  <c:v>3051</c:v>
                </c:pt>
                <c:pt idx="80">
                  <c:v>4451</c:v>
                </c:pt>
                <c:pt idx="81">
                  <c:v>4395</c:v>
                </c:pt>
                <c:pt idx="82">
                  <c:v>6495</c:v>
                </c:pt>
                <c:pt idx="83">
                  <c:v>8595</c:v>
                </c:pt>
                <c:pt idx="84">
                  <c:v>8487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769</c:v>
                </c:pt>
                <c:pt idx="91">
                  <c:v>13000</c:v>
                </c:pt>
                <c:pt idx="92">
                  <c:v>987</c:v>
                </c:pt>
                <c:pt idx="93">
                  <c:v>13000</c:v>
                </c:pt>
                <c:pt idx="94">
                  <c:v>978</c:v>
                </c:pt>
                <c:pt idx="95">
                  <c:v>13000</c:v>
                </c:pt>
                <c:pt idx="96">
                  <c:v>985</c:v>
                </c:pt>
                <c:pt idx="97">
                  <c:v>13585</c:v>
                </c:pt>
                <c:pt idx="98">
                  <c:v>15685</c:v>
                </c:pt>
                <c:pt idx="99">
                  <c:v>3825</c:v>
                </c:pt>
                <c:pt idx="100">
                  <c:v>12365</c:v>
                </c:pt>
                <c:pt idx="101">
                  <c:v>127</c:v>
                </c:pt>
                <c:pt idx="102">
                  <c:v>1527</c:v>
                </c:pt>
                <c:pt idx="103">
                  <c:v>9927</c:v>
                </c:pt>
                <c:pt idx="104">
                  <c:v>13000</c:v>
                </c:pt>
                <c:pt idx="105">
                  <c:v>777</c:v>
                </c:pt>
                <c:pt idx="106">
                  <c:v>13000</c:v>
                </c:pt>
                <c:pt idx="107">
                  <c:v>984</c:v>
                </c:pt>
                <c:pt idx="108">
                  <c:v>13000</c:v>
                </c:pt>
                <c:pt idx="109">
                  <c:v>25000</c:v>
                </c:pt>
                <c:pt idx="110">
                  <c:v>12378</c:v>
                </c:pt>
                <c:pt idx="111">
                  <c:v>16578</c:v>
                </c:pt>
                <c:pt idx="112">
                  <c:v>4064</c:v>
                </c:pt>
                <c:pt idx="113">
                  <c:v>13000</c:v>
                </c:pt>
                <c:pt idx="114">
                  <c:v>902</c:v>
                </c:pt>
                <c:pt idx="115">
                  <c:v>13000</c:v>
                </c:pt>
                <c:pt idx="116">
                  <c:v>981</c:v>
                </c:pt>
                <c:pt idx="117">
                  <c:v>13000</c:v>
                </c:pt>
                <c:pt idx="118">
                  <c:v>1210</c:v>
                </c:pt>
                <c:pt idx="119">
                  <c:v>13000</c:v>
                </c:pt>
                <c:pt idx="120">
                  <c:v>12985</c:v>
                </c:pt>
                <c:pt idx="121">
                  <c:v>12780</c:v>
                </c:pt>
                <c:pt idx="122">
                  <c:v>534</c:v>
                </c:pt>
                <c:pt idx="123">
                  <c:v>13000</c:v>
                </c:pt>
                <c:pt idx="124">
                  <c:v>995</c:v>
                </c:pt>
                <c:pt idx="125">
                  <c:v>13000</c:v>
                </c:pt>
                <c:pt idx="126">
                  <c:v>982</c:v>
                </c:pt>
                <c:pt idx="127">
                  <c:v>13000</c:v>
                </c:pt>
                <c:pt idx="128">
                  <c:v>976</c:v>
                </c:pt>
                <c:pt idx="129">
                  <c:v>13000</c:v>
                </c:pt>
                <c:pt idx="130">
                  <c:v>985</c:v>
                </c:pt>
                <c:pt idx="131">
                  <c:v>13000</c:v>
                </c:pt>
                <c:pt idx="132">
                  <c:v>979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981</c:v>
                </c:pt>
                <c:pt idx="141">
                  <c:v>13000</c:v>
                </c:pt>
                <c:pt idx="142">
                  <c:v>984</c:v>
                </c:pt>
                <c:pt idx="143">
                  <c:v>13000</c:v>
                </c:pt>
                <c:pt idx="144">
                  <c:v>982</c:v>
                </c:pt>
                <c:pt idx="145">
                  <c:v>4832</c:v>
                </c:pt>
                <c:pt idx="146">
                  <c:v>17432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612</c:v>
                </c:pt>
                <c:pt idx="153">
                  <c:v>2012</c:v>
                </c:pt>
                <c:pt idx="154">
                  <c:v>13000</c:v>
                </c:pt>
                <c:pt idx="155">
                  <c:v>958</c:v>
                </c:pt>
                <c:pt idx="156">
                  <c:v>13000</c:v>
                </c:pt>
                <c:pt idx="157">
                  <c:v>12982</c:v>
                </c:pt>
                <c:pt idx="158">
                  <c:v>15782</c:v>
                </c:pt>
                <c:pt idx="159">
                  <c:v>15560</c:v>
                </c:pt>
                <c:pt idx="160">
                  <c:v>18360</c:v>
                </c:pt>
                <c:pt idx="161">
                  <c:v>18159</c:v>
                </c:pt>
                <c:pt idx="162">
                  <c:v>17932</c:v>
                </c:pt>
                <c:pt idx="163">
                  <c:v>6002</c:v>
                </c:pt>
                <c:pt idx="164">
                  <c:v>13000</c:v>
                </c:pt>
                <c:pt idx="165">
                  <c:v>871</c:v>
                </c:pt>
                <c:pt idx="166">
                  <c:v>2971</c:v>
                </c:pt>
                <c:pt idx="167">
                  <c:v>13000</c:v>
                </c:pt>
                <c:pt idx="168">
                  <c:v>930</c:v>
                </c:pt>
                <c:pt idx="169">
                  <c:v>13000</c:v>
                </c:pt>
                <c:pt idx="170">
                  <c:v>975</c:v>
                </c:pt>
                <c:pt idx="171">
                  <c:v>748</c:v>
                </c:pt>
                <c:pt idx="172">
                  <c:v>2148</c:v>
                </c:pt>
                <c:pt idx="173">
                  <c:v>2121</c:v>
                </c:pt>
                <c:pt idx="174">
                  <c:v>2091</c:v>
                </c:pt>
                <c:pt idx="175">
                  <c:v>2054</c:v>
                </c:pt>
                <c:pt idx="176">
                  <c:v>2018</c:v>
                </c:pt>
                <c:pt idx="177">
                  <c:v>1986</c:v>
                </c:pt>
                <c:pt idx="178">
                  <c:v>1961</c:v>
                </c:pt>
                <c:pt idx="179">
                  <c:v>1939</c:v>
                </c:pt>
                <c:pt idx="180">
                  <c:v>1920</c:v>
                </c:pt>
                <c:pt idx="181">
                  <c:v>1901</c:v>
                </c:pt>
                <c:pt idx="182">
                  <c:v>1882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A-42CE-A584-79CF95E8C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405376"/>
        <c:axId val="840412264"/>
      </c:lineChart>
      <c:dateAx>
        <c:axId val="840405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0412264"/>
        <c:crosses val="autoZero"/>
        <c:auto val="1"/>
        <c:lblOffset val="100"/>
        <c:baseTimeUnit val="days"/>
      </c:dateAx>
      <c:valAx>
        <c:axId val="840412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4040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ilosc wody w zbiorniku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proba2!$N$7:$N$189</c:f>
              <c:numCache>
                <c:formatCode>m/d/yyyy</c:formatCode>
                <c:ptCount val="183"/>
                <c:pt idx="0">
                  <c:v>42095</c:v>
                </c:pt>
                <c:pt idx="1">
                  <c:v>42096</c:v>
                </c:pt>
                <c:pt idx="2">
                  <c:v>42097</c:v>
                </c:pt>
                <c:pt idx="3">
                  <c:v>42098</c:v>
                </c:pt>
                <c:pt idx="4">
                  <c:v>42099</c:v>
                </c:pt>
                <c:pt idx="5">
                  <c:v>42100</c:v>
                </c:pt>
                <c:pt idx="6">
                  <c:v>42101</c:v>
                </c:pt>
                <c:pt idx="7">
                  <c:v>42102</c:v>
                </c:pt>
                <c:pt idx="8">
                  <c:v>42103</c:v>
                </c:pt>
                <c:pt idx="9">
                  <c:v>42104</c:v>
                </c:pt>
                <c:pt idx="10">
                  <c:v>42105</c:v>
                </c:pt>
                <c:pt idx="11">
                  <c:v>42106</c:v>
                </c:pt>
                <c:pt idx="12">
                  <c:v>42107</c:v>
                </c:pt>
                <c:pt idx="13">
                  <c:v>42108</c:v>
                </c:pt>
                <c:pt idx="14">
                  <c:v>42109</c:v>
                </c:pt>
                <c:pt idx="15">
                  <c:v>42110</c:v>
                </c:pt>
                <c:pt idx="16">
                  <c:v>42111</c:v>
                </c:pt>
                <c:pt idx="17">
                  <c:v>42112</c:v>
                </c:pt>
                <c:pt idx="18">
                  <c:v>42113</c:v>
                </c:pt>
                <c:pt idx="19">
                  <c:v>42114</c:v>
                </c:pt>
                <c:pt idx="20">
                  <c:v>42115</c:v>
                </c:pt>
                <c:pt idx="21">
                  <c:v>42116</c:v>
                </c:pt>
                <c:pt idx="22">
                  <c:v>42117</c:v>
                </c:pt>
                <c:pt idx="23">
                  <c:v>42118</c:v>
                </c:pt>
                <c:pt idx="24">
                  <c:v>42119</c:v>
                </c:pt>
                <c:pt idx="25">
                  <c:v>42120</c:v>
                </c:pt>
                <c:pt idx="26">
                  <c:v>42121</c:v>
                </c:pt>
                <c:pt idx="27">
                  <c:v>42122</c:v>
                </c:pt>
                <c:pt idx="28">
                  <c:v>42123</c:v>
                </c:pt>
                <c:pt idx="29">
                  <c:v>42124</c:v>
                </c:pt>
                <c:pt idx="30">
                  <c:v>42125</c:v>
                </c:pt>
                <c:pt idx="31">
                  <c:v>42126</c:v>
                </c:pt>
                <c:pt idx="32">
                  <c:v>42127</c:v>
                </c:pt>
                <c:pt idx="33">
                  <c:v>42128</c:v>
                </c:pt>
                <c:pt idx="34">
                  <c:v>42129</c:v>
                </c:pt>
                <c:pt idx="35">
                  <c:v>42130</c:v>
                </c:pt>
                <c:pt idx="36">
                  <c:v>42131</c:v>
                </c:pt>
                <c:pt idx="37">
                  <c:v>42132</c:v>
                </c:pt>
                <c:pt idx="38">
                  <c:v>42133</c:v>
                </c:pt>
                <c:pt idx="39">
                  <c:v>42134</c:v>
                </c:pt>
                <c:pt idx="40">
                  <c:v>42135</c:v>
                </c:pt>
                <c:pt idx="41">
                  <c:v>42136</c:v>
                </c:pt>
                <c:pt idx="42">
                  <c:v>42137</c:v>
                </c:pt>
                <c:pt idx="43">
                  <c:v>42138</c:v>
                </c:pt>
                <c:pt idx="44">
                  <c:v>42139</c:v>
                </c:pt>
                <c:pt idx="45">
                  <c:v>42140</c:v>
                </c:pt>
                <c:pt idx="46">
                  <c:v>42141</c:v>
                </c:pt>
                <c:pt idx="47">
                  <c:v>42142</c:v>
                </c:pt>
                <c:pt idx="48">
                  <c:v>42143</c:v>
                </c:pt>
                <c:pt idx="49">
                  <c:v>42144</c:v>
                </c:pt>
                <c:pt idx="50">
                  <c:v>42145</c:v>
                </c:pt>
                <c:pt idx="51">
                  <c:v>42146</c:v>
                </c:pt>
                <c:pt idx="52">
                  <c:v>42147</c:v>
                </c:pt>
                <c:pt idx="53">
                  <c:v>42148</c:v>
                </c:pt>
                <c:pt idx="54">
                  <c:v>42149</c:v>
                </c:pt>
                <c:pt idx="55">
                  <c:v>42150</c:v>
                </c:pt>
                <c:pt idx="56">
                  <c:v>42151</c:v>
                </c:pt>
                <c:pt idx="57">
                  <c:v>42152</c:v>
                </c:pt>
                <c:pt idx="58">
                  <c:v>42153</c:v>
                </c:pt>
                <c:pt idx="59">
                  <c:v>42154</c:v>
                </c:pt>
                <c:pt idx="60">
                  <c:v>42155</c:v>
                </c:pt>
                <c:pt idx="61">
                  <c:v>42156</c:v>
                </c:pt>
                <c:pt idx="62">
                  <c:v>42157</c:v>
                </c:pt>
                <c:pt idx="63">
                  <c:v>42158</c:v>
                </c:pt>
                <c:pt idx="64">
                  <c:v>42159</c:v>
                </c:pt>
                <c:pt idx="65">
                  <c:v>42160</c:v>
                </c:pt>
                <c:pt idx="66">
                  <c:v>42161</c:v>
                </c:pt>
                <c:pt idx="67">
                  <c:v>42162</c:v>
                </c:pt>
                <c:pt idx="68">
                  <c:v>42163</c:v>
                </c:pt>
                <c:pt idx="69">
                  <c:v>42164</c:v>
                </c:pt>
                <c:pt idx="70">
                  <c:v>42165</c:v>
                </c:pt>
                <c:pt idx="71">
                  <c:v>42166</c:v>
                </c:pt>
                <c:pt idx="72">
                  <c:v>42167</c:v>
                </c:pt>
                <c:pt idx="73">
                  <c:v>42168</c:v>
                </c:pt>
                <c:pt idx="74">
                  <c:v>42169</c:v>
                </c:pt>
                <c:pt idx="75">
                  <c:v>42170</c:v>
                </c:pt>
                <c:pt idx="76">
                  <c:v>42171</c:v>
                </c:pt>
                <c:pt idx="77">
                  <c:v>42172</c:v>
                </c:pt>
                <c:pt idx="78">
                  <c:v>42173</c:v>
                </c:pt>
                <c:pt idx="79">
                  <c:v>42174</c:v>
                </c:pt>
                <c:pt idx="80">
                  <c:v>42175</c:v>
                </c:pt>
                <c:pt idx="81">
                  <c:v>42176</c:v>
                </c:pt>
                <c:pt idx="82">
                  <c:v>42177</c:v>
                </c:pt>
                <c:pt idx="83">
                  <c:v>42178</c:v>
                </c:pt>
                <c:pt idx="84">
                  <c:v>42179</c:v>
                </c:pt>
                <c:pt idx="85">
                  <c:v>42180</c:v>
                </c:pt>
                <c:pt idx="86">
                  <c:v>42181</c:v>
                </c:pt>
                <c:pt idx="87">
                  <c:v>42182</c:v>
                </c:pt>
                <c:pt idx="88">
                  <c:v>42183</c:v>
                </c:pt>
                <c:pt idx="89">
                  <c:v>42184</c:v>
                </c:pt>
                <c:pt idx="90">
                  <c:v>42185</c:v>
                </c:pt>
                <c:pt idx="91">
                  <c:v>42186</c:v>
                </c:pt>
                <c:pt idx="92">
                  <c:v>42187</c:v>
                </c:pt>
                <c:pt idx="93">
                  <c:v>42188</c:v>
                </c:pt>
                <c:pt idx="94">
                  <c:v>42189</c:v>
                </c:pt>
                <c:pt idx="95">
                  <c:v>42190</c:v>
                </c:pt>
                <c:pt idx="96">
                  <c:v>42191</c:v>
                </c:pt>
                <c:pt idx="97">
                  <c:v>42192</c:v>
                </c:pt>
                <c:pt idx="98">
                  <c:v>42193</c:v>
                </c:pt>
                <c:pt idx="99">
                  <c:v>42194</c:v>
                </c:pt>
                <c:pt idx="100">
                  <c:v>42195</c:v>
                </c:pt>
                <c:pt idx="101">
                  <c:v>42196</c:v>
                </c:pt>
                <c:pt idx="102">
                  <c:v>42197</c:v>
                </c:pt>
                <c:pt idx="103">
                  <c:v>42198</c:v>
                </c:pt>
                <c:pt idx="104">
                  <c:v>42199</c:v>
                </c:pt>
                <c:pt idx="105">
                  <c:v>42200</c:v>
                </c:pt>
                <c:pt idx="106">
                  <c:v>42201</c:v>
                </c:pt>
                <c:pt idx="107">
                  <c:v>42202</c:v>
                </c:pt>
                <c:pt idx="108">
                  <c:v>42203</c:v>
                </c:pt>
                <c:pt idx="109">
                  <c:v>42204</c:v>
                </c:pt>
                <c:pt idx="110">
                  <c:v>42205</c:v>
                </c:pt>
                <c:pt idx="111">
                  <c:v>42206</c:v>
                </c:pt>
                <c:pt idx="112">
                  <c:v>42207</c:v>
                </c:pt>
                <c:pt idx="113">
                  <c:v>42208</c:v>
                </c:pt>
                <c:pt idx="114">
                  <c:v>42209</c:v>
                </c:pt>
                <c:pt idx="115">
                  <c:v>42210</c:v>
                </c:pt>
                <c:pt idx="116">
                  <c:v>42211</c:v>
                </c:pt>
                <c:pt idx="117">
                  <c:v>42212</c:v>
                </c:pt>
                <c:pt idx="118">
                  <c:v>42213</c:v>
                </c:pt>
                <c:pt idx="119">
                  <c:v>42214</c:v>
                </c:pt>
                <c:pt idx="120">
                  <c:v>42215</c:v>
                </c:pt>
                <c:pt idx="121">
                  <c:v>42216</c:v>
                </c:pt>
                <c:pt idx="122">
                  <c:v>42217</c:v>
                </c:pt>
                <c:pt idx="123">
                  <c:v>42218</c:v>
                </c:pt>
                <c:pt idx="124">
                  <c:v>42219</c:v>
                </c:pt>
                <c:pt idx="125">
                  <c:v>42220</c:v>
                </c:pt>
                <c:pt idx="126">
                  <c:v>42221</c:v>
                </c:pt>
                <c:pt idx="127">
                  <c:v>42222</c:v>
                </c:pt>
                <c:pt idx="128">
                  <c:v>42223</c:v>
                </c:pt>
                <c:pt idx="129">
                  <c:v>42224</c:v>
                </c:pt>
                <c:pt idx="130">
                  <c:v>42225</c:v>
                </c:pt>
                <c:pt idx="131">
                  <c:v>42226</c:v>
                </c:pt>
                <c:pt idx="132">
                  <c:v>42227</c:v>
                </c:pt>
                <c:pt idx="133">
                  <c:v>42228</c:v>
                </c:pt>
                <c:pt idx="134">
                  <c:v>42229</c:v>
                </c:pt>
                <c:pt idx="135">
                  <c:v>42230</c:v>
                </c:pt>
                <c:pt idx="136">
                  <c:v>42231</c:v>
                </c:pt>
                <c:pt idx="137">
                  <c:v>42232</c:v>
                </c:pt>
                <c:pt idx="138">
                  <c:v>42233</c:v>
                </c:pt>
                <c:pt idx="139">
                  <c:v>42234</c:v>
                </c:pt>
                <c:pt idx="140">
                  <c:v>42235</c:v>
                </c:pt>
                <c:pt idx="141">
                  <c:v>42236</c:v>
                </c:pt>
                <c:pt idx="142">
                  <c:v>42237</c:v>
                </c:pt>
                <c:pt idx="143">
                  <c:v>42238</c:v>
                </c:pt>
                <c:pt idx="144">
                  <c:v>42239</c:v>
                </c:pt>
                <c:pt idx="145">
                  <c:v>42240</c:v>
                </c:pt>
                <c:pt idx="146">
                  <c:v>42241</c:v>
                </c:pt>
                <c:pt idx="147">
                  <c:v>42242</c:v>
                </c:pt>
                <c:pt idx="148">
                  <c:v>42243</c:v>
                </c:pt>
                <c:pt idx="149">
                  <c:v>42244</c:v>
                </c:pt>
                <c:pt idx="150">
                  <c:v>42245</c:v>
                </c:pt>
                <c:pt idx="151">
                  <c:v>42246</c:v>
                </c:pt>
                <c:pt idx="152">
                  <c:v>42247</c:v>
                </c:pt>
                <c:pt idx="153">
                  <c:v>42248</c:v>
                </c:pt>
                <c:pt idx="154">
                  <c:v>42249</c:v>
                </c:pt>
                <c:pt idx="155">
                  <c:v>42250</c:v>
                </c:pt>
                <c:pt idx="156">
                  <c:v>42251</c:v>
                </c:pt>
                <c:pt idx="157">
                  <c:v>42252</c:v>
                </c:pt>
                <c:pt idx="158">
                  <c:v>42253</c:v>
                </c:pt>
                <c:pt idx="159">
                  <c:v>42254</c:v>
                </c:pt>
                <c:pt idx="160">
                  <c:v>42255</c:v>
                </c:pt>
                <c:pt idx="161">
                  <c:v>42256</c:v>
                </c:pt>
                <c:pt idx="162">
                  <c:v>42257</c:v>
                </c:pt>
                <c:pt idx="163">
                  <c:v>42258</c:v>
                </c:pt>
                <c:pt idx="164">
                  <c:v>42259</c:v>
                </c:pt>
                <c:pt idx="165">
                  <c:v>42260</c:v>
                </c:pt>
                <c:pt idx="166">
                  <c:v>42261</c:v>
                </c:pt>
                <c:pt idx="167">
                  <c:v>42262</c:v>
                </c:pt>
                <c:pt idx="168">
                  <c:v>42263</c:v>
                </c:pt>
                <c:pt idx="169">
                  <c:v>42264</c:v>
                </c:pt>
                <c:pt idx="170">
                  <c:v>42265</c:v>
                </c:pt>
                <c:pt idx="171">
                  <c:v>42266</c:v>
                </c:pt>
                <c:pt idx="172">
                  <c:v>42267</c:v>
                </c:pt>
                <c:pt idx="173">
                  <c:v>42268</c:v>
                </c:pt>
                <c:pt idx="174">
                  <c:v>42269</c:v>
                </c:pt>
                <c:pt idx="175">
                  <c:v>42270</c:v>
                </c:pt>
                <c:pt idx="176">
                  <c:v>42271</c:v>
                </c:pt>
                <c:pt idx="177">
                  <c:v>42272</c:v>
                </c:pt>
                <c:pt idx="178">
                  <c:v>42273</c:v>
                </c:pt>
                <c:pt idx="179">
                  <c:v>42274</c:v>
                </c:pt>
                <c:pt idx="180">
                  <c:v>42275</c:v>
                </c:pt>
                <c:pt idx="181">
                  <c:v>42276</c:v>
                </c:pt>
                <c:pt idx="182">
                  <c:v>42277</c:v>
                </c:pt>
              </c:numCache>
            </c:numRef>
          </c:cat>
          <c:val>
            <c:numRef>
              <c:f>proba2!$M$7:$M$189</c:f>
              <c:numCache>
                <c:formatCode>General</c:formatCode>
                <c:ptCount val="183"/>
                <c:pt idx="0">
                  <c:v>25000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24961</c:v>
                </c:pt>
                <c:pt idx="5">
                  <c:v>24901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24889</c:v>
                </c:pt>
                <c:pt idx="14">
                  <c:v>24497</c:v>
                </c:pt>
                <c:pt idx="15">
                  <c:v>24264</c:v>
                </c:pt>
                <c:pt idx="16">
                  <c:v>24157</c:v>
                </c:pt>
                <c:pt idx="17">
                  <c:v>24099</c:v>
                </c:pt>
                <c:pt idx="18">
                  <c:v>23965</c:v>
                </c:pt>
                <c:pt idx="19">
                  <c:v>24665</c:v>
                </c:pt>
                <c:pt idx="20">
                  <c:v>25000</c:v>
                </c:pt>
                <c:pt idx="21">
                  <c:v>25000</c:v>
                </c:pt>
                <c:pt idx="22">
                  <c:v>25000</c:v>
                </c:pt>
                <c:pt idx="23">
                  <c:v>25000</c:v>
                </c:pt>
                <c:pt idx="24">
                  <c:v>25000</c:v>
                </c:pt>
                <c:pt idx="25">
                  <c:v>12520</c:v>
                </c:pt>
                <c:pt idx="26">
                  <c:v>13220</c:v>
                </c:pt>
                <c:pt idx="27">
                  <c:v>14620</c:v>
                </c:pt>
                <c:pt idx="28">
                  <c:v>14538</c:v>
                </c:pt>
                <c:pt idx="29">
                  <c:v>14400</c:v>
                </c:pt>
                <c:pt idx="30">
                  <c:v>17200</c:v>
                </c:pt>
                <c:pt idx="31">
                  <c:v>20700</c:v>
                </c:pt>
                <c:pt idx="32">
                  <c:v>23500</c:v>
                </c:pt>
                <c:pt idx="33">
                  <c:v>23780</c:v>
                </c:pt>
                <c:pt idx="34">
                  <c:v>12060</c:v>
                </c:pt>
                <c:pt idx="35">
                  <c:v>13000</c:v>
                </c:pt>
                <c:pt idx="36">
                  <c:v>12795</c:v>
                </c:pt>
                <c:pt idx="37">
                  <c:v>12673</c:v>
                </c:pt>
                <c:pt idx="38">
                  <c:v>12883</c:v>
                </c:pt>
                <c:pt idx="39">
                  <c:v>12953</c:v>
                </c:pt>
                <c:pt idx="40">
                  <c:v>12811</c:v>
                </c:pt>
                <c:pt idx="41">
                  <c:v>14911</c:v>
                </c:pt>
                <c:pt idx="42">
                  <c:v>14725</c:v>
                </c:pt>
                <c:pt idx="43">
                  <c:v>14585</c:v>
                </c:pt>
                <c:pt idx="44">
                  <c:v>14403</c:v>
                </c:pt>
                <c:pt idx="45">
                  <c:v>15663</c:v>
                </c:pt>
                <c:pt idx="46">
                  <c:v>17623</c:v>
                </c:pt>
                <c:pt idx="47">
                  <c:v>18953</c:v>
                </c:pt>
                <c:pt idx="48">
                  <c:v>20493</c:v>
                </c:pt>
                <c:pt idx="49">
                  <c:v>22103</c:v>
                </c:pt>
                <c:pt idx="50">
                  <c:v>25000</c:v>
                </c:pt>
                <c:pt idx="51">
                  <c:v>25000</c:v>
                </c:pt>
                <c:pt idx="52">
                  <c:v>25000</c:v>
                </c:pt>
                <c:pt idx="53">
                  <c:v>25000</c:v>
                </c:pt>
                <c:pt idx="54">
                  <c:v>24564</c:v>
                </c:pt>
                <c:pt idx="55">
                  <c:v>24177</c:v>
                </c:pt>
                <c:pt idx="56">
                  <c:v>23947</c:v>
                </c:pt>
                <c:pt idx="57">
                  <c:v>24017</c:v>
                </c:pt>
                <c:pt idx="58">
                  <c:v>23639</c:v>
                </c:pt>
                <c:pt idx="59">
                  <c:v>23306</c:v>
                </c:pt>
                <c:pt idx="60">
                  <c:v>23015</c:v>
                </c:pt>
                <c:pt idx="61">
                  <c:v>25000</c:v>
                </c:pt>
                <c:pt idx="62">
                  <c:v>25000</c:v>
                </c:pt>
                <c:pt idx="63">
                  <c:v>12226</c:v>
                </c:pt>
                <c:pt idx="64">
                  <c:v>12012</c:v>
                </c:pt>
                <c:pt idx="65">
                  <c:v>13000</c:v>
                </c:pt>
                <c:pt idx="66">
                  <c:v>597</c:v>
                </c:pt>
                <c:pt idx="67">
                  <c:v>6197</c:v>
                </c:pt>
                <c:pt idx="68">
                  <c:v>10327</c:v>
                </c:pt>
                <c:pt idx="69">
                  <c:v>13827</c:v>
                </c:pt>
                <c:pt idx="70">
                  <c:v>1561</c:v>
                </c:pt>
                <c:pt idx="71">
                  <c:v>13000</c:v>
                </c:pt>
                <c:pt idx="72">
                  <c:v>16500</c:v>
                </c:pt>
                <c:pt idx="73">
                  <c:v>17200</c:v>
                </c:pt>
                <c:pt idx="74">
                  <c:v>4667</c:v>
                </c:pt>
                <c:pt idx="75">
                  <c:v>13000</c:v>
                </c:pt>
                <c:pt idx="76">
                  <c:v>12837</c:v>
                </c:pt>
                <c:pt idx="77">
                  <c:v>12635</c:v>
                </c:pt>
                <c:pt idx="78">
                  <c:v>845</c:v>
                </c:pt>
                <c:pt idx="79">
                  <c:v>2945</c:v>
                </c:pt>
                <c:pt idx="80">
                  <c:v>4345</c:v>
                </c:pt>
                <c:pt idx="81">
                  <c:v>4290</c:v>
                </c:pt>
                <c:pt idx="82">
                  <c:v>6390</c:v>
                </c:pt>
                <c:pt idx="83">
                  <c:v>8490</c:v>
                </c:pt>
                <c:pt idx="84">
                  <c:v>8384</c:v>
                </c:pt>
                <c:pt idx="85">
                  <c:v>13000</c:v>
                </c:pt>
                <c:pt idx="86">
                  <c:v>17900</c:v>
                </c:pt>
                <c:pt idx="87">
                  <c:v>22100</c:v>
                </c:pt>
                <c:pt idx="88">
                  <c:v>9675</c:v>
                </c:pt>
                <c:pt idx="89">
                  <c:v>13000</c:v>
                </c:pt>
                <c:pt idx="90">
                  <c:v>677</c:v>
                </c:pt>
                <c:pt idx="91">
                  <c:v>13000</c:v>
                </c:pt>
                <c:pt idx="92">
                  <c:v>651</c:v>
                </c:pt>
                <c:pt idx="93">
                  <c:v>13000</c:v>
                </c:pt>
                <c:pt idx="94">
                  <c:v>512</c:v>
                </c:pt>
                <c:pt idx="95">
                  <c:v>13000</c:v>
                </c:pt>
                <c:pt idx="96">
                  <c:v>597</c:v>
                </c:pt>
                <c:pt idx="97">
                  <c:v>13197</c:v>
                </c:pt>
                <c:pt idx="98">
                  <c:v>15297</c:v>
                </c:pt>
                <c:pt idx="99">
                  <c:v>3437</c:v>
                </c:pt>
                <c:pt idx="100">
                  <c:v>11977</c:v>
                </c:pt>
                <c:pt idx="101">
                  <c:v>13000</c:v>
                </c:pt>
                <c:pt idx="102">
                  <c:v>14400</c:v>
                </c:pt>
                <c:pt idx="103">
                  <c:v>22800</c:v>
                </c:pt>
                <c:pt idx="104">
                  <c:v>10277</c:v>
                </c:pt>
                <c:pt idx="105">
                  <c:v>13000</c:v>
                </c:pt>
                <c:pt idx="106">
                  <c:v>750</c:v>
                </c:pt>
                <c:pt idx="107">
                  <c:v>13000</c:v>
                </c:pt>
                <c:pt idx="108">
                  <c:v>482</c:v>
                </c:pt>
                <c:pt idx="109">
                  <c:v>13082</c:v>
                </c:pt>
                <c:pt idx="110">
                  <c:v>756</c:v>
                </c:pt>
                <c:pt idx="111">
                  <c:v>4956</c:v>
                </c:pt>
                <c:pt idx="112">
                  <c:v>13000</c:v>
                </c:pt>
                <c:pt idx="113">
                  <c:v>651</c:v>
                </c:pt>
                <c:pt idx="114">
                  <c:v>13000</c:v>
                </c:pt>
                <c:pt idx="115">
                  <c:v>1070</c:v>
                </c:pt>
                <c:pt idx="116">
                  <c:v>13000</c:v>
                </c:pt>
                <c:pt idx="117">
                  <c:v>1070</c:v>
                </c:pt>
                <c:pt idx="118">
                  <c:v>13000</c:v>
                </c:pt>
                <c:pt idx="119">
                  <c:v>702</c:v>
                </c:pt>
                <c:pt idx="120">
                  <c:v>690</c:v>
                </c:pt>
                <c:pt idx="121">
                  <c:v>679</c:v>
                </c:pt>
                <c:pt idx="122">
                  <c:v>13000</c:v>
                </c:pt>
                <c:pt idx="123">
                  <c:v>597</c:v>
                </c:pt>
                <c:pt idx="124">
                  <c:v>13000</c:v>
                </c:pt>
                <c:pt idx="125">
                  <c:v>512</c:v>
                </c:pt>
                <c:pt idx="126">
                  <c:v>13000</c:v>
                </c:pt>
                <c:pt idx="127">
                  <c:v>541</c:v>
                </c:pt>
                <c:pt idx="128">
                  <c:v>13000</c:v>
                </c:pt>
                <c:pt idx="129">
                  <c:v>422</c:v>
                </c:pt>
                <c:pt idx="130">
                  <c:v>13000</c:v>
                </c:pt>
                <c:pt idx="131">
                  <c:v>541</c:v>
                </c:pt>
                <c:pt idx="132">
                  <c:v>13000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9400</c:v>
                </c:pt>
                <c:pt idx="137">
                  <c:v>13000</c:v>
                </c:pt>
                <c:pt idx="138">
                  <c:v>1140</c:v>
                </c:pt>
                <c:pt idx="139">
                  <c:v>13000</c:v>
                </c:pt>
                <c:pt idx="140">
                  <c:v>677</c:v>
                </c:pt>
                <c:pt idx="141">
                  <c:v>13000</c:v>
                </c:pt>
                <c:pt idx="142">
                  <c:v>702</c:v>
                </c:pt>
                <c:pt idx="143">
                  <c:v>13000</c:v>
                </c:pt>
                <c:pt idx="144">
                  <c:v>677</c:v>
                </c:pt>
                <c:pt idx="145">
                  <c:v>4527</c:v>
                </c:pt>
                <c:pt idx="146">
                  <c:v>17127</c:v>
                </c:pt>
                <c:pt idx="147">
                  <c:v>25000</c:v>
                </c:pt>
                <c:pt idx="148">
                  <c:v>12172</c:v>
                </c:pt>
                <c:pt idx="149">
                  <c:v>242</c:v>
                </c:pt>
                <c:pt idx="150">
                  <c:v>10042</c:v>
                </c:pt>
                <c:pt idx="151">
                  <c:v>13000</c:v>
                </c:pt>
                <c:pt idx="152">
                  <c:v>482</c:v>
                </c:pt>
                <c:pt idx="153">
                  <c:v>1882</c:v>
                </c:pt>
                <c:pt idx="154">
                  <c:v>13000</c:v>
                </c:pt>
                <c:pt idx="155">
                  <c:v>726</c:v>
                </c:pt>
                <c:pt idx="156">
                  <c:v>13000</c:v>
                </c:pt>
                <c:pt idx="157">
                  <c:v>12773</c:v>
                </c:pt>
                <c:pt idx="158">
                  <c:v>15573</c:v>
                </c:pt>
                <c:pt idx="159">
                  <c:v>15354</c:v>
                </c:pt>
                <c:pt idx="160">
                  <c:v>18154</c:v>
                </c:pt>
                <c:pt idx="161">
                  <c:v>17955</c:v>
                </c:pt>
                <c:pt idx="162">
                  <c:v>17731</c:v>
                </c:pt>
                <c:pt idx="163">
                  <c:v>5801</c:v>
                </c:pt>
                <c:pt idx="164">
                  <c:v>13000</c:v>
                </c:pt>
                <c:pt idx="165">
                  <c:v>702</c:v>
                </c:pt>
                <c:pt idx="166">
                  <c:v>2802</c:v>
                </c:pt>
                <c:pt idx="167">
                  <c:v>13000</c:v>
                </c:pt>
                <c:pt idx="168">
                  <c:v>702</c:v>
                </c:pt>
                <c:pt idx="169">
                  <c:v>13000</c:v>
                </c:pt>
                <c:pt idx="170">
                  <c:v>750</c:v>
                </c:pt>
                <c:pt idx="171">
                  <c:v>736</c:v>
                </c:pt>
                <c:pt idx="172">
                  <c:v>2136</c:v>
                </c:pt>
                <c:pt idx="173">
                  <c:v>2109</c:v>
                </c:pt>
                <c:pt idx="174">
                  <c:v>2079</c:v>
                </c:pt>
                <c:pt idx="175">
                  <c:v>2042</c:v>
                </c:pt>
                <c:pt idx="176">
                  <c:v>2006</c:v>
                </c:pt>
                <c:pt idx="177">
                  <c:v>1974</c:v>
                </c:pt>
                <c:pt idx="178">
                  <c:v>1949</c:v>
                </c:pt>
                <c:pt idx="179">
                  <c:v>1927</c:v>
                </c:pt>
                <c:pt idx="180">
                  <c:v>1908</c:v>
                </c:pt>
                <c:pt idx="181">
                  <c:v>1889</c:v>
                </c:pt>
                <c:pt idx="182">
                  <c:v>1871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54-4C94-8B34-D84F29AA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646696"/>
        <c:axId val="875641120"/>
      </c:lineChart>
      <c:dateAx>
        <c:axId val="875646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5641120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87564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564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104775</xdr:colOff>
      <xdr:row>3</xdr:row>
      <xdr:rowOff>28575</xdr:rowOff>
    </xdr:from>
    <xdr:to>
      <xdr:col>31</xdr:col>
      <xdr:colOff>314325</xdr:colOff>
      <xdr:row>15</xdr:row>
      <xdr:rowOff>47625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74C56C42-83F4-49E1-BA7F-C6AE7095A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457200</xdr:colOff>
      <xdr:row>3</xdr:row>
      <xdr:rowOff>38100</xdr:rowOff>
    </xdr:from>
    <xdr:to>
      <xdr:col>26</xdr:col>
      <xdr:colOff>438150</xdr:colOff>
      <xdr:row>14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FC9D00D-8BD8-4BB8-8045-5A7CBDA3D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msil 12" refreshedDate="43913.646558564818" createdVersion="6" refreshedVersion="6" minRefreshableVersion="3" recordCount="183" xr:uid="{AF316AA6-90A2-471F-AE5B-7C16CDAC25D4}">
  <cacheSource type="worksheet">
    <worksheetSource name="pogoda__2"/>
  </cacheSource>
  <cacheFields count="12">
    <cacheField name="temperatura_srednia" numFmtId="0">
      <sharedItems containsSemiMixedTypes="0" containsString="0" containsNumber="1" containsInteger="1" minValue="2" maxValue="33"/>
    </cacheField>
    <cacheField name="opady" numFmtId="0">
      <sharedItems containsSemiMixedTypes="0" containsString="0" containsNumber="1" minValue="0" maxValue="18"/>
    </cacheField>
    <cacheField name="dolac z opadow" numFmtId="0">
      <sharedItems containsSemiMixedTypes="0" containsString="0" containsNumber="1" minValue="0" maxValue="12600"/>
    </cacheField>
    <cacheField name="ubytek" numFmtId="0">
      <sharedItems containsSemiMixedTypes="0" containsString="0" containsNumber="1" containsInteger="1" minValue="0" maxValue="828"/>
    </cacheField>
    <cacheField name="20.00" numFmtId="0">
      <sharedItems containsSemiMixedTypes="0" containsString="0" containsNumber="1" containsInteger="1" minValue="407" maxValue="25000"/>
    </cacheField>
    <cacheField name="czy podlacz" numFmtId="0">
      <sharedItems containsSemiMixedTypes="0" containsString="0" containsNumber="1" containsInteger="1" minValue="0" maxValue="1"/>
    </cacheField>
    <cacheField name="ile podlac" numFmtId="0">
      <sharedItems containsSemiMixedTypes="0" containsString="0" containsNumber="1" containsInteger="1" minValue="0" maxValue="24000"/>
    </cacheField>
    <cacheField name="czy uzupelnic?" numFmtId="0">
      <sharedItems containsSemiMixedTypes="0" containsString="0" containsNumber="1" containsInteger="1" minValue="0" maxValue="1"/>
    </cacheField>
    <cacheField name="ile uzupelnic?" numFmtId="0">
      <sharedItems containsSemiMixedTypes="0" containsString="0" containsNumber="1" containsInteger="1" minValue="0" maxValue="24593"/>
    </cacheField>
    <cacheField name="po 21" numFmtId="0">
      <sharedItems containsSemiMixedTypes="0" containsString="0" containsNumber="1" containsInteger="1" minValue="242" maxValue="25000"/>
    </cacheField>
    <cacheField name="data" numFmtId="14">
      <sharedItems containsSemiMixedTypes="0" containsNonDate="0" containsDate="1" containsString="0" minDate="2015-04-01T00:00:00" maxDate="2015-10-01T00:00:00" count="183"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</sharedItems>
      <fieldGroup par="11" base="10">
        <rangePr groupBy="days" startDate="2015-04-01T00:00:00" endDate="2015-10-01T00:00:00"/>
        <groupItems count="368">
          <s v="&lt;01.04.2015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10.2015"/>
        </groupItems>
      </fieldGroup>
    </cacheField>
    <cacheField name="Miesiące" numFmtId="0" databaseField="0">
      <fieldGroup base="10">
        <rangePr groupBy="months" startDate="2015-04-01T00:00:00" endDate="2015-10-01T00:00:00"/>
        <groupItems count="14">
          <s v="&lt;01.04.2015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10.20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3">
  <r>
    <n v="4"/>
    <n v="2"/>
    <n v="1400"/>
    <n v="0"/>
    <n v="25000"/>
    <n v="0"/>
    <n v="0"/>
    <n v="0"/>
    <n v="0"/>
    <n v="25000"/>
    <x v="0"/>
  </r>
  <r>
    <n v="2"/>
    <n v="6"/>
    <n v="4200"/>
    <n v="0"/>
    <n v="25000"/>
    <n v="0"/>
    <n v="0"/>
    <n v="0"/>
    <n v="0"/>
    <n v="25000"/>
    <x v="1"/>
  </r>
  <r>
    <n v="4"/>
    <n v="1"/>
    <n v="700"/>
    <n v="0"/>
    <n v="25000"/>
    <n v="0"/>
    <n v="0"/>
    <n v="0"/>
    <n v="0"/>
    <n v="25000"/>
    <x v="2"/>
  </r>
  <r>
    <n v="4"/>
    <n v="0.8"/>
    <n v="560"/>
    <n v="0"/>
    <n v="25000"/>
    <n v="0"/>
    <n v="0"/>
    <n v="0"/>
    <n v="0"/>
    <n v="25000"/>
    <x v="3"/>
  </r>
  <r>
    <n v="3"/>
    <n v="0"/>
    <n v="0"/>
    <n v="39"/>
    <n v="24961"/>
    <n v="0"/>
    <n v="0"/>
    <n v="0"/>
    <n v="0"/>
    <n v="24961"/>
    <x v="4"/>
  </r>
  <r>
    <n v="4"/>
    <n v="0"/>
    <n v="0"/>
    <n v="60"/>
    <n v="24901"/>
    <n v="0"/>
    <n v="0"/>
    <n v="0"/>
    <n v="0"/>
    <n v="24901"/>
    <x v="5"/>
  </r>
  <r>
    <n v="4"/>
    <n v="1"/>
    <n v="700"/>
    <n v="0"/>
    <n v="25000"/>
    <n v="0"/>
    <n v="0"/>
    <n v="0"/>
    <n v="0"/>
    <n v="25000"/>
    <x v="6"/>
  </r>
  <r>
    <n v="8"/>
    <n v="1"/>
    <n v="700"/>
    <n v="0"/>
    <n v="25000"/>
    <n v="0"/>
    <n v="0"/>
    <n v="0"/>
    <n v="0"/>
    <n v="25000"/>
    <x v="7"/>
  </r>
  <r>
    <n v="6"/>
    <n v="2"/>
    <n v="1400"/>
    <n v="0"/>
    <n v="25000"/>
    <n v="0"/>
    <n v="0"/>
    <n v="0"/>
    <n v="0"/>
    <n v="25000"/>
    <x v="8"/>
  </r>
  <r>
    <n v="9"/>
    <n v="2"/>
    <n v="1400"/>
    <n v="0"/>
    <n v="25000"/>
    <n v="0"/>
    <n v="0"/>
    <n v="0"/>
    <n v="0"/>
    <n v="25000"/>
    <x v="9"/>
  </r>
  <r>
    <n v="12"/>
    <n v="3"/>
    <n v="2100"/>
    <n v="0"/>
    <n v="25000"/>
    <n v="0"/>
    <n v="0"/>
    <n v="0"/>
    <n v="0"/>
    <n v="25000"/>
    <x v="10"/>
  </r>
  <r>
    <n v="10"/>
    <n v="2"/>
    <n v="1400"/>
    <n v="0"/>
    <n v="25000"/>
    <n v="0"/>
    <n v="0"/>
    <n v="0"/>
    <n v="0"/>
    <n v="25000"/>
    <x v="11"/>
  </r>
  <r>
    <n v="8"/>
    <n v="1"/>
    <n v="700"/>
    <n v="0"/>
    <n v="25000"/>
    <n v="0"/>
    <n v="0"/>
    <n v="0"/>
    <n v="0"/>
    <n v="25000"/>
    <x v="12"/>
  </r>
  <r>
    <n v="6"/>
    <n v="0"/>
    <n v="0"/>
    <n v="111"/>
    <n v="24889"/>
    <n v="0"/>
    <n v="0"/>
    <n v="0"/>
    <n v="0"/>
    <n v="24889"/>
    <x v="13"/>
  </r>
  <r>
    <n v="14"/>
    <n v="0"/>
    <n v="0"/>
    <n v="392"/>
    <n v="24497"/>
    <n v="0"/>
    <n v="0"/>
    <n v="0"/>
    <n v="0"/>
    <n v="24497"/>
    <x v="14"/>
  </r>
  <r>
    <n v="10"/>
    <n v="0"/>
    <n v="0"/>
    <n v="233"/>
    <n v="24264"/>
    <n v="0"/>
    <n v="0"/>
    <n v="0"/>
    <n v="0"/>
    <n v="24264"/>
    <x v="15"/>
  </r>
  <r>
    <n v="6"/>
    <n v="0"/>
    <n v="0"/>
    <n v="107"/>
    <n v="24157"/>
    <n v="0"/>
    <n v="0"/>
    <n v="0"/>
    <n v="0"/>
    <n v="24157"/>
    <x v="16"/>
  </r>
  <r>
    <n v="4"/>
    <n v="0"/>
    <n v="0"/>
    <n v="58"/>
    <n v="24099"/>
    <n v="0"/>
    <n v="0"/>
    <n v="0"/>
    <n v="0"/>
    <n v="24099"/>
    <x v="17"/>
  </r>
  <r>
    <n v="7"/>
    <n v="0"/>
    <n v="0"/>
    <n v="134"/>
    <n v="23965"/>
    <n v="0"/>
    <n v="0"/>
    <n v="0"/>
    <n v="0"/>
    <n v="23965"/>
    <x v="18"/>
  </r>
  <r>
    <n v="10"/>
    <n v="1"/>
    <n v="700"/>
    <n v="0"/>
    <n v="24665"/>
    <n v="0"/>
    <n v="0"/>
    <n v="0"/>
    <n v="0"/>
    <n v="24665"/>
    <x v="19"/>
  </r>
  <r>
    <n v="11"/>
    <n v="3.2"/>
    <n v="2240"/>
    <n v="0"/>
    <n v="25000"/>
    <n v="0"/>
    <n v="0"/>
    <n v="0"/>
    <n v="0"/>
    <n v="25000"/>
    <x v="20"/>
  </r>
  <r>
    <n v="8"/>
    <n v="2.2000000000000002"/>
    <n v="1540.0000000000002"/>
    <n v="0"/>
    <n v="25000"/>
    <n v="0"/>
    <n v="0"/>
    <n v="0"/>
    <n v="0"/>
    <n v="25000"/>
    <x v="21"/>
  </r>
  <r>
    <n v="11"/>
    <n v="1"/>
    <n v="700"/>
    <n v="0"/>
    <n v="25000"/>
    <n v="0"/>
    <n v="0"/>
    <n v="0"/>
    <n v="0"/>
    <n v="25000"/>
    <x v="22"/>
  </r>
  <r>
    <n v="12"/>
    <n v="1"/>
    <n v="700"/>
    <n v="0"/>
    <n v="25000"/>
    <n v="0"/>
    <n v="0"/>
    <n v="0"/>
    <n v="0"/>
    <n v="25000"/>
    <x v="23"/>
  </r>
  <r>
    <n v="14"/>
    <n v="1"/>
    <n v="700"/>
    <n v="0"/>
    <n v="25000"/>
    <n v="0"/>
    <n v="0"/>
    <n v="0"/>
    <n v="0"/>
    <n v="25000"/>
    <x v="24"/>
  </r>
  <r>
    <n v="16"/>
    <n v="0"/>
    <n v="0"/>
    <n v="480"/>
    <n v="24520"/>
    <n v="1"/>
    <n v="12000"/>
    <n v="0"/>
    <n v="0"/>
    <n v="12520"/>
    <x v="25"/>
  </r>
  <r>
    <n v="16"/>
    <n v="1"/>
    <n v="700"/>
    <n v="0"/>
    <n v="13220"/>
    <n v="0"/>
    <n v="0"/>
    <n v="0"/>
    <n v="0"/>
    <n v="13220"/>
    <x v="26"/>
  </r>
  <r>
    <n v="6"/>
    <n v="2"/>
    <n v="1400"/>
    <n v="0"/>
    <n v="14620"/>
    <n v="0"/>
    <n v="0"/>
    <n v="0"/>
    <n v="0"/>
    <n v="14620"/>
    <x v="27"/>
  </r>
  <r>
    <n v="7"/>
    <n v="0"/>
    <n v="0"/>
    <n v="82"/>
    <n v="14538"/>
    <n v="0"/>
    <n v="0"/>
    <n v="0"/>
    <n v="0"/>
    <n v="14538"/>
    <x v="28"/>
  </r>
  <r>
    <n v="10"/>
    <n v="0"/>
    <n v="0"/>
    <n v="138"/>
    <n v="14400"/>
    <n v="0"/>
    <n v="0"/>
    <n v="0"/>
    <n v="0"/>
    <n v="14400"/>
    <x v="29"/>
  </r>
  <r>
    <n v="10"/>
    <n v="4"/>
    <n v="2800"/>
    <n v="0"/>
    <n v="17200"/>
    <n v="0"/>
    <n v="0"/>
    <n v="0"/>
    <n v="0"/>
    <n v="17200"/>
    <x v="30"/>
  </r>
  <r>
    <n v="7"/>
    <n v="5"/>
    <n v="3500"/>
    <n v="0"/>
    <n v="20700"/>
    <n v="0"/>
    <n v="0"/>
    <n v="0"/>
    <n v="0"/>
    <n v="20700"/>
    <x v="31"/>
  </r>
  <r>
    <n v="9"/>
    <n v="4"/>
    <n v="2800"/>
    <n v="0"/>
    <n v="23500"/>
    <n v="0"/>
    <n v="0"/>
    <n v="0"/>
    <n v="0"/>
    <n v="23500"/>
    <x v="32"/>
  </r>
  <r>
    <n v="15"/>
    <n v="0.4"/>
    <n v="280"/>
    <n v="0"/>
    <n v="23780"/>
    <n v="0"/>
    <n v="0"/>
    <n v="0"/>
    <n v="0"/>
    <n v="23780"/>
    <x v="33"/>
  </r>
  <r>
    <n v="18"/>
    <n v="0.4"/>
    <n v="280"/>
    <n v="0"/>
    <n v="24060"/>
    <n v="1"/>
    <n v="12000"/>
    <n v="0"/>
    <n v="0"/>
    <n v="12060"/>
    <x v="34"/>
  </r>
  <r>
    <n v="16"/>
    <n v="0"/>
    <n v="0"/>
    <n v="232"/>
    <n v="11828"/>
    <n v="1"/>
    <n v="12000"/>
    <n v="1"/>
    <n v="13172"/>
    <n v="13000"/>
    <x v="35"/>
  </r>
  <r>
    <n v="14"/>
    <n v="0"/>
    <n v="0"/>
    <n v="205"/>
    <n v="12795"/>
    <n v="0"/>
    <n v="0"/>
    <n v="0"/>
    <n v="0"/>
    <n v="12795"/>
    <x v="36"/>
  </r>
  <r>
    <n v="10"/>
    <n v="0"/>
    <n v="0"/>
    <n v="122"/>
    <n v="12673"/>
    <n v="0"/>
    <n v="0"/>
    <n v="0"/>
    <n v="0"/>
    <n v="12673"/>
    <x v="37"/>
  </r>
  <r>
    <n v="14"/>
    <n v="0.3"/>
    <n v="210"/>
    <n v="0"/>
    <n v="12883"/>
    <n v="0"/>
    <n v="0"/>
    <n v="0"/>
    <n v="0"/>
    <n v="12883"/>
    <x v="38"/>
  </r>
  <r>
    <n v="12"/>
    <n v="0.1"/>
    <n v="70"/>
    <n v="0"/>
    <n v="12953"/>
    <n v="0"/>
    <n v="0"/>
    <n v="0"/>
    <n v="0"/>
    <n v="12953"/>
    <x v="39"/>
  </r>
  <r>
    <n v="11"/>
    <n v="0"/>
    <n v="0"/>
    <n v="142"/>
    <n v="12811"/>
    <n v="0"/>
    <n v="0"/>
    <n v="0"/>
    <n v="0"/>
    <n v="12811"/>
    <x v="40"/>
  </r>
  <r>
    <n v="16"/>
    <n v="3"/>
    <n v="2100"/>
    <n v="0"/>
    <n v="14911"/>
    <n v="0"/>
    <n v="0"/>
    <n v="0"/>
    <n v="0"/>
    <n v="14911"/>
    <x v="41"/>
  </r>
  <r>
    <n v="12"/>
    <n v="0"/>
    <n v="0"/>
    <n v="186"/>
    <n v="14725"/>
    <n v="0"/>
    <n v="0"/>
    <n v="0"/>
    <n v="0"/>
    <n v="14725"/>
    <x v="42"/>
  </r>
  <r>
    <n v="10"/>
    <n v="0"/>
    <n v="0"/>
    <n v="140"/>
    <n v="14585"/>
    <n v="0"/>
    <n v="0"/>
    <n v="0"/>
    <n v="0"/>
    <n v="14585"/>
    <x v="43"/>
  </r>
  <r>
    <n v="12"/>
    <n v="0"/>
    <n v="0"/>
    <n v="182"/>
    <n v="14403"/>
    <n v="0"/>
    <n v="0"/>
    <n v="0"/>
    <n v="0"/>
    <n v="14403"/>
    <x v="44"/>
  </r>
  <r>
    <n v="10"/>
    <n v="1.8"/>
    <n v="1260"/>
    <n v="0"/>
    <n v="15663"/>
    <n v="0"/>
    <n v="0"/>
    <n v="0"/>
    <n v="0"/>
    <n v="15663"/>
    <x v="45"/>
  </r>
  <r>
    <n v="11"/>
    <n v="2.8"/>
    <n v="1959.9999999999998"/>
    <n v="0"/>
    <n v="17623"/>
    <n v="0"/>
    <n v="0"/>
    <n v="0"/>
    <n v="0"/>
    <n v="17623"/>
    <x v="46"/>
  </r>
  <r>
    <n v="12"/>
    <n v="1.9"/>
    <n v="1330"/>
    <n v="0"/>
    <n v="18953"/>
    <n v="0"/>
    <n v="0"/>
    <n v="0"/>
    <n v="0"/>
    <n v="18953"/>
    <x v="47"/>
  </r>
  <r>
    <n v="16"/>
    <n v="2.2000000000000002"/>
    <n v="1540.0000000000002"/>
    <n v="0"/>
    <n v="20493"/>
    <n v="0"/>
    <n v="0"/>
    <n v="0"/>
    <n v="0"/>
    <n v="20493"/>
    <x v="48"/>
  </r>
  <r>
    <n v="13"/>
    <n v="2.2999999999999998"/>
    <n v="1609.9999999999998"/>
    <n v="0"/>
    <n v="22103"/>
    <n v="0"/>
    <n v="0"/>
    <n v="0"/>
    <n v="0"/>
    <n v="22103"/>
    <x v="49"/>
  </r>
  <r>
    <n v="11"/>
    <n v="5.4"/>
    <n v="3780.0000000000005"/>
    <n v="0"/>
    <n v="25000"/>
    <n v="0"/>
    <n v="0"/>
    <n v="0"/>
    <n v="0"/>
    <n v="25000"/>
    <x v="50"/>
  </r>
  <r>
    <n v="12"/>
    <n v="5.5"/>
    <n v="3850"/>
    <n v="0"/>
    <n v="25000"/>
    <n v="0"/>
    <n v="0"/>
    <n v="0"/>
    <n v="0"/>
    <n v="25000"/>
    <x v="51"/>
  </r>
  <r>
    <n v="12"/>
    <n v="5.2"/>
    <n v="3640"/>
    <n v="0"/>
    <n v="25000"/>
    <n v="0"/>
    <n v="0"/>
    <n v="0"/>
    <n v="0"/>
    <n v="25000"/>
    <x v="52"/>
  </r>
  <r>
    <n v="14"/>
    <n v="3"/>
    <n v="2100"/>
    <n v="0"/>
    <n v="25000"/>
    <n v="0"/>
    <n v="0"/>
    <n v="0"/>
    <n v="0"/>
    <n v="25000"/>
    <x v="53"/>
  </r>
  <r>
    <n v="15"/>
    <n v="0"/>
    <n v="0"/>
    <n v="436"/>
    <n v="24564"/>
    <n v="0"/>
    <n v="0"/>
    <n v="0"/>
    <n v="0"/>
    <n v="24564"/>
    <x v="54"/>
  </r>
  <r>
    <n v="14"/>
    <n v="0"/>
    <n v="0"/>
    <n v="387"/>
    <n v="24177"/>
    <n v="0"/>
    <n v="0"/>
    <n v="0"/>
    <n v="0"/>
    <n v="24177"/>
    <x v="55"/>
  </r>
  <r>
    <n v="10"/>
    <n v="0"/>
    <n v="0"/>
    <n v="230"/>
    <n v="23947"/>
    <n v="0"/>
    <n v="0"/>
    <n v="0"/>
    <n v="0"/>
    <n v="23947"/>
    <x v="56"/>
  </r>
  <r>
    <n v="12"/>
    <n v="0.1"/>
    <n v="70"/>
    <n v="0"/>
    <n v="24017"/>
    <n v="0"/>
    <n v="0"/>
    <n v="0"/>
    <n v="0"/>
    <n v="24017"/>
    <x v="57"/>
  </r>
  <r>
    <n v="14"/>
    <n v="0"/>
    <n v="0"/>
    <n v="378"/>
    <n v="23639"/>
    <n v="0"/>
    <n v="0"/>
    <n v="0"/>
    <n v="0"/>
    <n v="23639"/>
    <x v="58"/>
  </r>
  <r>
    <n v="13"/>
    <n v="0"/>
    <n v="0"/>
    <n v="333"/>
    <n v="23306"/>
    <n v="0"/>
    <n v="0"/>
    <n v="0"/>
    <n v="0"/>
    <n v="23306"/>
    <x v="59"/>
  </r>
  <r>
    <n v="12"/>
    <n v="0"/>
    <n v="0"/>
    <n v="291"/>
    <n v="23015"/>
    <n v="0"/>
    <n v="0"/>
    <n v="0"/>
    <n v="0"/>
    <n v="23015"/>
    <x v="60"/>
  </r>
  <r>
    <n v="18"/>
    <n v="4"/>
    <n v="2800"/>
    <n v="0"/>
    <n v="25000"/>
    <n v="0"/>
    <n v="0"/>
    <n v="0"/>
    <n v="0"/>
    <n v="25000"/>
    <x v="61"/>
  </r>
  <r>
    <n v="18"/>
    <n v="3"/>
    <n v="2100"/>
    <n v="0"/>
    <n v="25000"/>
    <n v="0"/>
    <n v="0"/>
    <n v="0"/>
    <n v="0"/>
    <n v="25000"/>
    <x v="62"/>
  </r>
  <r>
    <n v="22"/>
    <n v="0"/>
    <n v="0"/>
    <n v="774"/>
    <n v="24226"/>
    <n v="1"/>
    <n v="12000"/>
    <n v="0"/>
    <n v="0"/>
    <n v="12226"/>
    <x v="63"/>
  </r>
  <r>
    <n v="15"/>
    <n v="0"/>
    <n v="0"/>
    <n v="214"/>
    <n v="12012"/>
    <n v="0"/>
    <n v="0"/>
    <n v="0"/>
    <n v="0"/>
    <n v="12012"/>
    <x v="64"/>
  </r>
  <r>
    <n v="18"/>
    <n v="0"/>
    <n v="0"/>
    <n v="276"/>
    <n v="11736"/>
    <n v="1"/>
    <n v="12000"/>
    <n v="1"/>
    <n v="13264"/>
    <n v="13000"/>
    <x v="65"/>
  </r>
  <r>
    <n v="22"/>
    <n v="0"/>
    <n v="0"/>
    <n v="403"/>
    <n v="12597"/>
    <n v="1"/>
    <n v="12000"/>
    <n v="0"/>
    <n v="0"/>
    <n v="597"/>
    <x v="66"/>
  </r>
  <r>
    <n v="14"/>
    <n v="8"/>
    <n v="5600"/>
    <n v="0"/>
    <n v="6197"/>
    <n v="0"/>
    <n v="0"/>
    <n v="0"/>
    <n v="0"/>
    <n v="6197"/>
    <x v="67"/>
  </r>
  <r>
    <n v="14"/>
    <n v="5.9"/>
    <n v="4130"/>
    <n v="0"/>
    <n v="10327"/>
    <n v="0"/>
    <n v="0"/>
    <n v="0"/>
    <n v="0"/>
    <n v="10327"/>
    <x v="68"/>
  </r>
  <r>
    <n v="12"/>
    <n v="5"/>
    <n v="3500"/>
    <n v="0"/>
    <n v="13827"/>
    <n v="0"/>
    <n v="0"/>
    <n v="0"/>
    <n v="0"/>
    <n v="13827"/>
    <x v="69"/>
  </r>
  <r>
    <n v="16"/>
    <n v="0"/>
    <n v="0"/>
    <n v="266"/>
    <n v="13561"/>
    <n v="1"/>
    <n v="12000"/>
    <n v="0"/>
    <n v="0"/>
    <n v="1561"/>
    <x v="70"/>
  </r>
  <r>
    <n v="16"/>
    <n v="0"/>
    <n v="0"/>
    <n v="30"/>
    <n v="1531"/>
    <n v="1"/>
    <n v="12000"/>
    <n v="1"/>
    <n v="23469"/>
    <n v="13000"/>
    <x v="71"/>
  </r>
  <r>
    <n v="18"/>
    <n v="5"/>
    <n v="3500"/>
    <n v="0"/>
    <n v="16500"/>
    <n v="0"/>
    <n v="0"/>
    <n v="0"/>
    <n v="0"/>
    <n v="16500"/>
    <x v="72"/>
  </r>
  <r>
    <n v="19"/>
    <n v="1"/>
    <n v="700"/>
    <n v="0"/>
    <n v="17200"/>
    <n v="0"/>
    <n v="0"/>
    <n v="0"/>
    <n v="0"/>
    <n v="17200"/>
    <x v="73"/>
  </r>
  <r>
    <n v="22"/>
    <n v="0"/>
    <n v="0"/>
    <n v="533"/>
    <n v="16667"/>
    <n v="1"/>
    <n v="12000"/>
    <n v="0"/>
    <n v="0"/>
    <n v="4667"/>
    <x v="74"/>
  </r>
  <r>
    <n v="16"/>
    <n v="0"/>
    <n v="0"/>
    <n v="90"/>
    <n v="4577"/>
    <n v="1"/>
    <n v="12000"/>
    <n v="1"/>
    <n v="20423"/>
    <n v="13000"/>
    <x v="75"/>
  </r>
  <r>
    <n v="12"/>
    <n v="0"/>
    <n v="0"/>
    <n v="163"/>
    <n v="12837"/>
    <n v="0"/>
    <n v="0"/>
    <n v="0"/>
    <n v="0"/>
    <n v="12837"/>
    <x v="76"/>
  </r>
  <r>
    <n v="14"/>
    <n v="0"/>
    <n v="0"/>
    <n v="202"/>
    <n v="12635"/>
    <n v="0"/>
    <n v="0"/>
    <n v="0"/>
    <n v="0"/>
    <n v="12635"/>
    <x v="77"/>
  </r>
  <r>
    <n v="16"/>
    <n v="0.3"/>
    <n v="210"/>
    <n v="0"/>
    <n v="12845"/>
    <n v="1"/>
    <n v="12000"/>
    <n v="0"/>
    <n v="0"/>
    <n v="845"/>
    <x v="78"/>
  </r>
  <r>
    <n v="12"/>
    <n v="3"/>
    <n v="2100"/>
    <n v="0"/>
    <n v="2945"/>
    <n v="0"/>
    <n v="0"/>
    <n v="0"/>
    <n v="0"/>
    <n v="2945"/>
    <x v="79"/>
  </r>
  <r>
    <n v="13"/>
    <n v="2"/>
    <n v="1400"/>
    <n v="0"/>
    <n v="4345"/>
    <n v="0"/>
    <n v="0"/>
    <n v="0"/>
    <n v="0"/>
    <n v="4345"/>
    <x v="80"/>
  </r>
  <r>
    <n v="12"/>
    <n v="0"/>
    <n v="0"/>
    <n v="55"/>
    <n v="4290"/>
    <n v="0"/>
    <n v="0"/>
    <n v="0"/>
    <n v="0"/>
    <n v="4290"/>
    <x v="81"/>
  </r>
  <r>
    <n v="12"/>
    <n v="3"/>
    <n v="2100"/>
    <n v="0"/>
    <n v="6390"/>
    <n v="0"/>
    <n v="0"/>
    <n v="0"/>
    <n v="0"/>
    <n v="6390"/>
    <x v="82"/>
  </r>
  <r>
    <n v="13"/>
    <n v="3"/>
    <n v="2100"/>
    <n v="0"/>
    <n v="8490"/>
    <n v="0"/>
    <n v="0"/>
    <n v="0"/>
    <n v="0"/>
    <n v="8490"/>
    <x v="83"/>
  </r>
  <r>
    <n v="12"/>
    <n v="0"/>
    <n v="0"/>
    <n v="106"/>
    <n v="8384"/>
    <n v="0"/>
    <n v="0"/>
    <n v="0"/>
    <n v="0"/>
    <n v="8384"/>
    <x v="84"/>
  </r>
  <r>
    <n v="16"/>
    <n v="0"/>
    <n v="0"/>
    <n v="161"/>
    <n v="8223"/>
    <n v="1"/>
    <n v="12000"/>
    <n v="1"/>
    <n v="16777"/>
    <n v="13000"/>
    <x v="85"/>
  </r>
  <r>
    <n v="16"/>
    <n v="7"/>
    <n v="4900"/>
    <n v="0"/>
    <n v="17900"/>
    <n v="0"/>
    <n v="0"/>
    <n v="0"/>
    <n v="0"/>
    <n v="17900"/>
    <x v="86"/>
  </r>
  <r>
    <n v="18"/>
    <n v="6"/>
    <n v="4200"/>
    <n v="0"/>
    <n v="22100"/>
    <n v="0"/>
    <n v="0"/>
    <n v="0"/>
    <n v="0"/>
    <n v="22100"/>
    <x v="87"/>
  </r>
  <r>
    <n v="16"/>
    <n v="0"/>
    <n v="0"/>
    <n v="425"/>
    <n v="21675"/>
    <n v="1"/>
    <n v="12000"/>
    <n v="0"/>
    <n v="0"/>
    <n v="9675"/>
    <x v="88"/>
  </r>
  <r>
    <n v="16"/>
    <n v="0"/>
    <n v="0"/>
    <n v="186"/>
    <n v="9489"/>
    <n v="1"/>
    <n v="12000"/>
    <n v="1"/>
    <n v="15511"/>
    <n v="13000"/>
    <x v="89"/>
  </r>
  <r>
    <n v="19"/>
    <n v="0"/>
    <n v="0"/>
    <n v="323"/>
    <n v="12677"/>
    <n v="1"/>
    <n v="12000"/>
    <n v="0"/>
    <n v="0"/>
    <n v="677"/>
    <x v="90"/>
  </r>
  <r>
    <n v="18"/>
    <n v="0"/>
    <n v="0"/>
    <n v="16"/>
    <n v="661"/>
    <n v="1"/>
    <n v="12000"/>
    <n v="1"/>
    <n v="24339"/>
    <n v="13000"/>
    <x v="91"/>
  </r>
  <r>
    <n v="20"/>
    <n v="0"/>
    <n v="0"/>
    <n v="349"/>
    <n v="12651"/>
    <n v="1"/>
    <n v="12000"/>
    <n v="0"/>
    <n v="0"/>
    <n v="651"/>
    <x v="92"/>
  </r>
  <r>
    <n v="22"/>
    <n v="0"/>
    <n v="0"/>
    <n v="21"/>
    <n v="630"/>
    <n v="1"/>
    <n v="12000"/>
    <n v="1"/>
    <n v="24370"/>
    <n v="13000"/>
    <x v="93"/>
  </r>
  <r>
    <n v="25"/>
    <n v="0"/>
    <n v="0"/>
    <n v="488"/>
    <n v="12512"/>
    <n v="1"/>
    <n v="12000"/>
    <n v="0"/>
    <n v="0"/>
    <n v="512"/>
    <x v="94"/>
  </r>
  <r>
    <n v="26"/>
    <n v="0"/>
    <n v="0"/>
    <n v="21"/>
    <n v="491"/>
    <n v="1"/>
    <n v="12000"/>
    <n v="1"/>
    <n v="24509"/>
    <n v="13000"/>
    <x v="95"/>
  </r>
  <r>
    <n v="22"/>
    <n v="0"/>
    <n v="0"/>
    <n v="403"/>
    <n v="12597"/>
    <n v="1"/>
    <n v="12000"/>
    <n v="0"/>
    <n v="0"/>
    <n v="597"/>
    <x v="96"/>
  </r>
  <r>
    <n v="22"/>
    <n v="18"/>
    <n v="12600"/>
    <n v="0"/>
    <n v="13197"/>
    <n v="0"/>
    <n v="0"/>
    <n v="0"/>
    <n v="0"/>
    <n v="13197"/>
    <x v="97"/>
  </r>
  <r>
    <n v="20"/>
    <n v="3"/>
    <n v="2100"/>
    <n v="0"/>
    <n v="15297"/>
    <n v="0"/>
    <n v="0"/>
    <n v="0"/>
    <n v="0"/>
    <n v="15297"/>
    <x v="98"/>
  </r>
  <r>
    <n v="16"/>
    <n v="0.2"/>
    <n v="140"/>
    <n v="0"/>
    <n v="15437"/>
    <n v="1"/>
    <n v="12000"/>
    <n v="0"/>
    <n v="0"/>
    <n v="3437"/>
    <x v="99"/>
  </r>
  <r>
    <n v="13"/>
    <n v="12.2"/>
    <n v="8540"/>
    <n v="0"/>
    <n v="11977"/>
    <n v="0"/>
    <n v="0"/>
    <n v="0"/>
    <n v="0"/>
    <n v="11977"/>
    <x v="100"/>
  </r>
  <r>
    <n v="16"/>
    <n v="0"/>
    <n v="0"/>
    <n v="230"/>
    <n v="11747"/>
    <n v="1"/>
    <n v="12000"/>
    <n v="1"/>
    <n v="13253"/>
    <n v="13000"/>
    <x v="101"/>
  </r>
  <r>
    <n v="18"/>
    <n v="2"/>
    <n v="1400"/>
    <n v="0"/>
    <n v="14400"/>
    <n v="0"/>
    <n v="0"/>
    <n v="0"/>
    <n v="0"/>
    <n v="14400"/>
    <x v="102"/>
  </r>
  <r>
    <n v="18"/>
    <n v="12"/>
    <n v="8400"/>
    <n v="0"/>
    <n v="22800"/>
    <n v="0"/>
    <n v="0"/>
    <n v="0"/>
    <n v="0"/>
    <n v="22800"/>
    <x v="103"/>
  </r>
  <r>
    <n v="18"/>
    <n v="0"/>
    <n v="0"/>
    <n v="523"/>
    <n v="22277"/>
    <n v="1"/>
    <n v="12000"/>
    <n v="0"/>
    <n v="0"/>
    <n v="10277"/>
    <x v="104"/>
  </r>
  <r>
    <n v="18"/>
    <n v="0"/>
    <n v="0"/>
    <n v="236"/>
    <n v="10041"/>
    <n v="1"/>
    <n v="12000"/>
    <n v="1"/>
    <n v="14959"/>
    <n v="13000"/>
    <x v="105"/>
  </r>
  <r>
    <n v="16"/>
    <n v="0"/>
    <n v="0"/>
    <n v="250"/>
    <n v="12750"/>
    <n v="1"/>
    <n v="12000"/>
    <n v="0"/>
    <n v="0"/>
    <n v="750"/>
    <x v="106"/>
  </r>
  <r>
    <n v="21"/>
    <n v="0"/>
    <n v="0"/>
    <n v="22"/>
    <n v="728"/>
    <n v="1"/>
    <n v="12000"/>
    <n v="1"/>
    <n v="24272"/>
    <n v="13000"/>
    <x v="107"/>
  </r>
  <r>
    <n v="26"/>
    <n v="0"/>
    <n v="0"/>
    <n v="518"/>
    <n v="12482"/>
    <n v="1"/>
    <n v="12000"/>
    <n v="0"/>
    <n v="0"/>
    <n v="482"/>
    <x v="108"/>
  </r>
  <r>
    <n v="23"/>
    <n v="18"/>
    <n v="12600"/>
    <n v="0"/>
    <n v="13082"/>
    <n v="0"/>
    <n v="0"/>
    <n v="0"/>
    <n v="0"/>
    <n v="13082"/>
    <x v="109"/>
  </r>
  <r>
    <n v="19"/>
    <n v="0"/>
    <n v="0"/>
    <n v="326"/>
    <n v="12756"/>
    <n v="1"/>
    <n v="12000"/>
    <n v="0"/>
    <n v="0"/>
    <n v="756"/>
    <x v="110"/>
  </r>
  <r>
    <n v="20"/>
    <n v="6"/>
    <n v="4200"/>
    <n v="0"/>
    <n v="4956"/>
    <n v="0"/>
    <n v="0"/>
    <n v="0"/>
    <n v="0"/>
    <n v="4956"/>
    <x v="111"/>
  </r>
  <r>
    <n v="22"/>
    <n v="0"/>
    <n v="0"/>
    <n v="154"/>
    <n v="4802"/>
    <n v="1"/>
    <n v="12000"/>
    <n v="1"/>
    <n v="20198"/>
    <n v="13000"/>
    <x v="112"/>
  </r>
  <r>
    <n v="20"/>
    <n v="0"/>
    <n v="0"/>
    <n v="349"/>
    <n v="12651"/>
    <n v="1"/>
    <n v="12000"/>
    <n v="0"/>
    <n v="0"/>
    <n v="651"/>
    <x v="113"/>
  </r>
  <r>
    <n v="20"/>
    <n v="0"/>
    <n v="0"/>
    <n v="18"/>
    <n v="633"/>
    <n v="1"/>
    <n v="12000"/>
    <n v="1"/>
    <n v="24367"/>
    <n v="13000"/>
    <x v="114"/>
  </r>
  <r>
    <n v="23"/>
    <n v="0.1"/>
    <n v="70"/>
    <n v="0"/>
    <n v="13070"/>
    <n v="1"/>
    <n v="12000"/>
    <n v="0"/>
    <n v="0"/>
    <n v="1070"/>
    <x v="115"/>
  </r>
  <r>
    <n v="16"/>
    <n v="0"/>
    <n v="0"/>
    <n v="21"/>
    <n v="1049"/>
    <n v="1"/>
    <n v="12000"/>
    <n v="1"/>
    <n v="23951"/>
    <n v="13000"/>
    <x v="116"/>
  </r>
  <r>
    <n v="16"/>
    <n v="0.1"/>
    <n v="70"/>
    <n v="0"/>
    <n v="13070"/>
    <n v="1"/>
    <n v="12000"/>
    <n v="0"/>
    <n v="0"/>
    <n v="1070"/>
    <x v="117"/>
  </r>
  <r>
    <n v="18"/>
    <n v="0.3"/>
    <n v="210"/>
    <n v="0"/>
    <n v="1280"/>
    <n v="1"/>
    <n v="12000"/>
    <n v="1"/>
    <n v="23720"/>
    <n v="13000"/>
    <x v="118"/>
  </r>
  <r>
    <n v="18"/>
    <n v="0"/>
    <n v="0"/>
    <n v="298"/>
    <n v="12702"/>
    <n v="1"/>
    <n v="12000"/>
    <n v="0"/>
    <n v="0"/>
    <n v="702"/>
    <x v="119"/>
  </r>
  <r>
    <n v="14"/>
    <n v="0"/>
    <n v="0"/>
    <n v="12"/>
    <n v="690"/>
    <n v="0"/>
    <n v="0"/>
    <n v="0"/>
    <n v="0"/>
    <n v="690"/>
    <x v="120"/>
  </r>
  <r>
    <n v="14"/>
    <n v="0"/>
    <n v="0"/>
    <n v="11"/>
    <n v="679"/>
    <n v="0"/>
    <n v="0"/>
    <n v="0"/>
    <n v="0"/>
    <n v="679"/>
    <x v="121"/>
  </r>
  <r>
    <n v="16"/>
    <n v="0"/>
    <n v="0"/>
    <n v="14"/>
    <n v="665"/>
    <n v="1"/>
    <n v="12000"/>
    <n v="1"/>
    <n v="24335"/>
    <n v="13000"/>
    <x v="122"/>
  </r>
  <r>
    <n v="22"/>
    <n v="0"/>
    <n v="0"/>
    <n v="403"/>
    <n v="12597"/>
    <n v="1"/>
    <n v="12000"/>
    <n v="0"/>
    <n v="0"/>
    <n v="597"/>
    <x v="123"/>
  </r>
  <r>
    <n v="22"/>
    <n v="0"/>
    <n v="0"/>
    <n v="19"/>
    <n v="578"/>
    <n v="1"/>
    <n v="12000"/>
    <n v="1"/>
    <n v="24422"/>
    <n v="13000"/>
    <x v="124"/>
  </r>
  <r>
    <n v="25"/>
    <n v="0"/>
    <n v="0"/>
    <n v="488"/>
    <n v="12512"/>
    <n v="1"/>
    <n v="12000"/>
    <n v="0"/>
    <n v="0"/>
    <n v="512"/>
    <x v="125"/>
  </r>
  <r>
    <n v="24"/>
    <n v="0"/>
    <n v="0"/>
    <n v="19"/>
    <n v="493"/>
    <n v="1"/>
    <n v="12000"/>
    <n v="1"/>
    <n v="24507"/>
    <n v="13000"/>
    <x v="126"/>
  </r>
  <r>
    <n v="24"/>
    <n v="0"/>
    <n v="0"/>
    <n v="459"/>
    <n v="12541"/>
    <n v="1"/>
    <n v="12000"/>
    <n v="0"/>
    <n v="0"/>
    <n v="541"/>
    <x v="127"/>
  </r>
  <r>
    <n v="28"/>
    <n v="0"/>
    <n v="0"/>
    <n v="25"/>
    <n v="516"/>
    <n v="1"/>
    <n v="12000"/>
    <n v="1"/>
    <n v="24484"/>
    <n v="13000"/>
    <x v="128"/>
  </r>
  <r>
    <n v="28"/>
    <n v="0"/>
    <n v="0"/>
    <n v="578"/>
    <n v="12422"/>
    <n v="1"/>
    <n v="12000"/>
    <n v="0"/>
    <n v="0"/>
    <n v="422"/>
    <x v="129"/>
  </r>
  <r>
    <n v="24"/>
    <n v="0"/>
    <n v="0"/>
    <n v="15"/>
    <n v="407"/>
    <n v="1"/>
    <n v="12000"/>
    <n v="1"/>
    <n v="24593"/>
    <n v="13000"/>
    <x v="130"/>
  </r>
  <r>
    <n v="24"/>
    <n v="0"/>
    <n v="0"/>
    <n v="459"/>
    <n v="12541"/>
    <n v="1"/>
    <n v="12000"/>
    <n v="0"/>
    <n v="0"/>
    <n v="541"/>
    <x v="131"/>
  </r>
  <r>
    <n v="26"/>
    <n v="0"/>
    <n v="0"/>
    <n v="22"/>
    <n v="519"/>
    <n v="1"/>
    <n v="12000"/>
    <n v="1"/>
    <n v="24481"/>
    <n v="13000"/>
    <x v="132"/>
  </r>
  <r>
    <n v="32"/>
    <n v="0.6"/>
    <n v="420"/>
    <n v="0"/>
    <n v="13420"/>
    <n v="1"/>
    <n v="24000"/>
    <n v="1"/>
    <n v="11580"/>
    <n v="1000"/>
    <x v="133"/>
  </r>
  <r>
    <n v="31"/>
    <n v="0.1"/>
    <n v="70"/>
    <n v="0"/>
    <n v="1070"/>
    <n v="1"/>
    <n v="24000"/>
    <n v="1"/>
    <n v="23930"/>
    <n v="1000"/>
    <x v="134"/>
  </r>
  <r>
    <n v="33"/>
    <n v="0"/>
    <n v="0"/>
    <n v="57"/>
    <n v="943"/>
    <n v="1"/>
    <n v="24000"/>
    <n v="1"/>
    <n v="24057"/>
    <n v="1000"/>
    <x v="135"/>
  </r>
  <r>
    <n v="31"/>
    <n v="12"/>
    <n v="8400"/>
    <n v="0"/>
    <n v="9400"/>
    <n v="0"/>
    <n v="0"/>
    <n v="0"/>
    <n v="0"/>
    <n v="9400"/>
    <x v="136"/>
  </r>
  <r>
    <n v="22"/>
    <n v="0"/>
    <n v="0"/>
    <n v="291"/>
    <n v="9109"/>
    <n v="1"/>
    <n v="12000"/>
    <n v="1"/>
    <n v="15891"/>
    <n v="13000"/>
    <x v="137"/>
  </r>
  <r>
    <n v="24"/>
    <n v="0.2"/>
    <n v="140"/>
    <n v="0"/>
    <n v="13140"/>
    <n v="1"/>
    <n v="12000"/>
    <n v="0"/>
    <n v="0"/>
    <n v="1140"/>
    <x v="138"/>
  </r>
  <r>
    <n v="22"/>
    <n v="0"/>
    <n v="0"/>
    <n v="36"/>
    <n v="1104"/>
    <n v="1"/>
    <n v="12000"/>
    <n v="1"/>
    <n v="23896"/>
    <n v="13000"/>
    <x v="139"/>
  </r>
  <r>
    <n v="19"/>
    <n v="0"/>
    <n v="0"/>
    <n v="323"/>
    <n v="12677"/>
    <n v="1"/>
    <n v="12000"/>
    <n v="0"/>
    <n v="0"/>
    <n v="677"/>
    <x v="140"/>
  </r>
  <r>
    <n v="18"/>
    <n v="0"/>
    <n v="0"/>
    <n v="16"/>
    <n v="661"/>
    <n v="1"/>
    <n v="12000"/>
    <n v="1"/>
    <n v="24339"/>
    <n v="13000"/>
    <x v="141"/>
  </r>
  <r>
    <n v="18"/>
    <n v="0"/>
    <n v="0"/>
    <n v="298"/>
    <n v="12702"/>
    <n v="1"/>
    <n v="12000"/>
    <n v="0"/>
    <n v="0"/>
    <n v="702"/>
    <x v="142"/>
  </r>
  <r>
    <n v="18"/>
    <n v="0"/>
    <n v="0"/>
    <n v="17"/>
    <n v="685"/>
    <n v="1"/>
    <n v="12000"/>
    <n v="1"/>
    <n v="24315"/>
    <n v="13000"/>
    <x v="143"/>
  </r>
  <r>
    <n v="19"/>
    <n v="0"/>
    <n v="0"/>
    <n v="323"/>
    <n v="12677"/>
    <n v="1"/>
    <n v="12000"/>
    <n v="0"/>
    <n v="0"/>
    <n v="677"/>
    <x v="144"/>
  </r>
  <r>
    <n v="21"/>
    <n v="5.5"/>
    <n v="3850"/>
    <n v="0"/>
    <n v="4527"/>
    <n v="0"/>
    <n v="0"/>
    <n v="0"/>
    <n v="0"/>
    <n v="4527"/>
    <x v="145"/>
  </r>
  <r>
    <n v="18"/>
    <n v="18"/>
    <n v="12600"/>
    <n v="0"/>
    <n v="17127"/>
    <n v="0"/>
    <n v="0"/>
    <n v="0"/>
    <n v="0"/>
    <n v="17127"/>
    <x v="146"/>
  </r>
  <r>
    <n v="19"/>
    <n v="12"/>
    <n v="8400"/>
    <n v="0"/>
    <n v="25000"/>
    <n v="0"/>
    <n v="0"/>
    <n v="0"/>
    <n v="0"/>
    <n v="25000"/>
    <x v="147"/>
  </r>
  <r>
    <n v="23"/>
    <n v="0"/>
    <n v="0"/>
    <n v="828"/>
    <n v="24172"/>
    <n v="1"/>
    <n v="12000"/>
    <n v="0"/>
    <n v="0"/>
    <n v="12172"/>
    <x v="148"/>
  </r>
  <r>
    <n v="17"/>
    <n v="0.1"/>
    <n v="70"/>
    <n v="0"/>
    <n v="12242"/>
    <n v="1"/>
    <n v="12000"/>
    <n v="0"/>
    <n v="0"/>
    <n v="242"/>
    <x v="149"/>
  </r>
  <r>
    <n v="16"/>
    <n v="14"/>
    <n v="9800"/>
    <n v="0"/>
    <n v="10042"/>
    <n v="0"/>
    <n v="0"/>
    <n v="0"/>
    <n v="0"/>
    <n v="10042"/>
    <x v="150"/>
  </r>
  <r>
    <n v="22"/>
    <n v="0"/>
    <n v="0"/>
    <n v="311"/>
    <n v="9731"/>
    <n v="1"/>
    <n v="12000"/>
    <n v="1"/>
    <n v="15269"/>
    <n v="13000"/>
    <x v="151"/>
  </r>
  <r>
    <n v="26"/>
    <n v="0"/>
    <n v="0"/>
    <n v="518"/>
    <n v="12482"/>
    <n v="1"/>
    <n v="12000"/>
    <n v="0"/>
    <n v="0"/>
    <n v="482"/>
    <x v="152"/>
  </r>
  <r>
    <n v="27"/>
    <n v="2"/>
    <n v="1400"/>
    <n v="0"/>
    <n v="1882"/>
    <n v="0"/>
    <n v="0"/>
    <n v="0"/>
    <n v="0"/>
    <n v="1882"/>
    <x v="153"/>
  </r>
  <r>
    <n v="18"/>
    <n v="0"/>
    <n v="0"/>
    <n v="44"/>
    <n v="1838"/>
    <n v="1"/>
    <n v="12000"/>
    <n v="1"/>
    <n v="23162"/>
    <n v="13000"/>
    <x v="154"/>
  </r>
  <r>
    <n v="17"/>
    <n v="0"/>
    <n v="0"/>
    <n v="274"/>
    <n v="12726"/>
    <n v="1"/>
    <n v="12000"/>
    <n v="0"/>
    <n v="0"/>
    <n v="726"/>
    <x v="155"/>
  </r>
  <r>
    <n v="16"/>
    <n v="0.1"/>
    <n v="70"/>
    <n v="0"/>
    <n v="796"/>
    <n v="1"/>
    <n v="12000"/>
    <n v="1"/>
    <n v="24204"/>
    <n v="13000"/>
    <x v="156"/>
  </r>
  <r>
    <n v="15"/>
    <n v="0"/>
    <n v="0"/>
    <n v="227"/>
    <n v="12773"/>
    <n v="0"/>
    <n v="0"/>
    <n v="0"/>
    <n v="0"/>
    <n v="12773"/>
    <x v="157"/>
  </r>
  <r>
    <n v="12"/>
    <n v="4"/>
    <n v="2800"/>
    <n v="0"/>
    <n v="15573"/>
    <n v="0"/>
    <n v="0"/>
    <n v="0"/>
    <n v="0"/>
    <n v="15573"/>
    <x v="158"/>
  </r>
  <r>
    <n v="13"/>
    <n v="0"/>
    <n v="0"/>
    <n v="219"/>
    <n v="15354"/>
    <n v="0"/>
    <n v="0"/>
    <n v="0"/>
    <n v="0"/>
    <n v="15354"/>
    <x v="159"/>
  </r>
  <r>
    <n v="11"/>
    <n v="4"/>
    <n v="2800"/>
    <n v="0"/>
    <n v="18154"/>
    <n v="0"/>
    <n v="0"/>
    <n v="0"/>
    <n v="0"/>
    <n v="18154"/>
    <x v="160"/>
  </r>
  <r>
    <n v="11"/>
    <n v="0"/>
    <n v="0"/>
    <n v="199"/>
    <n v="17955"/>
    <n v="0"/>
    <n v="0"/>
    <n v="0"/>
    <n v="0"/>
    <n v="17955"/>
    <x v="161"/>
  </r>
  <r>
    <n v="12"/>
    <n v="0"/>
    <n v="0"/>
    <n v="224"/>
    <n v="17731"/>
    <n v="0"/>
    <n v="0"/>
    <n v="0"/>
    <n v="0"/>
    <n v="17731"/>
    <x v="162"/>
  </r>
  <r>
    <n v="16"/>
    <n v="0.1"/>
    <n v="70"/>
    <n v="0"/>
    <n v="17801"/>
    <n v="1"/>
    <n v="12000"/>
    <n v="0"/>
    <n v="0"/>
    <n v="5801"/>
    <x v="163"/>
  </r>
  <r>
    <n v="18"/>
    <n v="0"/>
    <n v="0"/>
    <n v="133"/>
    <n v="5668"/>
    <n v="1"/>
    <n v="12000"/>
    <n v="1"/>
    <n v="19332"/>
    <n v="13000"/>
    <x v="164"/>
  </r>
  <r>
    <n v="18"/>
    <n v="0"/>
    <n v="0"/>
    <n v="298"/>
    <n v="12702"/>
    <n v="1"/>
    <n v="12000"/>
    <n v="0"/>
    <n v="0"/>
    <n v="702"/>
    <x v="165"/>
  </r>
  <r>
    <n v="19"/>
    <n v="3"/>
    <n v="2100"/>
    <n v="0"/>
    <n v="2802"/>
    <n v="0"/>
    <n v="0"/>
    <n v="0"/>
    <n v="0"/>
    <n v="2802"/>
    <x v="166"/>
  </r>
  <r>
    <n v="16"/>
    <n v="0.1"/>
    <n v="70"/>
    <n v="0"/>
    <n v="2872"/>
    <n v="1"/>
    <n v="12000"/>
    <n v="1"/>
    <n v="22128"/>
    <n v="13000"/>
    <x v="167"/>
  </r>
  <r>
    <n v="18"/>
    <n v="0"/>
    <n v="0"/>
    <n v="298"/>
    <n v="12702"/>
    <n v="1"/>
    <n v="12000"/>
    <n v="0"/>
    <n v="0"/>
    <n v="702"/>
    <x v="168"/>
  </r>
  <r>
    <n v="22"/>
    <n v="0.5"/>
    <n v="350"/>
    <n v="0"/>
    <n v="1052"/>
    <n v="1"/>
    <n v="12000"/>
    <n v="1"/>
    <n v="23948"/>
    <n v="13000"/>
    <x v="169"/>
  </r>
  <r>
    <n v="16"/>
    <n v="0"/>
    <n v="0"/>
    <n v="250"/>
    <n v="12750"/>
    <n v="1"/>
    <n v="12000"/>
    <n v="0"/>
    <n v="0"/>
    <n v="750"/>
    <x v="170"/>
  </r>
  <r>
    <n v="15"/>
    <n v="0"/>
    <n v="0"/>
    <n v="14"/>
    <n v="736"/>
    <n v="0"/>
    <n v="0"/>
    <n v="0"/>
    <n v="0"/>
    <n v="736"/>
    <x v="171"/>
  </r>
  <r>
    <n v="14"/>
    <n v="2"/>
    <n v="1400"/>
    <n v="0"/>
    <n v="2136"/>
    <n v="0"/>
    <n v="0"/>
    <n v="0"/>
    <n v="0"/>
    <n v="2136"/>
    <x v="172"/>
  </r>
  <r>
    <n v="12"/>
    <n v="0"/>
    <n v="0"/>
    <n v="27"/>
    <n v="2109"/>
    <n v="0"/>
    <n v="0"/>
    <n v="0"/>
    <n v="0"/>
    <n v="2109"/>
    <x v="173"/>
  </r>
  <r>
    <n v="13"/>
    <n v="0"/>
    <n v="0"/>
    <n v="30"/>
    <n v="2079"/>
    <n v="0"/>
    <n v="0"/>
    <n v="0"/>
    <n v="0"/>
    <n v="2079"/>
    <x v="174"/>
  </r>
  <r>
    <n v="15"/>
    <n v="0"/>
    <n v="0"/>
    <n v="37"/>
    <n v="2042"/>
    <n v="0"/>
    <n v="0"/>
    <n v="0"/>
    <n v="0"/>
    <n v="2042"/>
    <x v="175"/>
  </r>
  <r>
    <n v="15"/>
    <n v="0"/>
    <n v="0"/>
    <n v="36"/>
    <n v="2006"/>
    <n v="0"/>
    <n v="0"/>
    <n v="0"/>
    <n v="0"/>
    <n v="2006"/>
    <x v="176"/>
  </r>
  <r>
    <n v="14"/>
    <n v="0"/>
    <n v="0"/>
    <n v="32"/>
    <n v="1974"/>
    <n v="0"/>
    <n v="0"/>
    <n v="0"/>
    <n v="0"/>
    <n v="1974"/>
    <x v="177"/>
  </r>
  <r>
    <n v="12"/>
    <n v="0"/>
    <n v="0"/>
    <n v="25"/>
    <n v="1949"/>
    <n v="0"/>
    <n v="0"/>
    <n v="0"/>
    <n v="0"/>
    <n v="1949"/>
    <x v="178"/>
  </r>
  <r>
    <n v="11"/>
    <n v="0"/>
    <n v="0"/>
    <n v="22"/>
    <n v="1927"/>
    <n v="0"/>
    <n v="0"/>
    <n v="0"/>
    <n v="0"/>
    <n v="1927"/>
    <x v="179"/>
  </r>
  <r>
    <n v="10"/>
    <n v="0"/>
    <n v="0"/>
    <n v="19"/>
    <n v="1908"/>
    <n v="0"/>
    <n v="0"/>
    <n v="0"/>
    <n v="0"/>
    <n v="1908"/>
    <x v="180"/>
  </r>
  <r>
    <n v="10"/>
    <n v="0"/>
    <n v="0"/>
    <n v="19"/>
    <n v="1889"/>
    <n v="0"/>
    <n v="0"/>
    <n v="0"/>
    <n v="0"/>
    <n v="1889"/>
    <x v="181"/>
  </r>
  <r>
    <n v="10"/>
    <n v="0"/>
    <n v="0"/>
    <n v="18"/>
    <n v="1871"/>
    <n v="0"/>
    <n v="0"/>
    <n v="0"/>
    <n v="0"/>
    <n v="1871"/>
    <x v="1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76B08-6767-476E-B492-EF381D63494E}" name="Tabela przestawna3" cacheId="6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Q21:R28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1"/>
    <field x="10"/>
  </rowFields>
  <rowItems count="7"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a z ile uzupelnic?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79BC2F29-4BA2-4C60-BAD1-3EAAB31DDE93}" autoFormatId="16" applyNumberFormats="0" applyBorderFormats="0" applyFontFormats="0" applyPatternFormats="0" applyAlignmentFormats="0" applyWidthHeightFormats="0">
  <queryTableRefresh nextId="15" unboundColumnsRight="12">
    <queryTableFields count="14">
      <queryTableField id="1" name="temperatura_srednia" tableColumnId="1"/>
      <queryTableField id="2" name="opady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6FCE2E24-94C2-4404-971F-4D2DD4B2C1A1}" autoFormatId="16" applyNumberFormats="0" applyBorderFormats="0" applyFontFormats="0" applyPatternFormats="0" applyAlignmentFormats="0" applyWidthHeightFormats="0">
  <queryTableRefresh nextId="14" unboundColumnsRight="9">
    <queryTableFields count="11">
      <queryTableField id="1" name="temperatura_srednia" tableColumnId="1"/>
      <queryTableField id="2" name="opady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3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2F4FCD-A6E0-4325-A0F4-78E55D5CA8BE}" name="pogoda" displayName="pogoda" ref="A1:N185" tableType="queryTable" totalsRowCount="1">
  <autoFilter ref="A1:N184" xr:uid="{BA0969D6-8033-4AF0-8953-9D2029EB9BD7}"/>
  <tableColumns count="14">
    <tableColumn id="1" xr3:uid="{160304D8-3118-4C40-8260-EC544D9F9A1F}" uniqueName="1" name="temperatura_srednia" queryTableFieldId="1"/>
    <tableColumn id="2" xr3:uid="{B7579047-EAFA-4967-9135-0E2A69603E6C}" uniqueName="2" name="opady" queryTableFieldId="2"/>
    <tableColumn id="3" xr3:uid="{89788E30-A51B-419D-8C44-0892345D33AB}" uniqueName="3" name="data" queryTableFieldId="3"/>
    <tableColumn id="4" xr3:uid="{B1E1AF08-067D-4EF6-9B5C-6DE27607530C}" uniqueName="4" name="uzupelnienie" queryTableFieldId="4" dataDxfId="21" totalsRowDxfId="20">
      <calculatedColumnFormula>700*pogoda[[#This Row],[opady]]</calculatedColumnFormula>
    </tableColumn>
    <tableColumn id="5" xr3:uid="{52925BD8-5911-4979-BA61-A386A60FF637}" uniqueName="5" name="ubytek" queryTableFieldId="5" dataDxfId="19" totalsRowDxfId="18">
      <calculatedColumnFormula xml:space="preserve"> IF(pogoda[[#This Row],[opady]]=0,ROUNDUP(0.03% *(pogoda[[#This Row],[temperatura_srednia]]^1.5) * F1,0),0)</calculatedColumnFormula>
    </tableColumn>
    <tableColumn id="6" xr3:uid="{9A0329A4-33DD-4F65-BA63-0C722FBCC216}" uniqueName="6" name="stan do godz 20" queryTableFieldId="6" dataDxfId="17" totalsRowDxfId="16"/>
    <tableColumn id="7" xr3:uid="{1435E125-72F7-4C78-836E-AA3F1B9582BF}" uniqueName="7" name="podlac?" queryTableFieldId="7" dataDxfId="15" totalsRowDxfId="14">
      <calculatedColumnFormula>IF(pogoda[[#This Row],[temperatura_srednia]]&gt;15,IF(pogoda[[#This Row],[opady]]&lt;=0.61,1,0),0)</calculatedColumnFormula>
    </tableColumn>
    <tableColumn id="8" xr3:uid="{CA37800E-EE1B-4945-A01E-392B2ED24107}" uniqueName="8" name="ile podlac" queryTableFieldId="8" dataDxfId="13" totalsRowDxfId="12">
      <calculatedColumnFormula>IF(pogoda[[#This Row],[podlac?]]=1,IF(pogoda[[#This Row],[temperatura_srednia]]&lt;=30,12000,24000),0)</calculatedColumnFormula>
    </tableColumn>
    <tableColumn id="9" xr3:uid="{8F0FA592-C0A6-4028-81A5-E08A598592C5}" uniqueName="9" name="stan po 20" queryTableFieldId="9" dataDxfId="11" totalsRowDxfId="10"/>
    <tableColumn id="10" xr3:uid="{AB25D829-D31F-4CF5-AF71-166E9D31460A}" uniqueName="10" name="ile dolac" queryTableFieldId="10" dataDxfId="9" totalsRowDxfId="8"/>
    <tableColumn id="11" xr3:uid="{70D2ECD0-0932-499B-B2DD-AB8867E0E9CD}" uniqueName="11" name="miesiac" queryTableFieldId="11" dataDxfId="7" totalsRowDxfId="6">
      <calculatedColumnFormula>MONTH(pogoda[[#This Row],[data]])</calculatedColumnFormula>
    </tableColumn>
    <tableColumn id="12" xr3:uid="{DD8B7A0C-D24A-4655-8901-09278E32E637}" uniqueName="12" name="&lt;=15" queryTableFieldId="12" dataDxfId="5" totalsRowDxfId="4"/>
    <tableColumn id="13" xr3:uid="{4580C223-A16D-42C0-8698-1B7127CE432B}" uniqueName="13" name="&gt;15 opady &lt;=0,61" totalsRowFunction="sum" queryTableFieldId="13" dataDxfId="3" totalsRowDxfId="2">
      <calculatedColumnFormula>IF(pogoda[[#This Row],[temperatura_srednia]] &gt; 15,IF(pogoda[[#This Row],[opady]] &lt;= 0.61,1,0),0)</calculatedColumnFormula>
    </tableColumn>
    <tableColumn id="14" xr3:uid="{1BBDDBF8-0CA6-4E42-845A-0A0F362C2555}" uniqueName="14" name="&gt;15; opady&gt;0,61" totalsRowFunction="sum" queryTableFieldId="14" dataDxfId="1" totalsRowDxfId="0">
      <calculatedColumnFormula>IF(pogoda[[#This Row],[temperatura_srednia]]&gt;15,IF(pogoda[[#This Row],[opady]] &gt; 0.61,1,0),0)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EAA14B3-D24F-4266-9E66-13024AC61365}" name="pogoda__2" displayName="pogoda__2" ref="D6:N190" tableType="queryTable" totalsRowCount="1">
  <autoFilter ref="D6:N189" xr:uid="{909C628B-C68F-4C77-B964-46D8AA810E26}"/>
  <tableColumns count="11">
    <tableColumn id="1" xr3:uid="{54014CD6-E166-4993-9D0D-D12E91326615}" uniqueName="1" name="temperatura_srednia" queryTableFieldId="1"/>
    <tableColumn id="2" xr3:uid="{DE1C73D7-3198-48FD-A8CD-055400A34010}" uniqueName="2" name="opady" queryTableFieldId="2"/>
    <tableColumn id="3" xr3:uid="{D3AE264A-E3C1-4116-9204-EA8DCDFED3E3}" uniqueName="3" name="dolac z opadow" queryTableFieldId="3">
      <calculatedColumnFormula>700* pogoda__2[[#This Row],[opady]]</calculatedColumnFormula>
    </tableColumn>
    <tableColumn id="4" xr3:uid="{12EEBB1E-332E-45E3-BE13-1CFF4A7FECE1}" uniqueName="4" name="ubytek" queryTableFieldId="4"/>
    <tableColumn id="5" xr3:uid="{E51085C6-4AAE-4CCD-82B7-460F57825DED}" uniqueName="5" name="20.00" queryTableFieldId="5"/>
    <tableColumn id="6" xr3:uid="{DD3B26D0-065F-4AFF-86A8-998F5C60071C}" uniqueName="6" name="czy podlacz" queryTableFieldId="6">
      <calculatedColumnFormula>IF(pogoda__2[[#This Row],[temperatura_srednia]]&gt;15,IF(pogoda__2[[#This Row],[opady]]&lt;0.61,1,0),0)</calculatedColumnFormula>
    </tableColumn>
    <tableColumn id="7" xr3:uid="{33E69026-A123-4E79-A666-9D42F1BF7F8C}" uniqueName="7" name="ile podlac" queryTableFieldId="7">
      <calculatedColumnFormula>IF(pogoda__2[[#This Row],[czy podlacz]]=1,IF(pogoda__2[[#This Row],[temperatura_srednia]]&lt;30,12000,24000),0)</calculatedColumnFormula>
    </tableColumn>
    <tableColumn id="8" xr3:uid="{2EF7369E-BA3D-497C-AEAD-1017483585E8}" uniqueName="8" name="czy uzupelnic?" queryTableFieldId="8">
      <calculatedColumnFormula>IF(pogoda__2[[#This Row],[20.00]]-pogoda__2[[#This Row],[ile podlac]]&lt;0,1,0)</calculatedColumnFormula>
    </tableColumn>
    <tableColumn id="9" xr3:uid="{F353CC7B-1BC4-43DB-8C02-C5892208EC15}" uniqueName="9" name="ile uzupelnic?" totalsRowFunction="sum" queryTableFieldId="9">
      <calculatedColumnFormula>IF(pogoda__2[[#This Row],[czy uzupelnic?]]=1,25000-pogoda__2[[#This Row],[20.00]],0)</calculatedColumnFormula>
    </tableColumn>
    <tableColumn id="10" xr3:uid="{260A6E08-D601-4A98-B7FD-6525532BA82D}" uniqueName="10" name="po 21" queryTableFieldId="10"/>
    <tableColumn id="11" xr3:uid="{060E7A5D-2D18-4956-BD2B-910040B41887}" uniqueName="11" name="data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CCEA-7E13-46E1-979E-1E750B2B38E9}">
  <dimension ref="A1:Y188"/>
  <sheetViews>
    <sheetView topLeftCell="I1" workbookViewId="0">
      <selection activeCell="O3" sqref="O3"/>
    </sheetView>
  </sheetViews>
  <sheetFormatPr defaultRowHeight="15" x14ac:dyDescent="0.25"/>
  <cols>
    <col min="1" max="1" width="22.28515625" bestFit="1" customWidth="1"/>
    <col min="2" max="2" width="8.7109375" bestFit="1" customWidth="1"/>
    <col min="3" max="3" width="10.140625" bestFit="1" customWidth="1"/>
    <col min="4" max="4" width="16.28515625" customWidth="1"/>
    <col min="6" max="6" width="11.28515625" customWidth="1"/>
    <col min="7" max="7" width="12.5703125" customWidth="1"/>
    <col min="8" max="8" width="17.140625" customWidth="1"/>
    <col min="9" max="9" width="16.28515625" customWidth="1"/>
    <col min="10" max="10" width="14.140625" customWidth="1"/>
    <col min="13" max="13" width="15.42578125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7</v>
      </c>
      <c r="I1" t="s">
        <v>6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T1">
        <v>4</v>
      </c>
      <c r="U1">
        <v>5</v>
      </c>
      <c r="V1">
        <v>6</v>
      </c>
      <c r="W1">
        <v>7</v>
      </c>
      <c r="X1">
        <v>8</v>
      </c>
      <c r="Y1">
        <v>9</v>
      </c>
    </row>
    <row r="2" spans="1:25" x14ac:dyDescent="0.25">
      <c r="A2">
        <v>4</v>
      </c>
      <c r="B2">
        <v>2</v>
      </c>
      <c r="C2" s="2">
        <v>42095</v>
      </c>
      <c r="D2">
        <f>700*pogoda[[#This Row],[opady]]</f>
        <v>1400</v>
      </c>
      <c r="E2">
        <f xml:space="preserve"> IF(pogoda[[#This Row],[opady]]=0,ROUNDUP(0.03% *(pogoda[[#This Row],[temperatura_srednia]]^1.5) * F1,0),0)</f>
        <v>0</v>
      </c>
      <c r="F2">
        <f>25000</f>
        <v>25000</v>
      </c>
      <c r="G2" s="1">
        <f>IF(pogoda[[#This Row],[temperatura_srednia]]&gt;15,IF(pogoda[[#This Row],[opady]]&lt;=0.61,1,0),0)</f>
        <v>0</v>
      </c>
      <c r="H2" s="1">
        <f>IF(pogoda[[#This Row],[podlac?]]=1,IF(pogoda[[#This Row],[temperatura_srednia]]&lt;=30,12000,24000),0)</f>
        <v>0</v>
      </c>
      <c r="I2" s="1">
        <f>IF(pogoda[[#This Row],[stan do godz 20]]-pogoda[[#This Row],[ile podlac]] &lt;0,25000-pogoda[[#This Row],[ile podlac]],pogoda[[#This Row],[stan do godz 20]]-pogoda[[#This Row],[ile podlac]])</f>
        <v>25000</v>
      </c>
      <c r="J2" s="1">
        <v>0</v>
      </c>
      <c r="K2" s="1">
        <f>MONTH(pogoda[[#This Row],[data]])</f>
        <v>4</v>
      </c>
      <c r="L2" s="1">
        <f>COUNTIF(A:A,"&lt;=15")</f>
        <v>88</v>
      </c>
      <c r="M2" s="1">
        <f>IF(pogoda[[#This Row],[temperatura_srednia]] &gt; 15,IF(pogoda[[#This Row],[opady]] &lt;= 0.61,1,0),0)</f>
        <v>0</v>
      </c>
      <c r="N2" s="1">
        <f>IF(pogoda[[#This Row],[temperatura_srednia]]&gt;15,IF(pogoda[[#This Row],[opady]] &gt; 0.61,1,0),0)</f>
        <v>0</v>
      </c>
      <c r="T2">
        <f>SUMIF($K:$K,T1,$J:$J)</f>
        <v>0</v>
      </c>
      <c r="U2">
        <f t="shared" ref="U2" si="0">SUMIF($K:$K,U1,$J:$J)</f>
        <v>13402</v>
      </c>
      <c r="V2">
        <f t="shared" ref="V2" si="1">SUMIF($K:$K,V1,$J:$J)</f>
        <v>90196</v>
      </c>
      <c r="W2">
        <f t="shared" ref="W2" si="2">SUMIF($K:$K,W1,$J:$J)</f>
        <v>231220</v>
      </c>
      <c r="X2">
        <f t="shared" ref="X2" si="3">SUMIF($K:$K,X1,$J:$J)</f>
        <v>298549</v>
      </c>
      <c r="Y2">
        <f t="shared" ref="Y2" si="4">SUMIF($K:$K,Y1,$J:$J)</f>
        <v>112097</v>
      </c>
    </row>
    <row r="3" spans="1:25" x14ac:dyDescent="0.25">
      <c r="A3">
        <v>2</v>
      </c>
      <c r="B3">
        <v>6</v>
      </c>
      <c r="C3" s="2">
        <v>42096</v>
      </c>
      <c r="D3">
        <f>700*pogoda[[#This Row],[opady]]</f>
        <v>4200</v>
      </c>
      <c r="E3">
        <f xml:space="preserve"> IF(pogoda[[#This Row],[opady]]=0,ROUNDUP(0.03% *(pogoda[[#This Row],[temperatura_srednia]]^1.5) * F2,0),0)</f>
        <v>0</v>
      </c>
      <c r="F3">
        <f>IF(I2+pogoda[[#This Row],[uzupelnienie]] - pogoda[[#This Row],[ubytek]]&gt;25000,25000,I2+pogoda[[#This Row],[uzupelnienie]]-pogoda[[#This Row],[ubytek]])</f>
        <v>25000</v>
      </c>
      <c r="G3" s="1">
        <f>IF(pogoda[[#This Row],[temperatura_srednia]]&gt;15,IF(pogoda[[#This Row],[opady]]&lt;=0.61,1,0),0)</f>
        <v>0</v>
      </c>
      <c r="H3" s="1">
        <f>IF(pogoda[[#This Row],[podlac?]]=1,IF(pogoda[[#This Row],[temperatura_srednia]]&lt;=30,12000,24000),0)</f>
        <v>0</v>
      </c>
      <c r="I3" s="1">
        <f>IF(pogoda[[#This Row],[stan do godz 20]]-pogoda[[#This Row],[ile podlac]] &lt;0,25000-pogoda[[#This Row],[ile podlac]],pogoda[[#This Row],[stan do godz 20]]-pogoda[[#This Row],[ile podlac]])</f>
        <v>25000</v>
      </c>
      <c r="J3" s="1">
        <f>IF(pogoda[[#This Row],[stan do godz 20]]-pogoda[[#This Row],[ile podlac]]&lt;0,25000-pogoda[[#This Row],[stan do godz 20]],0)</f>
        <v>0</v>
      </c>
      <c r="K3" s="1">
        <f>MONTH(pogoda[[#This Row],[data]])</f>
        <v>4</v>
      </c>
      <c r="L3" s="1"/>
      <c r="M3" s="1">
        <f>IF(pogoda[[#This Row],[temperatura_srednia]] &gt; 15,IF(pogoda[[#This Row],[opady]] &lt;= 0.61,1,0),0)</f>
        <v>0</v>
      </c>
      <c r="N3" s="1">
        <f>IF(pogoda[[#This Row],[temperatura_srednia]]&gt;15,IF(pogoda[[#This Row],[opady]] &gt; 0.61,1,0),0)</f>
        <v>0</v>
      </c>
      <c r="T3">
        <v>0</v>
      </c>
      <c r="U3">
        <f>ROUNDUP((U2/1000),0)</f>
        <v>14</v>
      </c>
      <c r="V3">
        <f t="shared" ref="V3" si="5">ROUNDUP((V2/1000),0)</f>
        <v>91</v>
      </c>
      <c r="W3">
        <f t="shared" ref="W3" si="6">ROUNDUP((W2/1000),0)</f>
        <v>232</v>
      </c>
      <c r="X3">
        <f t="shared" ref="X3" si="7">ROUNDUP((X2/1000),0)</f>
        <v>299</v>
      </c>
      <c r="Y3">
        <f t="shared" ref="Y3" si="8">ROUNDUP((Y2/1000),0)</f>
        <v>113</v>
      </c>
    </row>
    <row r="4" spans="1:25" x14ac:dyDescent="0.25">
      <c r="A4">
        <v>4</v>
      </c>
      <c r="B4">
        <v>1</v>
      </c>
      <c r="C4" s="2">
        <v>42097</v>
      </c>
      <c r="D4">
        <f>700*pogoda[[#This Row],[opady]]</f>
        <v>700</v>
      </c>
      <c r="E4">
        <f xml:space="preserve"> IF(pogoda[[#This Row],[opady]]=0,ROUNDUP(0.03% *(pogoda[[#This Row],[temperatura_srednia]]^1.5) * F3,0),0)</f>
        <v>0</v>
      </c>
      <c r="F4">
        <f>IF(I3+pogoda[[#This Row],[uzupelnienie]] - pogoda[[#This Row],[ubytek]]&gt;25000,25000,I3+pogoda[[#This Row],[uzupelnienie]]-pogoda[[#This Row],[ubytek]])</f>
        <v>25000</v>
      </c>
      <c r="G4" s="1">
        <f>IF(pogoda[[#This Row],[temperatura_srednia]]&gt;15,IF(pogoda[[#This Row],[opady]]&lt;=0.61,1,0),0)</f>
        <v>0</v>
      </c>
      <c r="H4" s="1">
        <f>IF(pogoda[[#This Row],[podlac?]]=1,IF(pogoda[[#This Row],[temperatura_srednia]]&lt;=30,12000,24000),0)</f>
        <v>0</v>
      </c>
      <c r="I4" s="1">
        <f>IF(pogoda[[#This Row],[stan do godz 20]]-pogoda[[#This Row],[ile podlac]] &lt;0,25000-pogoda[[#This Row],[ile podlac]],pogoda[[#This Row],[stan do godz 20]]-pogoda[[#This Row],[ile podlac]])</f>
        <v>25000</v>
      </c>
      <c r="J4" s="1">
        <f>IF(pogoda[[#This Row],[stan do godz 20]]-pogoda[[#This Row],[ile podlac]]&lt;0,25000-pogoda[[#This Row],[stan do godz 20]],0)</f>
        <v>0</v>
      </c>
      <c r="K4" s="1">
        <f>MONTH(pogoda[[#This Row],[data]])</f>
        <v>4</v>
      </c>
      <c r="L4" s="1"/>
      <c r="M4" s="1">
        <f>IF(pogoda[[#This Row],[temperatura_srednia]] &gt; 15,IF(pogoda[[#This Row],[opady]] &lt;= 0.61,1,0),0)</f>
        <v>0</v>
      </c>
      <c r="N4" s="1">
        <f>IF(pogoda[[#This Row],[temperatura_srednia]]&gt;15,IF(pogoda[[#This Row],[opady]] &gt; 0.61,1,0),0)</f>
        <v>0</v>
      </c>
      <c r="O4" s="6"/>
      <c r="P4" s="6"/>
      <c r="Q4" s="6"/>
      <c r="T4">
        <v>0</v>
      </c>
      <c r="U4">
        <f>U3*11.74</f>
        <v>164.36</v>
      </c>
      <c r="V4" s="5">
        <f t="shared" ref="V4" si="9">V3*11.74</f>
        <v>1068.3399999999999</v>
      </c>
      <c r="W4" s="5">
        <f t="shared" ref="W4" si="10">W3*11.74</f>
        <v>2723.68</v>
      </c>
      <c r="X4" s="5">
        <f t="shared" ref="X4" si="11">X3*11.74</f>
        <v>3510.26</v>
      </c>
      <c r="Y4">
        <f t="shared" ref="Y4" si="12">Y3*11.74</f>
        <v>1326.6200000000001</v>
      </c>
    </row>
    <row r="5" spans="1:25" x14ac:dyDescent="0.25">
      <c r="A5">
        <v>4</v>
      </c>
      <c r="B5">
        <v>0.8</v>
      </c>
      <c r="C5" s="2">
        <v>42098</v>
      </c>
      <c r="D5">
        <f>700*pogoda[[#This Row],[opady]]</f>
        <v>560</v>
      </c>
      <c r="E5">
        <f xml:space="preserve"> IF(pogoda[[#This Row],[opady]]=0,ROUNDUP(0.03% *(pogoda[[#This Row],[temperatura_srednia]]^1.5) * F4,0),0)</f>
        <v>0</v>
      </c>
      <c r="F5">
        <f>IF(I4+pogoda[[#This Row],[uzupelnienie]] - pogoda[[#This Row],[ubytek]]&gt;25000,25000,I4+pogoda[[#This Row],[uzupelnienie]]-pogoda[[#This Row],[ubytek]])</f>
        <v>25000</v>
      </c>
      <c r="G5" s="1">
        <f>IF(pogoda[[#This Row],[temperatura_srednia]]&gt;15,IF(pogoda[[#This Row],[opady]]&lt;=0.61,1,0),0)</f>
        <v>0</v>
      </c>
      <c r="H5" s="1">
        <f>IF(pogoda[[#This Row],[podlac?]]=1,IF(pogoda[[#This Row],[temperatura_srednia]]&lt;=30,12000,24000),0)</f>
        <v>0</v>
      </c>
      <c r="I5" s="1">
        <f>IF(pogoda[[#This Row],[stan do godz 20]]-pogoda[[#This Row],[ile podlac]] &lt;0,25000-pogoda[[#This Row],[ile podlac]],pogoda[[#This Row],[stan do godz 20]]-pogoda[[#This Row],[ile podlac]])</f>
        <v>25000</v>
      </c>
      <c r="J5" s="1">
        <f>IF(pogoda[[#This Row],[stan do godz 20]]-pogoda[[#This Row],[ile podlac]]&lt;0,25000-pogoda[[#This Row],[stan do godz 20]],0)</f>
        <v>0</v>
      </c>
      <c r="K5" s="1">
        <f>MONTH(pogoda[[#This Row],[data]])</f>
        <v>4</v>
      </c>
      <c r="L5" s="1"/>
      <c r="M5" s="1">
        <f>IF(pogoda[[#This Row],[temperatura_srednia]] &gt; 15,IF(pogoda[[#This Row],[opady]] &lt;= 0.61,1,0),0)</f>
        <v>0</v>
      </c>
      <c r="N5" s="1">
        <f>IF(pogoda[[#This Row],[temperatura_srednia]]&gt;15,IF(pogoda[[#This Row],[opady]] &gt; 0.61,1,0),0)</f>
        <v>0</v>
      </c>
    </row>
    <row r="6" spans="1:25" x14ac:dyDescent="0.25">
      <c r="A6">
        <v>3</v>
      </c>
      <c r="B6">
        <v>0</v>
      </c>
      <c r="C6" s="2">
        <v>42099</v>
      </c>
      <c r="D6">
        <f>700*pogoda[[#This Row],[opady]]</f>
        <v>0</v>
      </c>
      <c r="E6">
        <f xml:space="preserve"> IF(pogoda[[#This Row],[opady]]=0,ROUNDUP(0.03% *(pogoda[[#This Row],[temperatura_srednia]]^1.5) * F5,0),0)</f>
        <v>39</v>
      </c>
      <c r="F6">
        <f>IF(I5+pogoda[[#This Row],[uzupelnienie]] - pogoda[[#This Row],[ubytek]]&gt;25000,25000,I5+pogoda[[#This Row],[uzupelnienie]]-pogoda[[#This Row],[ubytek]])</f>
        <v>24961</v>
      </c>
      <c r="G6" s="1">
        <f>IF(pogoda[[#This Row],[temperatura_srednia]]&gt;15,IF(pogoda[[#This Row],[opady]]&lt;=0.61,1,0),0)</f>
        <v>0</v>
      </c>
      <c r="H6" s="1">
        <f>IF(pogoda[[#This Row],[podlac?]]=1,IF(pogoda[[#This Row],[temperatura_srednia]]&lt;=30,12000,24000),0)</f>
        <v>0</v>
      </c>
      <c r="I6" s="1">
        <f>IF(pogoda[[#This Row],[stan do godz 20]]-pogoda[[#This Row],[ile podlac]] &lt;0,25000-pogoda[[#This Row],[ile podlac]],pogoda[[#This Row],[stan do godz 20]]-pogoda[[#This Row],[ile podlac]])</f>
        <v>24961</v>
      </c>
      <c r="J6" s="1">
        <f>IF(pogoda[[#This Row],[stan do godz 20]]-pogoda[[#This Row],[ile podlac]]&lt;0,25000-pogoda[[#This Row],[stan do godz 20]],0)</f>
        <v>0</v>
      </c>
      <c r="K6" s="1">
        <f>MONTH(pogoda[[#This Row],[data]])</f>
        <v>4</v>
      </c>
      <c r="L6" s="1"/>
      <c r="M6" s="1">
        <f>IF(pogoda[[#This Row],[temperatura_srednia]] &gt; 15,IF(pogoda[[#This Row],[opady]] &lt;= 0.61,1,0),0)</f>
        <v>0</v>
      </c>
      <c r="N6" s="1">
        <f>IF(pogoda[[#This Row],[temperatura_srednia]]&gt;15,IF(pogoda[[#This Row],[opady]] &gt; 0.61,1,0),0)</f>
        <v>0</v>
      </c>
    </row>
    <row r="7" spans="1:25" x14ac:dyDescent="0.25">
      <c r="A7">
        <v>4</v>
      </c>
      <c r="B7">
        <v>0</v>
      </c>
      <c r="C7" s="2">
        <v>42100</v>
      </c>
      <c r="D7">
        <f>700*pogoda[[#This Row],[opady]]</f>
        <v>0</v>
      </c>
      <c r="E7">
        <f xml:space="preserve"> IF(pogoda[[#This Row],[opady]]=0,ROUNDUP(0.03% *(pogoda[[#This Row],[temperatura_srednia]]^1.5) * F6,0),0)</f>
        <v>60</v>
      </c>
      <c r="F7">
        <f>IF(I6+pogoda[[#This Row],[uzupelnienie]] - pogoda[[#This Row],[ubytek]]&gt;25000,25000,I6+pogoda[[#This Row],[uzupelnienie]]-pogoda[[#This Row],[ubytek]])</f>
        <v>24901</v>
      </c>
      <c r="G7" s="1">
        <f>IF(pogoda[[#This Row],[temperatura_srednia]]&gt;15,IF(pogoda[[#This Row],[opady]]&lt;=0.61,1,0),0)</f>
        <v>0</v>
      </c>
      <c r="H7" s="1">
        <f>IF(pogoda[[#This Row],[podlac?]]=1,IF(pogoda[[#This Row],[temperatura_srednia]]&lt;=30,12000,24000),0)</f>
        <v>0</v>
      </c>
      <c r="I7" s="1">
        <f>IF(pogoda[[#This Row],[stan do godz 20]]-pogoda[[#This Row],[ile podlac]] &lt;0,25000-pogoda[[#This Row],[ile podlac]],pogoda[[#This Row],[stan do godz 20]]-pogoda[[#This Row],[ile podlac]])</f>
        <v>24901</v>
      </c>
      <c r="J7" s="1">
        <f>IF(pogoda[[#This Row],[stan do godz 20]]-pogoda[[#This Row],[ile podlac]]&lt;0,25000-pogoda[[#This Row],[stan do godz 20]],0)</f>
        <v>0</v>
      </c>
      <c r="K7" s="1">
        <f>MONTH(pogoda[[#This Row],[data]])</f>
        <v>4</v>
      </c>
      <c r="L7" s="1"/>
      <c r="M7" s="1">
        <f>IF(pogoda[[#This Row],[temperatura_srednia]] &gt; 15,IF(pogoda[[#This Row],[opady]] &lt;= 0.61,1,0),0)</f>
        <v>0</v>
      </c>
      <c r="N7" s="1">
        <f>IF(pogoda[[#This Row],[temperatura_srednia]]&gt;15,IF(pogoda[[#This Row],[opady]] &gt; 0.61,1,0),0)</f>
        <v>0</v>
      </c>
    </row>
    <row r="8" spans="1:25" x14ac:dyDescent="0.25">
      <c r="A8">
        <v>4</v>
      </c>
      <c r="B8">
        <v>1</v>
      </c>
      <c r="C8" s="2">
        <v>42101</v>
      </c>
      <c r="D8">
        <f>700*pogoda[[#This Row],[opady]]</f>
        <v>700</v>
      </c>
      <c r="E8">
        <f xml:space="preserve"> IF(pogoda[[#This Row],[opady]]=0,ROUNDUP(0.03% *(pogoda[[#This Row],[temperatura_srednia]]^1.5) * F7,0),0)</f>
        <v>0</v>
      </c>
      <c r="F8">
        <f>IF(I7+pogoda[[#This Row],[uzupelnienie]] - pogoda[[#This Row],[ubytek]]&gt;25000,25000,I7+pogoda[[#This Row],[uzupelnienie]]-pogoda[[#This Row],[ubytek]])</f>
        <v>25000</v>
      </c>
      <c r="G8" s="1">
        <f>IF(pogoda[[#This Row],[temperatura_srednia]]&gt;15,IF(pogoda[[#This Row],[opady]]&lt;=0.61,1,0),0)</f>
        <v>0</v>
      </c>
      <c r="H8" s="1">
        <f>IF(pogoda[[#This Row],[podlac?]]=1,IF(pogoda[[#This Row],[temperatura_srednia]]&lt;=30,12000,24000),0)</f>
        <v>0</v>
      </c>
      <c r="I8" s="1">
        <f>IF(pogoda[[#This Row],[stan do godz 20]]-pogoda[[#This Row],[ile podlac]] &lt;0,25000-pogoda[[#This Row],[ile podlac]],pogoda[[#This Row],[stan do godz 20]]-pogoda[[#This Row],[ile podlac]])</f>
        <v>25000</v>
      </c>
      <c r="J8" s="1">
        <f>IF(pogoda[[#This Row],[stan do godz 20]]-pogoda[[#This Row],[ile podlac]]&lt;0,25000-pogoda[[#This Row],[stan do godz 20]],0)</f>
        <v>0</v>
      </c>
      <c r="K8" s="1">
        <f>MONTH(pogoda[[#This Row],[data]])</f>
        <v>4</v>
      </c>
      <c r="L8" s="1"/>
      <c r="M8" s="1">
        <f>IF(pogoda[[#This Row],[temperatura_srednia]] &gt; 15,IF(pogoda[[#This Row],[opady]] &lt;= 0.61,1,0),0)</f>
        <v>0</v>
      </c>
      <c r="N8" s="1">
        <f>IF(pogoda[[#This Row],[temperatura_srednia]]&gt;15,IF(pogoda[[#This Row],[opady]] &gt; 0.61,1,0),0)</f>
        <v>0</v>
      </c>
    </row>
    <row r="9" spans="1:25" x14ac:dyDescent="0.25">
      <c r="A9">
        <v>8</v>
      </c>
      <c r="B9">
        <v>1</v>
      </c>
      <c r="C9" s="2">
        <v>42102</v>
      </c>
      <c r="D9">
        <f>700*pogoda[[#This Row],[opady]]</f>
        <v>700</v>
      </c>
      <c r="E9">
        <f xml:space="preserve"> IF(pogoda[[#This Row],[opady]]=0,ROUNDUP(0.03% *(pogoda[[#This Row],[temperatura_srednia]]^1.5) * F8,0),0)</f>
        <v>0</v>
      </c>
      <c r="F9">
        <f>IF(I8+pogoda[[#This Row],[uzupelnienie]] - pogoda[[#This Row],[ubytek]]&gt;25000,25000,I8+pogoda[[#This Row],[uzupelnienie]]-pogoda[[#This Row],[ubytek]])</f>
        <v>25000</v>
      </c>
      <c r="G9" s="1">
        <f>IF(pogoda[[#This Row],[temperatura_srednia]]&gt;15,IF(pogoda[[#This Row],[opady]]&lt;=0.61,1,0),0)</f>
        <v>0</v>
      </c>
      <c r="H9" s="1">
        <f>IF(pogoda[[#This Row],[podlac?]]=1,IF(pogoda[[#This Row],[temperatura_srednia]]&lt;=30,12000,24000),0)</f>
        <v>0</v>
      </c>
      <c r="I9" s="1">
        <f>IF(pogoda[[#This Row],[stan do godz 20]]-pogoda[[#This Row],[ile podlac]] &lt;0,25000-pogoda[[#This Row],[ile podlac]],pogoda[[#This Row],[stan do godz 20]]-pogoda[[#This Row],[ile podlac]])</f>
        <v>25000</v>
      </c>
      <c r="J9" s="1">
        <f>IF(pogoda[[#This Row],[stan do godz 20]]-pogoda[[#This Row],[ile podlac]]&lt;0,25000-pogoda[[#This Row],[stan do godz 20]],0)</f>
        <v>0</v>
      </c>
      <c r="K9" s="1">
        <f>MONTH(pogoda[[#This Row],[data]])</f>
        <v>4</v>
      </c>
      <c r="L9" s="1"/>
      <c r="M9" s="1">
        <f>IF(pogoda[[#This Row],[temperatura_srednia]] &gt; 15,IF(pogoda[[#This Row],[opady]] &lt;= 0.61,1,0),0)</f>
        <v>0</v>
      </c>
      <c r="N9" s="1">
        <f>IF(pogoda[[#This Row],[temperatura_srednia]]&gt;15,IF(pogoda[[#This Row],[opady]] &gt; 0.61,1,0),0)</f>
        <v>0</v>
      </c>
    </row>
    <row r="10" spans="1:25" x14ac:dyDescent="0.25">
      <c r="A10">
        <v>6</v>
      </c>
      <c r="B10">
        <v>2</v>
      </c>
      <c r="C10" s="2">
        <v>42103</v>
      </c>
      <c r="D10">
        <f>700*pogoda[[#This Row],[opady]]</f>
        <v>1400</v>
      </c>
      <c r="E10">
        <f xml:space="preserve"> IF(pogoda[[#This Row],[opady]]=0,ROUNDUP(0.03% *(pogoda[[#This Row],[temperatura_srednia]]^1.5) * F9,0),0)</f>
        <v>0</v>
      </c>
      <c r="F10">
        <f>IF(I9+pogoda[[#This Row],[uzupelnienie]] - pogoda[[#This Row],[ubytek]]&gt;25000,25000,I9+pogoda[[#This Row],[uzupelnienie]]-pogoda[[#This Row],[ubytek]])</f>
        <v>25000</v>
      </c>
      <c r="G10" s="1">
        <f>IF(pogoda[[#This Row],[temperatura_srednia]]&gt;15,IF(pogoda[[#This Row],[opady]]&lt;=0.61,1,0),0)</f>
        <v>0</v>
      </c>
      <c r="H10" s="1">
        <f>IF(pogoda[[#This Row],[podlac?]]=1,IF(pogoda[[#This Row],[temperatura_srednia]]&lt;=30,12000,24000),0)</f>
        <v>0</v>
      </c>
      <c r="I10" s="1">
        <f>IF(pogoda[[#This Row],[stan do godz 20]]-pogoda[[#This Row],[ile podlac]] &lt;0,25000-pogoda[[#This Row],[ile podlac]],pogoda[[#This Row],[stan do godz 20]]-pogoda[[#This Row],[ile podlac]])</f>
        <v>25000</v>
      </c>
      <c r="J10" s="1">
        <f>IF(pogoda[[#This Row],[stan do godz 20]]-pogoda[[#This Row],[ile podlac]]&lt;0,25000-pogoda[[#This Row],[stan do godz 20]],0)</f>
        <v>0</v>
      </c>
      <c r="K10" s="1">
        <f>MONTH(pogoda[[#This Row],[data]])</f>
        <v>4</v>
      </c>
      <c r="L10" s="1"/>
      <c r="M10" s="1">
        <f>IF(pogoda[[#This Row],[temperatura_srednia]] &gt; 15,IF(pogoda[[#This Row],[opady]] &lt;= 0.61,1,0),0)</f>
        <v>0</v>
      </c>
      <c r="N10" s="1">
        <f>IF(pogoda[[#This Row],[temperatura_srednia]]&gt;15,IF(pogoda[[#This Row],[opady]] &gt; 0.61,1,0),0)</f>
        <v>0</v>
      </c>
    </row>
    <row r="11" spans="1:25" x14ac:dyDescent="0.25">
      <c r="A11">
        <v>9</v>
      </c>
      <c r="B11">
        <v>2</v>
      </c>
      <c r="C11" s="2">
        <v>42104</v>
      </c>
      <c r="D11">
        <f>700*pogoda[[#This Row],[opady]]</f>
        <v>1400</v>
      </c>
      <c r="E11">
        <f xml:space="preserve"> IF(pogoda[[#This Row],[opady]]=0,ROUNDUP(0.03% *(pogoda[[#This Row],[temperatura_srednia]]^1.5) * F10,0),0)</f>
        <v>0</v>
      </c>
      <c r="F11">
        <f>IF(I10+pogoda[[#This Row],[uzupelnienie]] - pogoda[[#This Row],[ubytek]]&gt;25000,25000,I10+pogoda[[#This Row],[uzupelnienie]]-pogoda[[#This Row],[ubytek]])</f>
        <v>25000</v>
      </c>
      <c r="G11" s="1">
        <f>IF(pogoda[[#This Row],[temperatura_srednia]]&gt;15,IF(pogoda[[#This Row],[opady]]&lt;=0.61,1,0),0)</f>
        <v>0</v>
      </c>
      <c r="H11" s="1">
        <f>IF(pogoda[[#This Row],[podlac?]]=1,IF(pogoda[[#This Row],[temperatura_srednia]]&lt;=30,12000,24000),0)</f>
        <v>0</v>
      </c>
      <c r="I11" s="1">
        <f>IF(pogoda[[#This Row],[stan do godz 20]]-pogoda[[#This Row],[ile podlac]] &lt;0,25000-pogoda[[#This Row],[ile podlac]],pogoda[[#This Row],[stan do godz 20]]-pogoda[[#This Row],[ile podlac]])</f>
        <v>25000</v>
      </c>
      <c r="J11" s="1">
        <f>IF(pogoda[[#This Row],[stan do godz 20]]-pogoda[[#This Row],[ile podlac]]&lt;0,25000-pogoda[[#This Row],[stan do godz 20]],0)</f>
        <v>0</v>
      </c>
      <c r="K11" s="1">
        <f>MONTH(pogoda[[#This Row],[data]])</f>
        <v>4</v>
      </c>
      <c r="L11" s="1"/>
      <c r="M11" s="1">
        <f>IF(pogoda[[#This Row],[temperatura_srednia]] &gt; 15,IF(pogoda[[#This Row],[opady]] &lt;= 0.61,1,0),0)</f>
        <v>0</v>
      </c>
      <c r="N11" s="1">
        <f>IF(pogoda[[#This Row],[temperatura_srednia]]&gt;15,IF(pogoda[[#This Row],[opady]] &gt; 0.61,1,0),0)</f>
        <v>0</v>
      </c>
    </row>
    <row r="12" spans="1:25" x14ac:dyDescent="0.25">
      <c r="A12">
        <v>12</v>
      </c>
      <c r="B12">
        <v>3</v>
      </c>
      <c r="C12" s="2">
        <v>42105</v>
      </c>
      <c r="D12">
        <f>700*pogoda[[#This Row],[opady]]</f>
        <v>2100</v>
      </c>
      <c r="E12">
        <f xml:space="preserve"> IF(pogoda[[#This Row],[opady]]=0,ROUNDUP(0.03% *(pogoda[[#This Row],[temperatura_srednia]]^1.5) * F11,0),0)</f>
        <v>0</v>
      </c>
      <c r="F12">
        <f>IF(I11+pogoda[[#This Row],[uzupelnienie]] - pogoda[[#This Row],[ubytek]]&gt;25000,25000,I11+pogoda[[#This Row],[uzupelnienie]]-pogoda[[#This Row],[ubytek]])</f>
        <v>25000</v>
      </c>
      <c r="G12" s="1">
        <f>IF(pogoda[[#This Row],[temperatura_srednia]]&gt;15,IF(pogoda[[#This Row],[opady]]&lt;=0.61,1,0),0)</f>
        <v>0</v>
      </c>
      <c r="H12" s="1">
        <f>IF(pogoda[[#This Row],[podlac?]]=1,IF(pogoda[[#This Row],[temperatura_srednia]]&lt;=30,12000,24000),0)</f>
        <v>0</v>
      </c>
      <c r="I12" s="1">
        <f>IF(pogoda[[#This Row],[stan do godz 20]]-pogoda[[#This Row],[ile podlac]] &lt;0,25000-pogoda[[#This Row],[ile podlac]],pogoda[[#This Row],[stan do godz 20]]-pogoda[[#This Row],[ile podlac]])</f>
        <v>25000</v>
      </c>
      <c r="J12" s="1">
        <f>IF(pogoda[[#This Row],[stan do godz 20]]-pogoda[[#This Row],[ile podlac]]&lt;0,25000-pogoda[[#This Row],[stan do godz 20]],0)</f>
        <v>0</v>
      </c>
      <c r="K12" s="1">
        <f>MONTH(pogoda[[#This Row],[data]])</f>
        <v>4</v>
      </c>
      <c r="L12" s="1"/>
      <c r="M12" s="1">
        <f>IF(pogoda[[#This Row],[temperatura_srednia]] &gt; 15,IF(pogoda[[#This Row],[opady]] &lt;= 0.61,1,0),0)</f>
        <v>0</v>
      </c>
      <c r="N12" s="1">
        <f>IF(pogoda[[#This Row],[temperatura_srednia]]&gt;15,IF(pogoda[[#This Row],[opady]] &gt; 0.61,1,0),0)</f>
        <v>0</v>
      </c>
    </row>
    <row r="13" spans="1:25" x14ac:dyDescent="0.25">
      <c r="A13">
        <v>10</v>
      </c>
      <c r="B13">
        <v>2</v>
      </c>
      <c r="C13" s="2">
        <v>42106</v>
      </c>
      <c r="D13">
        <f>700*pogoda[[#This Row],[opady]]</f>
        <v>1400</v>
      </c>
      <c r="E13">
        <f xml:space="preserve"> IF(pogoda[[#This Row],[opady]]=0,ROUNDUP(0.03% *(pogoda[[#This Row],[temperatura_srednia]]^1.5) * F12,0),0)</f>
        <v>0</v>
      </c>
      <c r="F13">
        <f>IF(I12+pogoda[[#This Row],[uzupelnienie]] - pogoda[[#This Row],[ubytek]]&gt;25000,25000,I12+pogoda[[#This Row],[uzupelnienie]]-pogoda[[#This Row],[ubytek]])</f>
        <v>25000</v>
      </c>
      <c r="G13" s="1">
        <f>IF(pogoda[[#This Row],[temperatura_srednia]]&gt;15,IF(pogoda[[#This Row],[opady]]&lt;=0.61,1,0),0)</f>
        <v>0</v>
      </c>
      <c r="H13" s="1">
        <f>IF(pogoda[[#This Row],[podlac?]]=1,IF(pogoda[[#This Row],[temperatura_srednia]]&lt;=30,12000,24000),0)</f>
        <v>0</v>
      </c>
      <c r="I13" s="1">
        <f>IF(pogoda[[#This Row],[stan do godz 20]]-pogoda[[#This Row],[ile podlac]] &lt;0,25000-pogoda[[#This Row],[ile podlac]],pogoda[[#This Row],[stan do godz 20]]-pogoda[[#This Row],[ile podlac]])</f>
        <v>25000</v>
      </c>
      <c r="J13" s="1">
        <f>IF(pogoda[[#This Row],[stan do godz 20]]-pogoda[[#This Row],[ile podlac]]&lt;0,25000-pogoda[[#This Row],[stan do godz 20]],0)</f>
        <v>0</v>
      </c>
      <c r="K13" s="1">
        <f>MONTH(pogoda[[#This Row],[data]])</f>
        <v>4</v>
      </c>
      <c r="L13" s="1"/>
      <c r="M13" s="1">
        <f>IF(pogoda[[#This Row],[temperatura_srednia]] &gt; 15,IF(pogoda[[#This Row],[opady]] &lt;= 0.61,1,0),0)</f>
        <v>0</v>
      </c>
      <c r="N13" s="1">
        <f>IF(pogoda[[#This Row],[temperatura_srednia]]&gt;15,IF(pogoda[[#This Row],[opady]] &gt; 0.61,1,0),0)</f>
        <v>0</v>
      </c>
    </row>
    <row r="14" spans="1:25" x14ac:dyDescent="0.25">
      <c r="A14">
        <v>8</v>
      </c>
      <c r="B14">
        <v>1</v>
      </c>
      <c r="C14" s="2">
        <v>42107</v>
      </c>
      <c r="D14">
        <f>700*pogoda[[#This Row],[opady]]</f>
        <v>700</v>
      </c>
      <c r="E14">
        <f xml:space="preserve"> IF(pogoda[[#This Row],[opady]]=0,ROUNDUP(0.03% *(pogoda[[#This Row],[temperatura_srednia]]^1.5) * F13,0),0)</f>
        <v>0</v>
      </c>
      <c r="F14">
        <f>IF(I13+pogoda[[#This Row],[uzupelnienie]] - pogoda[[#This Row],[ubytek]]&gt;25000,25000,I13+pogoda[[#This Row],[uzupelnienie]]-pogoda[[#This Row],[ubytek]])</f>
        <v>25000</v>
      </c>
      <c r="G14" s="1">
        <f>IF(pogoda[[#This Row],[temperatura_srednia]]&gt;15,IF(pogoda[[#This Row],[opady]]&lt;=0.61,1,0),0)</f>
        <v>0</v>
      </c>
      <c r="H14" s="1">
        <f>IF(pogoda[[#This Row],[podlac?]]=1,IF(pogoda[[#This Row],[temperatura_srednia]]&lt;=30,12000,24000),0)</f>
        <v>0</v>
      </c>
      <c r="I14" s="1">
        <f>IF(pogoda[[#This Row],[stan do godz 20]]-pogoda[[#This Row],[ile podlac]] &lt;0,25000-pogoda[[#This Row],[ile podlac]],pogoda[[#This Row],[stan do godz 20]]-pogoda[[#This Row],[ile podlac]])</f>
        <v>25000</v>
      </c>
      <c r="J14" s="1">
        <f>IF(pogoda[[#This Row],[stan do godz 20]]-pogoda[[#This Row],[ile podlac]]&lt;0,25000-pogoda[[#This Row],[stan do godz 20]],0)</f>
        <v>0</v>
      </c>
      <c r="K14" s="1">
        <f>MONTH(pogoda[[#This Row],[data]])</f>
        <v>4</v>
      </c>
      <c r="L14" s="1"/>
      <c r="M14" s="1">
        <f>IF(pogoda[[#This Row],[temperatura_srednia]] &gt; 15,IF(pogoda[[#This Row],[opady]] &lt;= 0.61,1,0),0)</f>
        <v>0</v>
      </c>
      <c r="N14" s="1">
        <f>IF(pogoda[[#This Row],[temperatura_srednia]]&gt;15,IF(pogoda[[#This Row],[opady]] &gt; 0.61,1,0),0)</f>
        <v>0</v>
      </c>
    </row>
    <row r="15" spans="1:25" x14ac:dyDescent="0.25">
      <c r="A15">
        <v>6</v>
      </c>
      <c r="B15">
        <v>0</v>
      </c>
      <c r="C15" s="2">
        <v>42108</v>
      </c>
      <c r="D15">
        <f>700*pogoda[[#This Row],[opady]]</f>
        <v>0</v>
      </c>
      <c r="E15">
        <f xml:space="preserve"> IF(pogoda[[#This Row],[opady]]=0,ROUNDUP(0.03% *(pogoda[[#This Row],[temperatura_srednia]]^1.5) * F14,0),0)</f>
        <v>111</v>
      </c>
      <c r="F15">
        <f>IF(I14+pogoda[[#This Row],[uzupelnienie]] - pogoda[[#This Row],[ubytek]]&gt;25000,25000,I14+pogoda[[#This Row],[uzupelnienie]]-pogoda[[#This Row],[ubytek]])</f>
        <v>24889</v>
      </c>
      <c r="G15" s="1">
        <f>IF(pogoda[[#This Row],[temperatura_srednia]]&gt;15,IF(pogoda[[#This Row],[opady]]&lt;=0.61,1,0),0)</f>
        <v>0</v>
      </c>
      <c r="H15" s="1">
        <f>IF(pogoda[[#This Row],[podlac?]]=1,IF(pogoda[[#This Row],[temperatura_srednia]]&lt;=30,12000,24000),0)</f>
        <v>0</v>
      </c>
      <c r="I15" s="1">
        <f>IF(pogoda[[#This Row],[stan do godz 20]]-pogoda[[#This Row],[ile podlac]] &lt;0,25000-pogoda[[#This Row],[ile podlac]],pogoda[[#This Row],[stan do godz 20]]-pogoda[[#This Row],[ile podlac]])</f>
        <v>24889</v>
      </c>
      <c r="J15" s="1">
        <f>IF(pogoda[[#This Row],[stan do godz 20]]-pogoda[[#This Row],[ile podlac]]&lt;0,25000-pogoda[[#This Row],[stan do godz 20]],0)</f>
        <v>0</v>
      </c>
      <c r="K15" s="1">
        <f>MONTH(pogoda[[#This Row],[data]])</f>
        <v>4</v>
      </c>
      <c r="L15" s="1"/>
      <c r="M15" s="1">
        <f>IF(pogoda[[#This Row],[temperatura_srednia]] &gt; 15,IF(pogoda[[#This Row],[opady]] &lt;= 0.61,1,0),0)</f>
        <v>0</v>
      </c>
      <c r="N15" s="1">
        <f>IF(pogoda[[#This Row],[temperatura_srednia]]&gt;15,IF(pogoda[[#This Row],[opady]] &gt; 0.61,1,0),0)</f>
        <v>0</v>
      </c>
    </row>
    <row r="16" spans="1:25" x14ac:dyDescent="0.25">
      <c r="A16">
        <v>14</v>
      </c>
      <c r="B16">
        <v>0</v>
      </c>
      <c r="C16" s="2">
        <v>42109</v>
      </c>
      <c r="D16">
        <f>700*pogoda[[#This Row],[opady]]</f>
        <v>0</v>
      </c>
      <c r="E16">
        <f xml:space="preserve"> IF(pogoda[[#This Row],[opady]]=0,ROUNDUP(0.03% *(pogoda[[#This Row],[temperatura_srednia]]^1.5) * F15,0),0)</f>
        <v>392</v>
      </c>
      <c r="F16">
        <f>IF(I15+pogoda[[#This Row],[uzupelnienie]] - pogoda[[#This Row],[ubytek]]&gt;25000,25000,I15+pogoda[[#This Row],[uzupelnienie]]-pogoda[[#This Row],[ubytek]])</f>
        <v>24497</v>
      </c>
      <c r="G16" s="1">
        <f>IF(pogoda[[#This Row],[temperatura_srednia]]&gt;15,IF(pogoda[[#This Row],[opady]]&lt;=0.61,1,0),0)</f>
        <v>0</v>
      </c>
      <c r="H16" s="1">
        <f>IF(pogoda[[#This Row],[podlac?]]=1,IF(pogoda[[#This Row],[temperatura_srednia]]&lt;=30,12000,24000),0)</f>
        <v>0</v>
      </c>
      <c r="I16" s="1">
        <f>IF(pogoda[[#This Row],[stan do godz 20]]-pogoda[[#This Row],[ile podlac]] &lt;0,25000-pogoda[[#This Row],[ile podlac]],pogoda[[#This Row],[stan do godz 20]]-pogoda[[#This Row],[ile podlac]])</f>
        <v>24497</v>
      </c>
      <c r="J16" s="1">
        <f>IF(pogoda[[#This Row],[stan do godz 20]]-pogoda[[#This Row],[ile podlac]]&lt;0,25000-pogoda[[#This Row],[stan do godz 20]],0)</f>
        <v>0</v>
      </c>
      <c r="K16" s="1">
        <f>MONTH(pogoda[[#This Row],[data]])</f>
        <v>4</v>
      </c>
      <c r="L16" s="1"/>
      <c r="M16" s="1">
        <f>IF(pogoda[[#This Row],[temperatura_srednia]] &gt; 15,IF(pogoda[[#This Row],[opady]] &lt;= 0.61,1,0),0)</f>
        <v>0</v>
      </c>
      <c r="N16" s="1">
        <f>IF(pogoda[[#This Row],[temperatura_srednia]]&gt;15,IF(pogoda[[#This Row],[opady]] &gt; 0.61,1,0),0)</f>
        <v>0</v>
      </c>
    </row>
    <row r="17" spans="1:14" x14ac:dyDescent="0.25">
      <c r="A17">
        <v>10</v>
      </c>
      <c r="B17">
        <v>0</v>
      </c>
      <c r="C17" s="2">
        <v>42110</v>
      </c>
      <c r="D17">
        <f>700*pogoda[[#This Row],[opady]]</f>
        <v>0</v>
      </c>
      <c r="E17">
        <f xml:space="preserve"> IF(pogoda[[#This Row],[opady]]=0,ROUNDUP(0.03% *(pogoda[[#This Row],[temperatura_srednia]]^1.5) * F16,0),0)</f>
        <v>233</v>
      </c>
      <c r="F17">
        <f>IF(I16+pogoda[[#This Row],[uzupelnienie]] - pogoda[[#This Row],[ubytek]]&gt;25000,25000,I16+pogoda[[#This Row],[uzupelnienie]]-pogoda[[#This Row],[ubytek]])</f>
        <v>24264</v>
      </c>
      <c r="G17" s="1">
        <f>IF(pogoda[[#This Row],[temperatura_srednia]]&gt;15,IF(pogoda[[#This Row],[opady]]&lt;=0.61,1,0),0)</f>
        <v>0</v>
      </c>
      <c r="H17" s="1">
        <f>IF(pogoda[[#This Row],[podlac?]]=1,IF(pogoda[[#This Row],[temperatura_srednia]]&lt;=30,12000,24000),0)</f>
        <v>0</v>
      </c>
      <c r="I17" s="1">
        <f>IF(pogoda[[#This Row],[stan do godz 20]]-pogoda[[#This Row],[ile podlac]] &lt;0,25000-pogoda[[#This Row],[ile podlac]],pogoda[[#This Row],[stan do godz 20]]-pogoda[[#This Row],[ile podlac]])</f>
        <v>24264</v>
      </c>
      <c r="J17" s="1">
        <f>IF(pogoda[[#This Row],[stan do godz 20]]-pogoda[[#This Row],[ile podlac]]&lt;0,25000-pogoda[[#This Row],[stan do godz 20]],0)</f>
        <v>0</v>
      </c>
      <c r="K17" s="1">
        <f>MONTH(pogoda[[#This Row],[data]])</f>
        <v>4</v>
      </c>
      <c r="L17" s="1"/>
      <c r="M17" s="1">
        <f>IF(pogoda[[#This Row],[temperatura_srednia]] &gt; 15,IF(pogoda[[#This Row],[opady]] &lt;= 0.61,1,0),0)</f>
        <v>0</v>
      </c>
      <c r="N17" s="1">
        <f>IF(pogoda[[#This Row],[temperatura_srednia]]&gt;15,IF(pogoda[[#This Row],[opady]] &gt; 0.61,1,0),0)</f>
        <v>0</v>
      </c>
    </row>
    <row r="18" spans="1:14" x14ac:dyDescent="0.25">
      <c r="A18">
        <v>6</v>
      </c>
      <c r="B18">
        <v>0</v>
      </c>
      <c r="C18" s="2">
        <v>42111</v>
      </c>
      <c r="D18">
        <f>700*pogoda[[#This Row],[opady]]</f>
        <v>0</v>
      </c>
      <c r="E18">
        <f xml:space="preserve"> IF(pogoda[[#This Row],[opady]]=0,ROUNDUP(0.03% *(pogoda[[#This Row],[temperatura_srednia]]^1.5) * F17,0),0)</f>
        <v>107</v>
      </c>
      <c r="F18">
        <f>IF(I17+pogoda[[#This Row],[uzupelnienie]] - pogoda[[#This Row],[ubytek]]&gt;25000,25000,I17+pogoda[[#This Row],[uzupelnienie]]-pogoda[[#This Row],[ubytek]])</f>
        <v>24157</v>
      </c>
      <c r="G18" s="1">
        <f>IF(pogoda[[#This Row],[temperatura_srednia]]&gt;15,IF(pogoda[[#This Row],[opady]]&lt;=0.61,1,0),0)</f>
        <v>0</v>
      </c>
      <c r="H18" s="1">
        <f>IF(pogoda[[#This Row],[podlac?]]=1,IF(pogoda[[#This Row],[temperatura_srednia]]&lt;=30,12000,24000),0)</f>
        <v>0</v>
      </c>
      <c r="I18" s="1">
        <f>IF(pogoda[[#This Row],[stan do godz 20]]-pogoda[[#This Row],[ile podlac]] &lt;0,25000-pogoda[[#This Row],[ile podlac]],pogoda[[#This Row],[stan do godz 20]]-pogoda[[#This Row],[ile podlac]])</f>
        <v>24157</v>
      </c>
      <c r="J18" s="1">
        <f>IF(pogoda[[#This Row],[stan do godz 20]]-pogoda[[#This Row],[ile podlac]]&lt;0,25000-pogoda[[#This Row],[stan do godz 20]],0)</f>
        <v>0</v>
      </c>
      <c r="K18" s="1">
        <f>MONTH(pogoda[[#This Row],[data]])</f>
        <v>4</v>
      </c>
      <c r="L18" s="1"/>
      <c r="M18" s="1">
        <f>IF(pogoda[[#This Row],[temperatura_srednia]] &gt; 15,IF(pogoda[[#This Row],[opady]] &lt;= 0.61,1,0),0)</f>
        <v>0</v>
      </c>
      <c r="N18" s="1">
        <f>IF(pogoda[[#This Row],[temperatura_srednia]]&gt;15,IF(pogoda[[#This Row],[opady]] &gt; 0.61,1,0),0)</f>
        <v>0</v>
      </c>
    </row>
    <row r="19" spans="1:14" x14ac:dyDescent="0.25">
      <c r="A19">
        <v>4</v>
      </c>
      <c r="B19">
        <v>0</v>
      </c>
      <c r="C19" s="2">
        <v>42112</v>
      </c>
      <c r="D19">
        <f>700*pogoda[[#This Row],[opady]]</f>
        <v>0</v>
      </c>
      <c r="E19">
        <f xml:space="preserve"> IF(pogoda[[#This Row],[opady]]=0,ROUNDUP(0.03% *(pogoda[[#This Row],[temperatura_srednia]]^1.5) * F18,0),0)</f>
        <v>58</v>
      </c>
      <c r="F19">
        <f>IF(I18+pogoda[[#This Row],[uzupelnienie]] - pogoda[[#This Row],[ubytek]]&gt;25000,25000,I18+pogoda[[#This Row],[uzupelnienie]]-pogoda[[#This Row],[ubytek]])</f>
        <v>24099</v>
      </c>
      <c r="G19" s="1">
        <f>IF(pogoda[[#This Row],[temperatura_srednia]]&gt;15,IF(pogoda[[#This Row],[opady]]&lt;=0.61,1,0),0)</f>
        <v>0</v>
      </c>
      <c r="H19" s="1">
        <f>IF(pogoda[[#This Row],[podlac?]]=1,IF(pogoda[[#This Row],[temperatura_srednia]]&lt;=30,12000,24000),0)</f>
        <v>0</v>
      </c>
      <c r="I19" s="1">
        <f>IF(pogoda[[#This Row],[stan do godz 20]]-pogoda[[#This Row],[ile podlac]] &lt;0,25000-pogoda[[#This Row],[ile podlac]],pogoda[[#This Row],[stan do godz 20]]-pogoda[[#This Row],[ile podlac]])</f>
        <v>24099</v>
      </c>
      <c r="J19" s="1">
        <f>IF(pogoda[[#This Row],[stan do godz 20]]-pogoda[[#This Row],[ile podlac]]&lt;0,25000-pogoda[[#This Row],[stan do godz 20]],0)</f>
        <v>0</v>
      </c>
      <c r="K19" s="1">
        <f>MONTH(pogoda[[#This Row],[data]])</f>
        <v>4</v>
      </c>
      <c r="L19" s="1"/>
      <c r="M19" s="1">
        <f>IF(pogoda[[#This Row],[temperatura_srednia]] &gt; 15,IF(pogoda[[#This Row],[opady]] &lt;= 0.61,1,0),0)</f>
        <v>0</v>
      </c>
      <c r="N19" s="1">
        <f>IF(pogoda[[#This Row],[temperatura_srednia]]&gt;15,IF(pogoda[[#This Row],[opady]] &gt; 0.61,1,0),0)</f>
        <v>0</v>
      </c>
    </row>
    <row r="20" spans="1:14" x14ac:dyDescent="0.25">
      <c r="A20">
        <v>7</v>
      </c>
      <c r="B20">
        <v>0</v>
      </c>
      <c r="C20" s="2">
        <v>42113</v>
      </c>
      <c r="D20">
        <f>700*pogoda[[#This Row],[opady]]</f>
        <v>0</v>
      </c>
      <c r="E20">
        <f xml:space="preserve"> IF(pogoda[[#This Row],[opady]]=0,ROUNDUP(0.03% *(pogoda[[#This Row],[temperatura_srednia]]^1.5) * F19,0),0)</f>
        <v>134</v>
      </c>
      <c r="F20">
        <f>IF(I19+pogoda[[#This Row],[uzupelnienie]] - pogoda[[#This Row],[ubytek]]&gt;25000,25000,I19+pogoda[[#This Row],[uzupelnienie]]-pogoda[[#This Row],[ubytek]])</f>
        <v>23965</v>
      </c>
      <c r="G20" s="1">
        <f>IF(pogoda[[#This Row],[temperatura_srednia]]&gt;15,IF(pogoda[[#This Row],[opady]]&lt;=0.61,1,0),0)</f>
        <v>0</v>
      </c>
      <c r="H20" s="1">
        <f>IF(pogoda[[#This Row],[podlac?]]=1,IF(pogoda[[#This Row],[temperatura_srednia]]&lt;=30,12000,24000),0)</f>
        <v>0</v>
      </c>
      <c r="I20" s="1">
        <f>IF(pogoda[[#This Row],[stan do godz 20]]-pogoda[[#This Row],[ile podlac]] &lt;0,25000-pogoda[[#This Row],[ile podlac]],pogoda[[#This Row],[stan do godz 20]]-pogoda[[#This Row],[ile podlac]])</f>
        <v>23965</v>
      </c>
      <c r="J20" s="1">
        <f>IF(pogoda[[#This Row],[stan do godz 20]]-pogoda[[#This Row],[ile podlac]]&lt;0,25000-pogoda[[#This Row],[stan do godz 20]],0)</f>
        <v>0</v>
      </c>
      <c r="K20" s="1">
        <f>MONTH(pogoda[[#This Row],[data]])</f>
        <v>4</v>
      </c>
      <c r="L20" s="1"/>
      <c r="M20" s="1">
        <f>IF(pogoda[[#This Row],[temperatura_srednia]] &gt; 15,IF(pogoda[[#This Row],[opady]] &lt;= 0.61,1,0),0)</f>
        <v>0</v>
      </c>
      <c r="N20" s="1">
        <f>IF(pogoda[[#This Row],[temperatura_srednia]]&gt;15,IF(pogoda[[#This Row],[opady]] &gt; 0.61,1,0),0)</f>
        <v>0</v>
      </c>
    </row>
    <row r="21" spans="1:14" x14ac:dyDescent="0.25">
      <c r="A21">
        <v>10</v>
      </c>
      <c r="B21">
        <v>1</v>
      </c>
      <c r="C21" s="2">
        <v>42114</v>
      </c>
      <c r="D21">
        <f>700*pogoda[[#This Row],[opady]]</f>
        <v>700</v>
      </c>
      <c r="E21">
        <f xml:space="preserve"> IF(pogoda[[#This Row],[opady]]=0,ROUNDUP(0.03% *(pogoda[[#This Row],[temperatura_srednia]]^1.5) * F20,0),0)</f>
        <v>0</v>
      </c>
      <c r="F21">
        <f>IF(I20+pogoda[[#This Row],[uzupelnienie]] - pogoda[[#This Row],[ubytek]]&gt;25000,25000,I20+pogoda[[#This Row],[uzupelnienie]]-pogoda[[#This Row],[ubytek]])</f>
        <v>24665</v>
      </c>
      <c r="G21" s="1">
        <f>IF(pogoda[[#This Row],[temperatura_srednia]]&gt;15,IF(pogoda[[#This Row],[opady]]&lt;=0.61,1,0),0)</f>
        <v>0</v>
      </c>
      <c r="H21" s="1">
        <f>IF(pogoda[[#This Row],[podlac?]]=1,IF(pogoda[[#This Row],[temperatura_srednia]]&lt;=30,12000,24000),0)</f>
        <v>0</v>
      </c>
      <c r="I21" s="1">
        <f>IF(pogoda[[#This Row],[stan do godz 20]]-pogoda[[#This Row],[ile podlac]] &lt;0,25000-pogoda[[#This Row],[ile podlac]],pogoda[[#This Row],[stan do godz 20]]-pogoda[[#This Row],[ile podlac]])</f>
        <v>24665</v>
      </c>
      <c r="J21" s="1">
        <f>IF(pogoda[[#This Row],[stan do godz 20]]-pogoda[[#This Row],[ile podlac]]&lt;0,25000-pogoda[[#This Row],[stan do godz 20]],0)</f>
        <v>0</v>
      </c>
      <c r="K21" s="1">
        <f>MONTH(pogoda[[#This Row],[data]])</f>
        <v>4</v>
      </c>
      <c r="L21" s="1"/>
      <c r="M21" s="1">
        <f>IF(pogoda[[#This Row],[temperatura_srednia]] &gt; 15,IF(pogoda[[#This Row],[opady]] &lt;= 0.61,1,0),0)</f>
        <v>0</v>
      </c>
      <c r="N21" s="1">
        <f>IF(pogoda[[#This Row],[temperatura_srednia]]&gt;15,IF(pogoda[[#This Row],[opady]] &gt; 0.61,1,0),0)</f>
        <v>0</v>
      </c>
    </row>
    <row r="22" spans="1:14" x14ac:dyDescent="0.25">
      <c r="A22">
        <v>11</v>
      </c>
      <c r="B22">
        <v>3.2</v>
      </c>
      <c r="C22" s="2">
        <v>42115</v>
      </c>
      <c r="D22">
        <f>700*pogoda[[#This Row],[opady]]</f>
        <v>2240</v>
      </c>
      <c r="E22">
        <f xml:space="preserve"> IF(pogoda[[#This Row],[opady]]=0,ROUNDUP(0.03% *(pogoda[[#This Row],[temperatura_srednia]]^1.5) * F21,0),0)</f>
        <v>0</v>
      </c>
      <c r="F22">
        <f>IF(I21+pogoda[[#This Row],[uzupelnienie]] - pogoda[[#This Row],[ubytek]]&gt;25000,25000,I21+pogoda[[#This Row],[uzupelnienie]]-pogoda[[#This Row],[ubytek]])</f>
        <v>25000</v>
      </c>
      <c r="G22" s="1">
        <f>IF(pogoda[[#This Row],[temperatura_srednia]]&gt;15,IF(pogoda[[#This Row],[opady]]&lt;=0.61,1,0),0)</f>
        <v>0</v>
      </c>
      <c r="H22" s="1">
        <f>IF(pogoda[[#This Row],[podlac?]]=1,IF(pogoda[[#This Row],[temperatura_srednia]]&lt;=30,12000,24000),0)</f>
        <v>0</v>
      </c>
      <c r="I22" s="1">
        <f>IF(pogoda[[#This Row],[stan do godz 20]]-pogoda[[#This Row],[ile podlac]] &lt;0,25000-pogoda[[#This Row],[ile podlac]],pogoda[[#This Row],[stan do godz 20]]-pogoda[[#This Row],[ile podlac]])</f>
        <v>25000</v>
      </c>
      <c r="J22" s="1">
        <f>IF(pogoda[[#This Row],[stan do godz 20]]-pogoda[[#This Row],[ile podlac]]&lt;0,25000-pogoda[[#This Row],[stan do godz 20]],0)</f>
        <v>0</v>
      </c>
      <c r="K22" s="1">
        <f>MONTH(pogoda[[#This Row],[data]])</f>
        <v>4</v>
      </c>
      <c r="L22" s="1"/>
      <c r="M22" s="1">
        <f>IF(pogoda[[#This Row],[temperatura_srednia]] &gt; 15,IF(pogoda[[#This Row],[opady]] &lt;= 0.61,1,0),0)</f>
        <v>0</v>
      </c>
      <c r="N22" s="1">
        <f>IF(pogoda[[#This Row],[temperatura_srednia]]&gt;15,IF(pogoda[[#This Row],[opady]] &gt; 0.61,1,0),0)</f>
        <v>0</v>
      </c>
    </row>
    <row r="23" spans="1:14" x14ac:dyDescent="0.25">
      <c r="A23">
        <v>8</v>
      </c>
      <c r="B23">
        <v>2.2000000000000002</v>
      </c>
      <c r="C23" s="2">
        <v>42116</v>
      </c>
      <c r="D23">
        <f>700*pogoda[[#This Row],[opady]]</f>
        <v>1540.0000000000002</v>
      </c>
      <c r="E23">
        <f xml:space="preserve"> IF(pogoda[[#This Row],[opady]]=0,ROUNDUP(0.03% *(pogoda[[#This Row],[temperatura_srednia]]^1.5) * F22,0),0)</f>
        <v>0</v>
      </c>
      <c r="F23">
        <f>IF(I22+pogoda[[#This Row],[uzupelnienie]] - pogoda[[#This Row],[ubytek]]&gt;25000,25000,I22+pogoda[[#This Row],[uzupelnienie]]-pogoda[[#This Row],[ubytek]])</f>
        <v>25000</v>
      </c>
      <c r="G23" s="1">
        <f>IF(pogoda[[#This Row],[temperatura_srednia]]&gt;15,IF(pogoda[[#This Row],[opady]]&lt;=0.61,1,0),0)</f>
        <v>0</v>
      </c>
      <c r="H23" s="1">
        <f>IF(pogoda[[#This Row],[podlac?]]=1,IF(pogoda[[#This Row],[temperatura_srednia]]&lt;=30,12000,24000),0)</f>
        <v>0</v>
      </c>
      <c r="I23" s="1">
        <f>IF(pogoda[[#This Row],[stan do godz 20]]-pogoda[[#This Row],[ile podlac]] &lt;0,25000-pogoda[[#This Row],[ile podlac]],pogoda[[#This Row],[stan do godz 20]]-pogoda[[#This Row],[ile podlac]])</f>
        <v>25000</v>
      </c>
      <c r="J23" s="1">
        <f>IF(pogoda[[#This Row],[stan do godz 20]]-pogoda[[#This Row],[ile podlac]]&lt;0,25000-pogoda[[#This Row],[stan do godz 20]],0)</f>
        <v>0</v>
      </c>
      <c r="K23" s="1">
        <f>MONTH(pogoda[[#This Row],[data]])</f>
        <v>4</v>
      </c>
      <c r="L23" s="1"/>
      <c r="M23" s="1">
        <f>IF(pogoda[[#This Row],[temperatura_srednia]] &gt; 15,IF(pogoda[[#This Row],[opady]] &lt;= 0.61,1,0),0)</f>
        <v>0</v>
      </c>
      <c r="N23" s="1">
        <f>IF(pogoda[[#This Row],[temperatura_srednia]]&gt;15,IF(pogoda[[#This Row],[opady]] &gt; 0.61,1,0),0)</f>
        <v>0</v>
      </c>
    </row>
    <row r="24" spans="1:14" x14ac:dyDescent="0.25">
      <c r="A24">
        <v>11</v>
      </c>
      <c r="B24">
        <v>1</v>
      </c>
      <c r="C24" s="2">
        <v>42117</v>
      </c>
      <c r="D24">
        <f>700*pogoda[[#This Row],[opady]]</f>
        <v>700</v>
      </c>
      <c r="E24">
        <f xml:space="preserve"> IF(pogoda[[#This Row],[opady]]=0,ROUNDUP(0.03% *(pogoda[[#This Row],[temperatura_srednia]]^1.5) * F23,0),0)</f>
        <v>0</v>
      </c>
      <c r="F24">
        <f>IF(I23+pogoda[[#This Row],[uzupelnienie]] - pogoda[[#This Row],[ubytek]]&gt;25000,25000,I23+pogoda[[#This Row],[uzupelnienie]]-pogoda[[#This Row],[ubytek]])</f>
        <v>25000</v>
      </c>
      <c r="G24" s="1">
        <f>IF(pogoda[[#This Row],[temperatura_srednia]]&gt;15,IF(pogoda[[#This Row],[opady]]&lt;=0.61,1,0),0)</f>
        <v>0</v>
      </c>
      <c r="H24" s="1">
        <f>IF(pogoda[[#This Row],[podlac?]]=1,IF(pogoda[[#This Row],[temperatura_srednia]]&lt;=30,12000,24000),0)</f>
        <v>0</v>
      </c>
      <c r="I24" s="1">
        <f>IF(pogoda[[#This Row],[stan do godz 20]]-pogoda[[#This Row],[ile podlac]] &lt;0,25000-pogoda[[#This Row],[ile podlac]],pogoda[[#This Row],[stan do godz 20]]-pogoda[[#This Row],[ile podlac]])</f>
        <v>25000</v>
      </c>
      <c r="J24" s="1">
        <f>IF(pogoda[[#This Row],[stan do godz 20]]-pogoda[[#This Row],[ile podlac]]&lt;0,25000-pogoda[[#This Row],[stan do godz 20]],0)</f>
        <v>0</v>
      </c>
      <c r="K24" s="1">
        <f>MONTH(pogoda[[#This Row],[data]])</f>
        <v>4</v>
      </c>
      <c r="L24" s="1"/>
      <c r="M24" s="1">
        <f>IF(pogoda[[#This Row],[temperatura_srednia]] &gt; 15,IF(pogoda[[#This Row],[opady]] &lt;= 0.61,1,0),0)</f>
        <v>0</v>
      </c>
      <c r="N24" s="1">
        <f>IF(pogoda[[#This Row],[temperatura_srednia]]&gt;15,IF(pogoda[[#This Row],[opady]] &gt; 0.61,1,0),0)</f>
        <v>0</v>
      </c>
    </row>
    <row r="25" spans="1:14" x14ac:dyDescent="0.25">
      <c r="A25">
        <v>12</v>
      </c>
      <c r="B25">
        <v>1</v>
      </c>
      <c r="C25" s="2">
        <v>42118</v>
      </c>
      <c r="D25">
        <f>700*pogoda[[#This Row],[opady]]</f>
        <v>700</v>
      </c>
      <c r="E25">
        <f xml:space="preserve"> IF(pogoda[[#This Row],[opady]]=0,ROUNDUP(0.03% *(pogoda[[#This Row],[temperatura_srednia]]^1.5) * F24,0),0)</f>
        <v>0</v>
      </c>
      <c r="F25">
        <f>IF(I24+pogoda[[#This Row],[uzupelnienie]] - pogoda[[#This Row],[ubytek]]&gt;25000,25000,I24+pogoda[[#This Row],[uzupelnienie]]-pogoda[[#This Row],[ubytek]])</f>
        <v>25000</v>
      </c>
      <c r="G25" s="1">
        <f>IF(pogoda[[#This Row],[temperatura_srednia]]&gt;15,IF(pogoda[[#This Row],[opady]]&lt;=0.61,1,0),0)</f>
        <v>0</v>
      </c>
      <c r="H25" s="1">
        <f>IF(pogoda[[#This Row],[podlac?]]=1,IF(pogoda[[#This Row],[temperatura_srednia]]&lt;=30,12000,24000),0)</f>
        <v>0</v>
      </c>
      <c r="I25" s="1">
        <f>IF(pogoda[[#This Row],[stan do godz 20]]-pogoda[[#This Row],[ile podlac]] &lt;0,25000-pogoda[[#This Row],[ile podlac]],pogoda[[#This Row],[stan do godz 20]]-pogoda[[#This Row],[ile podlac]])</f>
        <v>25000</v>
      </c>
      <c r="J25" s="1">
        <f>IF(pogoda[[#This Row],[stan do godz 20]]-pogoda[[#This Row],[ile podlac]]&lt;0,25000-pogoda[[#This Row],[stan do godz 20]],0)</f>
        <v>0</v>
      </c>
      <c r="K25" s="1">
        <f>MONTH(pogoda[[#This Row],[data]])</f>
        <v>4</v>
      </c>
      <c r="L25" s="1"/>
      <c r="M25" s="1">
        <f>IF(pogoda[[#This Row],[temperatura_srednia]] &gt; 15,IF(pogoda[[#This Row],[opady]] &lt;= 0.61,1,0),0)</f>
        <v>0</v>
      </c>
      <c r="N25" s="1">
        <f>IF(pogoda[[#This Row],[temperatura_srednia]]&gt;15,IF(pogoda[[#This Row],[opady]] &gt; 0.61,1,0),0)</f>
        <v>0</v>
      </c>
    </row>
    <row r="26" spans="1:14" x14ac:dyDescent="0.25">
      <c r="A26">
        <v>14</v>
      </c>
      <c r="B26">
        <v>1</v>
      </c>
      <c r="C26" s="2">
        <v>42119</v>
      </c>
      <c r="D26">
        <f>700*pogoda[[#This Row],[opady]]</f>
        <v>700</v>
      </c>
      <c r="E26">
        <f xml:space="preserve"> IF(pogoda[[#This Row],[opady]]=0,ROUNDUP(0.03% *(pogoda[[#This Row],[temperatura_srednia]]^1.5) * F25,0),0)</f>
        <v>0</v>
      </c>
      <c r="F26">
        <f>IF(I25+pogoda[[#This Row],[uzupelnienie]] - pogoda[[#This Row],[ubytek]]&gt;25000,25000,I25+pogoda[[#This Row],[uzupelnienie]]-pogoda[[#This Row],[ubytek]])</f>
        <v>25000</v>
      </c>
      <c r="G26" s="1">
        <f>IF(pogoda[[#This Row],[temperatura_srednia]]&gt;15,IF(pogoda[[#This Row],[opady]]&lt;=0.61,1,0),0)</f>
        <v>0</v>
      </c>
      <c r="H26" s="1">
        <f>IF(pogoda[[#This Row],[podlac?]]=1,IF(pogoda[[#This Row],[temperatura_srednia]]&lt;=30,12000,24000),0)</f>
        <v>0</v>
      </c>
      <c r="I26" s="1">
        <f>IF(pogoda[[#This Row],[stan do godz 20]]-pogoda[[#This Row],[ile podlac]] &lt;0,25000-pogoda[[#This Row],[ile podlac]],pogoda[[#This Row],[stan do godz 20]]-pogoda[[#This Row],[ile podlac]])</f>
        <v>25000</v>
      </c>
      <c r="J26" s="1">
        <f>IF(pogoda[[#This Row],[stan do godz 20]]-pogoda[[#This Row],[ile podlac]]&lt;0,25000-pogoda[[#This Row],[stan do godz 20]],0)</f>
        <v>0</v>
      </c>
      <c r="K26" s="1">
        <f>MONTH(pogoda[[#This Row],[data]])</f>
        <v>4</v>
      </c>
      <c r="L26" s="1"/>
      <c r="M26" s="1">
        <f>IF(pogoda[[#This Row],[temperatura_srednia]] &gt; 15,IF(pogoda[[#This Row],[opady]] &lt;= 0.61,1,0),0)</f>
        <v>0</v>
      </c>
      <c r="N26" s="1">
        <f>IF(pogoda[[#This Row],[temperatura_srednia]]&gt;15,IF(pogoda[[#This Row],[opady]] &gt; 0.61,1,0),0)</f>
        <v>0</v>
      </c>
    </row>
    <row r="27" spans="1:14" x14ac:dyDescent="0.25">
      <c r="A27">
        <v>16</v>
      </c>
      <c r="B27">
        <v>0</v>
      </c>
      <c r="C27" s="2">
        <v>42120</v>
      </c>
      <c r="D27">
        <f>700*pogoda[[#This Row],[opady]]</f>
        <v>0</v>
      </c>
      <c r="E27">
        <f xml:space="preserve"> IF(pogoda[[#This Row],[opady]]=0,ROUNDUP(0.03% *(pogoda[[#This Row],[temperatura_srednia]]^1.5) * F26,0),0)</f>
        <v>480</v>
      </c>
      <c r="F27">
        <f>IF(I26+pogoda[[#This Row],[uzupelnienie]] - pogoda[[#This Row],[ubytek]]&gt;25000,25000,I26+pogoda[[#This Row],[uzupelnienie]]-pogoda[[#This Row],[ubytek]])</f>
        <v>24520</v>
      </c>
      <c r="G27" s="1">
        <f>IF(pogoda[[#This Row],[temperatura_srednia]]&gt;15,IF(pogoda[[#This Row],[opady]]&lt;=0.61,1,0),0)</f>
        <v>1</v>
      </c>
      <c r="H27" s="1">
        <f>IF(pogoda[[#This Row],[podlac?]]=1,IF(pogoda[[#This Row],[temperatura_srednia]]&lt;=30,12000,24000),0)</f>
        <v>12000</v>
      </c>
      <c r="I27" s="1">
        <f>IF(pogoda[[#This Row],[stan do godz 20]]-pogoda[[#This Row],[ile podlac]] &lt;0,25000-pogoda[[#This Row],[ile podlac]],pogoda[[#This Row],[stan do godz 20]]-pogoda[[#This Row],[ile podlac]])</f>
        <v>12520</v>
      </c>
      <c r="J27" s="1">
        <f>IF(pogoda[[#This Row],[stan do godz 20]]-pogoda[[#This Row],[ile podlac]]&lt;0,25000-pogoda[[#This Row],[stan do godz 20]],0)</f>
        <v>0</v>
      </c>
      <c r="K27" s="1">
        <f>MONTH(pogoda[[#This Row],[data]])</f>
        <v>4</v>
      </c>
      <c r="L27" s="1"/>
      <c r="M27" s="1">
        <f>IF(pogoda[[#This Row],[temperatura_srednia]] &gt; 15,IF(pogoda[[#This Row],[opady]] &lt;= 0.61,1,0),0)</f>
        <v>1</v>
      </c>
      <c r="N27" s="1">
        <f>IF(pogoda[[#This Row],[temperatura_srednia]]&gt;15,IF(pogoda[[#This Row],[opady]] &gt; 0.61,1,0),0)</f>
        <v>0</v>
      </c>
    </row>
    <row r="28" spans="1:14" x14ac:dyDescent="0.25">
      <c r="A28">
        <v>16</v>
      </c>
      <c r="B28">
        <v>1</v>
      </c>
      <c r="C28" s="2">
        <v>42121</v>
      </c>
      <c r="D28">
        <f>700*pogoda[[#This Row],[opady]]</f>
        <v>700</v>
      </c>
      <c r="E28">
        <f xml:space="preserve"> IF(pogoda[[#This Row],[opady]]=0,ROUNDUP(0.03% *(pogoda[[#This Row],[temperatura_srednia]]^1.5) * F27,0),0)</f>
        <v>0</v>
      </c>
      <c r="F28">
        <f>IF(I27+pogoda[[#This Row],[uzupelnienie]] - pogoda[[#This Row],[ubytek]]&gt;25000,25000,I27+pogoda[[#This Row],[uzupelnienie]]-pogoda[[#This Row],[ubytek]])</f>
        <v>13220</v>
      </c>
      <c r="G28" s="1">
        <f>IF(pogoda[[#This Row],[temperatura_srednia]]&gt;15,IF(pogoda[[#This Row],[opady]]&lt;=0.61,1,0),0)</f>
        <v>0</v>
      </c>
      <c r="H28" s="1">
        <f>IF(pogoda[[#This Row],[podlac?]]=1,IF(pogoda[[#This Row],[temperatura_srednia]]&lt;=30,12000,24000),0)</f>
        <v>0</v>
      </c>
      <c r="I28" s="1">
        <f>IF(pogoda[[#This Row],[stan do godz 20]]-pogoda[[#This Row],[ile podlac]] &lt;0,25000-pogoda[[#This Row],[ile podlac]],pogoda[[#This Row],[stan do godz 20]]-pogoda[[#This Row],[ile podlac]])</f>
        <v>13220</v>
      </c>
      <c r="J28" s="1">
        <f>IF(pogoda[[#This Row],[stan do godz 20]]-pogoda[[#This Row],[ile podlac]]&lt;0,25000-pogoda[[#This Row],[stan do godz 20]],0)</f>
        <v>0</v>
      </c>
      <c r="K28" s="1">
        <f>MONTH(pogoda[[#This Row],[data]])</f>
        <v>4</v>
      </c>
      <c r="L28" s="1"/>
      <c r="M28" s="1">
        <f>IF(pogoda[[#This Row],[temperatura_srednia]] &gt; 15,IF(pogoda[[#This Row],[opady]] &lt;= 0.61,1,0),0)</f>
        <v>0</v>
      </c>
      <c r="N28" s="1">
        <f>IF(pogoda[[#This Row],[temperatura_srednia]]&gt;15,IF(pogoda[[#This Row],[opady]] &gt; 0.61,1,0),0)</f>
        <v>1</v>
      </c>
    </row>
    <row r="29" spans="1:14" x14ac:dyDescent="0.25">
      <c r="A29">
        <v>6</v>
      </c>
      <c r="B29">
        <v>2</v>
      </c>
      <c r="C29" s="2">
        <v>42122</v>
      </c>
      <c r="D29">
        <f>700*pogoda[[#This Row],[opady]]</f>
        <v>1400</v>
      </c>
      <c r="E29">
        <f xml:space="preserve"> IF(pogoda[[#This Row],[opady]]=0,ROUNDUP(0.03% *(pogoda[[#This Row],[temperatura_srednia]]^1.5) * F28,0),0)</f>
        <v>0</v>
      </c>
      <c r="F29">
        <f>IF(I28+pogoda[[#This Row],[uzupelnienie]] - pogoda[[#This Row],[ubytek]]&gt;25000,25000,I28+pogoda[[#This Row],[uzupelnienie]]-pogoda[[#This Row],[ubytek]])</f>
        <v>14620</v>
      </c>
      <c r="G29" s="1">
        <f>IF(pogoda[[#This Row],[temperatura_srednia]]&gt;15,IF(pogoda[[#This Row],[opady]]&lt;=0.61,1,0),0)</f>
        <v>0</v>
      </c>
      <c r="H29" s="1">
        <f>IF(pogoda[[#This Row],[podlac?]]=1,IF(pogoda[[#This Row],[temperatura_srednia]]&lt;=30,12000,24000),0)</f>
        <v>0</v>
      </c>
      <c r="I29" s="1">
        <f>IF(pogoda[[#This Row],[stan do godz 20]]-pogoda[[#This Row],[ile podlac]] &lt;0,25000-pogoda[[#This Row],[ile podlac]],pogoda[[#This Row],[stan do godz 20]]-pogoda[[#This Row],[ile podlac]])</f>
        <v>14620</v>
      </c>
      <c r="J29" s="1">
        <f>IF(pogoda[[#This Row],[stan do godz 20]]-pogoda[[#This Row],[ile podlac]]&lt;0,25000-pogoda[[#This Row],[stan do godz 20]],0)</f>
        <v>0</v>
      </c>
      <c r="K29" s="1">
        <f>MONTH(pogoda[[#This Row],[data]])</f>
        <v>4</v>
      </c>
      <c r="L29" s="1"/>
      <c r="M29" s="1">
        <f>IF(pogoda[[#This Row],[temperatura_srednia]] &gt; 15,IF(pogoda[[#This Row],[opady]] &lt;= 0.61,1,0),0)</f>
        <v>0</v>
      </c>
      <c r="N29" s="1">
        <f>IF(pogoda[[#This Row],[temperatura_srednia]]&gt;15,IF(pogoda[[#This Row],[opady]] &gt; 0.61,1,0),0)</f>
        <v>0</v>
      </c>
    </row>
    <row r="30" spans="1:14" x14ac:dyDescent="0.25">
      <c r="A30">
        <v>7</v>
      </c>
      <c r="B30">
        <v>0</v>
      </c>
      <c r="C30" s="2">
        <v>42123</v>
      </c>
      <c r="D30">
        <f>700*pogoda[[#This Row],[opady]]</f>
        <v>0</v>
      </c>
      <c r="E30">
        <f xml:space="preserve"> IF(pogoda[[#This Row],[opady]]=0,ROUNDUP(0.03% *(pogoda[[#This Row],[temperatura_srednia]]^1.5) * F29,0),0)</f>
        <v>82</v>
      </c>
      <c r="F30">
        <f>IF(I29+pogoda[[#This Row],[uzupelnienie]] - pogoda[[#This Row],[ubytek]]&gt;25000,25000,I29+pogoda[[#This Row],[uzupelnienie]]-pogoda[[#This Row],[ubytek]])</f>
        <v>14538</v>
      </c>
      <c r="G30" s="1">
        <f>IF(pogoda[[#This Row],[temperatura_srednia]]&gt;15,IF(pogoda[[#This Row],[opady]]&lt;=0.61,1,0),0)</f>
        <v>0</v>
      </c>
      <c r="H30" s="1">
        <f>IF(pogoda[[#This Row],[podlac?]]=1,IF(pogoda[[#This Row],[temperatura_srednia]]&lt;=30,12000,24000),0)</f>
        <v>0</v>
      </c>
      <c r="I30" s="1">
        <f>IF(pogoda[[#This Row],[stan do godz 20]]-pogoda[[#This Row],[ile podlac]] &lt;0,25000-pogoda[[#This Row],[ile podlac]],pogoda[[#This Row],[stan do godz 20]]-pogoda[[#This Row],[ile podlac]])</f>
        <v>14538</v>
      </c>
      <c r="J30" s="1">
        <f>IF(pogoda[[#This Row],[stan do godz 20]]-pogoda[[#This Row],[ile podlac]]&lt;0,25000-pogoda[[#This Row],[stan do godz 20]],0)</f>
        <v>0</v>
      </c>
      <c r="K30" s="1">
        <f>MONTH(pogoda[[#This Row],[data]])</f>
        <v>4</v>
      </c>
      <c r="L30" s="1"/>
      <c r="M30" s="1">
        <f>IF(pogoda[[#This Row],[temperatura_srednia]] &gt; 15,IF(pogoda[[#This Row],[opady]] &lt;= 0.61,1,0),0)</f>
        <v>0</v>
      </c>
      <c r="N30" s="1">
        <f>IF(pogoda[[#This Row],[temperatura_srednia]]&gt;15,IF(pogoda[[#This Row],[opady]] &gt; 0.61,1,0),0)</f>
        <v>0</v>
      </c>
    </row>
    <row r="31" spans="1:14" x14ac:dyDescent="0.25">
      <c r="A31">
        <v>10</v>
      </c>
      <c r="B31">
        <v>0</v>
      </c>
      <c r="C31" s="2">
        <v>42124</v>
      </c>
      <c r="D31">
        <f>700*pogoda[[#This Row],[opady]]</f>
        <v>0</v>
      </c>
      <c r="E31">
        <f xml:space="preserve"> IF(pogoda[[#This Row],[opady]]=0,ROUNDUP(0.03% *(pogoda[[#This Row],[temperatura_srednia]]^1.5) * F30,0),0)</f>
        <v>138</v>
      </c>
      <c r="F31">
        <f>IF(I30+pogoda[[#This Row],[uzupelnienie]] - pogoda[[#This Row],[ubytek]]&gt;25000,25000,I30+pogoda[[#This Row],[uzupelnienie]]-pogoda[[#This Row],[ubytek]])</f>
        <v>14400</v>
      </c>
      <c r="G31" s="1">
        <f>IF(pogoda[[#This Row],[temperatura_srednia]]&gt;15,IF(pogoda[[#This Row],[opady]]&lt;=0.61,1,0),0)</f>
        <v>0</v>
      </c>
      <c r="H31" s="1">
        <f>IF(pogoda[[#This Row],[podlac?]]=1,IF(pogoda[[#This Row],[temperatura_srednia]]&lt;=30,12000,24000),0)</f>
        <v>0</v>
      </c>
      <c r="I31" s="1">
        <f>IF(pogoda[[#This Row],[stan do godz 20]]-pogoda[[#This Row],[ile podlac]] &lt;0,25000-pogoda[[#This Row],[ile podlac]],pogoda[[#This Row],[stan do godz 20]]-pogoda[[#This Row],[ile podlac]])</f>
        <v>14400</v>
      </c>
      <c r="J31" s="1">
        <f>IF(pogoda[[#This Row],[stan do godz 20]]-pogoda[[#This Row],[ile podlac]]&lt;0,25000-pogoda[[#This Row],[stan do godz 20]],0)</f>
        <v>0</v>
      </c>
      <c r="K31" s="1">
        <f>MONTH(pogoda[[#This Row],[data]])</f>
        <v>4</v>
      </c>
      <c r="L31" s="1"/>
      <c r="M31" s="1">
        <f>IF(pogoda[[#This Row],[temperatura_srednia]] &gt; 15,IF(pogoda[[#This Row],[opady]] &lt;= 0.61,1,0),0)</f>
        <v>0</v>
      </c>
      <c r="N31" s="1">
        <f>IF(pogoda[[#This Row],[temperatura_srednia]]&gt;15,IF(pogoda[[#This Row],[opady]] &gt; 0.61,1,0),0)</f>
        <v>0</v>
      </c>
    </row>
    <row r="32" spans="1:14" x14ac:dyDescent="0.25">
      <c r="A32">
        <v>10</v>
      </c>
      <c r="B32">
        <v>4</v>
      </c>
      <c r="C32" s="2">
        <v>42125</v>
      </c>
      <c r="D32">
        <f>700*pogoda[[#This Row],[opady]]</f>
        <v>2800</v>
      </c>
      <c r="E32">
        <f xml:space="preserve"> IF(pogoda[[#This Row],[opady]]=0,ROUNDUP(0.03% *(pogoda[[#This Row],[temperatura_srednia]]^1.5) * F31,0),0)</f>
        <v>0</v>
      </c>
      <c r="F32">
        <f>IF(I31+pogoda[[#This Row],[uzupelnienie]] - pogoda[[#This Row],[ubytek]]&gt;25000,25000,I31+pogoda[[#This Row],[uzupelnienie]]-pogoda[[#This Row],[ubytek]])</f>
        <v>17200</v>
      </c>
      <c r="G32" s="1">
        <f>IF(pogoda[[#This Row],[temperatura_srednia]]&gt;15,IF(pogoda[[#This Row],[opady]]&lt;=0.61,1,0),0)</f>
        <v>0</v>
      </c>
      <c r="H32" s="1">
        <f>IF(pogoda[[#This Row],[podlac?]]=1,IF(pogoda[[#This Row],[temperatura_srednia]]&lt;=30,12000,24000),0)</f>
        <v>0</v>
      </c>
      <c r="I32" s="1">
        <f>IF(pogoda[[#This Row],[stan do godz 20]]-pogoda[[#This Row],[ile podlac]] &lt;0,25000-pogoda[[#This Row],[ile podlac]],pogoda[[#This Row],[stan do godz 20]]-pogoda[[#This Row],[ile podlac]])</f>
        <v>17200</v>
      </c>
      <c r="J32" s="1">
        <f>IF(pogoda[[#This Row],[stan do godz 20]]-pogoda[[#This Row],[ile podlac]]&lt;0,25000-pogoda[[#This Row],[stan do godz 20]],0)</f>
        <v>0</v>
      </c>
      <c r="K32" s="1">
        <f>MONTH(pogoda[[#This Row],[data]])</f>
        <v>5</v>
      </c>
      <c r="L32" s="1"/>
      <c r="M32" s="1">
        <f>IF(pogoda[[#This Row],[temperatura_srednia]] &gt; 15,IF(pogoda[[#This Row],[opady]] &lt;= 0.61,1,0),0)</f>
        <v>0</v>
      </c>
      <c r="N32" s="1">
        <f>IF(pogoda[[#This Row],[temperatura_srednia]]&gt;15,IF(pogoda[[#This Row],[opady]] &gt; 0.61,1,0),0)</f>
        <v>0</v>
      </c>
    </row>
    <row r="33" spans="1:14" x14ac:dyDescent="0.25">
      <c r="A33">
        <v>7</v>
      </c>
      <c r="B33">
        <v>5</v>
      </c>
      <c r="C33" s="2">
        <v>42126</v>
      </c>
      <c r="D33">
        <f>700*pogoda[[#This Row],[opady]]</f>
        <v>3500</v>
      </c>
      <c r="E33">
        <f xml:space="preserve"> IF(pogoda[[#This Row],[opady]]=0,ROUNDUP(0.03% *(pogoda[[#This Row],[temperatura_srednia]]^1.5) * F32,0),0)</f>
        <v>0</v>
      </c>
      <c r="F33">
        <f>IF(I32+pogoda[[#This Row],[uzupelnienie]] - pogoda[[#This Row],[ubytek]]&gt;25000,25000,I32+pogoda[[#This Row],[uzupelnienie]]-pogoda[[#This Row],[ubytek]])</f>
        <v>20700</v>
      </c>
      <c r="G33" s="1">
        <f>IF(pogoda[[#This Row],[temperatura_srednia]]&gt;15,IF(pogoda[[#This Row],[opady]]&lt;=0.61,1,0),0)</f>
        <v>0</v>
      </c>
      <c r="H33" s="1">
        <f>IF(pogoda[[#This Row],[podlac?]]=1,IF(pogoda[[#This Row],[temperatura_srednia]]&lt;=30,12000,24000),0)</f>
        <v>0</v>
      </c>
      <c r="I33" s="1">
        <f>IF(pogoda[[#This Row],[stan do godz 20]]-pogoda[[#This Row],[ile podlac]] &lt;0,25000-pogoda[[#This Row],[ile podlac]],pogoda[[#This Row],[stan do godz 20]]-pogoda[[#This Row],[ile podlac]])</f>
        <v>20700</v>
      </c>
      <c r="J33" s="1">
        <f>IF(pogoda[[#This Row],[stan do godz 20]]-pogoda[[#This Row],[ile podlac]]&lt;0,25000-pogoda[[#This Row],[stan do godz 20]],0)</f>
        <v>0</v>
      </c>
      <c r="K33" s="1">
        <f>MONTH(pogoda[[#This Row],[data]])</f>
        <v>5</v>
      </c>
      <c r="L33" s="1"/>
      <c r="M33" s="1">
        <f>IF(pogoda[[#This Row],[temperatura_srednia]] &gt; 15,IF(pogoda[[#This Row],[opady]] &lt;= 0.61,1,0),0)</f>
        <v>0</v>
      </c>
      <c r="N33" s="1">
        <f>IF(pogoda[[#This Row],[temperatura_srednia]]&gt;15,IF(pogoda[[#This Row],[opady]] &gt; 0.61,1,0),0)</f>
        <v>0</v>
      </c>
    </row>
    <row r="34" spans="1:14" x14ac:dyDescent="0.25">
      <c r="A34">
        <v>9</v>
      </c>
      <c r="B34">
        <v>4</v>
      </c>
      <c r="C34" s="2">
        <v>42127</v>
      </c>
      <c r="D34">
        <f>700*pogoda[[#This Row],[opady]]</f>
        <v>2800</v>
      </c>
      <c r="E34">
        <f xml:space="preserve"> IF(pogoda[[#This Row],[opady]]=0,ROUNDUP(0.03% *(pogoda[[#This Row],[temperatura_srednia]]^1.5) * F33,0),0)</f>
        <v>0</v>
      </c>
      <c r="F34">
        <f>IF(I33+pogoda[[#This Row],[uzupelnienie]] - pogoda[[#This Row],[ubytek]]&gt;25000,25000,I33+pogoda[[#This Row],[uzupelnienie]]-pogoda[[#This Row],[ubytek]])</f>
        <v>23500</v>
      </c>
      <c r="G34" s="1">
        <f>IF(pogoda[[#This Row],[temperatura_srednia]]&gt;15,IF(pogoda[[#This Row],[opady]]&lt;=0.61,1,0),0)</f>
        <v>0</v>
      </c>
      <c r="H34" s="1">
        <f>IF(pogoda[[#This Row],[podlac?]]=1,IF(pogoda[[#This Row],[temperatura_srednia]]&lt;=30,12000,24000),0)</f>
        <v>0</v>
      </c>
      <c r="I34" s="1">
        <f>IF(pogoda[[#This Row],[stan do godz 20]]-pogoda[[#This Row],[ile podlac]] &lt;0,25000-pogoda[[#This Row],[ile podlac]],pogoda[[#This Row],[stan do godz 20]]-pogoda[[#This Row],[ile podlac]])</f>
        <v>23500</v>
      </c>
      <c r="J34" s="1">
        <f>IF(pogoda[[#This Row],[stan do godz 20]]-pogoda[[#This Row],[ile podlac]]&lt;0,25000-pogoda[[#This Row],[stan do godz 20]],0)</f>
        <v>0</v>
      </c>
      <c r="K34" s="1">
        <f>MONTH(pogoda[[#This Row],[data]])</f>
        <v>5</v>
      </c>
      <c r="L34" s="1"/>
      <c r="M34" s="1">
        <f>IF(pogoda[[#This Row],[temperatura_srednia]] &gt; 15,IF(pogoda[[#This Row],[opady]] &lt;= 0.61,1,0),0)</f>
        <v>0</v>
      </c>
      <c r="N34" s="1">
        <f>IF(pogoda[[#This Row],[temperatura_srednia]]&gt;15,IF(pogoda[[#This Row],[opady]] &gt; 0.61,1,0),0)</f>
        <v>0</v>
      </c>
    </row>
    <row r="35" spans="1:14" x14ac:dyDescent="0.25">
      <c r="A35">
        <v>15</v>
      </c>
      <c r="B35">
        <v>0.4</v>
      </c>
      <c r="C35" s="2">
        <v>42128</v>
      </c>
      <c r="D35">
        <f>700*pogoda[[#This Row],[opady]]</f>
        <v>280</v>
      </c>
      <c r="E35">
        <f xml:space="preserve"> IF(pogoda[[#This Row],[opady]]=0,ROUNDUP(0.03% *(pogoda[[#This Row],[temperatura_srednia]]^1.5) * F34,0),0)</f>
        <v>0</v>
      </c>
      <c r="F35">
        <f>IF(I34+pogoda[[#This Row],[uzupelnienie]] - pogoda[[#This Row],[ubytek]]&gt;25000,25000,I34+pogoda[[#This Row],[uzupelnienie]]-pogoda[[#This Row],[ubytek]])</f>
        <v>23780</v>
      </c>
      <c r="G35" s="1">
        <f>IF(pogoda[[#This Row],[temperatura_srednia]]&gt;15,IF(pogoda[[#This Row],[opady]]&lt;=0.61,1,0),0)</f>
        <v>0</v>
      </c>
      <c r="H35" s="1">
        <f>IF(pogoda[[#This Row],[podlac?]]=1,IF(pogoda[[#This Row],[temperatura_srednia]]&lt;=30,12000,24000),0)</f>
        <v>0</v>
      </c>
      <c r="I35" s="1">
        <f>IF(pogoda[[#This Row],[stan do godz 20]]-pogoda[[#This Row],[ile podlac]] &lt;0,25000-pogoda[[#This Row],[ile podlac]],pogoda[[#This Row],[stan do godz 20]]-pogoda[[#This Row],[ile podlac]])</f>
        <v>23780</v>
      </c>
      <c r="J35" s="1">
        <f>IF(pogoda[[#This Row],[stan do godz 20]]-pogoda[[#This Row],[ile podlac]]&lt;0,25000-pogoda[[#This Row],[stan do godz 20]],0)</f>
        <v>0</v>
      </c>
      <c r="K35" s="1">
        <f>MONTH(pogoda[[#This Row],[data]])</f>
        <v>5</v>
      </c>
      <c r="L35" s="1"/>
      <c r="M35" s="1">
        <f>IF(pogoda[[#This Row],[temperatura_srednia]] &gt; 15,IF(pogoda[[#This Row],[opady]] &lt;= 0.61,1,0),0)</f>
        <v>0</v>
      </c>
      <c r="N35" s="1">
        <f>IF(pogoda[[#This Row],[temperatura_srednia]]&gt;15,IF(pogoda[[#This Row],[opady]] &gt; 0.61,1,0),0)</f>
        <v>0</v>
      </c>
    </row>
    <row r="36" spans="1:14" x14ac:dyDescent="0.25">
      <c r="A36">
        <v>18</v>
      </c>
      <c r="B36">
        <v>0.4</v>
      </c>
      <c r="C36" s="2">
        <v>42129</v>
      </c>
      <c r="D36">
        <f>700*pogoda[[#This Row],[opady]]</f>
        <v>280</v>
      </c>
      <c r="E36">
        <f xml:space="preserve"> IF(pogoda[[#This Row],[opady]]=0,ROUNDUP(0.03% *(pogoda[[#This Row],[temperatura_srednia]]^1.5) * F35,0),0)</f>
        <v>0</v>
      </c>
      <c r="F36">
        <f>IF(I35+pogoda[[#This Row],[uzupelnienie]] - pogoda[[#This Row],[ubytek]]&gt;25000,25000,I35+pogoda[[#This Row],[uzupelnienie]]-pogoda[[#This Row],[ubytek]])</f>
        <v>24060</v>
      </c>
      <c r="G36" s="1">
        <f>IF(pogoda[[#This Row],[temperatura_srednia]]&gt;15,IF(pogoda[[#This Row],[opady]]&lt;=0.61,1,0),0)</f>
        <v>1</v>
      </c>
      <c r="H36" s="1">
        <f>IF(pogoda[[#This Row],[podlac?]]=1,IF(pogoda[[#This Row],[temperatura_srednia]]&lt;=30,12000,24000),0)</f>
        <v>12000</v>
      </c>
      <c r="I36" s="1">
        <f>IF(pogoda[[#This Row],[stan do godz 20]]-pogoda[[#This Row],[ile podlac]] &lt;0,25000-pogoda[[#This Row],[ile podlac]],pogoda[[#This Row],[stan do godz 20]]-pogoda[[#This Row],[ile podlac]])</f>
        <v>12060</v>
      </c>
      <c r="J36" s="1">
        <f>IF(pogoda[[#This Row],[stan do godz 20]]-pogoda[[#This Row],[ile podlac]]&lt;0,25000-pogoda[[#This Row],[stan do godz 20]],0)</f>
        <v>0</v>
      </c>
      <c r="K36" s="1">
        <f>MONTH(pogoda[[#This Row],[data]])</f>
        <v>5</v>
      </c>
      <c r="L36" s="1"/>
      <c r="M36" s="1">
        <f>IF(pogoda[[#This Row],[temperatura_srednia]] &gt; 15,IF(pogoda[[#This Row],[opady]] &lt;= 0.61,1,0),0)</f>
        <v>1</v>
      </c>
      <c r="N36" s="1">
        <f>IF(pogoda[[#This Row],[temperatura_srednia]]&gt;15,IF(pogoda[[#This Row],[opady]] &gt; 0.61,1,0),0)</f>
        <v>0</v>
      </c>
    </row>
    <row r="37" spans="1:14" x14ac:dyDescent="0.25">
      <c r="A37">
        <v>16</v>
      </c>
      <c r="B37">
        <v>0</v>
      </c>
      <c r="C37" s="2">
        <v>42130</v>
      </c>
      <c r="D37">
        <f>700*pogoda[[#This Row],[opady]]</f>
        <v>0</v>
      </c>
      <c r="E37">
        <f xml:space="preserve"> IF(pogoda[[#This Row],[opady]]=0,ROUNDUP(0.03% *(pogoda[[#This Row],[temperatura_srednia]]^1.5) * F36,0),0)</f>
        <v>462</v>
      </c>
      <c r="F37">
        <f>IF(I36+pogoda[[#This Row],[uzupelnienie]] - pogoda[[#This Row],[ubytek]]&gt;25000,25000,I36+pogoda[[#This Row],[uzupelnienie]]-pogoda[[#This Row],[ubytek]])</f>
        <v>11598</v>
      </c>
      <c r="G37" s="1">
        <f>IF(pogoda[[#This Row],[temperatura_srednia]]&gt;15,IF(pogoda[[#This Row],[opady]]&lt;=0.61,1,0),0)</f>
        <v>1</v>
      </c>
      <c r="H37" s="1">
        <f>IF(pogoda[[#This Row],[podlac?]]=1,IF(pogoda[[#This Row],[temperatura_srednia]]&lt;=30,12000,24000),0)</f>
        <v>12000</v>
      </c>
      <c r="I37" s="1">
        <f>IF(pogoda[[#This Row],[stan do godz 20]]-pogoda[[#This Row],[ile podlac]] &lt;0,25000-pogoda[[#This Row],[ile podlac]],pogoda[[#This Row],[stan do godz 20]]-pogoda[[#This Row],[ile podlac]])</f>
        <v>13000</v>
      </c>
      <c r="J37" s="1">
        <f>IF(pogoda[[#This Row],[stan do godz 20]]-pogoda[[#This Row],[ile podlac]]&lt;0,25000-pogoda[[#This Row],[stan do godz 20]],0)</f>
        <v>13402</v>
      </c>
      <c r="K37" s="1">
        <f>MONTH(pogoda[[#This Row],[data]])</f>
        <v>5</v>
      </c>
      <c r="L37" s="1"/>
      <c r="M37" s="1">
        <f>IF(pogoda[[#This Row],[temperatura_srednia]] &gt; 15,IF(pogoda[[#This Row],[opady]] &lt;= 0.61,1,0),0)</f>
        <v>1</v>
      </c>
      <c r="N37" s="1">
        <f>IF(pogoda[[#This Row],[temperatura_srednia]]&gt;15,IF(pogoda[[#This Row],[opady]] &gt; 0.61,1,0),0)</f>
        <v>0</v>
      </c>
    </row>
    <row r="38" spans="1:14" x14ac:dyDescent="0.25">
      <c r="A38">
        <v>14</v>
      </c>
      <c r="B38">
        <v>0</v>
      </c>
      <c r="C38" s="2">
        <v>42131</v>
      </c>
      <c r="D38">
        <f>700*pogoda[[#This Row],[opady]]</f>
        <v>0</v>
      </c>
      <c r="E38">
        <f xml:space="preserve"> IF(pogoda[[#This Row],[opady]]=0,ROUNDUP(0.03% *(pogoda[[#This Row],[temperatura_srednia]]^1.5) * F37,0),0)</f>
        <v>183</v>
      </c>
      <c r="F38">
        <f>IF(I37+pogoda[[#This Row],[uzupelnienie]] - pogoda[[#This Row],[ubytek]]&gt;25000,25000,I37+pogoda[[#This Row],[uzupelnienie]]-pogoda[[#This Row],[ubytek]])</f>
        <v>12817</v>
      </c>
      <c r="G38" s="1">
        <f>IF(pogoda[[#This Row],[temperatura_srednia]]&gt;15,IF(pogoda[[#This Row],[opady]]&lt;=0.61,1,0),0)</f>
        <v>0</v>
      </c>
      <c r="H38" s="1">
        <f>IF(pogoda[[#This Row],[podlac?]]=1,IF(pogoda[[#This Row],[temperatura_srednia]]&lt;=30,12000,24000),0)</f>
        <v>0</v>
      </c>
      <c r="I38" s="1">
        <f>IF(pogoda[[#This Row],[stan do godz 20]]-pogoda[[#This Row],[ile podlac]] &lt;0,25000-pogoda[[#This Row],[ile podlac]],pogoda[[#This Row],[stan do godz 20]]-pogoda[[#This Row],[ile podlac]])</f>
        <v>12817</v>
      </c>
      <c r="J38" s="1">
        <f>IF(pogoda[[#This Row],[stan do godz 20]]-pogoda[[#This Row],[ile podlac]]&lt;0,25000-pogoda[[#This Row],[stan do godz 20]],0)</f>
        <v>0</v>
      </c>
      <c r="K38" s="1">
        <f>MONTH(pogoda[[#This Row],[data]])</f>
        <v>5</v>
      </c>
      <c r="L38" s="1"/>
      <c r="M38" s="1">
        <f>IF(pogoda[[#This Row],[temperatura_srednia]] &gt; 15,IF(pogoda[[#This Row],[opady]] &lt;= 0.61,1,0),0)</f>
        <v>0</v>
      </c>
      <c r="N38" s="1">
        <f>IF(pogoda[[#This Row],[temperatura_srednia]]&gt;15,IF(pogoda[[#This Row],[opady]] &gt; 0.61,1,0),0)</f>
        <v>0</v>
      </c>
    </row>
    <row r="39" spans="1:14" x14ac:dyDescent="0.25">
      <c r="A39">
        <v>10</v>
      </c>
      <c r="B39">
        <v>0</v>
      </c>
      <c r="C39" s="2">
        <v>42132</v>
      </c>
      <c r="D39">
        <f>700*pogoda[[#This Row],[opady]]</f>
        <v>0</v>
      </c>
      <c r="E39">
        <f xml:space="preserve"> IF(pogoda[[#This Row],[opady]]=0,ROUNDUP(0.03% *(pogoda[[#This Row],[temperatura_srednia]]^1.5) * F38,0),0)</f>
        <v>122</v>
      </c>
      <c r="F39">
        <f>IF(I38+pogoda[[#This Row],[uzupelnienie]] - pogoda[[#This Row],[ubytek]]&gt;25000,25000,I38+pogoda[[#This Row],[uzupelnienie]]-pogoda[[#This Row],[ubytek]])</f>
        <v>12695</v>
      </c>
      <c r="G39" s="1">
        <f>IF(pogoda[[#This Row],[temperatura_srednia]]&gt;15,IF(pogoda[[#This Row],[opady]]&lt;=0.61,1,0),0)</f>
        <v>0</v>
      </c>
      <c r="H39" s="1">
        <f>IF(pogoda[[#This Row],[podlac?]]=1,IF(pogoda[[#This Row],[temperatura_srednia]]&lt;=30,12000,24000),0)</f>
        <v>0</v>
      </c>
      <c r="I39" s="1">
        <f>IF(pogoda[[#This Row],[stan do godz 20]]-pogoda[[#This Row],[ile podlac]] &lt;0,25000-pogoda[[#This Row],[ile podlac]],pogoda[[#This Row],[stan do godz 20]]-pogoda[[#This Row],[ile podlac]])</f>
        <v>12695</v>
      </c>
      <c r="J39" s="1">
        <f>IF(pogoda[[#This Row],[stan do godz 20]]-pogoda[[#This Row],[ile podlac]]&lt;0,25000-pogoda[[#This Row],[stan do godz 20]],0)</f>
        <v>0</v>
      </c>
      <c r="K39" s="1">
        <f>MONTH(pogoda[[#This Row],[data]])</f>
        <v>5</v>
      </c>
      <c r="L39" s="1"/>
      <c r="M39" s="1">
        <f>IF(pogoda[[#This Row],[temperatura_srednia]] &gt; 15,IF(pogoda[[#This Row],[opady]] &lt;= 0.61,1,0),0)</f>
        <v>0</v>
      </c>
      <c r="N39" s="1">
        <f>IF(pogoda[[#This Row],[temperatura_srednia]]&gt;15,IF(pogoda[[#This Row],[opady]] &gt; 0.61,1,0),0)</f>
        <v>0</v>
      </c>
    </row>
    <row r="40" spans="1:14" x14ac:dyDescent="0.25">
      <c r="A40">
        <v>14</v>
      </c>
      <c r="B40">
        <v>0.3</v>
      </c>
      <c r="C40" s="2">
        <v>42133</v>
      </c>
      <c r="D40">
        <f>700*pogoda[[#This Row],[opady]]</f>
        <v>210</v>
      </c>
      <c r="E40">
        <f xml:space="preserve"> IF(pogoda[[#This Row],[opady]]=0,ROUNDUP(0.03% *(pogoda[[#This Row],[temperatura_srednia]]^1.5) * F39,0),0)</f>
        <v>0</v>
      </c>
      <c r="F40">
        <f>IF(I39+pogoda[[#This Row],[uzupelnienie]] - pogoda[[#This Row],[ubytek]]&gt;25000,25000,I39+pogoda[[#This Row],[uzupelnienie]]-pogoda[[#This Row],[ubytek]])</f>
        <v>12905</v>
      </c>
      <c r="G40" s="1">
        <f>IF(pogoda[[#This Row],[temperatura_srednia]]&gt;15,IF(pogoda[[#This Row],[opady]]&lt;=0.61,1,0),0)</f>
        <v>0</v>
      </c>
      <c r="H40" s="1">
        <f>IF(pogoda[[#This Row],[podlac?]]=1,IF(pogoda[[#This Row],[temperatura_srednia]]&lt;=30,12000,24000),0)</f>
        <v>0</v>
      </c>
      <c r="I40" s="1">
        <f>IF(pogoda[[#This Row],[stan do godz 20]]-pogoda[[#This Row],[ile podlac]] &lt;0,25000-pogoda[[#This Row],[ile podlac]],pogoda[[#This Row],[stan do godz 20]]-pogoda[[#This Row],[ile podlac]])</f>
        <v>12905</v>
      </c>
      <c r="J40" s="1">
        <f>IF(pogoda[[#This Row],[stan do godz 20]]-pogoda[[#This Row],[ile podlac]]&lt;0,25000-pogoda[[#This Row],[stan do godz 20]],0)</f>
        <v>0</v>
      </c>
      <c r="K40" s="1">
        <f>MONTH(pogoda[[#This Row],[data]])</f>
        <v>5</v>
      </c>
      <c r="L40" s="1"/>
      <c r="M40" s="1">
        <f>IF(pogoda[[#This Row],[temperatura_srednia]] &gt; 15,IF(pogoda[[#This Row],[opady]] &lt;= 0.61,1,0),0)</f>
        <v>0</v>
      </c>
      <c r="N40" s="1">
        <f>IF(pogoda[[#This Row],[temperatura_srednia]]&gt;15,IF(pogoda[[#This Row],[opady]] &gt; 0.61,1,0),0)</f>
        <v>0</v>
      </c>
    </row>
    <row r="41" spans="1:14" x14ac:dyDescent="0.25">
      <c r="A41">
        <v>12</v>
      </c>
      <c r="B41">
        <v>0.1</v>
      </c>
      <c r="C41" s="2">
        <v>42134</v>
      </c>
      <c r="D41">
        <f>700*pogoda[[#This Row],[opady]]</f>
        <v>70</v>
      </c>
      <c r="E41">
        <f xml:space="preserve"> IF(pogoda[[#This Row],[opady]]=0,ROUNDUP(0.03% *(pogoda[[#This Row],[temperatura_srednia]]^1.5) * F40,0),0)</f>
        <v>0</v>
      </c>
      <c r="F41">
        <f>IF(I40+pogoda[[#This Row],[uzupelnienie]] - pogoda[[#This Row],[ubytek]]&gt;25000,25000,I40+pogoda[[#This Row],[uzupelnienie]]-pogoda[[#This Row],[ubytek]])</f>
        <v>12975</v>
      </c>
      <c r="G41" s="1">
        <f>IF(pogoda[[#This Row],[temperatura_srednia]]&gt;15,IF(pogoda[[#This Row],[opady]]&lt;=0.61,1,0),0)</f>
        <v>0</v>
      </c>
      <c r="H41" s="1">
        <f>IF(pogoda[[#This Row],[podlac?]]=1,IF(pogoda[[#This Row],[temperatura_srednia]]&lt;=30,12000,24000),0)</f>
        <v>0</v>
      </c>
      <c r="I41" s="1">
        <f>IF(pogoda[[#This Row],[stan do godz 20]]-pogoda[[#This Row],[ile podlac]] &lt;0,25000-pogoda[[#This Row],[ile podlac]],pogoda[[#This Row],[stan do godz 20]]-pogoda[[#This Row],[ile podlac]])</f>
        <v>12975</v>
      </c>
      <c r="J41" s="1">
        <f>IF(pogoda[[#This Row],[stan do godz 20]]-pogoda[[#This Row],[ile podlac]]&lt;0,25000-pogoda[[#This Row],[stan do godz 20]],0)</f>
        <v>0</v>
      </c>
      <c r="K41" s="1">
        <f>MONTH(pogoda[[#This Row],[data]])</f>
        <v>5</v>
      </c>
      <c r="L41" s="1"/>
      <c r="M41" s="1">
        <f>IF(pogoda[[#This Row],[temperatura_srednia]] &gt; 15,IF(pogoda[[#This Row],[opady]] &lt;= 0.61,1,0),0)</f>
        <v>0</v>
      </c>
      <c r="N41" s="1">
        <f>IF(pogoda[[#This Row],[temperatura_srednia]]&gt;15,IF(pogoda[[#This Row],[opady]] &gt; 0.61,1,0),0)</f>
        <v>0</v>
      </c>
    </row>
    <row r="42" spans="1:14" x14ac:dyDescent="0.25">
      <c r="A42">
        <v>11</v>
      </c>
      <c r="B42">
        <v>0</v>
      </c>
      <c r="C42" s="2">
        <v>42135</v>
      </c>
      <c r="D42">
        <f>700*pogoda[[#This Row],[opady]]</f>
        <v>0</v>
      </c>
      <c r="E42">
        <f xml:space="preserve"> IF(pogoda[[#This Row],[opady]]=0,ROUNDUP(0.03% *(pogoda[[#This Row],[temperatura_srednia]]^1.5) * F41,0),0)</f>
        <v>143</v>
      </c>
      <c r="F42">
        <f>IF(I41+pogoda[[#This Row],[uzupelnienie]] - pogoda[[#This Row],[ubytek]]&gt;25000,25000,I41+pogoda[[#This Row],[uzupelnienie]]-pogoda[[#This Row],[ubytek]])</f>
        <v>12832</v>
      </c>
      <c r="G42" s="1">
        <f>IF(pogoda[[#This Row],[temperatura_srednia]]&gt;15,IF(pogoda[[#This Row],[opady]]&lt;=0.61,1,0),0)</f>
        <v>0</v>
      </c>
      <c r="H42" s="1">
        <f>IF(pogoda[[#This Row],[podlac?]]=1,IF(pogoda[[#This Row],[temperatura_srednia]]&lt;=30,12000,24000),0)</f>
        <v>0</v>
      </c>
      <c r="I42" s="1">
        <f>IF(pogoda[[#This Row],[stan do godz 20]]-pogoda[[#This Row],[ile podlac]] &lt;0,25000-pogoda[[#This Row],[ile podlac]],pogoda[[#This Row],[stan do godz 20]]-pogoda[[#This Row],[ile podlac]])</f>
        <v>12832</v>
      </c>
      <c r="J42" s="1">
        <f>IF(pogoda[[#This Row],[stan do godz 20]]-pogoda[[#This Row],[ile podlac]]&lt;0,25000-pogoda[[#This Row],[stan do godz 20]],0)</f>
        <v>0</v>
      </c>
      <c r="K42" s="1">
        <f>MONTH(pogoda[[#This Row],[data]])</f>
        <v>5</v>
      </c>
      <c r="L42" s="1"/>
      <c r="M42" s="1">
        <f>IF(pogoda[[#This Row],[temperatura_srednia]] &gt; 15,IF(pogoda[[#This Row],[opady]] &lt;= 0.61,1,0),0)</f>
        <v>0</v>
      </c>
      <c r="N42" s="1">
        <f>IF(pogoda[[#This Row],[temperatura_srednia]]&gt;15,IF(pogoda[[#This Row],[opady]] &gt; 0.61,1,0),0)</f>
        <v>0</v>
      </c>
    </row>
    <row r="43" spans="1:14" x14ac:dyDescent="0.25">
      <c r="A43">
        <v>16</v>
      </c>
      <c r="B43">
        <v>3</v>
      </c>
      <c r="C43" s="2">
        <v>42136</v>
      </c>
      <c r="D43">
        <f>700*pogoda[[#This Row],[opady]]</f>
        <v>2100</v>
      </c>
      <c r="E43">
        <f xml:space="preserve"> IF(pogoda[[#This Row],[opady]]=0,ROUNDUP(0.03% *(pogoda[[#This Row],[temperatura_srednia]]^1.5) * F42,0),0)</f>
        <v>0</v>
      </c>
      <c r="F43">
        <f>IF(I42+pogoda[[#This Row],[uzupelnienie]] - pogoda[[#This Row],[ubytek]]&gt;25000,25000,I42+pogoda[[#This Row],[uzupelnienie]]-pogoda[[#This Row],[ubytek]])</f>
        <v>14932</v>
      </c>
      <c r="G43" s="1">
        <f>IF(pogoda[[#This Row],[temperatura_srednia]]&gt;15,IF(pogoda[[#This Row],[opady]]&lt;=0.61,1,0),0)</f>
        <v>0</v>
      </c>
      <c r="H43" s="1">
        <f>IF(pogoda[[#This Row],[podlac?]]=1,IF(pogoda[[#This Row],[temperatura_srednia]]&lt;=30,12000,24000),0)</f>
        <v>0</v>
      </c>
      <c r="I43" s="1">
        <f>IF(pogoda[[#This Row],[stan do godz 20]]-pogoda[[#This Row],[ile podlac]] &lt;0,25000-pogoda[[#This Row],[ile podlac]],pogoda[[#This Row],[stan do godz 20]]-pogoda[[#This Row],[ile podlac]])</f>
        <v>14932</v>
      </c>
      <c r="J43" s="1">
        <f>IF(pogoda[[#This Row],[stan do godz 20]]-pogoda[[#This Row],[ile podlac]]&lt;0,25000-pogoda[[#This Row],[stan do godz 20]],0)</f>
        <v>0</v>
      </c>
      <c r="K43" s="1">
        <f>MONTH(pogoda[[#This Row],[data]])</f>
        <v>5</v>
      </c>
      <c r="L43" s="1"/>
      <c r="M43" s="1">
        <f>IF(pogoda[[#This Row],[temperatura_srednia]] &gt; 15,IF(pogoda[[#This Row],[opady]] &lt;= 0.61,1,0),0)</f>
        <v>0</v>
      </c>
      <c r="N43" s="1">
        <f>IF(pogoda[[#This Row],[temperatura_srednia]]&gt;15,IF(pogoda[[#This Row],[opady]] &gt; 0.61,1,0),0)</f>
        <v>1</v>
      </c>
    </row>
    <row r="44" spans="1:14" x14ac:dyDescent="0.25">
      <c r="A44">
        <v>12</v>
      </c>
      <c r="B44">
        <v>0</v>
      </c>
      <c r="C44" s="2">
        <v>42137</v>
      </c>
      <c r="D44">
        <f>700*pogoda[[#This Row],[opady]]</f>
        <v>0</v>
      </c>
      <c r="E44">
        <f xml:space="preserve"> IF(pogoda[[#This Row],[opady]]=0,ROUNDUP(0.03% *(pogoda[[#This Row],[temperatura_srednia]]^1.5) * F43,0),0)</f>
        <v>187</v>
      </c>
      <c r="F44">
        <f>IF(I43+pogoda[[#This Row],[uzupelnienie]] - pogoda[[#This Row],[ubytek]]&gt;25000,25000,I43+pogoda[[#This Row],[uzupelnienie]]-pogoda[[#This Row],[ubytek]])</f>
        <v>14745</v>
      </c>
      <c r="G44" s="1">
        <f>IF(pogoda[[#This Row],[temperatura_srednia]]&gt;15,IF(pogoda[[#This Row],[opady]]&lt;=0.61,1,0),0)</f>
        <v>0</v>
      </c>
      <c r="H44" s="1">
        <f>IF(pogoda[[#This Row],[podlac?]]=1,IF(pogoda[[#This Row],[temperatura_srednia]]&lt;=30,12000,24000),0)</f>
        <v>0</v>
      </c>
      <c r="I44" s="1">
        <f>IF(pogoda[[#This Row],[stan do godz 20]]-pogoda[[#This Row],[ile podlac]] &lt;0,25000-pogoda[[#This Row],[ile podlac]],pogoda[[#This Row],[stan do godz 20]]-pogoda[[#This Row],[ile podlac]])</f>
        <v>14745</v>
      </c>
      <c r="J44" s="1">
        <f>IF(pogoda[[#This Row],[stan do godz 20]]-pogoda[[#This Row],[ile podlac]]&lt;0,25000-pogoda[[#This Row],[stan do godz 20]],0)</f>
        <v>0</v>
      </c>
      <c r="K44" s="1">
        <f>MONTH(pogoda[[#This Row],[data]])</f>
        <v>5</v>
      </c>
      <c r="L44" s="1"/>
      <c r="M44" s="1">
        <f>IF(pogoda[[#This Row],[temperatura_srednia]] &gt; 15,IF(pogoda[[#This Row],[opady]] &lt;= 0.61,1,0),0)</f>
        <v>0</v>
      </c>
      <c r="N44" s="1">
        <f>IF(pogoda[[#This Row],[temperatura_srednia]]&gt;15,IF(pogoda[[#This Row],[opady]] &gt; 0.61,1,0),0)</f>
        <v>0</v>
      </c>
    </row>
    <row r="45" spans="1:14" x14ac:dyDescent="0.25">
      <c r="A45">
        <v>10</v>
      </c>
      <c r="B45">
        <v>0</v>
      </c>
      <c r="C45" s="2">
        <v>42138</v>
      </c>
      <c r="D45">
        <f>700*pogoda[[#This Row],[opady]]</f>
        <v>0</v>
      </c>
      <c r="E45">
        <f xml:space="preserve"> IF(pogoda[[#This Row],[opady]]=0,ROUNDUP(0.03% *(pogoda[[#This Row],[temperatura_srednia]]^1.5) * F44,0),0)</f>
        <v>140</v>
      </c>
      <c r="F45">
        <f>IF(I44+pogoda[[#This Row],[uzupelnienie]] - pogoda[[#This Row],[ubytek]]&gt;25000,25000,I44+pogoda[[#This Row],[uzupelnienie]]-pogoda[[#This Row],[ubytek]])</f>
        <v>14605</v>
      </c>
      <c r="G45" s="1">
        <f>IF(pogoda[[#This Row],[temperatura_srednia]]&gt;15,IF(pogoda[[#This Row],[opady]]&lt;=0.61,1,0),0)</f>
        <v>0</v>
      </c>
      <c r="H45" s="1">
        <f>IF(pogoda[[#This Row],[podlac?]]=1,IF(pogoda[[#This Row],[temperatura_srednia]]&lt;=30,12000,24000),0)</f>
        <v>0</v>
      </c>
      <c r="I45" s="1">
        <f>IF(pogoda[[#This Row],[stan do godz 20]]-pogoda[[#This Row],[ile podlac]] &lt;0,25000-pogoda[[#This Row],[ile podlac]],pogoda[[#This Row],[stan do godz 20]]-pogoda[[#This Row],[ile podlac]])</f>
        <v>14605</v>
      </c>
      <c r="J45" s="1">
        <f>IF(pogoda[[#This Row],[stan do godz 20]]-pogoda[[#This Row],[ile podlac]]&lt;0,25000-pogoda[[#This Row],[stan do godz 20]],0)</f>
        <v>0</v>
      </c>
      <c r="K45" s="1">
        <f>MONTH(pogoda[[#This Row],[data]])</f>
        <v>5</v>
      </c>
      <c r="L45" s="1"/>
      <c r="M45" s="1">
        <f>IF(pogoda[[#This Row],[temperatura_srednia]] &gt; 15,IF(pogoda[[#This Row],[opady]] &lt;= 0.61,1,0),0)</f>
        <v>0</v>
      </c>
      <c r="N45" s="1">
        <f>IF(pogoda[[#This Row],[temperatura_srednia]]&gt;15,IF(pogoda[[#This Row],[opady]] &gt; 0.61,1,0),0)</f>
        <v>0</v>
      </c>
    </row>
    <row r="46" spans="1:14" x14ac:dyDescent="0.25">
      <c r="A46">
        <v>12</v>
      </c>
      <c r="B46">
        <v>0</v>
      </c>
      <c r="C46" s="2">
        <v>42139</v>
      </c>
      <c r="D46">
        <f>700*pogoda[[#This Row],[opady]]</f>
        <v>0</v>
      </c>
      <c r="E46">
        <f xml:space="preserve"> IF(pogoda[[#This Row],[opady]]=0,ROUNDUP(0.03% *(pogoda[[#This Row],[temperatura_srednia]]^1.5) * F45,0),0)</f>
        <v>183</v>
      </c>
      <c r="F46">
        <f>IF(I45+pogoda[[#This Row],[uzupelnienie]] - pogoda[[#This Row],[ubytek]]&gt;25000,25000,I45+pogoda[[#This Row],[uzupelnienie]]-pogoda[[#This Row],[ubytek]])</f>
        <v>14422</v>
      </c>
      <c r="G46" s="1">
        <f>IF(pogoda[[#This Row],[temperatura_srednia]]&gt;15,IF(pogoda[[#This Row],[opady]]&lt;=0.61,1,0),0)</f>
        <v>0</v>
      </c>
      <c r="H46" s="1">
        <f>IF(pogoda[[#This Row],[podlac?]]=1,IF(pogoda[[#This Row],[temperatura_srednia]]&lt;=30,12000,24000),0)</f>
        <v>0</v>
      </c>
      <c r="I46" s="1">
        <f>IF(pogoda[[#This Row],[stan do godz 20]]-pogoda[[#This Row],[ile podlac]] &lt;0,25000-pogoda[[#This Row],[ile podlac]],pogoda[[#This Row],[stan do godz 20]]-pogoda[[#This Row],[ile podlac]])</f>
        <v>14422</v>
      </c>
      <c r="J46" s="1">
        <f>IF(pogoda[[#This Row],[stan do godz 20]]-pogoda[[#This Row],[ile podlac]]&lt;0,25000-pogoda[[#This Row],[stan do godz 20]],0)</f>
        <v>0</v>
      </c>
      <c r="K46" s="1">
        <f>MONTH(pogoda[[#This Row],[data]])</f>
        <v>5</v>
      </c>
      <c r="L46" s="1"/>
      <c r="M46" s="1">
        <f>IF(pogoda[[#This Row],[temperatura_srednia]] &gt; 15,IF(pogoda[[#This Row],[opady]] &lt;= 0.61,1,0),0)</f>
        <v>0</v>
      </c>
      <c r="N46" s="1">
        <f>IF(pogoda[[#This Row],[temperatura_srednia]]&gt;15,IF(pogoda[[#This Row],[opady]] &gt; 0.61,1,0),0)</f>
        <v>0</v>
      </c>
    </row>
    <row r="47" spans="1:14" x14ac:dyDescent="0.25">
      <c r="A47">
        <v>10</v>
      </c>
      <c r="B47">
        <v>1.8</v>
      </c>
      <c r="C47" s="2">
        <v>42140</v>
      </c>
      <c r="D47">
        <f>700*pogoda[[#This Row],[opady]]</f>
        <v>1260</v>
      </c>
      <c r="E47">
        <f xml:space="preserve"> IF(pogoda[[#This Row],[opady]]=0,ROUNDUP(0.03% *(pogoda[[#This Row],[temperatura_srednia]]^1.5) * F46,0),0)</f>
        <v>0</v>
      </c>
      <c r="F47">
        <f>IF(I46+pogoda[[#This Row],[uzupelnienie]] - pogoda[[#This Row],[ubytek]]&gt;25000,25000,I46+pogoda[[#This Row],[uzupelnienie]]-pogoda[[#This Row],[ubytek]])</f>
        <v>15682</v>
      </c>
      <c r="G47" s="1">
        <f>IF(pogoda[[#This Row],[temperatura_srednia]]&gt;15,IF(pogoda[[#This Row],[opady]]&lt;=0.61,1,0),0)</f>
        <v>0</v>
      </c>
      <c r="H47" s="1">
        <f>IF(pogoda[[#This Row],[podlac?]]=1,IF(pogoda[[#This Row],[temperatura_srednia]]&lt;=30,12000,24000),0)</f>
        <v>0</v>
      </c>
      <c r="I47" s="1">
        <f>IF(pogoda[[#This Row],[stan do godz 20]]-pogoda[[#This Row],[ile podlac]] &lt;0,25000-pogoda[[#This Row],[ile podlac]],pogoda[[#This Row],[stan do godz 20]]-pogoda[[#This Row],[ile podlac]])</f>
        <v>15682</v>
      </c>
      <c r="J47" s="1">
        <f>IF(pogoda[[#This Row],[stan do godz 20]]-pogoda[[#This Row],[ile podlac]]&lt;0,25000-pogoda[[#This Row],[stan do godz 20]],0)</f>
        <v>0</v>
      </c>
      <c r="K47" s="1">
        <f>MONTH(pogoda[[#This Row],[data]])</f>
        <v>5</v>
      </c>
      <c r="L47" s="1"/>
      <c r="M47" s="1">
        <f>IF(pogoda[[#This Row],[temperatura_srednia]] &gt; 15,IF(pogoda[[#This Row],[opady]] &lt;= 0.61,1,0),0)</f>
        <v>0</v>
      </c>
      <c r="N47" s="1">
        <f>IF(pogoda[[#This Row],[temperatura_srednia]]&gt;15,IF(pogoda[[#This Row],[opady]] &gt; 0.61,1,0),0)</f>
        <v>0</v>
      </c>
    </row>
    <row r="48" spans="1:14" x14ac:dyDescent="0.25">
      <c r="A48">
        <v>11</v>
      </c>
      <c r="B48">
        <v>2.8</v>
      </c>
      <c r="C48" s="2">
        <v>42141</v>
      </c>
      <c r="D48">
        <f>700*pogoda[[#This Row],[opady]]</f>
        <v>1959.9999999999998</v>
      </c>
      <c r="E48">
        <f xml:space="preserve"> IF(pogoda[[#This Row],[opady]]=0,ROUNDUP(0.03% *(pogoda[[#This Row],[temperatura_srednia]]^1.5) * F47,0),0)</f>
        <v>0</v>
      </c>
      <c r="F48">
        <f>IF(I47+pogoda[[#This Row],[uzupelnienie]] - pogoda[[#This Row],[ubytek]]&gt;25000,25000,I47+pogoda[[#This Row],[uzupelnienie]]-pogoda[[#This Row],[ubytek]])</f>
        <v>17642</v>
      </c>
      <c r="G48" s="1">
        <f>IF(pogoda[[#This Row],[temperatura_srednia]]&gt;15,IF(pogoda[[#This Row],[opady]]&lt;=0.61,1,0),0)</f>
        <v>0</v>
      </c>
      <c r="H48" s="1">
        <f>IF(pogoda[[#This Row],[podlac?]]=1,IF(pogoda[[#This Row],[temperatura_srednia]]&lt;=30,12000,24000),0)</f>
        <v>0</v>
      </c>
      <c r="I48" s="1">
        <f>IF(pogoda[[#This Row],[stan do godz 20]]-pogoda[[#This Row],[ile podlac]] &lt;0,25000-pogoda[[#This Row],[ile podlac]],pogoda[[#This Row],[stan do godz 20]]-pogoda[[#This Row],[ile podlac]])</f>
        <v>17642</v>
      </c>
      <c r="J48" s="1">
        <f>IF(pogoda[[#This Row],[stan do godz 20]]-pogoda[[#This Row],[ile podlac]]&lt;0,25000-pogoda[[#This Row],[stan do godz 20]],0)</f>
        <v>0</v>
      </c>
      <c r="K48" s="1">
        <f>MONTH(pogoda[[#This Row],[data]])</f>
        <v>5</v>
      </c>
      <c r="L48" s="1"/>
      <c r="M48" s="1">
        <f>IF(pogoda[[#This Row],[temperatura_srednia]] &gt; 15,IF(pogoda[[#This Row],[opady]] &lt;= 0.61,1,0),0)</f>
        <v>0</v>
      </c>
      <c r="N48" s="1">
        <f>IF(pogoda[[#This Row],[temperatura_srednia]]&gt;15,IF(pogoda[[#This Row],[opady]] &gt; 0.61,1,0),0)</f>
        <v>0</v>
      </c>
    </row>
    <row r="49" spans="1:14" x14ac:dyDescent="0.25">
      <c r="A49">
        <v>12</v>
      </c>
      <c r="B49">
        <v>1.9</v>
      </c>
      <c r="C49" s="2">
        <v>42142</v>
      </c>
      <c r="D49">
        <f>700*pogoda[[#This Row],[opady]]</f>
        <v>1330</v>
      </c>
      <c r="E49">
        <f xml:space="preserve"> IF(pogoda[[#This Row],[opady]]=0,ROUNDUP(0.03% *(pogoda[[#This Row],[temperatura_srednia]]^1.5) * F48,0),0)</f>
        <v>0</v>
      </c>
      <c r="F49">
        <f>IF(I48+pogoda[[#This Row],[uzupelnienie]] - pogoda[[#This Row],[ubytek]]&gt;25000,25000,I48+pogoda[[#This Row],[uzupelnienie]]-pogoda[[#This Row],[ubytek]])</f>
        <v>18972</v>
      </c>
      <c r="G49" s="1">
        <f>IF(pogoda[[#This Row],[temperatura_srednia]]&gt;15,IF(pogoda[[#This Row],[opady]]&lt;=0.61,1,0),0)</f>
        <v>0</v>
      </c>
      <c r="H49" s="1">
        <f>IF(pogoda[[#This Row],[podlac?]]=1,IF(pogoda[[#This Row],[temperatura_srednia]]&lt;=30,12000,24000),0)</f>
        <v>0</v>
      </c>
      <c r="I49" s="1">
        <f>IF(pogoda[[#This Row],[stan do godz 20]]-pogoda[[#This Row],[ile podlac]] &lt;0,25000-pogoda[[#This Row],[ile podlac]],pogoda[[#This Row],[stan do godz 20]]-pogoda[[#This Row],[ile podlac]])</f>
        <v>18972</v>
      </c>
      <c r="J49" s="1">
        <f>IF(pogoda[[#This Row],[stan do godz 20]]-pogoda[[#This Row],[ile podlac]]&lt;0,25000-pogoda[[#This Row],[stan do godz 20]],0)</f>
        <v>0</v>
      </c>
      <c r="K49" s="1">
        <f>MONTH(pogoda[[#This Row],[data]])</f>
        <v>5</v>
      </c>
      <c r="L49" s="1"/>
      <c r="M49" s="1">
        <f>IF(pogoda[[#This Row],[temperatura_srednia]] &gt; 15,IF(pogoda[[#This Row],[opady]] &lt;= 0.61,1,0),0)</f>
        <v>0</v>
      </c>
      <c r="N49" s="1">
        <f>IF(pogoda[[#This Row],[temperatura_srednia]]&gt;15,IF(pogoda[[#This Row],[opady]] &gt; 0.61,1,0),0)</f>
        <v>0</v>
      </c>
    </row>
    <row r="50" spans="1:14" x14ac:dyDescent="0.25">
      <c r="A50">
        <v>16</v>
      </c>
      <c r="B50">
        <v>2.2000000000000002</v>
      </c>
      <c r="C50" s="2">
        <v>42143</v>
      </c>
      <c r="D50">
        <f>700*pogoda[[#This Row],[opady]]</f>
        <v>1540.0000000000002</v>
      </c>
      <c r="E50">
        <f xml:space="preserve"> IF(pogoda[[#This Row],[opady]]=0,ROUNDUP(0.03% *(pogoda[[#This Row],[temperatura_srednia]]^1.5) * F49,0),0)</f>
        <v>0</v>
      </c>
      <c r="F50">
        <f>IF(I49+pogoda[[#This Row],[uzupelnienie]] - pogoda[[#This Row],[ubytek]]&gt;25000,25000,I49+pogoda[[#This Row],[uzupelnienie]]-pogoda[[#This Row],[ubytek]])</f>
        <v>20512</v>
      </c>
      <c r="G50" s="1">
        <f>IF(pogoda[[#This Row],[temperatura_srednia]]&gt;15,IF(pogoda[[#This Row],[opady]]&lt;=0.61,1,0),0)</f>
        <v>0</v>
      </c>
      <c r="H50" s="1">
        <f>IF(pogoda[[#This Row],[podlac?]]=1,IF(pogoda[[#This Row],[temperatura_srednia]]&lt;=30,12000,24000),0)</f>
        <v>0</v>
      </c>
      <c r="I50" s="1">
        <f>IF(pogoda[[#This Row],[stan do godz 20]]-pogoda[[#This Row],[ile podlac]] &lt;0,25000-pogoda[[#This Row],[ile podlac]],pogoda[[#This Row],[stan do godz 20]]-pogoda[[#This Row],[ile podlac]])</f>
        <v>20512</v>
      </c>
      <c r="J50" s="1">
        <f>IF(pogoda[[#This Row],[stan do godz 20]]-pogoda[[#This Row],[ile podlac]]&lt;0,25000-pogoda[[#This Row],[stan do godz 20]],0)</f>
        <v>0</v>
      </c>
      <c r="K50" s="1">
        <f>MONTH(pogoda[[#This Row],[data]])</f>
        <v>5</v>
      </c>
      <c r="L50" s="1"/>
      <c r="M50" s="1">
        <f>IF(pogoda[[#This Row],[temperatura_srednia]] &gt; 15,IF(pogoda[[#This Row],[opady]] &lt;= 0.61,1,0),0)</f>
        <v>0</v>
      </c>
      <c r="N50" s="1">
        <f>IF(pogoda[[#This Row],[temperatura_srednia]]&gt;15,IF(pogoda[[#This Row],[opady]] &gt; 0.61,1,0),0)</f>
        <v>1</v>
      </c>
    </row>
    <row r="51" spans="1:14" x14ac:dyDescent="0.25">
      <c r="A51">
        <v>13</v>
      </c>
      <c r="B51">
        <v>2.2999999999999998</v>
      </c>
      <c r="C51" s="2">
        <v>42144</v>
      </c>
      <c r="D51">
        <f>700*pogoda[[#This Row],[opady]]</f>
        <v>1609.9999999999998</v>
      </c>
      <c r="E51">
        <f xml:space="preserve"> IF(pogoda[[#This Row],[opady]]=0,ROUNDUP(0.03% *(pogoda[[#This Row],[temperatura_srednia]]^1.5) * F50,0),0)</f>
        <v>0</v>
      </c>
      <c r="F51">
        <f>IF(I50+pogoda[[#This Row],[uzupelnienie]] - pogoda[[#This Row],[ubytek]]&gt;25000,25000,I50+pogoda[[#This Row],[uzupelnienie]]-pogoda[[#This Row],[ubytek]])</f>
        <v>22122</v>
      </c>
      <c r="G51" s="1">
        <f>IF(pogoda[[#This Row],[temperatura_srednia]]&gt;15,IF(pogoda[[#This Row],[opady]]&lt;=0.61,1,0),0)</f>
        <v>0</v>
      </c>
      <c r="H51" s="1">
        <f>IF(pogoda[[#This Row],[podlac?]]=1,IF(pogoda[[#This Row],[temperatura_srednia]]&lt;=30,12000,24000),0)</f>
        <v>0</v>
      </c>
      <c r="I51" s="1">
        <f>IF(pogoda[[#This Row],[stan do godz 20]]-pogoda[[#This Row],[ile podlac]] &lt;0,25000-pogoda[[#This Row],[ile podlac]],pogoda[[#This Row],[stan do godz 20]]-pogoda[[#This Row],[ile podlac]])</f>
        <v>22122</v>
      </c>
      <c r="J51" s="1">
        <f>IF(pogoda[[#This Row],[stan do godz 20]]-pogoda[[#This Row],[ile podlac]]&lt;0,25000-pogoda[[#This Row],[stan do godz 20]],0)</f>
        <v>0</v>
      </c>
      <c r="K51" s="1">
        <f>MONTH(pogoda[[#This Row],[data]])</f>
        <v>5</v>
      </c>
      <c r="L51" s="1"/>
      <c r="M51" s="1">
        <f>IF(pogoda[[#This Row],[temperatura_srednia]] &gt; 15,IF(pogoda[[#This Row],[opady]] &lt;= 0.61,1,0),0)</f>
        <v>0</v>
      </c>
      <c r="N51" s="1">
        <f>IF(pogoda[[#This Row],[temperatura_srednia]]&gt;15,IF(pogoda[[#This Row],[opady]] &gt; 0.61,1,0),0)</f>
        <v>0</v>
      </c>
    </row>
    <row r="52" spans="1:14" x14ac:dyDescent="0.25">
      <c r="A52">
        <v>11</v>
      </c>
      <c r="B52">
        <v>5.4</v>
      </c>
      <c r="C52" s="2">
        <v>42145</v>
      </c>
      <c r="D52">
        <f>700*pogoda[[#This Row],[opady]]</f>
        <v>3780.0000000000005</v>
      </c>
      <c r="E52">
        <f xml:space="preserve"> IF(pogoda[[#This Row],[opady]]=0,ROUNDUP(0.03% *(pogoda[[#This Row],[temperatura_srednia]]^1.5) * F51,0),0)</f>
        <v>0</v>
      </c>
      <c r="F52">
        <f>IF(I51+pogoda[[#This Row],[uzupelnienie]] - pogoda[[#This Row],[ubytek]]&gt;25000,25000,I51+pogoda[[#This Row],[uzupelnienie]]-pogoda[[#This Row],[ubytek]])</f>
        <v>25000</v>
      </c>
      <c r="G52" s="1">
        <f>IF(pogoda[[#This Row],[temperatura_srednia]]&gt;15,IF(pogoda[[#This Row],[opady]]&lt;=0.61,1,0),0)</f>
        <v>0</v>
      </c>
      <c r="H52" s="1">
        <f>IF(pogoda[[#This Row],[podlac?]]=1,IF(pogoda[[#This Row],[temperatura_srednia]]&lt;=30,12000,24000),0)</f>
        <v>0</v>
      </c>
      <c r="I52" s="1">
        <f>IF(pogoda[[#This Row],[stan do godz 20]]-pogoda[[#This Row],[ile podlac]] &lt;0,25000-pogoda[[#This Row],[ile podlac]],pogoda[[#This Row],[stan do godz 20]]-pogoda[[#This Row],[ile podlac]])</f>
        <v>25000</v>
      </c>
      <c r="J52" s="1">
        <f>IF(pogoda[[#This Row],[stan do godz 20]]-pogoda[[#This Row],[ile podlac]]&lt;0,25000-pogoda[[#This Row],[stan do godz 20]],0)</f>
        <v>0</v>
      </c>
      <c r="K52" s="1">
        <f>MONTH(pogoda[[#This Row],[data]])</f>
        <v>5</v>
      </c>
      <c r="L52" s="1"/>
      <c r="M52" s="1">
        <f>IF(pogoda[[#This Row],[temperatura_srednia]] &gt; 15,IF(pogoda[[#This Row],[opady]] &lt;= 0.61,1,0),0)</f>
        <v>0</v>
      </c>
      <c r="N52" s="1">
        <f>IF(pogoda[[#This Row],[temperatura_srednia]]&gt;15,IF(pogoda[[#This Row],[opady]] &gt; 0.61,1,0),0)</f>
        <v>0</v>
      </c>
    </row>
    <row r="53" spans="1:14" x14ac:dyDescent="0.25">
      <c r="A53">
        <v>12</v>
      </c>
      <c r="B53">
        <v>5.5</v>
      </c>
      <c r="C53" s="2">
        <v>42146</v>
      </c>
      <c r="D53">
        <f>700*pogoda[[#This Row],[opady]]</f>
        <v>3850</v>
      </c>
      <c r="E53">
        <f xml:space="preserve"> IF(pogoda[[#This Row],[opady]]=0,ROUNDUP(0.03% *(pogoda[[#This Row],[temperatura_srednia]]^1.5) * F52,0),0)</f>
        <v>0</v>
      </c>
      <c r="F53">
        <f>IF(I52+pogoda[[#This Row],[uzupelnienie]] - pogoda[[#This Row],[ubytek]]&gt;25000,25000,I52+pogoda[[#This Row],[uzupelnienie]]-pogoda[[#This Row],[ubytek]])</f>
        <v>25000</v>
      </c>
      <c r="G53" s="1">
        <f>IF(pogoda[[#This Row],[temperatura_srednia]]&gt;15,IF(pogoda[[#This Row],[opady]]&lt;=0.61,1,0),0)</f>
        <v>0</v>
      </c>
      <c r="H53" s="1">
        <f>IF(pogoda[[#This Row],[podlac?]]=1,IF(pogoda[[#This Row],[temperatura_srednia]]&lt;=30,12000,24000),0)</f>
        <v>0</v>
      </c>
      <c r="I53" s="1">
        <f>IF(pogoda[[#This Row],[stan do godz 20]]-pogoda[[#This Row],[ile podlac]] &lt;0,25000-pogoda[[#This Row],[ile podlac]],pogoda[[#This Row],[stan do godz 20]]-pogoda[[#This Row],[ile podlac]])</f>
        <v>25000</v>
      </c>
      <c r="J53" s="1">
        <f>IF(pogoda[[#This Row],[stan do godz 20]]-pogoda[[#This Row],[ile podlac]]&lt;0,25000-pogoda[[#This Row],[stan do godz 20]],0)</f>
        <v>0</v>
      </c>
      <c r="K53" s="1">
        <f>MONTH(pogoda[[#This Row],[data]])</f>
        <v>5</v>
      </c>
      <c r="L53" s="1"/>
      <c r="M53" s="1">
        <f>IF(pogoda[[#This Row],[temperatura_srednia]] &gt; 15,IF(pogoda[[#This Row],[opady]] &lt;= 0.61,1,0),0)</f>
        <v>0</v>
      </c>
      <c r="N53" s="1">
        <f>IF(pogoda[[#This Row],[temperatura_srednia]]&gt;15,IF(pogoda[[#This Row],[opady]] &gt; 0.61,1,0),0)</f>
        <v>0</v>
      </c>
    </row>
    <row r="54" spans="1:14" x14ac:dyDescent="0.25">
      <c r="A54">
        <v>12</v>
      </c>
      <c r="B54">
        <v>5.2</v>
      </c>
      <c r="C54" s="2">
        <v>42147</v>
      </c>
      <c r="D54">
        <f>700*pogoda[[#This Row],[opady]]</f>
        <v>3640</v>
      </c>
      <c r="E54">
        <f xml:space="preserve"> IF(pogoda[[#This Row],[opady]]=0,ROUNDUP(0.03% *(pogoda[[#This Row],[temperatura_srednia]]^1.5) * F53,0),0)</f>
        <v>0</v>
      </c>
      <c r="F54">
        <f>IF(I53+pogoda[[#This Row],[uzupelnienie]] - pogoda[[#This Row],[ubytek]]&gt;25000,25000,I53+pogoda[[#This Row],[uzupelnienie]]-pogoda[[#This Row],[ubytek]])</f>
        <v>25000</v>
      </c>
      <c r="G54" s="1">
        <f>IF(pogoda[[#This Row],[temperatura_srednia]]&gt;15,IF(pogoda[[#This Row],[opady]]&lt;=0.61,1,0),0)</f>
        <v>0</v>
      </c>
      <c r="H54" s="1">
        <f>IF(pogoda[[#This Row],[podlac?]]=1,IF(pogoda[[#This Row],[temperatura_srednia]]&lt;=30,12000,24000),0)</f>
        <v>0</v>
      </c>
      <c r="I54" s="1">
        <f>IF(pogoda[[#This Row],[stan do godz 20]]-pogoda[[#This Row],[ile podlac]] &lt;0,25000-pogoda[[#This Row],[ile podlac]],pogoda[[#This Row],[stan do godz 20]]-pogoda[[#This Row],[ile podlac]])</f>
        <v>25000</v>
      </c>
      <c r="J54" s="1">
        <f>IF(pogoda[[#This Row],[stan do godz 20]]-pogoda[[#This Row],[ile podlac]]&lt;0,25000-pogoda[[#This Row],[stan do godz 20]],0)</f>
        <v>0</v>
      </c>
      <c r="K54" s="1">
        <f>MONTH(pogoda[[#This Row],[data]])</f>
        <v>5</v>
      </c>
      <c r="L54" s="1"/>
      <c r="M54" s="1">
        <f>IF(pogoda[[#This Row],[temperatura_srednia]] &gt; 15,IF(pogoda[[#This Row],[opady]] &lt;= 0.61,1,0),0)</f>
        <v>0</v>
      </c>
      <c r="N54" s="1">
        <f>IF(pogoda[[#This Row],[temperatura_srednia]]&gt;15,IF(pogoda[[#This Row],[opady]] &gt; 0.61,1,0),0)</f>
        <v>0</v>
      </c>
    </row>
    <row r="55" spans="1:14" x14ac:dyDescent="0.25">
      <c r="A55">
        <v>14</v>
      </c>
      <c r="B55">
        <v>3</v>
      </c>
      <c r="C55" s="2">
        <v>42148</v>
      </c>
      <c r="D55">
        <f>700*pogoda[[#This Row],[opady]]</f>
        <v>2100</v>
      </c>
      <c r="E55">
        <f xml:space="preserve"> IF(pogoda[[#This Row],[opady]]=0,ROUNDUP(0.03% *(pogoda[[#This Row],[temperatura_srednia]]^1.5) * F54,0),0)</f>
        <v>0</v>
      </c>
      <c r="F55">
        <f>IF(I54+pogoda[[#This Row],[uzupelnienie]] - pogoda[[#This Row],[ubytek]]&gt;25000,25000,I54+pogoda[[#This Row],[uzupelnienie]]-pogoda[[#This Row],[ubytek]])</f>
        <v>25000</v>
      </c>
      <c r="G55" s="1">
        <f>IF(pogoda[[#This Row],[temperatura_srednia]]&gt;15,IF(pogoda[[#This Row],[opady]]&lt;=0.61,1,0),0)</f>
        <v>0</v>
      </c>
      <c r="H55" s="1">
        <f>IF(pogoda[[#This Row],[podlac?]]=1,IF(pogoda[[#This Row],[temperatura_srednia]]&lt;=30,12000,24000),0)</f>
        <v>0</v>
      </c>
      <c r="I55" s="1">
        <f>IF(pogoda[[#This Row],[stan do godz 20]]-pogoda[[#This Row],[ile podlac]] &lt;0,25000-pogoda[[#This Row],[ile podlac]],pogoda[[#This Row],[stan do godz 20]]-pogoda[[#This Row],[ile podlac]])</f>
        <v>25000</v>
      </c>
      <c r="J55" s="1">
        <f>IF(pogoda[[#This Row],[stan do godz 20]]-pogoda[[#This Row],[ile podlac]]&lt;0,25000-pogoda[[#This Row],[stan do godz 20]],0)</f>
        <v>0</v>
      </c>
      <c r="K55" s="1">
        <f>MONTH(pogoda[[#This Row],[data]])</f>
        <v>5</v>
      </c>
      <c r="L55" s="1"/>
      <c r="M55" s="1">
        <f>IF(pogoda[[#This Row],[temperatura_srednia]] &gt; 15,IF(pogoda[[#This Row],[opady]] &lt;= 0.61,1,0),0)</f>
        <v>0</v>
      </c>
      <c r="N55" s="1">
        <f>IF(pogoda[[#This Row],[temperatura_srednia]]&gt;15,IF(pogoda[[#This Row],[opady]] &gt; 0.61,1,0),0)</f>
        <v>0</v>
      </c>
    </row>
    <row r="56" spans="1:14" x14ac:dyDescent="0.25">
      <c r="A56">
        <v>15</v>
      </c>
      <c r="B56">
        <v>0</v>
      </c>
      <c r="C56" s="2">
        <v>42149</v>
      </c>
      <c r="D56">
        <f>700*pogoda[[#This Row],[opady]]</f>
        <v>0</v>
      </c>
      <c r="E56">
        <f xml:space="preserve"> IF(pogoda[[#This Row],[opady]]=0,ROUNDUP(0.03% *(pogoda[[#This Row],[temperatura_srednia]]^1.5) * F55,0),0)</f>
        <v>436</v>
      </c>
      <c r="F56">
        <f>IF(I55+pogoda[[#This Row],[uzupelnienie]] - pogoda[[#This Row],[ubytek]]&gt;25000,25000,I55+pogoda[[#This Row],[uzupelnienie]]-pogoda[[#This Row],[ubytek]])</f>
        <v>24564</v>
      </c>
      <c r="G56" s="1">
        <f>IF(pogoda[[#This Row],[temperatura_srednia]]&gt;15,IF(pogoda[[#This Row],[opady]]&lt;=0.61,1,0),0)</f>
        <v>0</v>
      </c>
      <c r="H56" s="1">
        <f>IF(pogoda[[#This Row],[podlac?]]=1,IF(pogoda[[#This Row],[temperatura_srednia]]&lt;=30,12000,24000),0)</f>
        <v>0</v>
      </c>
      <c r="I56" s="1">
        <f>IF(pogoda[[#This Row],[stan do godz 20]]-pogoda[[#This Row],[ile podlac]] &lt;0,25000-pogoda[[#This Row],[ile podlac]],pogoda[[#This Row],[stan do godz 20]]-pogoda[[#This Row],[ile podlac]])</f>
        <v>24564</v>
      </c>
      <c r="J56" s="1">
        <f>IF(pogoda[[#This Row],[stan do godz 20]]-pogoda[[#This Row],[ile podlac]]&lt;0,25000-pogoda[[#This Row],[stan do godz 20]],0)</f>
        <v>0</v>
      </c>
      <c r="K56" s="1">
        <f>MONTH(pogoda[[#This Row],[data]])</f>
        <v>5</v>
      </c>
      <c r="L56" s="1"/>
      <c r="M56" s="1">
        <f>IF(pogoda[[#This Row],[temperatura_srednia]] &gt; 15,IF(pogoda[[#This Row],[opady]] &lt;= 0.61,1,0),0)</f>
        <v>0</v>
      </c>
      <c r="N56" s="1">
        <f>IF(pogoda[[#This Row],[temperatura_srednia]]&gt;15,IF(pogoda[[#This Row],[opady]] &gt; 0.61,1,0),0)</f>
        <v>0</v>
      </c>
    </row>
    <row r="57" spans="1:14" x14ac:dyDescent="0.25">
      <c r="A57">
        <v>14</v>
      </c>
      <c r="B57">
        <v>0</v>
      </c>
      <c r="C57" s="2">
        <v>42150</v>
      </c>
      <c r="D57">
        <f>700*pogoda[[#This Row],[opady]]</f>
        <v>0</v>
      </c>
      <c r="E57">
        <f xml:space="preserve"> IF(pogoda[[#This Row],[opady]]=0,ROUNDUP(0.03% *(pogoda[[#This Row],[temperatura_srednia]]^1.5) * F56,0),0)</f>
        <v>387</v>
      </c>
      <c r="F57">
        <f>IF(I56+pogoda[[#This Row],[uzupelnienie]] - pogoda[[#This Row],[ubytek]]&gt;25000,25000,I56+pogoda[[#This Row],[uzupelnienie]]-pogoda[[#This Row],[ubytek]])</f>
        <v>24177</v>
      </c>
      <c r="G57" s="1">
        <f>IF(pogoda[[#This Row],[temperatura_srednia]]&gt;15,IF(pogoda[[#This Row],[opady]]&lt;=0.61,1,0),0)</f>
        <v>0</v>
      </c>
      <c r="H57" s="1">
        <f>IF(pogoda[[#This Row],[podlac?]]=1,IF(pogoda[[#This Row],[temperatura_srednia]]&lt;=30,12000,24000),0)</f>
        <v>0</v>
      </c>
      <c r="I57" s="1">
        <f>IF(pogoda[[#This Row],[stan do godz 20]]-pogoda[[#This Row],[ile podlac]] &lt;0,25000-pogoda[[#This Row],[ile podlac]],pogoda[[#This Row],[stan do godz 20]]-pogoda[[#This Row],[ile podlac]])</f>
        <v>24177</v>
      </c>
      <c r="J57" s="1">
        <f>IF(pogoda[[#This Row],[stan do godz 20]]-pogoda[[#This Row],[ile podlac]]&lt;0,25000-pogoda[[#This Row],[stan do godz 20]],0)</f>
        <v>0</v>
      </c>
      <c r="K57" s="1">
        <f>MONTH(pogoda[[#This Row],[data]])</f>
        <v>5</v>
      </c>
      <c r="L57" s="1"/>
      <c r="M57" s="1">
        <f>IF(pogoda[[#This Row],[temperatura_srednia]] &gt; 15,IF(pogoda[[#This Row],[opady]] &lt;= 0.61,1,0),0)</f>
        <v>0</v>
      </c>
      <c r="N57" s="1">
        <f>IF(pogoda[[#This Row],[temperatura_srednia]]&gt;15,IF(pogoda[[#This Row],[opady]] &gt; 0.61,1,0),0)</f>
        <v>0</v>
      </c>
    </row>
    <row r="58" spans="1:14" x14ac:dyDescent="0.25">
      <c r="A58">
        <v>10</v>
      </c>
      <c r="B58">
        <v>0</v>
      </c>
      <c r="C58" s="2">
        <v>42151</v>
      </c>
      <c r="D58">
        <f>700*pogoda[[#This Row],[opady]]</f>
        <v>0</v>
      </c>
      <c r="E58">
        <f xml:space="preserve"> IF(pogoda[[#This Row],[opady]]=0,ROUNDUP(0.03% *(pogoda[[#This Row],[temperatura_srednia]]^1.5) * F57,0),0)</f>
        <v>230</v>
      </c>
      <c r="F58">
        <f>IF(I57+pogoda[[#This Row],[uzupelnienie]] - pogoda[[#This Row],[ubytek]]&gt;25000,25000,I57+pogoda[[#This Row],[uzupelnienie]]-pogoda[[#This Row],[ubytek]])</f>
        <v>23947</v>
      </c>
      <c r="G58" s="1">
        <f>IF(pogoda[[#This Row],[temperatura_srednia]]&gt;15,IF(pogoda[[#This Row],[opady]]&lt;=0.61,1,0),0)</f>
        <v>0</v>
      </c>
      <c r="H58" s="1">
        <f>IF(pogoda[[#This Row],[podlac?]]=1,IF(pogoda[[#This Row],[temperatura_srednia]]&lt;=30,12000,24000),0)</f>
        <v>0</v>
      </c>
      <c r="I58" s="1">
        <f>IF(pogoda[[#This Row],[stan do godz 20]]-pogoda[[#This Row],[ile podlac]] &lt;0,25000-pogoda[[#This Row],[ile podlac]],pogoda[[#This Row],[stan do godz 20]]-pogoda[[#This Row],[ile podlac]])</f>
        <v>23947</v>
      </c>
      <c r="J58" s="1">
        <f>IF(pogoda[[#This Row],[stan do godz 20]]-pogoda[[#This Row],[ile podlac]]&lt;0,25000-pogoda[[#This Row],[stan do godz 20]],0)</f>
        <v>0</v>
      </c>
      <c r="K58" s="1">
        <f>MONTH(pogoda[[#This Row],[data]])</f>
        <v>5</v>
      </c>
      <c r="L58" s="1"/>
      <c r="M58" s="1">
        <f>IF(pogoda[[#This Row],[temperatura_srednia]] &gt; 15,IF(pogoda[[#This Row],[opady]] &lt;= 0.61,1,0),0)</f>
        <v>0</v>
      </c>
      <c r="N58" s="1">
        <f>IF(pogoda[[#This Row],[temperatura_srednia]]&gt;15,IF(pogoda[[#This Row],[opady]] &gt; 0.61,1,0),0)</f>
        <v>0</v>
      </c>
    </row>
    <row r="59" spans="1:14" x14ac:dyDescent="0.25">
      <c r="A59">
        <v>12</v>
      </c>
      <c r="B59">
        <v>0.1</v>
      </c>
      <c r="C59" s="2">
        <v>42152</v>
      </c>
      <c r="D59">
        <f>700*pogoda[[#This Row],[opady]]</f>
        <v>70</v>
      </c>
      <c r="E59">
        <f xml:space="preserve"> IF(pogoda[[#This Row],[opady]]=0,ROUNDUP(0.03% *(pogoda[[#This Row],[temperatura_srednia]]^1.5) * F58,0),0)</f>
        <v>0</v>
      </c>
      <c r="F59">
        <f>IF(I58+pogoda[[#This Row],[uzupelnienie]] - pogoda[[#This Row],[ubytek]]&gt;25000,25000,I58+pogoda[[#This Row],[uzupelnienie]]-pogoda[[#This Row],[ubytek]])</f>
        <v>24017</v>
      </c>
      <c r="G59" s="1">
        <f>IF(pogoda[[#This Row],[temperatura_srednia]]&gt;15,IF(pogoda[[#This Row],[opady]]&lt;=0.61,1,0),0)</f>
        <v>0</v>
      </c>
      <c r="H59" s="1">
        <f>IF(pogoda[[#This Row],[podlac?]]=1,IF(pogoda[[#This Row],[temperatura_srednia]]&lt;=30,12000,24000),0)</f>
        <v>0</v>
      </c>
      <c r="I59" s="1">
        <f>IF(pogoda[[#This Row],[stan do godz 20]]-pogoda[[#This Row],[ile podlac]] &lt;0,25000-pogoda[[#This Row],[ile podlac]],pogoda[[#This Row],[stan do godz 20]]-pogoda[[#This Row],[ile podlac]])</f>
        <v>24017</v>
      </c>
      <c r="J59" s="1">
        <f>IF(pogoda[[#This Row],[stan do godz 20]]-pogoda[[#This Row],[ile podlac]]&lt;0,25000-pogoda[[#This Row],[stan do godz 20]],0)</f>
        <v>0</v>
      </c>
      <c r="K59" s="1">
        <f>MONTH(pogoda[[#This Row],[data]])</f>
        <v>5</v>
      </c>
      <c r="L59" s="1"/>
      <c r="M59" s="1">
        <f>IF(pogoda[[#This Row],[temperatura_srednia]] &gt; 15,IF(pogoda[[#This Row],[opady]] &lt;= 0.61,1,0),0)</f>
        <v>0</v>
      </c>
      <c r="N59" s="1">
        <f>IF(pogoda[[#This Row],[temperatura_srednia]]&gt;15,IF(pogoda[[#This Row],[opady]] &gt; 0.61,1,0),0)</f>
        <v>0</v>
      </c>
    </row>
    <row r="60" spans="1:14" x14ac:dyDescent="0.25">
      <c r="A60">
        <v>14</v>
      </c>
      <c r="B60">
        <v>0</v>
      </c>
      <c r="C60" s="2">
        <v>42153</v>
      </c>
      <c r="D60">
        <f>700*pogoda[[#This Row],[opady]]</f>
        <v>0</v>
      </c>
      <c r="E60">
        <f xml:space="preserve"> IF(pogoda[[#This Row],[opady]]=0,ROUNDUP(0.03% *(pogoda[[#This Row],[temperatura_srednia]]^1.5) * F59,0),0)</f>
        <v>378</v>
      </c>
      <c r="F60">
        <f>IF(I59+pogoda[[#This Row],[uzupelnienie]] - pogoda[[#This Row],[ubytek]]&gt;25000,25000,I59+pogoda[[#This Row],[uzupelnienie]]-pogoda[[#This Row],[ubytek]])</f>
        <v>23639</v>
      </c>
      <c r="G60" s="1">
        <f>IF(pogoda[[#This Row],[temperatura_srednia]]&gt;15,IF(pogoda[[#This Row],[opady]]&lt;=0.61,1,0),0)</f>
        <v>0</v>
      </c>
      <c r="H60" s="1">
        <f>IF(pogoda[[#This Row],[podlac?]]=1,IF(pogoda[[#This Row],[temperatura_srednia]]&lt;=30,12000,24000),0)</f>
        <v>0</v>
      </c>
      <c r="I60" s="1">
        <f>IF(pogoda[[#This Row],[stan do godz 20]]-pogoda[[#This Row],[ile podlac]] &lt;0,25000-pogoda[[#This Row],[ile podlac]],pogoda[[#This Row],[stan do godz 20]]-pogoda[[#This Row],[ile podlac]])</f>
        <v>23639</v>
      </c>
      <c r="J60" s="1">
        <f>IF(pogoda[[#This Row],[stan do godz 20]]-pogoda[[#This Row],[ile podlac]]&lt;0,25000-pogoda[[#This Row],[stan do godz 20]],0)</f>
        <v>0</v>
      </c>
      <c r="K60" s="1">
        <f>MONTH(pogoda[[#This Row],[data]])</f>
        <v>5</v>
      </c>
      <c r="L60" s="1"/>
      <c r="M60" s="1">
        <f>IF(pogoda[[#This Row],[temperatura_srednia]] &gt; 15,IF(pogoda[[#This Row],[opady]] &lt;= 0.61,1,0),0)</f>
        <v>0</v>
      </c>
      <c r="N60" s="1">
        <f>IF(pogoda[[#This Row],[temperatura_srednia]]&gt;15,IF(pogoda[[#This Row],[opady]] &gt; 0.61,1,0),0)</f>
        <v>0</v>
      </c>
    </row>
    <row r="61" spans="1:14" x14ac:dyDescent="0.25">
      <c r="A61">
        <v>13</v>
      </c>
      <c r="B61">
        <v>0</v>
      </c>
      <c r="C61" s="2">
        <v>42154</v>
      </c>
      <c r="D61">
        <f>700*pogoda[[#This Row],[opady]]</f>
        <v>0</v>
      </c>
      <c r="E61">
        <f xml:space="preserve"> IF(pogoda[[#This Row],[opady]]=0,ROUNDUP(0.03% *(pogoda[[#This Row],[temperatura_srednia]]^1.5) * F60,0),0)</f>
        <v>333</v>
      </c>
      <c r="F61">
        <f>IF(I60+pogoda[[#This Row],[uzupelnienie]] - pogoda[[#This Row],[ubytek]]&gt;25000,25000,I60+pogoda[[#This Row],[uzupelnienie]]-pogoda[[#This Row],[ubytek]])</f>
        <v>23306</v>
      </c>
      <c r="G61" s="1">
        <f>IF(pogoda[[#This Row],[temperatura_srednia]]&gt;15,IF(pogoda[[#This Row],[opady]]&lt;=0.61,1,0),0)</f>
        <v>0</v>
      </c>
      <c r="H61" s="1">
        <f>IF(pogoda[[#This Row],[podlac?]]=1,IF(pogoda[[#This Row],[temperatura_srednia]]&lt;=30,12000,24000),0)</f>
        <v>0</v>
      </c>
      <c r="I61" s="1">
        <f>IF(pogoda[[#This Row],[stan do godz 20]]-pogoda[[#This Row],[ile podlac]] &lt;0,25000-pogoda[[#This Row],[ile podlac]],pogoda[[#This Row],[stan do godz 20]]-pogoda[[#This Row],[ile podlac]])</f>
        <v>23306</v>
      </c>
      <c r="J61" s="1">
        <f>IF(pogoda[[#This Row],[stan do godz 20]]-pogoda[[#This Row],[ile podlac]]&lt;0,25000-pogoda[[#This Row],[stan do godz 20]],0)</f>
        <v>0</v>
      </c>
      <c r="K61" s="1">
        <f>MONTH(pogoda[[#This Row],[data]])</f>
        <v>5</v>
      </c>
      <c r="L61" s="1"/>
      <c r="M61" s="1">
        <f>IF(pogoda[[#This Row],[temperatura_srednia]] &gt; 15,IF(pogoda[[#This Row],[opady]] &lt;= 0.61,1,0),0)</f>
        <v>0</v>
      </c>
      <c r="N61" s="1">
        <f>IF(pogoda[[#This Row],[temperatura_srednia]]&gt;15,IF(pogoda[[#This Row],[opady]] &gt; 0.61,1,0),0)</f>
        <v>0</v>
      </c>
    </row>
    <row r="62" spans="1:14" x14ac:dyDescent="0.25">
      <c r="A62">
        <v>12</v>
      </c>
      <c r="B62">
        <v>0</v>
      </c>
      <c r="C62" s="2">
        <v>42155</v>
      </c>
      <c r="D62">
        <f>700*pogoda[[#This Row],[opady]]</f>
        <v>0</v>
      </c>
      <c r="E62">
        <f xml:space="preserve"> IF(pogoda[[#This Row],[opady]]=0,ROUNDUP(0.03% *(pogoda[[#This Row],[temperatura_srednia]]^1.5) * F61,0),0)</f>
        <v>291</v>
      </c>
      <c r="F62">
        <f>IF(I61+pogoda[[#This Row],[uzupelnienie]] - pogoda[[#This Row],[ubytek]]&gt;25000,25000,I61+pogoda[[#This Row],[uzupelnienie]]-pogoda[[#This Row],[ubytek]])</f>
        <v>23015</v>
      </c>
      <c r="G62" s="1">
        <f>IF(pogoda[[#This Row],[temperatura_srednia]]&gt;15,IF(pogoda[[#This Row],[opady]]&lt;=0.61,1,0),0)</f>
        <v>0</v>
      </c>
      <c r="H62" s="1">
        <f>IF(pogoda[[#This Row],[podlac?]]=1,IF(pogoda[[#This Row],[temperatura_srednia]]&lt;=30,12000,24000),0)</f>
        <v>0</v>
      </c>
      <c r="I62" s="1">
        <f>IF(pogoda[[#This Row],[stan do godz 20]]-pogoda[[#This Row],[ile podlac]] &lt;0,25000-pogoda[[#This Row],[ile podlac]],pogoda[[#This Row],[stan do godz 20]]-pogoda[[#This Row],[ile podlac]])</f>
        <v>23015</v>
      </c>
      <c r="J62" s="1">
        <f>IF(pogoda[[#This Row],[stan do godz 20]]-pogoda[[#This Row],[ile podlac]]&lt;0,25000-pogoda[[#This Row],[stan do godz 20]],0)</f>
        <v>0</v>
      </c>
      <c r="K62" s="1">
        <f>MONTH(pogoda[[#This Row],[data]])</f>
        <v>5</v>
      </c>
      <c r="L62" s="1"/>
      <c r="M62" s="1">
        <f>IF(pogoda[[#This Row],[temperatura_srednia]] &gt; 15,IF(pogoda[[#This Row],[opady]] &lt;= 0.61,1,0),0)</f>
        <v>0</v>
      </c>
      <c r="N62" s="1">
        <f>IF(pogoda[[#This Row],[temperatura_srednia]]&gt;15,IF(pogoda[[#This Row],[opady]] &gt; 0.61,1,0),0)</f>
        <v>0</v>
      </c>
    </row>
    <row r="63" spans="1:14" x14ac:dyDescent="0.25">
      <c r="A63">
        <v>18</v>
      </c>
      <c r="B63">
        <v>4</v>
      </c>
      <c r="C63" s="2">
        <v>42156</v>
      </c>
      <c r="D63">
        <f>700*pogoda[[#This Row],[opady]]</f>
        <v>2800</v>
      </c>
      <c r="E63">
        <f xml:space="preserve"> IF(pogoda[[#This Row],[opady]]=0,ROUNDUP(0.03% *(pogoda[[#This Row],[temperatura_srednia]]^1.5) * F62,0),0)</f>
        <v>0</v>
      </c>
      <c r="F63">
        <f>IF(I62+pogoda[[#This Row],[uzupelnienie]] - pogoda[[#This Row],[ubytek]]&gt;25000,25000,I62+pogoda[[#This Row],[uzupelnienie]]-pogoda[[#This Row],[ubytek]])</f>
        <v>25000</v>
      </c>
      <c r="G63" s="1">
        <f>IF(pogoda[[#This Row],[temperatura_srednia]]&gt;15,IF(pogoda[[#This Row],[opady]]&lt;=0.61,1,0),0)</f>
        <v>0</v>
      </c>
      <c r="H63" s="1">
        <f>IF(pogoda[[#This Row],[podlac?]]=1,IF(pogoda[[#This Row],[temperatura_srednia]]&lt;=30,12000,24000),0)</f>
        <v>0</v>
      </c>
      <c r="I63" s="1">
        <f>IF(pogoda[[#This Row],[stan do godz 20]]-pogoda[[#This Row],[ile podlac]] &lt;0,25000-pogoda[[#This Row],[ile podlac]],pogoda[[#This Row],[stan do godz 20]]-pogoda[[#This Row],[ile podlac]])</f>
        <v>25000</v>
      </c>
      <c r="J63" s="1">
        <f>IF(pogoda[[#This Row],[stan do godz 20]]-pogoda[[#This Row],[ile podlac]]&lt;0,25000-pogoda[[#This Row],[stan do godz 20]],0)</f>
        <v>0</v>
      </c>
      <c r="K63" s="1">
        <f>MONTH(pogoda[[#This Row],[data]])</f>
        <v>6</v>
      </c>
      <c r="L63" s="1"/>
      <c r="M63" s="1">
        <f>IF(pogoda[[#This Row],[temperatura_srednia]] &gt; 15,IF(pogoda[[#This Row],[opady]] &lt;= 0.61,1,0),0)</f>
        <v>0</v>
      </c>
      <c r="N63" s="1">
        <f>IF(pogoda[[#This Row],[temperatura_srednia]]&gt;15,IF(pogoda[[#This Row],[opady]] &gt; 0.61,1,0),0)</f>
        <v>1</v>
      </c>
    </row>
    <row r="64" spans="1:14" x14ac:dyDescent="0.25">
      <c r="A64">
        <v>18</v>
      </c>
      <c r="B64">
        <v>3</v>
      </c>
      <c r="C64" s="2">
        <v>42157</v>
      </c>
      <c r="D64">
        <f>700*pogoda[[#This Row],[opady]]</f>
        <v>2100</v>
      </c>
      <c r="E64">
        <f xml:space="preserve"> IF(pogoda[[#This Row],[opady]]=0,ROUNDUP(0.03% *(pogoda[[#This Row],[temperatura_srednia]]^1.5) * F63,0),0)</f>
        <v>0</v>
      </c>
      <c r="F64">
        <f>IF(I63+pogoda[[#This Row],[uzupelnienie]] - pogoda[[#This Row],[ubytek]]&gt;25000,25000,I63+pogoda[[#This Row],[uzupelnienie]]-pogoda[[#This Row],[ubytek]])</f>
        <v>25000</v>
      </c>
      <c r="G64" s="1">
        <f>IF(pogoda[[#This Row],[temperatura_srednia]]&gt;15,IF(pogoda[[#This Row],[opady]]&lt;=0.61,1,0),0)</f>
        <v>0</v>
      </c>
      <c r="H64" s="1">
        <f>IF(pogoda[[#This Row],[podlac?]]=1,IF(pogoda[[#This Row],[temperatura_srednia]]&lt;=30,12000,24000),0)</f>
        <v>0</v>
      </c>
      <c r="I64" s="1">
        <f>IF(pogoda[[#This Row],[stan do godz 20]]-pogoda[[#This Row],[ile podlac]] &lt;0,25000-pogoda[[#This Row],[ile podlac]],pogoda[[#This Row],[stan do godz 20]]-pogoda[[#This Row],[ile podlac]])</f>
        <v>25000</v>
      </c>
      <c r="J64" s="1">
        <f>IF(pogoda[[#This Row],[stan do godz 20]]-pogoda[[#This Row],[ile podlac]]&lt;0,25000-pogoda[[#This Row],[stan do godz 20]],0)</f>
        <v>0</v>
      </c>
      <c r="K64" s="1">
        <f>MONTH(pogoda[[#This Row],[data]])</f>
        <v>6</v>
      </c>
      <c r="L64" s="1"/>
      <c r="M64" s="1">
        <f>IF(pogoda[[#This Row],[temperatura_srednia]] &gt; 15,IF(pogoda[[#This Row],[opady]] &lt;= 0.61,1,0),0)</f>
        <v>0</v>
      </c>
      <c r="N64" s="1">
        <f>IF(pogoda[[#This Row],[temperatura_srednia]]&gt;15,IF(pogoda[[#This Row],[opady]] &gt; 0.61,1,0),0)</f>
        <v>1</v>
      </c>
    </row>
    <row r="65" spans="1:14" x14ac:dyDescent="0.25">
      <c r="A65">
        <v>22</v>
      </c>
      <c r="B65">
        <v>0</v>
      </c>
      <c r="C65" s="2">
        <v>42158</v>
      </c>
      <c r="D65">
        <f>700*pogoda[[#This Row],[opady]]</f>
        <v>0</v>
      </c>
      <c r="E65">
        <f xml:space="preserve"> IF(pogoda[[#This Row],[opady]]=0,ROUNDUP(0.03% *(pogoda[[#This Row],[temperatura_srednia]]^1.5) * F64,0),0)</f>
        <v>774</v>
      </c>
      <c r="F65">
        <f>IF(I64+pogoda[[#This Row],[uzupelnienie]] - pogoda[[#This Row],[ubytek]]&gt;25000,25000,I64+pogoda[[#This Row],[uzupelnienie]]-pogoda[[#This Row],[ubytek]])</f>
        <v>24226</v>
      </c>
      <c r="G65" s="1">
        <f>IF(pogoda[[#This Row],[temperatura_srednia]]&gt;15,IF(pogoda[[#This Row],[opady]]&lt;=0.61,1,0),0)</f>
        <v>1</v>
      </c>
      <c r="H65" s="1">
        <f>IF(pogoda[[#This Row],[podlac?]]=1,IF(pogoda[[#This Row],[temperatura_srednia]]&lt;=30,12000,24000),0)</f>
        <v>12000</v>
      </c>
      <c r="I65" s="1">
        <f>IF(pogoda[[#This Row],[stan do godz 20]]-pogoda[[#This Row],[ile podlac]] &lt;0,25000-pogoda[[#This Row],[ile podlac]],pogoda[[#This Row],[stan do godz 20]]-pogoda[[#This Row],[ile podlac]])</f>
        <v>12226</v>
      </c>
      <c r="J65" s="1">
        <f>IF(pogoda[[#This Row],[stan do godz 20]]-pogoda[[#This Row],[ile podlac]]&lt;0,25000-pogoda[[#This Row],[stan do godz 20]],0)</f>
        <v>0</v>
      </c>
      <c r="K65" s="1">
        <f>MONTH(pogoda[[#This Row],[data]])</f>
        <v>6</v>
      </c>
      <c r="L65" s="1"/>
      <c r="M65" s="1">
        <f>IF(pogoda[[#This Row],[temperatura_srednia]] &gt; 15,IF(pogoda[[#This Row],[opady]] &lt;= 0.61,1,0),0)</f>
        <v>1</v>
      </c>
      <c r="N65" s="1">
        <f>IF(pogoda[[#This Row],[temperatura_srednia]]&gt;15,IF(pogoda[[#This Row],[opady]] &gt; 0.61,1,0),0)</f>
        <v>0</v>
      </c>
    </row>
    <row r="66" spans="1:14" x14ac:dyDescent="0.25">
      <c r="A66">
        <v>15</v>
      </c>
      <c r="B66">
        <v>0</v>
      </c>
      <c r="C66" s="2">
        <v>42159</v>
      </c>
      <c r="D66">
        <f>700*pogoda[[#This Row],[opady]]</f>
        <v>0</v>
      </c>
      <c r="E66">
        <f xml:space="preserve"> IF(pogoda[[#This Row],[opady]]=0,ROUNDUP(0.03% *(pogoda[[#This Row],[temperatura_srednia]]^1.5) * F65,0),0)</f>
        <v>423</v>
      </c>
      <c r="F66">
        <f>IF(I65+pogoda[[#This Row],[uzupelnienie]] - pogoda[[#This Row],[ubytek]]&gt;25000,25000,I65+pogoda[[#This Row],[uzupelnienie]]-pogoda[[#This Row],[ubytek]])</f>
        <v>11803</v>
      </c>
      <c r="G66" s="1">
        <f>IF(pogoda[[#This Row],[temperatura_srednia]]&gt;15,IF(pogoda[[#This Row],[opady]]&lt;=0.61,1,0),0)</f>
        <v>0</v>
      </c>
      <c r="H66" s="1">
        <f>IF(pogoda[[#This Row],[podlac?]]=1,IF(pogoda[[#This Row],[temperatura_srednia]]&lt;=30,12000,24000),0)</f>
        <v>0</v>
      </c>
      <c r="I66" s="1">
        <f>IF(pogoda[[#This Row],[stan do godz 20]]-pogoda[[#This Row],[ile podlac]] &lt;0,25000-pogoda[[#This Row],[ile podlac]],pogoda[[#This Row],[stan do godz 20]]-pogoda[[#This Row],[ile podlac]])</f>
        <v>11803</v>
      </c>
      <c r="J66" s="1">
        <f>IF(pogoda[[#This Row],[stan do godz 20]]-pogoda[[#This Row],[ile podlac]]&lt;0,25000-pogoda[[#This Row],[stan do godz 20]],0)</f>
        <v>0</v>
      </c>
      <c r="K66" s="1">
        <f>MONTH(pogoda[[#This Row],[data]])</f>
        <v>6</v>
      </c>
      <c r="L66" s="1"/>
      <c r="M66" s="1">
        <f>IF(pogoda[[#This Row],[temperatura_srednia]] &gt; 15,IF(pogoda[[#This Row],[opady]] &lt;= 0.61,1,0),0)</f>
        <v>0</v>
      </c>
      <c r="N66" s="1">
        <f>IF(pogoda[[#This Row],[temperatura_srednia]]&gt;15,IF(pogoda[[#This Row],[opady]] &gt; 0.61,1,0),0)</f>
        <v>0</v>
      </c>
    </row>
    <row r="67" spans="1:14" x14ac:dyDescent="0.25">
      <c r="A67">
        <v>18</v>
      </c>
      <c r="B67">
        <v>0</v>
      </c>
      <c r="C67" s="3">
        <v>42160</v>
      </c>
      <c r="D67">
        <f>700*pogoda[[#This Row],[opady]]</f>
        <v>0</v>
      </c>
      <c r="E67">
        <f xml:space="preserve"> IF(pogoda[[#This Row],[opady]]=0,ROUNDUP(0.03% *(pogoda[[#This Row],[temperatura_srednia]]^1.5) * F66,0),0)</f>
        <v>271</v>
      </c>
      <c r="F67">
        <f>IF(I66+pogoda[[#This Row],[uzupelnienie]] - pogoda[[#This Row],[ubytek]]&gt;25000,25000,I66+pogoda[[#This Row],[uzupelnienie]]-pogoda[[#This Row],[ubytek]])</f>
        <v>11532</v>
      </c>
      <c r="G67" s="1">
        <f>IF(pogoda[[#This Row],[temperatura_srednia]]&gt;15,IF(pogoda[[#This Row],[opady]]&lt;=0.61,1,0),0)</f>
        <v>1</v>
      </c>
      <c r="H67" s="1">
        <f>IF(pogoda[[#This Row],[podlac?]]=1,IF(pogoda[[#This Row],[temperatura_srednia]]&lt;=30,12000,24000),0)</f>
        <v>12000</v>
      </c>
      <c r="I67" s="1">
        <f>IF(pogoda[[#This Row],[stan do godz 20]]-pogoda[[#This Row],[ile podlac]] &lt;0,25000-pogoda[[#This Row],[ile podlac]],pogoda[[#This Row],[stan do godz 20]]-pogoda[[#This Row],[ile podlac]])</f>
        <v>13000</v>
      </c>
      <c r="J67" s="1">
        <f>IF(pogoda[[#This Row],[stan do godz 20]]-pogoda[[#This Row],[ile podlac]]&lt;0,25000-pogoda[[#This Row],[stan do godz 20]],0)</f>
        <v>13468</v>
      </c>
      <c r="K67" s="1">
        <f>MONTH(pogoda[[#This Row],[data]])</f>
        <v>6</v>
      </c>
      <c r="L67" s="1"/>
      <c r="M67" s="1">
        <f>IF(pogoda[[#This Row],[temperatura_srednia]] &gt; 15,IF(pogoda[[#This Row],[opady]] &lt;= 0.61,1,0),0)</f>
        <v>1</v>
      </c>
      <c r="N67" s="1">
        <f>IF(pogoda[[#This Row],[temperatura_srednia]]&gt;15,IF(pogoda[[#This Row],[opady]] &gt; 0.61,1,0),0)</f>
        <v>0</v>
      </c>
    </row>
    <row r="68" spans="1:14" x14ac:dyDescent="0.25">
      <c r="A68">
        <v>22</v>
      </c>
      <c r="B68">
        <v>0</v>
      </c>
      <c r="C68" s="4">
        <v>42161</v>
      </c>
      <c r="D68">
        <f>700*pogoda[[#This Row],[opady]]</f>
        <v>0</v>
      </c>
      <c r="E68">
        <f xml:space="preserve"> IF(pogoda[[#This Row],[opady]]=0,ROUNDUP(0.03% *(pogoda[[#This Row],[temperatura_srednia]]^1.5) * F67,0),0)</f>
        <v>357</v>
      </c>
      <c r="F68">
        <f>IF(I67+pogoda[[#This Row],[uzupelnienie]] - pogoda[[#This Row],[ubytek]]&gt;25000,25000,I67+pogoda[[#This Row],[uzupelnienie]]-pogoda[[#This Row],[ubytek]])</f>
        <v>12643</v>
      </c>
      <c r="G68" s="1">
        <f>IF(pogoda[[#This Row],[temperatura_srednia]]&gt;15,IF(pogoda[[#This Row],[opady]]&lt;=0.61,1,0),0)</f>
        <v>1</v>
      </c>
      <c r="H68" s="1">
        <f>IF(pogoda[[#This Row],[podlac?]]=1,IF(pogoda[[#This Row],[temperatura_srednia]]&lt;=30,12000,24000),0)</f>
        <v>12000</v>
      </c>
      <c r="I68" s="1">
        <f>IF(pogoda[[#This Row],[stan do godz 20]]-pogoda[[#This Row],[ile podlac]] &lt;0,25000-pogoda[[#This Row],[ile podlac]],pogoda[[#This Row],[stan do godz 20]]-pogoda[[#This Row],[ile podlac]])</f>
        <v>643</v>
      </c>
      <c r="J68" s="1">
        <f>IF(pogoda[[#This Row],[stan do godz 20]]-pogoda[[#This Row],[ile podlac]]&lt;0,25000-pogoda[[#This Row],[stan do godz 20]],0)</f>
        <v>0</v>
      </c>
      <c r="K68" s="1">
        <f>MONTH(pogoda[[#This Row],[data]])</f>
        <v>6</v>
      </c>
      <c r="L68" s="1"/>
      <c r="M68" s="1">
        <f>IF(pogoda[[#This Row],[temperatura_srednia]] &gt; 15,IF(pogoda[[#This Row],[opady]] &lt;= 0.61,1,0),0)</f>
        <v>1</v>
      </c>
      <c r="N68" s="1">
        <f>IF(pogoda[[#This Row],[temperatura_srednia]]&gt;15,IF(pogoda[[#This Row],[opady]] &gt; 0.61,1,0),0)</f>
        <v>0</v>
      </c>
    </row>
    <row r="69" spans="1:14" x14ac:dyDescent="0.25">
      <c r="A69">
        <v>14</v>
      </c>
      <c r="B69">
        <v>8</v>
      </c>
      <c r="C69" s="2">
        <v>42162</v>
      </c>
      <c r="D69">
        <f>700*pogoda[[#This Row],[opady]]</f>
        <v>5600</v>
      </c>
      <c r="E69">
        <f xml:space="preserve"> IF(pogoda[[#This Row],[opady]]=0,ROUNDUP(0.03% *(pogoda[[#This Row],[temperatura_srednia]]^1.5) * F68,0),0)</f>
        <v>0</v>
      </c>
      <c r="F69">
        <f>IF(I68+pogoda[[#This Row],[uzupelnienie]] - pogoda[[#This Row],[ubytek]]&gt;25000,25000,I68+pogoda[[#This Row],[uzupelnienie]]-pogoda[[#This Row],[ubytek]])</f>
        <v>6243</v>
      </c>
      <c r="G69" s="1">
        <f>IF(pogoda[[#This Row],[temperatura_srednia]]&gt;15,IF(pogoda[[#This Row],[opady]]&lt;=0.61,1,0),0)</f>
        <v>0</v>
      </c>
      <c r="H69" s="1">
        <f>IF(pogoda[[#This Row],[podlac?]]=1,IF(pogoda[[#This Row],[temperatura_srednia]]&lt;=30,12000,24000),0)</f>
        <v>0</v>
      </c>
      <c r="I69" s="1">
        <f>IF(pogoda[[#This Row],[stan do godz 20]]-pogoda[[#This Row],[ile podlac]] &lt;0,25000-pogoda[[#This Row],[ile podlac]],pogoda[[#This Row],[stan do godz 20]]-pogoda[[#This Row],[ile podlac]])</f>
        <v>6243</v>
      </c>
      <c r="J69" s="1">
        <f>IF(pogoda[[#This Row],[stan do godz 20]]-pogoda[[#This Row],[ile podlac]]&lt;0,25000-pogoda[[#This Row],[stan do godz 20]],0)</f>
        <v>0</v>
      </c>
      <c r="K69" s="1">
        <f>MONTH(pogoda[[#This Row],[data]])</f>
        <v>6</v>
      </c>
      <c r="L69" s="1"/>
      <c r="M69" s="1">
        <f>IF(pogoda[[#This Row],[temperatura_srednia]] &gt; 15,IF(pogoda[[#This Row],[opady]] &lt;= 0.61,1,0),0)</f>
        <v>0</v>
      </c>
      <c r="N69" s="1">
        <f>IF(pogoda[[#This Row],[temperatura_srednia]]&gt;15,IF(pogoda[[#This Row],[opady]] &gt; 0.61,1,0),0)</f>
        <v>0</v>
      </c>
    </row>
    <row r="70" spans="1:14" x14ac:dyDescent="0.25">
      <c r="A70">
        <v>14</v>
      </c>
      <c r="B70">
        <v>5.9</v>
      </c>
      <c r="C70" s="2">
        <v>42163</v>
      </c>
      <c r="D70">
        <f>700*pogoda[[#This Row],[opady]]</f>
        <v>4130</v>
      </c>
      <c r="E70">
        <f xml:space="preserve"> IF(pogoda[[#This Row],[opady]]=0,ROUNDUP(0.03% *(pogoda[[#This Row],[temperatura_srednia]]^1.5) * F69,0),0)</f>
        <v>0</v>
      </c>
      <c r="F70">
        <f>IF(I69+pogoda[[#This Row],[uzupelnienie]] - pogoda[[#This Row],[ubytek]]&gt;25000,25000,I69+pogoda[[#This Row],[uzupelnienie]]-pogoda[[#This Row],[ubytek]])</f>
        <v>10373</v>
      </c>
      <c r="G70" s="1">
        <f>IF(pogoda[[#This Row],[temperatura_srednia]]&gt;15,IF(pogoda[[#This Row],[opady]]&lt;=0.61,1,0),0)</f>
        <v>0</v>
      </c>
      <c r="H70" s="1">
        <f>IF(pogoda[[#This Row],[podlac?]]=1,IF(pogoda[[#This Row],[temperatura_srednia]]&lt;=30,12000,24000),0)</f>
        <v>0</v>
      </c>
      <c r="I70" s="1">
        <f>IF(pogoda[[#This Row],[stan do godz 20]]-pogoda[[#This Row],[ile podlac]] &lt;0,25000-pogoda[[#This Row],[ile podlac]],pogoda[[#This Row],[stan do godz 20]]-pogoda[[#This Row],[ile podlac]])</f>
        <v>10373</v>
      </c>
      <c r="J70" s="1">
        <f>IF(pogoda[[#This Row],[stan do godz 20]]-pogoda[[#This Row],[ile podlac]]&lt;0,25000-pogoda[[#This Row],[stan do godz 20]],0)</f>
        <v>0</v>
      </c>
      <c r="K70" s="1">
        <f>MONTH(pogoda[[#This Row],[data]])</f>
        <v>6</v>
      </c>
      <c r="L70" s="1"/>
      <c r="M70" s="1">
        <f>IF(pogoda[[#This Row],[temperatura_srednia]] &gt; 15,IF(pogoda[[#This Row],[opady]] &lt;= 0.61,1,0),0)</f>
        <v>0</v>
      </c>
      <c r="N70" s="1">
        <f>IF(pogoda[[#This Row],[temperatura_srednia]]&gt;15,IF(pogoda[[#This Row],[opady]] &gt; 0.61,1,0),0)</f>
        <v>0</v>
      </c>
    </row>
    <row r="71" spans="1:14" x14ac:dyDescent="0.25">
      <c r="A71">
        <v>12</v>
      </c>
      <c r="B71">
        <v>5</v>
      </c>
      <c r="C71" s="2">
        <v>42164</v>
      </c>
      <c r="D71">
        <f>700*pogoda[[#This Row],[opady]]</f>
        <v>3500</v>
      </c>
      <c r="E71">
        <f xml:space="preserve"> IF(pogoda[[#This Row],[opady]]=0,ROUNDUP(0.03% *(pogoda[[#This Row],[temperatura_srednia]]^1.5) * F70,0),0)</f>
        <v>0</v>
      </c>
      <c r="F71">
        <f>IF(I70+pogoda[[#This Row],[uzupelnienie]] - pogoda[[#This Row],[ubytek]]&gt;25000,25000,I70+pogoda[[#This Row],[uzupelnienie]]-pogoda[[#This Row],[ubytek]])</f>
        <v>13873</v>
      </c>
      <c r="G71" s="1">
        <f>IF(pogoda[[#This Row],[temperatura_srednia]]&gt;15,IF(pogoda[[#This Row],[opady]]&lt;=0.61,1,0),0)</f>
        <v>0</v>
      </c>
      <c r="H71" s="1">
        <f>IF(pogoda[[#This Row],[podlac?]]=1,IF(pogoda[[#This Row],[temperatura_srednia]]&lt;=30,12000,24000),0)</f>
        <v>0</v>
      </c>
      <c r="I71" s="1">
        <f>IF(pogoda[[#This Row],[stan do godz 20]]-pogoda[[#This Row],[ile podlac]] &lt;0,25000-pogoda[[#This Row],[ile podlac]],pogoda[[#This Row],[stan do godz 20]]-pogoda[[#This Row],[ile podlac]])</f>
        <v>13873</v>
      </c>
      <c r="J71" s="1">
        <f>IF(pogoda[[#This Row],[stan do godz 20]]-pogoda[[#This Row],[ile podlac]]&lt;0,25000-pogoda[[#This Row],[stan do godz 20]],0)</f>
        <v>0</v>
      </c>
      <c r="K71" s="1">
        <f>MONTH(pogoda[[#This Row],[data]])</f>
        <v>6</v>
      </c>
      <c r="L71" s="1"/>
      <c r="M71" s="1">
        <f>IF(pogoda[[#This Row],[temperatura_srednia]] &gt; 15,IF(pogoda[[#This Row],[opady]] &lt;= 0.61,1,0),0)</f>
        <v>0</v>
      </c>
      <c r="N71" s="1">
        <f>IF(pogoda[[#This Row],[temperatura_srednia]]&gt;15,IF(pogoda[[#This Row],[opady]] &gt; 0.61,1,0),0)</f>
        <v>0</v>
      </c>
    </row>
    <row r="72" spans="1:14" x14ac:dyDescent="0.25">
      <c r="A72">
        <v>16</v>
      </c>
      <c r="B72">
        <v>0</v>
      </c>
      <c r="C72" s="2">
        <v>42165</v>
      </c>
      <c r="D72">
        <f>700*pogoda[[#This Row],[opady]]</f>
        <v>0</v>
      </c>
      <c r="E72">
        <f xml:space="preserve"> IF(pogoda[[#This Row],[opady]]=0,ROUNDUP(0.03% *(pogoda[[#This Row],[temperatura_srednia]]^1.5) * F71,0),0)</f>
        <v>267</v>
      </c>
      <c r="F72">
        <f>IF(I71+pogoda[[#This Row],[uzupelnienie]] - pogoda[[#This Row],[ubytek]]&gt;25000,25000,I71+pogoda[[#This Row],[uzupelnienie]]-pogoda[[#This Row],[ubytek]])</f>
        <v>13606</v>
      </c>
      <c r="G72" s="1">
        <f>IF(pogoda[[#This Row],[temperatura_srednia]]&gt;15,IF(pogoda[[#This Row],[opady]]&lt;=0.61,1,0),0)</f>
        <v>1</v>
      </c>
      <c r="H72" s="1">
        <f>IF(pogoda[[#This Row],[podlac?]]=1,IF(pogoda[[#This Row],[temperatura_srednia]]&lt;=30,12000,24000),0)</f>
        <v>12000</v>
      </c>
      <c r="I72" s="1">
        <f>IF(pogoda[[#This Row],[stan do godz 20]]-pogoda[[#This Row],[ile podlac]] &lt;0,25000-pogoda[[#This Row],[ile podlac]],pogoda[[#This Row],[stan do godz 20]]-pogoda[[#This Row],[ile podlac]])</f>
        <v>1606</v>
      </c>
      <c r="J72" s="1">
        <f>IF(pogoda[[#This Row],[stan do godz 20]]-pogoda[[#This Row],[ile podlac]]&lt;0,25000-pogoda[[#This Row],[stan do godz 20]],0)</f>
        <v>0</v>
      </c>
      <c r="K72" s="1">
        <f>MONTH(pogoda[[#This Row],[data]])</f>
        <v>6</v>
      </c>
      <c r="L72" s="1"/>
      <c r="M72" s="1">
        <f>IF(pogoda[[#This Row],[temperatura_srednia]] &gt; 15,IF(pogoda[[#This Row],[opady]] &lt;= 0.61,1,0),0)</f>
        <v>1</v>
      </c>
      <c r="N72" s="1">
        <f>IF(pogoda[[#This Row],[temperatura_srednia]]&gt;15,IF(pogoda[[#This Row],[opady]] &gt; 0.61,1,0),0)</f>
        <v>0</v>
      </c>
    </row>
    <row r="73" spans="1:14" x14ac:dyDescent="0.25">
      <c r="A73">
        <v>16</v>
      </c>
      <c r="B73">
        <v>0</v>
      </c>
      <c r="C73" s="2">
        <v>42166</v>
      </c>
      <c r="D73">
        <f>700*pogoda[[#This Row],[opady]]</f>
        <v>0</v>
      </c>
      <c r="E73">
        <f xml:space="preserve"> IF(pogoda[[#This Row],[opady]]=0,ROUNDUP(0.03% *(pogoda[[#This Row],[temperatura_srednia]]^1.5) * F72,0),0)</f>
        <v>262</v>
      </c>
      <c r="F73">
        <f>IF(I72+pogoda[[#This Row],[uzupelnienie]] - pogoda[[#This Row],[ubytek]]&gt;25000,25000,I72+pogoda[[#This Row],[uzupelnienie]]-pogoda[[#This Row],[ubytek]])</f>
        <v>1344</v>
      </c>
      <c r="G73" s="1">
        <f>IF(pogoda[[#This Row],[temperatura_srednia]]&gt;15,IF(pogoda[[#This Row],[opady]]&lt;=0.61,1,0),0)</f>
        <v>1</v>
      </c>
      <c r="H73" s="1">
        <f>IF(pogoda[[#This Row],[podlac?]]=1,IF(pogoda[[#This Row],[temperatura_srednia]]&lt;=30,12000,24000),0)</f>
        <v>12000</v>
      </c>
      <c r="I73" s="1">
        <f>IF(pogoda[[#This Row],[stan do godz 20]]-pogoda[[#This Row],[ile podlac]] &lt;0,25000-pogoda[[#This Row],[ile podlac]],pogoda[[#This Row],[stan do godz 20]]-pogoda[[#This Row],[ile podlac]])</f>
        <v>13000</v>
      </c>
      <c r="J73" s="1">
        <f>IF(pogoda[[#This Row],[stan do godz 20]]-pogoda[[#This Row],[ile podlac]]&lt;0,25000-pogoda[[#This Row],[stan do godz 20]],0)</f>
        <v>23656</v>
      </c>
      <c r="K73" s="1">
        <f>MONTH(pogoda[[#This Row],[data]])</f>
        <v>6</v>
      </c>
      <c r="L73" s="1"/>
      <c r="M73" s="1">
        <f>IF(pogoda[[#This Row],[temperatura_srednia]] &gt; 15,IF(pogoda[[#This Row],[opady]] &lt;= 0.61,1,0),0)</f>
        <v>1</v>
      </c>
      <c r="N73" s="1">
        <f>IF(pogoda[[#This Row],[temperatura_srednia]]&gt;15,IF(pogoda[[#This Row],[opady]] &gt; 0.61,1,0),0)</f>
        <v>0</v>
      </c>
    </row>
    <row r="74" spans="1:14" x14ac:dyDescent="0.25">
      <c r="A74">
        <v>18</v>
      </c>
      <c r="B74">
        <v>5</v>
      </c>
      <c r="C74" s="2">
        <v>42167</v>
      </c>
      <c r="D74">
        <f>700*pogoda[[#This Row],[opady]]</f>
        <v>3500</v>
      </c>
      <c r="E74">
        <f xml:space="preserve"> IF(pogoda[[#This Row],[opady]]=0,ROUNDUP(0.03% *(pogoda[[#This Row],[temperatura_srednia]]^1.5) * F73,0),0)</f>
        <v>0</v>
      </c>
      <c r="F74">
        <f>IF(I73+pogoda[[#This Row],[uzupelnienie]] - pogoda[[#This Row],[ubytek]]&gt;25000,25000,I73+pogoda[[#This Row],[uzupelnienie]]-pogoda[[#This Row],[ubytek]])</f>
        <v>16500</v>
      </c>
      <c r="G74" s="1">
        <f>IF(pogoda[[#This Row],[temperatura_srednia]]&gt;15,IF(pogoda[[#This Row],[opady]]&lt;=0.61,1,0),0)</f>
        <v>0</v>
      </c>
      <c r="H74" s="1">
        <f>IF(pogoda[[#This Row],[podlac?]]=1,IF(pogoda[[#This Row],[temperatura_srednia]]&lt;=30,12000,24000),0)</f>
        <v>0</v>
      </c>
      <c r="I74" s="1">
        <f>IF(pogoda[[#This Row],[stan do godz 20]]-pogoda[[#This Row],[ile podlac]] &lt;0,25000-pogoda[[#This Row],[ile podlac]],pogoda[[#This Row],[stan do godz 20]]-pogoda[[#This Row],[ile podlac]])</f>
        <v>16500</v>
      </c>
      <c r="J74" s="1">
        <f>IF(pogoda[[#This Row],[stan do godz 20]]-pogoda[[#This Row],[ile podlac]]&lt;0,25000-pogoda[[#This Row],[stan do godz 20]],0)</f>
        <v>0</v>
      </c>
      <c r="K74" s="1">
        <f>MONTH(pogoda[[#This Row],[data]])</f>
        <v>6</v>
      </c>
      <c r="L74" s="1"/>
      <c r="M74" s="1">
        <f>IF(pogoda[[#This Row],[temperatura_srednia]] &gt; 15,IF(pogoda[[#This Row],[opady]] &lt;= 0.61,1,0),0)</f>
        <v>0</v>
      </c>
      <c r="N74" s="1">
        <f>IF(pogoda[[#This Row],[temperatura_srednia]]&gt;15,IF(pogoda[[#This Row],[opady]] &gt; 0.61,1,0),0)</f>
        <v>1</v>
      </c>
    </row>
    <row r="75" spans="1:14" x14ac:dyDescent="0.25">
      <c r="A75">
        <v>19</v>
      </c>
      <c r="B75">
        <v>1</v>
      </c>
      <c r="C75" s="2">
        <v>42168</v>
      </c>
      <c r="D75">
        <f>700*pogoda[[#This Row],[opady]]</f>
        <v>700</v>
      </c>
      <c r="E75">
        <f xml:space="preserve"> IF(pogoda[[#This Row],[opady]]=0,ROUNDUP(0.03% *(pogoda[[#This Row],[temperatura_srednia]]^1.5) * F74,0),0)</f>
        <v>0</v>
      </c>
      <c r="F75">
        <f>IF(I74+pogoda[[#This Row],[uzupelnienie]] - pogoda[[#This Row],[ubytek]]&gt;25000,25000,I74+pogoda[[#This Row],[uzupelnienie]]-pogoda[[#This Row],[ubytek]])</f>
        <v>17200</v>
      </c>
      <c r="G75" s="1">
        <f>IF(pogoda[[#This Row],[temperatura_srednia]]&gt;15,IF(pogoda[[#This Row],[opady]]&lt;=0.61,1,0),0)</f>
        <v>0</v>
      </c>
      <c r="H75" s="1">
        <f>IF(pogoda[[#This Row],[podlac?]]=1,IF(pogoda[[#This Row],[temperatura_srednia]]&lt;=30,12000,24000),0)</f>
        <v>0</v>
      </c>
      <c r="I75" s="1">
        <f>IF(pogoda[[#This Row],[stan do godz 20]]-pogoda[[#This Row],[ile podlac]] &lt;0,25000-pogoda[[#This Row],[ile podlac]],pogoda[[#This Row],[stan do godz 20]]-pogoda[[#This Row],[ile podlac]])</f>
        <v>17200</v>
      </c>
      <c r="J75" s="1">
        <f>IF(pogoda[[#This Row],[stan do godz 20]]-pogoda[[#This Row],[ile podlac]]&lt;0,25000-pogoda[[#This Row],[stan do godz 20]],0)</f>
        <v>0</v>
      </c>
      <c r="K75" s="1">
        <f>MONTH(pogoda[[#This Row],[data]])</f>
        <v>6</v>
      </c>
      <c r="L75" s="1"/>
      <c r="M75" s="1">
        <f>IF(pogoda[[#This Row],[temperatura_srednia]] &gt; 15,IF(pogoda[[#This Row],[opady]] &lt;= 0.61,1,0),0)</f>
        <v>0</v>
      </c>
      <c r="N75" s="1">
        <f>IF(pogoda[[#This Row],[temperatura_srednia]]&gt;15,IF(pogoda[[#This Row],[opady]] &gt; 0.61,1,0),0)</f>
        <v>1</v>
      </c>
    </row>
    <row r="76" spans="1:14" x14ac:dyDescent="0.25">
      <c r="A76">
        <v>22</v>
      </c>
      <c r="B76">
        <v>0</v>
      </c>
      <c r="C76" s="2">
        <v>42169</v>
      </c>
      <c r="D76">
        <f>700*pogoda[[#This Row],[opady]]</f>
        <v>0</v>
      </c>
      <c r="E76">
        <f xml:space="preserve"> IF(pogoda[[#This Row],[opady]]=0,ROUNDUP(0.03% *(pogoda[[#This Row],[temperatura_srednia]]^1.5) * F75,0),0)</f>
        <v>533</v>
      </c>
      <c r="F76">
        <f>IF(I75+pogoda[[#This Row],[uzupelnienie]] - pogoda[[#This Row],[ubytek]]&gt;25000,25000,I75+pogoda[[#This Row],[uzupelnienie]]-pogoda[[#This Row],[ubytek]])</f>
        <v>16667</v>
      </c>
      <c r="G76" s="1">
        <f>IF(pogoda[[#This Row],[temperatura_srednia]]&gt;15,IF(pogoda[[#This Row],[opady]]&lt;=0.61,1,0),0)</f>
        <v>1</v>
      </c>
      <c r="H76" s="1">
        <f>IF(pogoda[[#This Row],[podlac?]]=1,IF(pogoda[[#This Row],[temperatura_srednia]]&lt;=30,12000,24000),0)</f>
        <v>12000</v>
      </c>
      <c r="I76" s="1">
        <f>IF(pogoda[[#This Row],[stan do godz 20]]-pogoda[[#This Row],[ile podlac]] &lt;0,25000-pogoda[[#This Row],[ile podlac]],pogoda[[#This Row],[stan do godz 20]]-pogoda[[#This Row],[ile podlac]])</f>
        <v>4667</v>
      </c>
      <c r="J76" s="1">
        <f>IF(pogoda[[#This Row],[stan do godz 20]]-pogoda[[#This Row],[ile podlac]]&lt;0,25000-pogoda[[#This Row],[stan do godz 20]],0)</f>
        <v>0</v>
      </c>
      <c r="K76" s="1">
        <f>MONTH(pogoda[[#This Row],[data]])</f>
        <v>6</v>
      </c>
      <c r="L76" s="1"/>
      <c r="M76" s="1">
        <f>IF(pogoda[[#This Row],[temperatura_srednia]] &gt; 15,IF(pogoda[[#This Row],[opady]] &lt;= 0.61,1,0),0)</f>
        <v>1</v>
      </c>
      <c r="N76" s="1">
        <f>IF(pogoda[[#This Row],[temperatura_srednia]]&gt;15,IF(pogoda[[#This Row],[opady]] &gt; 0.61,1,0),0)</f>
        <v>0</v>
      </c>
    </row>
    <row r="77" spans="1:14" x14ac:dyDescent="0.25">
      <c r="A77">
        <v>16</v>
      </c>
      <c r="B77">
        <v>0</v>
      </c>
      <c r="C77" s="2">
        <v>42170</v>
      </c>
      <c r="D77">
        <f>700*pogoda[[#This Row],[opady]]</f>
        <v>0</v>
      </c>
      <c r="E77">
        <f xml:space="preserve"> IF(pogoda[[#This Row],[opady]]=0,ROUNDUP(0.03% *(pogoda[[#This Row],[temperatura_srednia]]^1.5) * F76,0),0)</f>
        <v>321</v>
      </c>
      <c r="F77">
        <f>IF(I76+pogoda[[#This Row],[uzupelnienie]] - pogoda[[#This Row],[ubytek]]&gt;25000,25000,I76+pogoda[[#This Row],[uzupelnienie]]-pogoda[[#This Row],[ubytek]])</f>
        <v>4346</v>
      </c>
      <c r="G77" s="1">
        <f>IF(pogoda[[#This Row],[temperatura_srednia]]&gt;15,IF(pogoda[[#This Row],[opady]]&lt;=0.61,1,0),0)</f>
        <v>1</v>
      </c>
      <c r="H77" s="1">
        <f>IF(pogoda[[#This Row],[podlac?]]=1,IF(pogoda[[#This Row],[temperatura_srednia]]&lt;=30,12000,24000),0)</f>
        <v>12000</v>
      </c>
      <c r="I77" s="1">
        <f>IF(pogoda[[#This Row],[stan do godz 20]]-pogoda[[#This Row],[ile podlac]] &lt;0,25000-pogoda[[#This Row],[ile podlac]],pogoda[[#This Row],[stan do godz 20]]-pogoda[[#This Row],[ile podlac]])</f>
        <v>13000</v>
      </c>
      <c r="J77" s="1">
        <f>IF(pogoda[[#This Row],[stan do godz 20]]-pogoda[[#This Row],[ile podlac]]&lt;0,25000-pogoda[[#This Row],[stan do godz 20]],0)</f>
        <v>20654</v>
      </c>
      <c r="K77" s="1">
        <f>MONTH(pogoda[[#This Row],[data]])</f>
        <v>6</v>
      </c>
      <c r="L77" s="1"/>
      <c r="M77" s="1">
        <f>IF(pogoda[[#This Row],[temperatura_srednia]] &gt; 15,IF(pogoda[[#This Row],[opady]] &lt;= 0.61,1,0),0)</f>
        <v>1</v>
      </c>
      <c r="N77" s="1">
        <f>IF(pogoda[[#This Row],[temperatura_srednia]]&gt;15,IF(pogoda[[#This Row],[opady]] &gt; 0.61,1,0),0)</f>
        <v>0</v>
      </c>
    </row>
    <row r="78" spans="1:14" x14ac:dyDescent="0.25">
      <c r="A78">
        <v>12</v>
      </c>
      <c r="B78">
        <v>0</v>
      </c>
      <c r="C78" s="2">
        <v>42171</v>
      </c>
      <c r="D78">
        <f>700*pogoda[[#This Row],[opady]]</f>
        <v>0</v>
      </c>
      <c r="E78">
        <f xml:space="preserve"> IF(pogoda[[#This Row],[opady]]=0,ROUNDUP(0.03% *(pogoda[[#This Row],[temperatura_srednia]]^1.5) * F77,0),0)</f>
        <v>55</v>
      </c>
      <c r="F78">
        <f>IF(I77+pogoda[[#This Row],[uzupelnienie]] - pogoda[[#This Row],[ubytek]]&gt;25000,25000,I77+pogoda[[#This Row],[uzupelnienie]]-pogoda[[#This Row],[ubytek]])</f>
        <v>12945</v>
      </c>
      <c r="G78" s="1">
        <f>IF(pogoda[[#This Row],[temperatura_srednia]]&gt;15,IF(pogoda[[#This Row],[opady]]&lt;=0.61,1,0),0)</f>
        <v>0</v>
      </c>
      <c r="H78" s="1">
        <f>IF(pogoda[[#This Row],[podlac?]]=1,IF(pogoda[[#This Row],[temperatura_srednia]]&lt;=30,12000,24000),0)</f>
        <v>0</v>
      </c>
      <c r="I78" s="1">
        <f>IF(pogoda[[#This Row],[stan do godz 20]]-pogoda[[#This Row],[ile podlac]] &lt;0,25000-pogoda[[#This Row],[ile podlac]],pogoda[[#This Row],[stan do godz 20]]-pogoda[[#This Row],[ile podlac]])</f>
        <v>12945</v>
      </c>
      <c r="J78" s="1">
        <f>IF(pogoda[[#This Row],[stan do godz 20]]-pogoda[[#This Row],[ile podlac]]&lt;0,25000-pogoda[[#This Row],[stan do godz 20]],0)</f>
        <v>0</v>
      </c>
      <c r="K78" s="1">
        <f>MONTH(pogoda[[#This Row],[data]])</f>
        <v>6</v>
      </c>
      <c r="L78" s="1"/>
      <c r="M78" s="1">
        <f>IF(pogoda[[#This Row],[temperatura_srednia]] &gt; 15,IF(pogoda[[#This Row],[opady]] &lt;= 0.61,1,0),0)</f>
        <v>0</v>
      </c>
      <c r="N78" s="1">
        <f>IF(pogoda[[#This Row],[temperatura_srednia]]&gt;15,IF(pogoda[[#This Row],[opady]] &gt; 0.61,1,0),0)</f>
        <v>0</v>
      </c>
    </row>
    <row r="79" spans="1:14" x14ac:dyDescent="0.25">
      <c r="A79">
        <v>14</v>
      </c>
      <c r="B79">
        <v>0</v>
      </c>
      <c r="C79" s="2">
        <v>42172</v>
      </c>
      <c r="D79">
        <f>700*pogoda[[#This Row],[opady]]</f>
        <v>0</v>
      </c>
      <c r="E79">
        <f xml:space="preserve"> IF(pogoda[[#This Row],[opady]]=0,ROUNDUP(0.03% *(pogoda[[#This Row],[temperatura_srednia]]^1.5) * F78,0),0)</f>
        <v>204</v>
      </c>
      <c r="F79">
        <f>IF(I78+pogoda[[#This Row],[uzupelnienie]] - pogoda[[#This Row],[ubytek]]&gt;25000,25000,I78+pogoda[[#This Row],[uzupelnienie]]-pogoda[[#This Row],[ubytek]])</f>
        <v>12741</v>
      </c>
      <c r="G79" s="1">
        <f>IF(pogoda[[#This Row],[temperatura_srednia]]&gt;15,IF(pogoda[[#This Row],[opady]]&lt;=0.61,1,0),0)</f>
        <v>0</v>
      </c>
      <c r="H79" s="1">
        <f>IF(pogoda[[#This Row],[podlac?]]=1,IF(pogoda[[#This Row],[temperatura_srednia]]&lt;=30,12000,24000),0)</f>
        <v>0</v>
      </c>
      <c r="I79" s="1">
        <f>IF(pogoda[[#This Row],[stan do godz 20]]-pogoda[[#This Row],[ile podlac]] &lt;0,25000-pogoda[[#This Row],[ile podlac]],pogoda[[#This Row],[stan do godz 20]]-pogoda[[#This Row],[ile podlac]])</f>
        <v>12741</v>
      </c>
      <c r="J79" s="1">
        <f>IF(pogoda[[#This Row],[stan do godz 20]]-pogoda[[#This Row],[ile podlac]]&lt;0,25000-pogoda[[#This Row],[stan do godz 20]],0)</f>
        <v>0</v>
      </c>
      <c r="K79" s="1">
        <f>MONTH(pogoda[[#This Row],[data]])</f>
        <v>6</v>
      </c>
      <c r="L79" s="1"/>
      <c r="M79" s="1">
        <f>IF(pogoda[[#This Row],[temperatura_srednia]] &gt; 15,IF(pogoda[[#This Row],[opady]] &lt;= 0.61,1,0),0)</f>
        <v>0</v>
      </c>
      <c r="N79" s="1">
        <f>IF(pogoda[[#This Row],[temperatura_srednia]]&gt;15,IF(pogoda[[#This Row],[opady]] &gt; 0.61,1,0),0)</f>
        <v>0</v>
      </c>
    </row>
    <row r="80" spans="1:14" x14ac:dyDescent="0.25">
      <c r="A80">
        <v>16</v>
      </c>
      <c r="B80">
        <v>0.3</v>
      </c>
      <c r="C80" s="2">
        <v>42173</v>
      </c>
      <c r="D80">
        <f>700*pogoda[[#This Row],[opady]]</f>
        <v>210</v>
      </c>
      <c r="E80">
        <f xml:space="preserve"> IF(pogoda[[#This Row],[opady]]=0,ROUNDUP(0.03% *(pogoda[[#This Row],[temperatura_srednia]]^1.5) * F79,0),0)</f>
        <v>0</v>
      </c>
      <c r="F80">
        <f>IF(I79+pogoda[[#This Row],[uzupelnienie]] - pogoda[[#This Row],[ubytek]]&gt;25000,25000,I79+pogoda[[#This Row],[uzupelnienie]]-pogoda[[#This Row],[ubytek]])</f>
        <v>12951</v>
      </c>
      <c r="G80" s="1">
        <f>IF(pogoda[[#This Row],[temperatura_srednia]]&gt;15,IF(pogoda[[#This Row],[opady]]&lt;=0.61,1,0),0)</f>
        <v>1</v>
      </c>
      <c r="H80" s="1">
        <f>IF(pogoda[[#This Row],[podlac?]]=1,IF(pogoda[[#This Row],[temperatura_srednia]]&lt;=30,12000,24000),0)</f>
        <v>12000</v>
      </c>
      <c r="I80" s="1">
        <f>IF(pogoda[[#This Row],[stan do godz 20]]-pogoda[[#This Row],[ile podlac]] &lt;0,25000-pogoda[[#This Row],[ile podlac]],pogoda[[#This Row],[stan do godz 20]]-pogoda[[#This Row],[ile podlac]])</f>
        <v>951</v>
      </c>
      <c r="J80" s="1">
        <f>IF(pogoda[[#This Row],[stan do godz 20]]-pogoda[[#This Row],[ile podlac]]&lt;0,25000-pogoda[[#This Row],[stan do godz 20]],0)</f>
        <v>0</v>
      </c>
      <c r="K80" s="1">
        <f>MONTH(pogoda[[#This Row],[data]])</f>
        <v>6</v>
      </c>
      <c r="L80" s="1"/>
      <c r="M80" s="1">
        <f>IF(pogoda[[#This Row],[temperatura_srednia]] &gt; 15,IF(pogoda[[#This Row],[opady]] &lt;= 0.61,1,0),0)</f>
        <v>1</v>
      </c>
      <c r="N80" s="1">
        <f>IF(pogoda[[#This Row],[temperatura_srednia]]&gt;15,IF(pogoda[[#This Row],[opady]] &gt; 0.61,1,0),0)</f>
        <v>0</v>
      </c>
    </row>
    <row r="81" spans="1:14" x14ac:dyDescent="0.25">
      <c r="A81">
        <v>12</v>
      </c>
      <c r="B81">
        <v>3</v>
      </c>
      <c r="C81" s="2">
        <v>42174</v>
      </c>
      <c r="D81">
        <f>700*pogoda[[#This Row],[opady]]</f>
        <v>2100</v>
      </c>
      <c r="E81">
        <f xml:space="preserve"> IF(pogoda[[#This Row],[opady]]=0,ROUNDUP(0.03% *(pogoda[[#This Row],[temperatura_srednia]]^1.5) * F80,0),0)</f>
        <v>0</v>
      </c>
      <c r="F81">
        <f>IF(I80+pogoda[[#This Row],[uzupelnienie]] - pogoda[[#This Row],[ubytek]]&gt;25000,25000,I80+pogoda[[#This Row],[uzupelnienie]]-pogoda[[#This Row],[ubytek]])</f>
        <v>3051</v>
      </c>
      <c r="G81" s="1">
        <f>IF(pogoda[[#This Row],[temperatura_srednia]]&gt;15,IF(pogoda[[#This Row],[opady]]&lt;=0.61,1,0),0)</f>
        <v>0</v>
      </c>
      <c r="H81" s="1">
        <f>IF(pogoda[[#This Row],[podlac?]]=1,IF(pogoda[[#This Row],[temperatura_srednia]]&lt;=30,12000,24000),0)</f>
        <v>0</v>
      </c>
      <c r="I81" s="1">
        <f>IF(pogoda[[#This Row],[stan do godz 20]]-pogoda[[#This Row],[ile podlac]] &lt;0,25000-pogoda[[#This Row],[ile podlac]],pogoda[[#This Row],[stan do godz 20]]-pogoda[[#This Row],[ile podlac]])</f>
        <v>3051</v>
      </c>
      <c r="J81" s="1">
        <f>IF(pogoda[[#This Row],[stan do godz 20]]-pogoda[[#This Row],[ile podlac]]&lt;0,25000-pogoda[[#This Row],[stan do godz 20]],0)</f>
        <v>0</v>
      </c>
      <c r="K81" s="1">
        <f>MONTH(pogoda[[#This Row],[data]])</f>
        <v>6</v>
      </c>
      <c r="L81" s="1"/>
      <c r="M81" s="1">
        <f>IF(pogoda[[#This Row],[temperatura_srednia]] &gt; 15,IF(pogoda[[#This Row],[opady]] &lt;= 0.61,1,0),0)</f>
        <v>0</v>
      </c>
      <c r="N81" s="1">
        <f>IF(pogoda[[#This Row],[temperatura_srednia]]&gt;15,IF(pogoda[[#This Row],[opady]] &gt; 0.61,1,0),0)</f>
        <v>0</v>
      </c>
    </row>
    <row r="82" spans="1:14" x14ac:dyDescent="0.25">
      <c r="A82">
        <v>13</v>
      </c>
      <c r="B82">
        <v>2</v>
      </c>
      <c r="C82" s="2">
        <v>42175</v>
      </c>
      <c r="D82">
        <f>700*pogoda[[#This Row],[opady]]</f>
        <v>1400</v>
      </c>
      <c r="E82">
        <f xml:space="preserve"> IF(pogoda[[#This Row],[opady]]=0,ROUNDUP(0.03% *(pogoda[[#This Row],[temperatura_srednia]]^1.5) * F81,0),0)</f>
        <v>0</v>
      </c>
      <c r="F82">
        <f>IF(I81+pogoda[[#This Row],[uzupelnienie]] - pogoda[[#This Row],[ubytek]]&gt;25000,25000,I81+pogoda[[#This Row],[uzupelnienie]]-pogoda[[#This Row],[ubytek]])</f>
        <v>4451</v>
      </c>
      <c r="G82" s="1">
        <f>IF(pogoda[[#This Row],[temperatura_srednia]]&gt;15,IF(pogoda[[#This Row],[opady]]&lt;=0.61,1,0),0)</f>
        <v>0</v>
      </c>
      <c r="H82" s="1">
        <f>IF(pogoda[[#This Row],[podlac?]]=1,IF(pogoda[[#This Row],[temperatura_srednia]]&lt;=30,12000,24000),0)</f>
        <v>0</v>
      </c>
      <c r="I82" s="1">
        <f>IF(pogoda[[#This Row],[stan do godz 20]]-pogoda[[#This Row],[ile podlac]] &lt;0,25000-pogoda[[#This Row],[ile podlac]],pogoda[[#This Row],[stan do godz 20]]-pogoda[[#This Row],[ile podlac]])</f>
        <v>4451</v>
      </c>
      <c r="J82" s="1">
        <f>IF(pogoda[[#This Row],[stan do godz 20]]-pogoda[[#This Row],[ile podlac]]&lt;0,25000-pogoda[[#This Row],[stan do godz 20]],0)</f>
        <v>0</v>
      </c>
      <c r="K82" s="1">
        <f>MONTH(pogoda[[#This Row],[data]])</f>
        <v>6</v>
      </c>
      <c r="L82" s="1"/>
      <c r="M82" s="1">
        <f>IF(pogoda[[#This Row],[temperatura_srednia]] &gt; 15,IF(pogoda[[#This Row],[opady]] &lt;= 0.61,1,0),0)</f>
        <v>0</v>
      </c>
      <c r="N82" s="1">
        <f>IF(pogoda[[#This Row],[temperatura_srednia]]&gt;15,IF(pogoda[[#This Row],[opady]] &gt; 0.61,1,0),0)</f>
        <v>0</v>
      </c>
    </row>
    <row r="83" spans="1:14" x14ac:dyDescent="0.25">
      <c r="A83">
        <v>12</v>
      </c>
      <c r="B83">
        <v>0</v>
      </c>
      <c r="C83" s="2">
        <v>42176</v>
      </c>
      <c r="D83">
        <f>700*pogoda[[#This Row],[opady]]</f>
        <v>0</v>
      </c>
      <c r="E83">
        <f xml:space="preserve"> IF(pogoda[[#This Row],[opady]]=0,ROUNDUP(0.03% *(pogoda[[#This Row],[temperatura_srednia]]^1.5) * F82,0),0)</f>
        <v>56</v>
      </c>
      <c r="F83">
        <f>IF(I82+pogoda[[#This Row],[uzupelnienie]] - pogoda[[#This Row],[ubytek]]&gt;25000,25000,I82+pogoda[[#This Row],[uzupelnienie]]-pogoda[[#This Row],[ubytek]])</f>
        <v>4395</v>
      </c>
      <c r="G83" s="1">
        <f>IF(pogoda[[#This Row],[temperatura_srednia]]&gt;15,IF(pogoda[[#This Row],[opady]]&lt;=0.61,1,0),0)</f>
        <v>0</v>
      </c>
      <c r="H83" s="1">
        <f>IF(pogoda[[#This Row],[podlac?]]=1,IF(pogoda[[#This Row],[temperatura_srednia]]&lt;=30,12000,24000),0)</f>
        <v>0</v>
      </c>
      <c r="I83" s="1">
        <f>IF(pogoda[[#This Row],[stan do godz 20]]-pogoda[[#This Row],[ile podlac]] &lt;0,25000-pogoda[[#This Row],[ile podlac]],pogoda[[#This Row],[stan do godz 20]]-pogoda[[#This Row],[ile podlac]])</f>
        <v>4395</v>
      </c>
      <c r="J83" s="1">
        <f>IF(pogoda[[#This Row],[stan do godz 20]]-pogoda[[#This Row],[ile podlac]]&lt;0,25000-pogoda[[#This Row],[stan do godz 20]],0)</f>
        <v>0</v>
      </c>
      <c r="K83" s="1">
        <f>MONTH(pogoda[[#This Row],[data]])</f>
        <v>6</v>
      </c>
      <c r="L83" s="1"/>
      <c r="M83" s="1">
        <f>IF(pogoda[[#This Row],[temperatura_srednia]] &gt; 15,IF(pogoda[[#This Row],[opady]] &lt;= 0.61,1,0),0)</f>
        <v>0</v>
      </c>
      <c r="N83" s="1">
        <f>IF(pogoda[[#This Row],[temperatura_srednia]]&gt;15,IF(pogoda[[#This Row],[opady]] &gt; 0.61,1,0),0)</f>
        <v>0</v>
      </c>
    </row>
    <row r="84" spans="1:14" x14ac:dyDescent="0.25">
      <c r="A84">
        <v>12</v>
      </c>
      <c r="B84">
        <v>3</v>
      </c>
      <c r="C84" s="2">
        <v>42177</v>
      </c>
      <c r="D84">
        <f>700*pogoda[[#This Row],[opady]]</f>
        <v>2100</v>
      </c>
      <c r="E84">
        <f xml:space="preserve"> IF(pogoda[[#This Row],[opady]]=0,ROUNDUP(0.03% *(pogoda[[#This Row],[temperatura_srednia]]^1.5) * F83,0),0)</f>
        <v>0</v>
      </c>
      <c r="F84">
        <f>IF(I83+pogoda[[#This Row],[uzupelnienie]] - pogoda[[#This Row],[ubytek]]&gt;25000,25000,I83+pogoda[[#This Row],[uzupelnienie]]-pogoda[[#This Row],[ubytek]])</f>
        <v>6495</v>
      </c>
      <c r="G84" s="1">
        <f>IF(pogoda[[#This Row],[temperatura_srednia]]&gt;15,IF(pogoda[[#This Row],[opady]]&lt;=0.61,1,0),0)</f>
        <v>0</v>
      </c>
      <c r="H84" s="1">
        <f>IF(pogoda[[#This Row],[podlac?]]=1,IF(pogoda[[#This Row],[temperatura_srednia]]&lt;=30,12000,24000),0)</f>
        <v>0</v>
      </c>
      <c r="I84" s="1">
        <f>IF(pogoda[[#This Row],[stan do godz 20]]-pogoda[[#This Row],[ile podlac]] &lt;0,25000-pogoda[[#This Row],[ile podlac]],pogoda[[#This Row],[stan do godz 20]]-pogoda[[#This Row],[ile podlac]])</f>
        <v>6495</v>
      </c>
      <c r="J84" s="1">
        <f>IF(pogoda[[#This Row],[stan do godz 20]]-pogoda[[#This Row],[ile podlac]]&lt;0,25000-pogoda[[#This Row],[stan do godz 20]],0)</f>
        <v>0</v>
      </c>
      <c r="K84" s="1">
        <f>MONTH(pogoda[[#This Row],[data]])</f>
        <v>6</v>
      </c>
      <c r="L84" s="1"/>
      <c r="M84" s="1">
        <f>IF(pogoda[[#This Row],[temperatura_srednia]] &gt; 15,IF(pogoda[[#This Row],[opady]] &lt;= 0.61,1,0),0)</f>
        <v>0</v>
      </c>
      <c r="N84" s="1">
        <f>IF(pogoda[[#This Row],[temperatura_srednia]]&gt;15,IF(pogoda[[#This Row],[opady]] &gt; 0.61,1,0),0)</f>
        <v>0</v>
      </c>
    </row>
    <row r="85" spans="1:14" x14ac:dyDescent="0.25">
      <c r="A85">
        <v>13</v>
      </c>
      <c r="B85">
        <v>3</v>
      </c>
      <c r="C85" s="2">
        <v>42178</v>
      </c>
      <c r="D85">
        <f>700*pogoda[[#This Row],[opady]]</f>
        <v>2100</v>
      </c>
      <c r="E85">
        <f xml:space="preserve"> IF(pogoda[[#This Row],[opady]]=0,ROUNDUP(0.03% *(pogoda[[#This Row],[temperatura_srednia]]^1.5) * F84,0),0)</f>
        <v>0</v>
      </c>
      <c r="F85">
        <f>IF(I84+pogoda[[#This Row],[uzupelnienie]] - pogoda[[#This Row],[ubytek]]&gt;25000,25000,I84+pogoda[[#This Row],[uzupelnienie]]-pogoda[[#This Row],[ubytek]])</f>
        <v>8595</v>
      </c>
      <c r="G85" s="1">
        <f>IF(pogoda[[#This Row],[temperatura_srednia]]&gt;15,IF(pogoda[[#This Row],[opady]]&lt;=0.61,1,0),0)</f>
        <v>0</v>
      </c>
      <c r="H85" s="1">
        <f>IF(pogoda[[#This Row],[podlac?]]=1,IF(pogoda[[#This Row],[temperatura_srednia]]&lt;=30,12000,24000),0)</f>
        <v>0</v>
      </c>
      <c r="I85" s="1">
        <f>IF(pogoda[[#This Row],[stan do godz 20]]-pogoda[[#This Row],[ile podlac]] &lt;0,25000-pogoda[[#This Row],[ile podlac]],pogoda[[#This Row],[stan do godz 20]]-pogoda[[#This Row],[ile podlac]])</f>
        <v>8595</v>
      </c>
      <c r="J85" s="1">
        <f>IF(pogoda[[#This Row],[stan do godz 20]]-pogoda[[#This Row],[ile podlac]]&lt;0,25000-pogoda[[#This Row],[stan do godz 20]],0)</f>
        <v>0</v>
      </c>
      <c r="K85" s="1">
        <f>MONTH(pogoda[[#This Row],[data]])</f>
        <v>6</v>
      </c>
      <c r="L85" s="1"/>
      <c r="M85" s="1">
        <f>IF(pogoda[[#This Row],[temperatura_srednia]] &gt; 15,IF(pogoda[[#This Row],[opady]] &lt;= 0.61,1,0),0)</f>
        <v>0</v>
      </c>
      <c r="N85" s="1">
        <f>IF(pogoda[[#This Row],[temperatura_srednia]]&gt;15,IF(pogoda[[#This Row],[opady]] &gt; 0.61,1,0),0)</f>
        <v>0</v>
      </c>
    </row>
    <row r="86" spans="1:14" x14ac:dyDescent="0.25">
      <c r="A86">
        <v>12</v>
      </c>
      <c r="B86">
        <v>0</v>
      </c>
      <c r="C86" s="2">
        <v>42179</v>
      </c>
      <c r="D86">
        <f>700*pogoda[[#This Row],[opady]]</f>
        <v>0</v>
      </c>
      <c r="E86">
        <f xml:space="preserve"> IF(pogoda[[#This Row],[opady]]=0,ROUNDUP(0.03% *(pogoda[[#This Row],[temperatura_srednia]]^1.5) * F85,0),0)</f>
        <v>108</v>
      </c>
      <c r="F86">
        <f>IF(I85+pogoda[[#This Row],[uzupelnienie]] - pogoda[[#This Row],[ubytek]]&gt;25000,25000,I85+pogoda[[#This Row],[uzupelnienie]]-pogoda[[#This Row],[ubytek]])</f>
        <v>8487</v>
      </c>
      <c r="G86" s="1">
        <f>IF(pogoda[[#This Row],[temperatura_srednia]]&gt;15,IF(pogoda[[#This Row],[opady]]&lt;=0.61,1,0),0)</f>
        <v>0</v>
      </c>
      <c r="H86" s="1">
        <f>IF(pogoda[[#This Row],[podlac?]]=1,IF(pogoda[[#This Row],[temperatura_srednia]]&lt;=30,12000,24000),0)</f>
        <v>0</v>
      </c>
      <c r="I86" s="1">
        <f>IF(pogoda[[#This Row],[stan do godz 20]]-pogoda[[#This Row],[ile podlac]] &lt;0,25000-pogoda[[#This Row],[ile podlac]],pogoda[[#This Row],[stan do godz 20]]-pogoda[[#This Row],[ile podlac]])</f>
        <v>8487</v>
      </c>
      <c r="J86" s="1">
        <f>IF(pogoda[[#This Row],[stan do godz 20]]-pogoda[[#This Row],[ile podlac]]&lt;0,25000-pogoda[[#This Row],[stan do godz 20]],0)</f>
        <v>0</v>
      </c>
      <c r="K86" s="1">
        <f>MONTH(pogoda[[#This Row],[data]])</f>
        <v>6</v>
      </c>
      <c r="L86" s="1"/>
      <c r="M86" s="1">
        <f>IF(pogoda[[#This Row],[temperatura_srednia]] &gt; 15,IF(pogoda[[#This Row],[opady]] &lt;= 0.61,1,0),0)</f>
        <v>0</v>
      </c>
      <c r="N86" s="1">
        <f>IF(pogoda[[#This Row],[temperatura_srednia]]&gt;15,IF(pogoda[[#This Row],[opady]] &gt; 0.61,1,0),0)</f>
        <v>0</v>
      </c>
    </row>
    <row r="87" spans="1:14" x14ac:dyDescent="0.25">
      <c r="A87">
        <v>16</v>
      </c>
      <c r="B87">
        <v>0</v>
      </c>
      <c r="C87" s="2">
        <v>42180</v>
      </c>
      <c r="D87">
        <f>700*pogoda[[#This Row],[opady]]</f>
        <v>0</v>
      </c>
      <c r="E87">
        <f xml:space="preserve"> IF(pogoda[[#This Row],[opady]]=0,ROUNDUP(0.03% *(pogoda[[#This Row],[temperatura_srednia]]^1.5) * F86,0),0)</f>
        <v>163</v>
      </c>
      <c r="F87">
        <f>IF(I86+pogoda[[#This Row],[uzupelnienie]] - pogoda[[#This Row],[ubytek]]&gt;25000,25000,I86+pogoda[[#This Row],[uzupelnienie]]-pogoda[[#This Row],[ubytek]])</f>
        <v>8324</v>
      </c>
      <c r="G87" s="1">
        <f>IF(pogoda[[#This Row],[temperatura_srednia]]&gt;15,IF(pogoda[[#This Row],[opady]]&lt;=0.61,1,0),0)</f>
        <v>1</v>
      </c>
      <c r="H87" s="1">
        <f>IF(pogoda[[#This Row],[podlac?]]=1,IF(pogoda[[#This Row],[temperatura_srednia]]&lt;=30,12000,24000),0)</f>
        <v>12000</v>
      </c>
      <c r="I87" s="1">
        <f>IF(pogoda[[#This Row],[stan do godz 20]]-pogoda[[#This Row],[ile podlac]] &lt;0,25000-pogoda[[#This Row],[ile podlac]],pogoda[[#This Row],[stan do godz 20]]-pogoda[[#This Row],[ile podlac]])</f>
        <v>13000</v>
      </c>
      <c r="J87" s="1">
        <f>IF(pogoda[[#This Row],[stan do godz 20]]-pogoda[[#This Row],[ile podlac]]&lt;0,25000-pogoda[[#This Row],[stan do godz 20]],0)</f>
        <v>16676</v>
      </c>
      <c r="K87" s="1">
        <f>MONTH(pogoda[[#This Row],[data]])</f>
        <v>6</v>
      </c>
      <c r="L87" s="1"/>
      <c r="M87" s="1">
        <f>IF(pogoda[[#This Row],[temperatura_srednia]] &gt; 15,IF(pogoda[[#This Row],[opady]] &lt;= 0.61,1,0),0)</f>
        <v>1</v>
      </c>
      <c r="N87" s="1">
        <f>IF(pogoda[[#This Row],[temperatura_srednia]]&gt;15,IF(pogoda[[#This Row],[opady]] &gt; 0.61,1,0),0)</f>
        <v>0</v>
      </c>
    </row>
    <row r="88" spans="1:14" x14ac:dyDescent="0.25">
      <c r="A88">
        <v>16</v>
      </c>
      <c r="B88">
        <v>7</v>
      </c>
      <c r="C88" s="2">
        <v>42181</v>
      </c>
      <c r="D88">
        <f>700*pogoda[[#This Row],[opady]]</f>
        <v>4900</v>
      </c>
      <c r="E88">
        <f xml:space="preserve"> IF(pogoda[[#This Row],[opady]]=0,ROUNDUP(0.03% *(pogoda[[#This Row],[temperatura_srednia]]^1.5) * F87,0),0)</f>
        <v>0</v>
      </c>
      <c r="F88">
        <f>IF(I87+pogoda[[#This Row],[uzupelnienie]] - pogoda[[#This Row],[ubytek]]&gt;25000,25000,I87+pogoda[[#This Row],[uzupelnienie]]-pogoda[[#This Row],[ubytek]])</f>
        <v>17900</v>
      </c>
      <c r="G88" s="1">
        <f>IF(pogoda[[#This Row],[temperatura_srednia]]&gt;15,IF(pogoda[[#This Row],[opady]]&lt;=0.61,1,0),0)</f>
        <v>0</v>
      </c>
      <c r="H88" s="1">
        <f>IF(pogoda[[#This Row],[podlac?]]=1,IF(pogoda[[#This Row],[temperatura_srednia]]&lt;=30,12000,24000),0)</f>
        <v>0</v>
      </c>
      <c r="I88" s="1">
        <f>IF(pogoda[[#This Row],[stan do godz 20]]-pogoda[[#This Row],[ile podlac]] &lt;0,25000-pogoda[[#This Row],[ile podlac]],pogoda[[#This Row],[stan do godz 20]]-pogoda[[#This Row],[ile podlac]])</f>
        <v>17900</v>
      </c>
      <c r="J88" s="1">
        <f>IF(pogoda[[#This Row],[stan do godz 20]]-pogoda[[#This Row],[ile podlac]]&lt;0,25000-pogoda[[#This Row],[stan do godz 20]],0)</f>
        <v>0</v>
      </c>
      <c r="K88" s="1">
        <f>MONTH(pogoda[[#This Row],[data]])</f>
        <v>6</v>
      </c>
      <c r="L88" s="1"/>
      <c r="M88" s="1">
        <f>IF(pogoda[[#This Row],[temperatura_srednia]] &gt; 15,IF(pogoda[[#This Row],[opady]] &lt;= 0.61,1,0),0)</f>
        <v>0</v>
      </c>
      <c r="N88" s="1">
        <f>IF(pogoda[[#This Row],[temperatura_srednia]]&gt;15,IF(pogoda[[#This Row],[opady]] &gt; 0.61,1,0),0)</f>
        <v>1</v>
      </c>
    </row>
    <row r="89" spans="1:14" x14ac:dyDescent="0.25">
      <c r="A89">
        <v>18</v>
      </c>
      <c r="B89">
        <v>6</v>
      </c>
      <c r="C89" s="2">
        <v>42182</v>
      </c>
      <c r="D89">
        <f>700*pogoda[[#This Row],[opady]]</f>
        <v>4200</v>
      </c>
      <c r="E89">
        <f xml:space="preserve"> IF(pogoda[[#This Row],[opady]]=0,ROUNDUP(0.03% *(pogoda[[#This Row],[temperatura_srednia]]^1.5) * F88,0),0)</f>
        <v>0</v>
      </c>
      <c r="F89">
        <f>IF(I88+pogoda[[#This Row],[uzupelnienie]] - pogoda[[#This Row],[ubytek]]&gt;25000,25000,I88+pogoda[[#This Row],[uzupelnienie]]-pogoda[[#This Row],[ubytek]])</f>
        <v>22100</v>
      </c>
      <c r="G89" s="1">
        <f>IF(pogoda[[#This Row],[temperatura_srednia]]&gt;15,IF(pogoda[[#This Row],[opady]]&lt;=0.61,1,0),0)</f>
        <v>0</v>
      </c>
      <c r="H89" s="1">
        <f>IF(pogoda[[#This Row],[podlac?]]=1,IF(pogoda[[#This Row],[temperatura_srednia]]&lt;=30,12000,24000),0)</f>
        <v>0</v>
      </c>
      <c r="I89" s="1">
        <f>IF(pogoda[[#This Row],[stan do godz 20]]-pogoda[[#This Row],[ile podlac]] &lt;0,25000-pogoda[[#This Row],[ile podlac]],pogoda[[#This Row],[stan do godz 20]]-pogoda[[#This Row],[ile podlac]])</f>
        <v>22100</v>
      </c>
      <c r="J89" s="1">
        <f>IF(pogoda[[#This Row],[stan do godz 20]]-pogoda[[#This Row],[ile podlac]]&lt;0,25000-pogoda[[#This Row],[stan do godz 20]],0)</f>
        <v>0</v>
      </c>
      <c r="K89" s="1">
        <f>MONTH(pogoda[[#This Row],[data]])</f>
        <v>6</v>
      </c>
      <c r="L89" s="1"/>
      <c r="M89" s="1">
        <f>IF(pogoda[[#This Row],[temperatura_srednia]] &gt; 15,IF(pogoda[[#This Row],[opady]] &lt;= 0.61,1,0),0)</f>
        <v>0</v>
      </c>
      <c r="N89" s="1">
        <f>IF(pogoda[[#This Row],[temperatura_srednia]]&gt;15,IF(pogoda[[#This Row],[opady]] &gt; 0.61,1,0),0)</f>
        <v>1</v>
      </c>
    </row>
    <row r="90" spans="1:14" x14ac:dyDescent="0.25">
      <c r="A90">
        <v>16</v>
      </c>
      <c r="B90">
        <v>0</v>
      </c>
      <c r="C90" s="2">
        <v>42183</v>
      </c>
      <c r="D90">
        <f>700*pogoda[[#This Row],[opady]]</f>
        <v>0</v>
      </c>
      <c r="E90">
        <f xml:space="preserve"> IF(pogoda[[#This Row],[opady]]=0,ROUNDUP(0.03% *(pogoda[[#This Row],[temperatura_srednia]]^1.5) * F89,0),0)</f>
        <v>425</v>
      </c>
      <c r="F90">
        <f>IF(I89+pogoda[[#This Row],[uzupelnienie]] - pogoda[[#This Row],[ubytek]]&gt;25000,25000,I89+pogoda[[#This Row],[uzupelnienie]]-pogoda[[#This Row],[ubytek]])</f>
        <v>21675</v>
      </c>
      <c r="G90" s="1">
        <f>IF(pogoda[[#This Row],[temperatura_srednia]]&gt;15,IF(pogoda[[#This Row],[opady]]&lt;=0.61,1,0),0)</f>
        <v>1</v>
      </c>
      <c r="H90" s="1">
        <f>IF(pogoda[[#This Row],[podlac?]]=1,IF(pogoda[[#This Row],[temperatura_srednia]]&lt;=30,12000,24000),0)</f>
        <v>12000</v>
      </c>
      <c r="I90" s="1">
        <f>IF(pogoda[[#This Row],[stan do godz 20]]-pogoda[[#This Row],[ile podlac]] &lt;0,25000-pogoda[[#This Row],[ile podlac]],pogoda[[#This Row],[stan do godz 20]]-pogoda[[#This Row],[ile podlac]])</f>
        <v>9675</v>
      </c>
      <c r="J90" s="1">
        <f>IF(pogoda[[#This Row],[stan do godz 20]]-pogoda[[#This Row],[ile podlac]]&lt;0,25000-pogoda[[#This Row],[stan do godz 20]],0)</f>
        <v>0</v>
      </c>
      <c r="K90" s="1">
        <f>MONTH(pogoda[[#This Row],[data]])</f>
        <v>6</v>
      </c>
      <c r="L90" s="1"/>
      <c r="M90" s="1">
        <f>IF(pogoda[[#This Row],[temperatura_srednia]] &gt; 15,IF(pogoda[[#This Row],[opady]] &lt;= 0.61,1,0),0)</f>
        <v>1</v>
      </c>
      <c r="N90" s="1">
        <f>IF(pogoda[[#This Row],[temperatura_srednia]]&gt;15,IF(pogoda[[#This Row],[opady]] &gt; 0.61,1,0),0)</f>
        <v>0</v>
      </c>
    </row>
    <row r="91" spans="1:14" x14ac:dyDescent="0.25">
      <c r="A91">
        <v>16</v>
      </c>
      <c r="B91">
        <v>0</v>
      </c>
      <c r="C91" s="2">
        <v>42184</v>
      </c>
      <c r="D91">
        <f>700*pogoda[[#This Row],[opady]]</f>
        <v>0</v>
      </c>
      <c r="E91">
        <f xml:space="preserve"> IF(pogoda[[#This Row],[opady]]=0,ROUNDUP(0.03% *(pogoda[[#This Row],[temperatura_srednia]]^1.5) * F90,0),0)</f>
        <v>417</v>
      </c>
      <c r="F91">
        <f>IF(I90+pogoda[[#This Row],[uzupelnienie]] - pogoda[[#This Row],[ubytek]]&gt;25000,25000,I90+pogoda[[#This Row],[uzupelnienie]]-pogoda[[#This Row],[ubytek]])</f>
        <v>9258</v>
      </c>
      <c r="G91" s="1">
        <f>IF(pogoda[[#This Row],[temperatura_srednia]]&gt;15,IF(pogoda[[#This Row],[opady]]&lt;=0.61,1,0),0)</f>
        <v>1</v>
      </c>
      <c r="H91" s="1">
        <f>IF(pogoda[[#This Row],[podlac?]]=1,IF(pogoda[[#This Row],[temperatura_srednia]]&lt;=30,12000,24000),0)</f>
        <v>12000</v>
      </c>
      <c r="I91" s="1">
        <f>IF(pogoda[[#This Row],[stan do godz 20]]-pogoda[[#This Row],[ile podlac]] &lt;0,25000-pogoda[[#This Row],[ile podlac]],pogoda[[#This Row],[stan do godz 20]]-pogoda[[#This Row],[ile podlac]])</f>
        <v>13000</v>
      </c>
      <c r="J91" s="1">
        <f>IF(pogoda[[#This Row],[stan do godz 20]]-pogoda[[#This Row],[ile podlac]]&lt;0,25000-pogoda[[#This Row],[stan do godz 20]],0)</f>
        <v>15742</v>
      </c>
      <c r="K91" s="1">
        <f>MONTH(pogoda[[#This Row],[data]])</f>
        <v>6</v>
      </c>
      <c r="L91" s="1"/>
      <c r="M91" s="1">
        <f>IF(pogoda[[#This Row],[temperatura_srednia]] &gt; 15,IF(pogoda[[#This Row],[opady]] &lt;= 0.61,1,0),0)</f>
        <v>1</v>
      </c>
      <c r="N91" s="1">
        <f>IF(pogoda[[#This Row],[temperatura_srednia]]&gt;15,IF(pogoda[[#This Row],[opady]] &gt; 0.61,1,0),0)</f>
        <v>0</v>
      </c>
    </row>
    <row r="92" spans="1:14" x14ac:dyDescent="0.25">
      <c r="A92">
        <v>19</v>
      </c>
      <c r="B92">
        <v>0</v>
      </c>
      <c r="C92" s="2">
        <v>42185</v>
      </c>
      <c r="D92">
        <f>700*pogoda[[#This Row],[opady]]</f>
        <v>0</v>
      </c>
      <c r="E92">
        <f xml:space="preserve"> IF(pogoda[[#This Row],[opady]]=0,ROUNDUP(0.03% *(pogoda[[#This Row],[temperatura_srednia]]^1.5) * F91,0),0)</f>
        <v>231</v>
      </c>
      <c r="F92">
        <f>IF(I91+pogoda[[#This Row],[uzupelnienie]] - pogoda[[#This Row],[ubytek]]&gt;25000,25000,I91+pogoda[[#This Row],[uzupelnienie]]-pogoda[[#This Row],[ubytek]])</f>
        <v>12769</v>
      </c>
      <c r="G92" s="1">
        <f>IF(pogoda[[#This Row],[temperatura_srednia]]&gt;15,IF(pogoda[[#This Row],[opady]]&lt;=0.61,1,0),0)</f>
        <v>1</v>
      </c>
      <c r="H92" s="1">
        <f>IF(pogoda[[#This Row],[podlac?]]=1,IF(pogoda[[#This Row],[temperatura_srednia]]&lt;=30,12000,24000),0)</f>
        <v>12000</v>
      </c>
      <c r="I92" s="1">
        <f>IF(pogoda[[#This Row],[stan do godz 20]]-pogoda[[#This Row],[ile podlac]] &lt;0,25000-pogoda[[#This Row],[ile podlac]],pogoda[[#This Row],[stan do godz 20]]-pogoda[[#This Row],[ile podlac]])</f>
        <v>769</v>
      </c>
      <c r="J92" s="1">
        <f>IF(pogoda[[#This Row],[stan do godz 20]]-pogoda[[#This Row],[ile podlac]]&lt;0,25000-pogoda[[#This Row],[stan do godz 20]],0)</f>
        <v>0</v>
      </c>
      <c r="K92" s="1">
        <f>MONTH(pogoda[[#This Row],[data]])</f>
        <v>6</v>
      </c>
      <c r="L92" s="1"/>
      <c r="M92" s="1">
        <f>IF(pogoda[[#This Row],[temperatura_srednia]] &gt; 15,IF(pogoda[[#This Row],[opady]] &lt;= 0.61,1,0),0)</f>
        <v>1</v>
      </c>
      <c r="N92" s="1">
        <f>IF(pogoda[[#This Row],[temperatura_srednia]]&gt;15,IF(pogoda[[#This Row],[opady]] &gt; 0.61,1,0),0)</f>
        <v>0</v>
      </c>
    </row>
    <row r="93" spans="1:14" x14ac:dyDescent="0.25">
      <c r="A93">
        <v>18</v>
      </c>
      <c r="B93">
        <v>0</v>
      </c>
      <c r="C93" s="2">
        <v>42186</v>
      </c>
      <c r="D93">
        <f>700*pogoda[[#This Row],[opady]]</f>
        <v>0</v>
      </c>
      <c r="E93">
        <f xml:space="preserve"> IF(pogoda[[#This Row],[opady]]=0,ROUNDUP(0.03% *(pogoda[[#This Row],[temperatura_srednia]]^1.5) * F92,0),0)</f>
        <v>293</v>
      </c>
      <c r="F93">
        <f>IF(I92+pogoda[[#This Row],[uzupelnienie]] - pogoda[[#This Row],[ubytek]]&gt;25000,25000,I92+pogoda[[#This Row],[uzupelnienie]]-pogoda[[#This Row],[ubytek]])</f>
        <v>476</v>
      </c>
      <c r="G93" s="1">
        <f>IF(pogoda[[#This Row],[temperatura_srednia]]&gt;15,IF(pogoda[[#This Row],[opady]]&lt;=0.61,1,0),0)</f>
        <v>1</v>
      </c>
      <c r="H93" s="1">
        <f>IF(pogoda[[#This Row],[podlac?]]=1,IF(pogoda[[#This Row],[temperatura_srednia]]&lt;=30,12000,24000),0)</f>
        <v>12000</v>
      </c>
      <c r="I93" s="1">
        <f>IF(pogoda[[#This Row],[stan do godz 20]]-pogoda[[#This Row],[ile podlac]] &lt;0,25000-pogoda[[#This Row],[ile podlac]],pogoda[[#This Row],[stan do godz 20]]-pogoda[[#This Row],[ile podlac]])</f>
        <v>13000</v>
      </c>
      <c r="J93" s="1">
        <f>IF(pogoda[[#This Row],[stan do godz 20]]-pogoda[[#This Row],[ile podlac]]&lt;0,25000-pogoda[[#This Row],[stan do godz 20]],0)</f>
        <v>24524</v>
      </c>
      <c r="K93" s="1">
        <f>MONTH(pogoda[[#This Row],[data]])</f>
        <v>7</v>
      </c>
      <c r="L93" s="1"/>
      <c r="M93" s="1">
        <f>IF(pogoda[[#This Row],[temperatura_srednia]] &gt; 15,IF(pogoda[[#This Row],[opady]] &lt;= 0.61,1,0),0)</f>
        <v>1</v>
      </c>
      <c r="N93" s="1">
        <f>IF(pogoda[[#This Row],[temperatura_srednia]]&gt;15,IF(pogoda[[#This Row],[opady]] &gt; 0.61,1,0),0)</f>
        <v>0</v>
      </c>
    </row>
    <row r="94" spans="1:14" x14ac:dyDescent="0.25">
      <c r="A94">
        <v>20</v>
      </c>
      <c r="B94">
        <v>0</v>
      </c>
      <c r="C94" s="2">
        <v>42187</v>
      </c>
      <c r="D94">
        <f>700*pogoda[[#This Row],[opady]]</f>
        <v>0</v>
      </c>
      <c r="E94">
        <f xml:space="preserve"> IF(pogoda[[#This Row],[opady]]=0,ROUNDUP(0.03% *(pogoda[[#This Row],[temperatura_srednia]]^1.5) * F93,0),0)</f>
        <v>13</v>
      </c>
      <c r="F94">
        <f>IF(I93+pogoda[[#This Row],[uzupelnienie]] - pogoda[[#This Row],[ubytek]]&gt;25000,25000,I93+pogoda[[#This Row],[uzupelnienie]]-pogoda[[#This Row],[ubytek]])</f>
        <v>12987</v>
      </c>
      <c r="G94" s="1">
        <f>IF(pogoda[[#This Row],[temperatura_srednia]]&gt;15,IF(pogoda[[#This Row],[opady]]&lt;=0.61,1,0),0)</f>
        <v>1</v>
      </c>
      <c r="H94" s="1">
        <f>IF(pogoda[[#This Row],[podlac?]]=1,IF(pogoda[[#This Row],[temperatura_srednia]]&lt;=30,12000,24000),0)</f>
        <v>12000</v>
      </c>
      <c r="I94" s="1">
        <f>IF(pogoda[[#This Row],[stan do godz 20]]-pogoda[[#This Row],[ile podlac]] &lt;0,25000-pogoda[[#This Row],[ile podlac]],pogoda[[#This Row],[stan do godz 20]]-pogoda[[#This Row],[ile podlac]])</f>
        <v>987</v>
      </c>
      <c r="J94" s="1">
        <f>IF(pogoda[[#This Row],[stan do godz 20]]-pogoda[[#This Row],[ile podlac]]&lt;0,25000-pogoda[[#This Row],[stan do godz 20]],0)</f>
        <v>0</v>
      </c>
      <c r="K94" s="1">
        <f>MONTH(pogoda[[#This Row],[data]])</f>
        <v>7</v>
      </c>
      <c r="L94" s="1"/>
      <c r="M94" s="1">
        <f>IF(pogoda[[#This Row],[temperatura_srednia]] &gt; 15,IF(pogoda[[#This Row],[opady]] &lt;= 0.61,1,0),0)</f>
        <v>1</v>
      </c>
      <c r="N94" s="1">
        <f>IF(pogoda[[#This Row],[temperatura_srednia]]&gt;15,IF(pogoda[[#This Row],[opady]] &gt; 0.61,1,0),0)</f>
        <v>0</v>
      </c>
    </row>
    <row r="95" spans="1:14" x14ac:dyDescent="0.25">
      <c r="A95">
        <v>22</v>
      </c>
      <c r="B95">
        <v>0</v>
      </c>
      <c r="C95" s="2">
        <v>42188</v>
      </c>
      <c r="D95">
        <f>700*pogoda[[#This Row],[opady]]</f>
        <v>0</v>
      </c>
      <c r="E95">
        <f xml:space="preserve"> IF(pogoda[[#This Row],[opady]]=0,ROUNDUP(0.03% *(pogoda[[#This Row],[temperatura_srednia]]^1.5) * F94,0),0)</f>
        <v>403</v>
      </c>
      <c r="F95">
        <f>IF(I94+pogoda[[#This Row],[uzupelnienie]] - pogoda[[#This Row],[ubytek]]&gt;25000,25000,I94+pogoda[[#This Row],[uzupelnienie]]-pogoda[[#This Row],[ubytek]])</f>
        <v>584</v>
      </c>
      <c r="G95" s="1">
        <f>IF(pogoda[[#This Row],[temperatura_srednia]]&gt;15,IF(pogoda[[#This Row],[opady]]&lt;=0.61,1,0),0)</f>
        <v>1</v>
      </c>
      <c r="H95" s="1">
        <f>IF(pogoda[[#This Row],[podlac?]]=1,IF(pogoda[[#This Row],[temperatura_srednia]]&lt;=30,12000,24000),0)</f>
        <v>12000</v>
      </c>
      <c r="I95" s="1">
        <f>IF(pogoda[[#This Row],[stan do godz 20]]-pogoda[[#This Row],[ile podlac]] &lt;0,25000-pogoda[[#This Row],[ile podlac]],pogoda[[#This Row],[stan do godz 20]]-pogoda[[#This Row],[ile podlac]])</f>
        <v>13000</v>
      </c>
      <c r="J95" s="1">
        <f>IF(pogoda[[#This Row],[stan do godz 20]]-pogoda[[#This Row],[ile podlac]]&lt;0,25000-pogoda[[#This Row],[stan do godz 20]],0)</f>
        <v>24416</v>
      </c>
      <c r="K95" s="1">
        <f>MONTH(pogoda[[#This Row],[data]])</f>
        <v>7</v>
      </c>
      <c r="L95" s="1"/>
      <c r="M95" s="1">
        <f>IF(pogoda[[#This Row],[temperatura_srednia]] &gt; 15,IF(pogoda[[#This Row],[opady]] &lt;= 0.61,1,0),0)</f>
        <v>1</v>
      </c>
      <c r="N95" s="1">
        <f>IF(pogoda[[#This Row],[temperatura_srednia]]&gt;15,IF(pogoda[[#This Row],[opady]] &gt; 0.61,1,0),0)</f>
        <v>0</v>
      </c>
    </row>
    <row r="96" spans="1:14" x14ac:dyDescent="0.25">
      <c r="A96">
        <v>25</v>
      </c>
      <c r="B96">
        <v>0</v>
      </c>
      <c r="C96" s="2">
        <v>42189</v>
      </c>
      <c r="D96">
        <f>700*pogoda[[#This Row],[opady]]</f>
        <v>0</v>
      </c>
      <c r="E96">
        <f xml:space="preserve"> IF(pogoda[[#This Row],[opady]]=0,ROUNDUP(0.03% *(pogoda[[#This Row],[temperatura_srednia]]^1.5) * F95,0),0)</f>
        <v>22</v>
      </c>
      <c r="F96">
        <f>IF(I95+pogoda[[#This Row],[uzupelnienie]] - pogoda[[#This Row],[ubytek]]&gt;25000,25000,I95+pogoda[[#This Row],[uzupelnienie]]-pogoda[[#This Row],[ubytek]])</f>
        <v>12978</v>
      </c>
      <c r="G96" s="1">
        <f>IF(pogoda[[#This Row],[temperatura_srednia]]&gt;15,IF(pogoda[[#This Row],[opady]]&lt;=0.61,1,0),0)</f>
        <v>1</v>
      </c>
      <c r="H96" s="1">
        <f>IF(pogoda[[#This Row],[podlac?]]=1,IF(pogoda[[#This Row],[temperatura_srednia]]&lt;=30,12000,24000),0)</f>
        <v>12000</v>
      </c>
      <c r="I96" s="1">
        <f>IF(pogoda[[#This Row],[stan do godz 20]]-pogoda[[#This Row],[ile podlac]] &lt;0,25000-pogoda[[#This Row],[ile podlac]],pogoda[[#This Row],[stan do godz 20]]-pogoda[[#This Row],[ile podlac]])</f>
        <v>978</v>
      </c>
      <c r="J96" s="1">
        <f>IF(pogoda[[#This Row],[stan do godz 20]]-pogoda[[#This Row],[ile podlac]]&lt;0,25000-pogoda[[#This Row],[stan do godz 20]],0)</f>
        <v>0</v>
      </c>
      <c r="K96" s="1">
        <f>MONTH(pogoda[[#This Row],[data]])</f>
        <v>7</v>
      </c>
      <c r="L96" s="1"/>
      <c r="M96" s="1">
        <f>IF(pogoda[[#This Row],[temperatura_srednia]] &gt; 15,IF(pogoda[[#This Row],[opady]] &lt;= 0.61,1,0),0)</f>
        <v>1</v>
      </c>
      <c r="N96" s="1">
        <f>IF(pogoda[[#This Row],[temperatura_srednia]]&gt;15,IF(pogoda[[#This Row],[opady]] &gt; 0.61,1,0),0)</f>
        <v>0</v>
      </c>
    </row>
    <row r="97" spans="1:14" x14ac:dyDescent="0.25">
      <c r="A97">
        <v>26</v>
      </c>
      <c r="B97">
        <v>0</v>
      </c>
      <c r="C97" s="2">
        <v>42190</v>
      </c>
      <c r="D97">
        <f>700*pogoda[[#This Row],[opady]]</f>
        <v>0</v>
      </c>
      <c r="E97">
        <f xml:space="preserve"> IF(pogoda[[#This Row],[opady]]=0,ROUNDUP(0.03% *(pogoda[[#This Row],[temperatura_srednia]]^1.5) * F96,0),0)</f>
        <v>517</v>
      </c>
      <c r="F97">
        <f>IF(I96+pogoda[[#This Row],[uzupelnienie]] - pogoda[[#This Row],[ubytek]]&gt;25000,25000,I96+pogoda[[#This Row],[uzupelnienie]]-pogoda[[#This Row],[ubytek]])</f>
        <v>461</v>
      </c>
      <c r="G97" s="1">
        <f>IF(pogoda[[#This Row],[temperatura_srednia]]&gt;15,IF(pogoda[[#This Row],[opady]]&lt;=0.61,1,0),0)</f>
        <v>1</v>
      </c>
      <c r="H97" s="1">
        <f>IF(pogoda[[#This Row],[podlac?]]=1,IF(pogoda[[#This Row],[temperatura_srednia]]&lt;=30,12000,24000),0)</f>
        <v>12000</v>
      </c>
      <c r="I97" s="1">
        <f>IF(pogoda[[#This Row],[stan do godz 20]]-pogoda[[#This Row],[ile podlac]] &lt;0,25000-pogoda[[#This Row],[ile podlac]],pogoda[[#This Row],[stan do godz 20]]-pogoda[[#This Row],[ile podlac]])</f>
        <v>13000</v>
      </c>
      <c r="J97" s="1">
        <f>IF(pogoda[[#This Row],[stan do godz 20]]-pogoda[[#This Row],[ile podlac]]&lt;0,25000-pogoda[[#This Row],[stan do godz 20]],0)</f>
        <v>24539</v>
      </c>
      <c r="K97" s="1">
        <f>MONTH(pogoda[[#This Row],[data]])</f>
        <v>7</v>
      </c>
      <c r="L97" s="1"/>
      <c r="M97" s="1">
        <f>IF(pogoda[[#This Row],[temperatura_srednia]] &gt; 15,IF(pogoda[[#This Row],[opady]] &lt;= 0.61,1,0),0)</f>
        <v>1</v>
      </c>
      <c r="N97" s="1">
        <f>IF(pogoda[[#This Row],[temperatura_srednia]]&gt;15,IF(pogoda[[#This Row],[opady]] &gt; 0.61,1,0),0)</f>
        <v>0</v>
      </c>
    </row>
    <row r="98" spans="1:14" x14ac:dyDescent="0.25">
      <c r="A98">
        <v>22</v>
      </c>
      <c r="B98">
        <v>0</v>
      </c>
      <c r="C98" s="2">
        <v>42191</v>
      </c>
      <c r="D98">
        <f>700*pogoda[[#This Row],[opady]]</f>
        <v>0</v>
      </c>
      <c r="E98">
        <f xml:space="preserve"> IF(pogoda[[#This Row],[opady]]=0,ROUNDUP(0.03% *(pogoda[[#This Row],[temperatura_srednia]]^1.5) * F97,0),0)</f>
        <v>15</v>
      </c>
      <c r="F98">
        <f>IF(I97+pogoda[[#This Row],[uzupelnienie]] - pogoda[[#This Row],[ubytek]]&gt;25000,25000,I97+pogoda[[#This Row],[uzupelnienie]]-pogoda[[#This Row],[ubytek]])</f>
        <v>12985</v>
      </c>
      <c r="G98" s="1">
        <f>IF(pogoda[[#This Row],[temperatura_srednia]]&gt;15,IF(pogoda[[#This Row],[opady]]&lt;=0.61,1,0),0)</f>
        <v>1</v>
      </c>
      <c r="H98" s="1">
        <f>IF(pogoda[[#This Row],[podlac?]]=1,IF(pogoda[[#This Row],[temperatura_srednia]]&lt;=30,12000,24000),0)</f>
        <v>12000</v>
      </c>
      <c r="I98" s="1">
        <f>IF(pogoda[[#This Row],[stan do godz 20]]-pogoda[[#This Row],[ile podlac]] &lt;0,25000-pogoda[[#This Row],[ile podlac]],pogoda[[#This Row],[stan do godz 20]]-pogoda[[#This Row],[ile podlac]])</f>
        <v>985</v>
      </c>
      <c r="J98" s="1">
        <f>IF(pogoda[[#This Row],[stan do godz 20]]-pogoda[[#This Row],[ile podlac]]&lt;0,25000-pogoda[[#This Row],[stan do godz 20]],0)</f>
        <v>0</v>
      </c>
      <c r="K98" s="1">
        <f>MONTH(pogoda[[#This Row],[data]])</f>
        <v>7</v>
      </c>
      <c r="L98" s="1"/>
      <c r="M98" s="1">
        <f>IF(pogoda[[#This Row],[temperatura_srednia]] &gt; 15,IF(pogoda[[#This Row],[opady]] &lt;= 0.61,1,0),0)</f>
        <v>1</v>
      </c>
      <c r="N98" s="1">
        <f>IF(pogoda[[#This Row],[temperatura_srednia]]&gt;15,IF(pogoda[[#This Row],[opady]] &gt; 0.61,1,0),0)</f>
        <v>0</v>
      </c>
    </row>
    <row r="99" spans="1:14" x14ac:dyDescent="0.25">
      <c r="A99">
        <v>22</v>
      </c>
      <c r="B99">
        <v>18</v>
      </c>
      <c r="C99" s="2">
        <v>42192</v>
      </c>
      <c r="D99">
        <f>700*pogoda[[#This Row],[opady]]</f>
        <v>12600</v>
      </c>
      <c r="E99">
        <f xml:space="preserve"> IF(pogoda[[#This Row],[opady]]=0,ROUNDUP(0.03% *(pogoda[[#This Row],[temperatura_srednia]]^1.5) * F98,0),0)</f>
        <v>0</v>
      </c>
      <c r="F99">
        <f>IF(I98+pogoda[[#This Row],[uzupelnienie]] - pogoda[[#This Row],[ubytek]]&gt;25000,25000,I98+pogoda[[#This Row],[uzupelnienie]]-pogoda[[#This Row],[ubytek]])</f>
        <v>13585</v>
      </c>
      <c r="G99" s="1">
        <f>IF(pogoda[[#This Row],[temperatura_srednia]]&gt;15,IF(pogoda[[#This Row],[opady]]&lt;=0.61,1,0),0)</f>
        <v>0</v>
      </c>
      <c r="H99" s="1">
        <f>IF(pogoda[[#This Row],[podlac?]]=1,IF(pogoda[[#This Row],[temperatura_srednia]]&lt;=30,12000,24000),0)</f>
        <v>0</v>
      </c>
      <c r="I99" s="1">
        <f>IF(pogoda[[#This Row],[stan do godz 20]]-pogoda[[#This Row],[ile podlac]] &lt;0,25000-pogoda[[#This Row],[ile podlac]],pogoda[[#This Row],[stan do godz 20]]-pogoda[[#This Row],[ile podlac]])</f>
        <v>13585</v>
      </c>
      <c r="J99" s="1">
        <f>IF(pogoda[[#This Row],[stan do godz 20]]-pogoda[[#This Row],[ile podlac]]&lt;0,25000-pogoda[[#This Row],[stan do godz 20]],0)</f>
        <v>0</v>
      </c>
      <c r="K99" s="1">
        <f>MONTH(pogoda[[#This Row],[data]])</f>
        <v>7</v>
      </c>
      <c r="L99" s="1"/>
      <c r="M99" s="1">
        <f>IF(pogoda[[#This Row],[temperatura_srednia]] &gt; 15,IF(pogoda[[#This Row],[opady]] &lt;= 0.61,1,0),0)</f>
        <v>0</v>
      </c>
      <c r="N99" s="1">
        <f>IF(pogoda[[#This Row],[temperatura_srednia]]&gt;15,IF(pogoda[[#This Row],[opady]] &gt; 0.61,1,0),0)</f>
        <v>1</v>
      </c>
    </row>
    <row r="100" spans="1:14" x14ac:dyDescent="0.25">
      <c r="A100">
        <v>20</v>
      </c>
      <c r="B100">
        <v>3</v>
      </c>
      <c r="C100" s="2">
        <v>42193</v>
      </c>
      <c r="D100">
        <f>700*pogoda[[#This Row],[opady]]</f>
        <v>2100</v>
      </c>
      <c r="E100">
        <f xml:space="preserve"> IF(pogoda[[#This Row],[opady]]=0,ROUNDUP(0.03% *(pogoda[[#This Row],[temperatura_srednia]]^1.5) * F99,0),0)</f>
        <v>0</v>
      </c>
      <c r="F100">
        <f>IF(I99+pogoda[[#This Row],[uzupelnienie]] - pogoda[[#This Row],[ubytek]]&gt;25000,25000,I99+pogoda[[#This Row],[uzupelnienie]]-pogoda[[#This Row],[ubytek]])</f>
        <v>15685</v>
      </c>
      <c r="G100" s="1">
        <f>IF(pogoda[[#This Row],[temperatura_srednia]]&gt;15,IF(pogoda[[#This Row],[opady]]&lt;=0.61,1,0),0)</f>
        <v>0</v>
      </c>
      <c r="H100" s="1">
        <f>IF(pogoda[[#This Row],[podlac?]]=1,IF(pogoda[[#This Row],[temperatura_srednia]]&lt;=30,12000,24000),0)</f>
        <v>0</v>
      </c>
      <c r="I100" s="1">
        <f>IF(pogoda[[#This Row],[stan do godz 20]]-pogoda[[#This Row],[ile podlac]] &lt;0,25000-pogoda[[#This Row],[ile podlac]],pogoda[[#This Row],[stan do godz 20]]-pogoda[[#This Row],[ile podlac]])</f>
        <v>15685</v>
      </c>
      <c r="J100" s="1">
        <f>IF(pogoda[[#This Row],[stan do godz 20]]-pogoda[[#This Row],[ile podlac]]&lt;0,25000-pogoda[[#This Row],[stan do godz 20]],0)</f>
        <v>0</v>
      </c>
      <c r="K100" s="1">
        <f>MONTH(pogoda[[#This Row],[data]])</f>
        <v>7</v>
      </c>
      <c r="L100" s="1"/>
      <c r="M100" s="1">
        <f>IF(pogoda[[#This Row],[temperatura_srednia]] &gt; 15,IF(pogoda[[#This Row],[opady]] &lt;= 0.61,1,0),0)</f>
        <v>0</v>
      </c>
      <c r="N100" s="1">
        <f>IF(pogoda[[#This Row],[temperatura_srednia]]&gt;15,IF(pogoda[[#This Row],[opady]] &gt; 0.61,1,0),0)</f>
        <v>1</v>
      </c>
    </row>
    <row r="101" spans="1:14" x14ac:dyDescent="0.25">
      <c r="A101">
        <v>16</v>
      </c>
      <c r="B101">
        <v>0.2</v>
      </c>
      <c r="C101" s="2">
        <v>42194</v>
      </c>
      <c r="D101">
        <f>700*pogoda[[#This Row],[opady]]</f>
        <v>140</v>
      </c>
      <c r="E101">
        <f xml:space="preserve"> IF(pogoda[[#This Row],[opady]]=0,ROUNDUP(0.03% *(pogoda[[#This Row],[temperatura_srednia]]^1.5) * F100,0),0)</f>
        <v>0</v>
      </c>
      <c r="F101">
        <f>IF(I100+pogoda[[#This Row],[uzupelnienie]] - pogoda[[#This Row],[ubytek]]&gt;25000,25000,I100+pogoda[[#This Row],[uzupelnienie]]-pogoda[[#This Row],[ubytek]])</f>
        <v>15825</v>
      </c>
      <c r="G101" s="1">
        <f>IF(pogoda[[#This Row],[temperatura_srednia]]&gt;15,IF(pogoda[[#This Row],[opady]]&lt;=0.61,1,0),0)</f>
        <v>1</v>
      </c>
      <c r="H101" s="1">
        <f>IF(pogoda[[#This Row],[podlac?]]=1,IF(pogoda[[#This Row],[temperatura_srednia]]&lt;=30,12000,24000),0)</f>
        <v>12000</v>
      </c>
      <c r="I101" s="1">
        <f>IF(pogoda[[#This Row],[stan do godz 20]]-pogoda[[#This Row],[ile podlac]] &lt;0,25000-pogoda[[#This Row],[ile podlac]],pogoda[[#This Row],[stan do godz 20]]-pogoda[[#This Row],[ile podlac]])</f>
        <v>3825</v>
      </c>
      <c r="J101" s="1">
        <f>IF(pogoda[[#This Row],[stan do godz 20]]-pogoda[[#This Row],[ile podlac]]&lt;0,25000-pogoda[[#This Row],[stan do godz 20]],0)</f>
        <v>0</v>
      </c>
      <c r="K101" s="1">
        <f>MONTH(pogoda[[#This Row],[data]])</f>
        <v>7</v>
      </c>
      <c r="L101" s="1"/>
      <c r="M101" s="1">
        <f>IF(pogoda[[#This Row],[temperatura_srednia]] &gt; 15,IF(pogoda[[#This Row],[opady]] &lt;= 0.61,1,0),0)</f>
        <v>1</v>
      </c>
      <c r="N101" s="1">
        <f>IF(pogoda[[#This Row],[temperatura_srednia]]&gt;15,IF(pogoda[[#This Row],[opady]] &gt; 0.61,1,0),0)</f>
        <v>0</v>
      </c>
    </row>
    <row r="102" spans="1:14" x14ac:dyDescent="0.25">
      <c r="A102">
        <v>13</v>
      </c>
      <c r="B102">
        <v>12.2</v>
      </c>
      <c r="C102" s="2">
        <v>42195</v>
      </c>
      <c r="D102">
        <f>700*pogoda[[#This Row],[opady]]</f>
        <v>8540</v>
      </c>
      <c r="E102">
        <f xml:space="preserve"> IF(pogoda[[#This Row],[opady]]=0,ROUNDUP(0.03% *(pogoda[[#This Row],[temperatura_srednia]]^1.5) * F101,0),0)</f>
        <v>0</v>
      </c>
      <c r="F102">
        <f>IF(I101+pogoda[[#This Row],[uzupelnienie]] - pogoda[[#This Row],[ubytek]]&gt;25000,25000,I101+pogoda[[#This Row],[uzupelnienie]]-pogoda[[#This Row],[ubytek]])</f>
        <v>12365</v>
      </c>
      <c r="G102" s="1">
        <f>IF(pogoda[[#This Row],[temperatura_srednia]]&gt;15,IF(pogoda[[#This Row],[opady]]&lt;=0.61,1,0),0)</f>
        <v>0</v>
      </c>
      <c r="H102" s="1">
        <f>IF(pogoda[[#This Row],[podlac?]]=1,IF(pogoda[[#This Row],[temperatura_srednia]]&lt;=30,12000,24000),0)</f>
        <v>0</v>
      </c>
      <c r="I102" s="1">
        <f>IF(pogoda[[#This Row],[stan do godz 20]]-pogoda[[#This Row],[ile podlac]] &lt;0,25000-pogoda[[#This Row],[ile podlac]],pogoda[[#This Row],[stan do godz 20]]-pogoda[[#This Row],[ile podlac]])</f>
        <v>12365</v>
      </c>
      <c r="J102" s="1">
        <f>IF(pogoda[[#This Row],[stan do godz 20]]-pogoda[[#This Row],[ile podlac]]&lt;0,25000-pogoda[[#This Row],[stan do godz 20]],0)</f>
        <v>0</v>
      </c>
      <c r="K102" s="1">
        <f>MONTH(pogoda[[#This Row],[data]])</f>
        <v>7</v>
      </c>
      <c r="L102" s="1"/>
      <c r="M102" s="1">
        <f>IF(pogoda[[#This Row],[temperatura_srednia]] &gt; 15,IF(pogoda[[#This Row],[opady]] &lt;= 0.61,1,0),0)</f>
        <v>0</v>
      </c>
      <c r="N102" s="1">
        <f>IF(pogoda[[#This Row],[temperatura_srednia]]&gt;15,IF(pogoda[[#This Row],[opady]] &gt; 0.61,1,0),0)</f>
        <v>0</v>
      </c>
    </row>
    <row r="103" spans="1:14" x14ac:dyDescent="0.25">
      <c r="A103">
        <v>16</v>
      </c>
      <c r="B103">
        <v>0</v>
      </c>
      <c r="C103" s="2">
        <v>42196</v>
      </c>
      <c r="D103">
        <f>700*pogoda[[#This Row],[opady]]</f>
        <v>0</v>
      </c>
      <c r="E103">
        <f xml:space="preserve"> IF(pogoda[[#This Row],[opady]]=0,ROUNDUP(0.03% *(pogoda[[#This Row],[temperatura_srednia]]^1.5) * F102,0),0)</f>
        <v>238</v>
      </c>
      <c r="F103">
        <f>IF(I102+pogoda[[#This Row],[uzupelnienie]] - pogoda[[#This Row],[ubytek]]&gt;25000,25000,I102+pogoda[[#This Row],[uzupelnienie]]-pogoda[[#This Row],[ubytek]])</f>
        <v>12127</v>
      </c>
      <c r="G103" s="1">
        <f>IF(pogoda[[#This Row],[temperatura_srednia]]&gt;15,IF(pogoda[[#This Row],[opady]]&lt;=0.61,1,0),0)</f>
        <v>1</v>
      </c>
      <c r="H103" s="1">
        <f>IF(pogoda[[#This Row],[podlac?]]=1,IF(pogoda[[#This Row],[temperatura_srednia]]&lt;=30,12000,24000),0)</f>
        <v>12000</v>
      </c>
      <c r="I103" s="1">
        <f>IF(pogoda[[#This Row],[stan do godz 20]]-pogoda[[#This Row],[ile podlac]] &lt;0,25000-pogoda[[#This Row],[ile podlac]],pogoda[[#This Row],[stan do godz 20]]-pogoda[[#This Row],[ile podlac]])</f>
        <v>127</v>
      </c>
      <c r="J103" s="1">
        <f>IF(pogoda[[#This Row],[stan do godz 20]]-pogoda[[#This Row],[ile podlac]]&lt;0,25000-pogoda[[#This Row],[stan do godz 20]],0)</f>
        <v>0</v>
      </c>
      <c r="K103" s="1">
        <f>MONTH(pogoda[[#This Row],[data]])</f>
        <v>7</v>
      </c>
      <c r="L103" s="1"/>
      <c r="M103" s="1">
        <f>IF(pogoda[[#This Row],[temperatura_srednia]] &gt; 15,IF(pogoda[[#This Row],[opady]] &lt;= 0.61,1,0),0)</f>
        <v>1</v>
      </c>
      <c r="N103" s="1">
        <f>IF(pogoda[[#This Row],[temperatura_srednia]]&gt;15,IF(pogoda[[#This Row],[opady]] &gt; 0.61,1,0),0)</f>
        <v>0</v>
      </c>
    </row>
    <row r="104" spans="1:14" x14ac:dyDescent="0.25">
      <c r="A104">
        <v>18</v>
      </c>
      <c r="B104">
        <v>2</v>
      </c>
      <c r="C104" s="2">
        <v>42197</v>
      </c>
      <c r="D104">
        <f>700*pogoda[[#This Row],[opady]]</f>
        <v>1400</v>
      </c>
      <c r="E104">
        <f xml:space="preserve"> IF(pogoda[[#This Row],[opady]]=0,ROUNDUP(0.03% *(pogoda[[#This Row],[temperatura_srednia]]^1.5) * F103,0),0)</f>
        <v>0</v>
      </c>
      <c r="F104">
        <f>IF(I103+pogoda[[#This Row],[uzupelnienie]] - pogoda[[#This Row],[ubytek]]&gt;25000,25000,I103+pogoda[[#This Row],[uzupelnienie]]-pogoda[[#This Row],[ubytek]])</f>
        <v>1527</v>
      </c>
      <c r="G104" s="1">
        <f>IF(pogoda[[#This Row],[temperatura_srednia]]&gt;15,IF(pogoda[[#This Row],[opady]]&lt;=0.61,1,0),0)</f>
        <v>0</v>
      </c>
      <c r="H104" s="1">
        <f>IF(pogoda[[#This Row],[podlac?]]=1,IF(pogoda[[#This Row],[temperatura_srednia]]&lt;=30,12000,24000),0)</f>
        <v>0</v>
      </c>
      <c r="I104" s="1">
        <f>IF(pogoda[[#This Row],[stan do godz 20]]-pogoda[[#This Row],[ile podlac]] &lt;0,25000-pogoda[[#This Row],[ile podlac]],pogoda[[#This Row],[stan do godz 20]]-pogoda[[#This Row],[ile podlac]])</f>
        <v>1527</v>
      </c>
      <c r="J104" s="1">
        <f>IF(pogoda[[#This Row],[stan do godz 20]]-pogoda[[#This Row],[ile podlac]]&lt;0,25000-pogoda[[#This Row],[stan do godz 20]],0)</f>
        <v>0</v>
      </c>
      <c r="K104" s="1">
        <f>MONTH(pogoda[[#This Row],[data]])</f>
        <v>7</v>
      </c>
      <c r="L104" s="1"/>
      <c r="M104" s="1">
        <f>IF(pogoda[[#This Row],[temperatura_srednia]] &gt; 15,IF(pogoda[[#This Row],[opady]] &lt;= 0.61,1,0),0)</f>
        <v>0</v>
      </c>
      <c r="N104" s="1">
        <f>IF(pogoda[[#This Row],[temperatura_srednia]]&gt;15,IF(pogoda[[#This Row],[opady]] &gt; 0.61,1,0),0)</f>
        <v>1</v>
      </c>
    </row>
    <row r="105" spans="1:14" x14ac:dyDescent="0.25">
      <c r="A105">
        <v>18</v>
      </c>
      <c r="B105">
        <v>12</v>
      </c>
      <c r="C105" s="2">
        <v>42198</v>
      </c>
      <c r="D105">
        <f>700*pogoda[[#This Row],[opady]]</f>
        <v>8400</v>
      </c>
      <c r="E105">
        <f xml:space="preserve"> IF(pogoda[[#This Row],[opady]]=0,ROUNDUP(0.03% *(pogoda[[#This Row],[temperatura_srednia]]^1.5) * F104,0),0)</f>
        <v>0</v>
      </c>
      <c r="F105">
        <f>IF(I104+pogoda[[#This Row],[uzupelnienie]] - pogoda[[#This Row],[ubytek]]&gt;25000,25000,I104+pogoda[[#This Row],[uzupelnienie]]-pogoda[[#This Row],[ubytek]])</f>
        <v>9927</v>
      </c>
      <c r="G105" s="1">
        <f>IF(pogoda[[#This Row],[temperatura_srednia]]&gt;15,IF(pogoda[[#This Row],[opady]]&lt;=0.61,1,0),0)</f>
        <v>0</v>
      </c>
      <c r="H105" s="1">
        <f>IF(pogoda[[#This Row],[podlac?]]=1,IF(pogoda[[#This Row],[temperatura_srednia]]&lt;=30,12000,24000),0)</f>
        <v>0</v>
      </c>
      <c r="I105" s="1">
        <f>IF(pogoda[[#This Row],[stan do godz 20]]-pogoda[[#This Row],[ile podlac]] &lt;0,25000-pogoda[[#This Row],[ile podlac]],pogoda[[#This Row],[stan do godz 20]]-pogoda[[#This Row],[ile podlac]])</f>
        <v>9927</v>
      </c>
      <c r="J105" s="1">
        <f>IF(pogoda[[#This Row],[stan do godz 20]]-pogoda[[#This Row],[ile podlac]]&lt;0,25000-pogoda[[#This Row],[stan do godz 20]],0)</f>
        <v>0</v>
      </c>
      <c r="K105" s="1">
        <f>MONTH(pogoda[[#This Row],[data]])</f>
        <v>7</v>
      </c>
      <c r="L105" s="1"/>
      <c r="M105" s="1">
        <f>IF(pogoda[[#This Row],[temperatura_srednia]] &gt; 15,IF(pogoda[[#This Row],[opady]] &lt;= 0.61,1,0),0)</f>
        <v>0</v>
      </c>
      <c r="N105" s="1">
        <f>IF(pogoda[[#This Row],[temperatura_srednia]]&gt;15,IF(pogoda[[#This Row],[opady]] &gt; 0.61,1,0),0)</f>
        <v>1</v>
      </c>
    </row>
    <row r="106" spans="1:14" x14ac:dyDescent="0.25">
      <c r="A106">
        <v>18</v>
      </c>
      <c r="B106">
        <v>0</v>
      </c>
      <c r="C106" s="2">
        <v>42199</v>
      </c>
      <c r="D106">
        <f>700*pogoda[[#This Row],[opady]]</f>
        <v>0</v>
      </c>
      <c r="E106">
        <f xml:space="preserve"> IF(pogoda[[#This Row],[opady]]=0,ROUNDUP(0.03% *(pogoda[[#This Row],[temperatura_srednia]]^1.5) * F105,0),0)</f>
        <v>228</v>
      </c>
      <c r="F106">
        <f>IF(I105+pogoda[[#This Row],[uzupelnienie]] - pogoda[[#This Row],[ubytek]]&gt;25000,25000,I105+pogoda[[#This Row],[uzupelnienie]]-pogoda[[#This Row],[ubytek]])</f>
        <v>9699</v>
      </c>
      <c r="G106" s="1">
        <f>IF(pogoda[[#This Row],[temperatura_srednia]]&gt;15,IF(pogoda[[#This Row],[opady]]&lt;=0.61,1,0),0)</f>
        <v>1</v>
      </c>
      <c r="H106" s="1">
        <f>IF(pogoda[[#This Row],[podlac?]]=1,IF(pogoda[[#This Row],[temperatura_srednia]]&lt;=30,12000,24000),0)</f>
        <v>12000</v>
      </c>
      <c r="I106" s="1">
        <f>IF(pogoda[[#This Row],[stan do godz 20]]-pogoda[[#This Row],[ile podlac]] &lt;0,25000-pogoda[[#This Row],[ile podlac]],pogoda[[#This Row],[stan do godz 20]]-pogoda[[#This Row],[ile podlac]])</f>
        <v>13000</v>
      </c>
      <c r="J106" s="1">
        <f>IF(pogoda[[#This Row],[stan do godz 20]]-pogoda[[#This Row],[ile podlac]]&lt;0,25000-pogoda[[#This Row],[stan do godz 20]],0)</f>
        <v>15301</v>
      </c>
      <c r="K106" s="1">
        <f>MONTH(pogoda[[#This Row],[data]])</f>
        <v>7</v>
      </c>
      <c r="L106" s="1"/>
      <c r="M106" s="1">
        <f>IF(pogoda[[#This Row],[temperatura_srednia]] &gt; 15,IF(pogoda[[#This Row],[opady]] &lt;= 0.61,1,0),0)</f>
        <v>1</v>
      </c>
      <c r="N106" s="1">
        <f>IF(pogoda[[#This Row],[temperatura_srednia]]&gt;15,IF(pogoda[[#This Row],[opady]] &gt; 0.61,1,0),0)</f>
        <v>0</v>
      </c>
    </row>
    <row r="107" spans="1:14" x14ac:dyDescent="0.25">
      <c r="A107">
        <v>18</v>
      </c>
      <c r="B107">
        <v>0</v>
      </c>
      <c r="C107" s="2">
        <v>42200</v>
      </c>
      <c r="D107">
        <f>700*pogoda[[#This Row],[opady]]</f>
        <v>0</v>
      </c>
      <c r="E107">
        <f xml:space="preserve"> IF(pogoda[[#This Row],[opady]]=0,ROUNDUP(0.03% *(pogoda[[#This Row],[temperatura_srednia]]^1.5) * F106,0),0)</f>
        <v>223</v>
      </c>
      <c r="F107">
        <f>IF(I106+pogoda[[#This Row],[uzupelnienie]] - pogoda[[#This Row],[ubytek]]&gt;25000,25000,I106+pogoda[[#This Row],[uzupelnienie]]-pogoda[[#This Row],[ubytek]])</f>
        <v>12777</v>
      </c>
      <c r="G107" s="1">
        <f>IF(pogoda[[#This Row],[temperatura_srednia]]&gt;15,IF(pogoda[[#This Row],[opady]]&lt;=0.61,1,0),0)</f>
        <v>1</v>
      </c>
      <c r="H107" s="1">
        <f>IF(pogoda[[#This Row],[podlac?]]=1,IF(pogoda[[#This Row],[temperatura_srednia]]&lt;=30,12000,24000),0)</f>
        <v>12000</v>
      </c>
      <c r="I107" s="1">
        <f>IF(pogoda[[#This Row],[stan do godz 20]]-pogoda[[#This Row],[ile podlac]] &lt;0,25000-pogoda[[#This Row],[ile podlac]],pogoda[[#This Row],[stan do godz 20]]-pogoda[[#This Row],[ile podlac]])</f>
        <v>777</v>
      </c>
      <c r="J107" s="1">
        <f>IF(pogoda[[#This Row],[stan do godz 20]]-pogoda[[#This Row],[ile podlac]]&lt;0,25000-pogoda[[#This Row],[stan do godz 20]],0)</f>
        <v>0</v>
      </c>
      <c r="K107" s="1">
        <f>MONTH(pogoda[[#This Row],[data]])</f>
        <v>7</v>
      </c>
      <c r="L107" s="1"/>
      <c r="M107" s="1">
        <f>IF(pogoda[[#This Row],[temperatura_srednia]] &gt; 15,IF(pogoda[[#This Row],[opady]] &lt;= 0.61,1,0),0)</f>
        <v>1</v>
      </c>
      <c r="N107" s="1">
        <f>IF(pogoda[[#This Row],[temperatura_srednia]]&gt;15,IF(pogoda[[#This Row],[opady]] &gt; 0.61,1,0),0)</f>
        <v>0</v>
      </c>
    </row>
    <row r="108" spans="1:14" x14ac:dyDescent="0.25">
      <c r="A108">
        <v>16</v>
      </c>
      <c r="B108">
        <v>0</v>
      </c>
      <c r="C108" s="2">
        <v>42201</v>
      </c>
      <c r="D108">
        <f>700*pogoda[[#This Row],[opady]]</f>
        <v>0</v>
      </c>
      <c r="E108">
        <f xml:space="preserve"> IF(pogoda[[#This Row],[opady]]=0,ROUNDUP(0.03% *(pogoda[[#This Row],[temperatura_srednia]]^1.5) * F107,0),0)</f>
        <v>246</v>
      </c>
      <c r="F108">
        <f>IF(I107+pogoda[[#This Row],[uzupelnienie]] - pogoda[[#This Row],[ubytek]]&gt;25000,25000,I107+pogoda[[#This Row],[uzupelnienie]]-pogoda[[#This Row],[ubytek]])</f>
        <v>531</v>
      </c>
      <c r="G108" s="1">
        <f>IF(pogoda[[#This Row],[temperatura_srednia]]&gt;15,IF(pogoda[[#This Row],[opady]]&lt;=0.61,1,0),0)</f>
        <v>1</v>
      </c>
      <c r="H108" s="1">
        <f>IF(pogoda[[#This Row],[podlac?]]=1,IF(pogoda[[#This Row],[temperatura_srednia]]&lt;=30,12000,24000),0)</f>
        <v>12000</v>
      </c>
      <c r="I108" s="1">
        <f>IF(pogoda[[#This Row],[stan do godz 20]]-pogoda[[#This Row],[ile podlac]] &lt;0,25000-pogoda[[#This Row],[ile podlac]],pogoda[[#This Row],[stan do godz 20]]-pogoda[[#This Row],[ile podlac]])</f>
        <v>13000</v>
      </c>
      <c r="J108" s="1">
        <f>IF(pogoda[[#This Row],[stan do godz 20]]-pogoda[[#This Row],[ile podlac]]&lt;0,25000-pogoda[[#This Row],[stan do godz 20]],0)</f>
        <v>24469</v>
      </c>
      <c r="K108" s="1">
        <f>MONTH(pogoda[[#This Row],[data]])</f>
        <v>7</v>
      </c>
      <c r="L108" s="1"/>
      <c r="M108" s="1">
        <f>IF(pogoda[[#This Row],[temperatura_srednia]] &gt; 15,IF(pogoda[[#This Row],[opady]] &lt;= 0.61,1,0),0)</f>
        <v>1</v>
      </c>
      <c r="N108" s="1">
        <f>IF(pogoda[[#This Row],[temperatura_srednia]]&gt;15,IF(pogoda[[#This Row],[opady]] &gt; 0.61,1,0),0)</f>
        <v>0</v>
      </c>
    </row>
    <row r="109" spans="1:14" x14ac:dyDescent="0.25">
      <c r="A109">
        <v>21</v>
      </c>
      <c r="B109">
        <v>0</v>
      </c>
      <c r="C109" s="2">
        <v>42202</v>
      </c>
      <c r="D109">
        <f>700*pogoda[[#This Row],[opady]]</f>
        <v>0</v>
      </c>
      <c r="E109">
        <f xml:space="preserve"> IF(pogoda[[#This Row],[opady]]=0,ROUNDUP(0.03% *(pogoda[[#This Row],[temperatura_srednia]]^1.5) * F108,0),0)</f>
        <v>16</v>
      </c>
      <c r="F109">
        <f>IF(I108+pogoda[[#This Row],[uzupelnienie]] - pogoda[[#This Row],[ubytek]]&gt;25000,25000,I108+pogoda[[#This Row],[uzupelnienie]]-pogoda[[#This Row],[ubytek]])</f>
        <v>12984</v>
      </c>
      <c r="G109" s="1">
        <f>IF(pogoda[[#This Row],[temperatura_srednia]]&gt;15,IF(pogoda[[#This Row],[opady]]&lt;=0.61,1,0),0)</f>
        <v>1</v>
      </c>
      <c r="H109" s="1">
        <f>IF(pogoda[[#This Row],[podlac?]]=1,IF(pogoda[[#This Row],[temperatura_srednia]]&lt;=30,12000,24000),0)</f>
        <v>12000</v>
      </c>
      <c r="I109" s="1">
        <f>IF(pogoda[[#This Row],[stan do godz 20]]-pogoda[[#This Row],[ile podlac]] &lt;0,25000-pogoda[[#This Row],[ile podlac]],pogoda[[#This Row],[stan do godz 20]]-pogoda[[#This Row],[ile podlac]])</f>
        <v>984</v>
      </c>
      <c r="J109" s="1">
        <f>IF(pogoda[[#This Row],[stan do godz 20]]-pogoda[[#This Row],[ile podlac]]&lt;0,25000-pogoda[[#This Row],[stan do godz 20]],0)</f>
        <v>0</v>
      </c>
      <c r="K109" s="1">
        <f>MONTH(pogoda[[#This Row],[data]])</f>
        <v>7</v>
      </c>
      <c r="L109" s="1"/>
      <c r="M109" s="1">
        <f>IF(pogoda[[#This Row],[temperatura_srednia]] &gt; 15,IF(pogoda[[#This Row],[opady]] &lt;= 0.61,1,0),0)</f>
        <v>1</v>
      </c>
      <c r="N109" s="1">
        <f>IF(pogoda[[#This Row],[temperatura_srednia]]&gt;15,IF(pogoda[[#This Row],[opady]] &gt; 0.61,1,0),0)</f>
        <v>0</v>
      </c>
    </row>
    <row r="110" spans="1:14" x14ac:dyDescent="0.25">
      <c r="A110">
        <v>26</v>
      </c>
      <c r="B110">
        <v>0</v>
      </c>
      <c r="C110" s="2">
        <v>42203</v>
      </c>
      <c r="D110">
        <f>700*pogoda[[#This Row],[opady]]</f>
        <v>0</v>
      </c>
      <c r="E110">
        <f xml:space="preserve"> IF(pogoda[[#This Row],[opady]]=0,ROUNDUP(0.03% *(pogoda[[#This Row],[temperatura_srednia]]^1.5) * F109,0),0)</f>
        <v>517</v>
      </c>
      <c r="F110">
        <f>IF(I109+pogoda[[#This Row],[uzupelnienie]] - pogoda[[#This Row],[ubytek]]&gt;25000,25000,I109+pogoda[[#This Row],[uzupelnienie]]-pogoda[[#This Row],[ubytek]])</f>
        <v>467</v>
      </c>
      <c r="G110" s="1">
        <f>IF(pogoda[[#This Row],[temperatura_srednia]]&gt;15,IF(pogoda[[#This Row],[opady]]&lt;=0.61,1,0),0)</f>
        <v>1</v>
      </c>
      <c r="H110" s="1">
        <f>IF(pogoda[[#This Row],[podlac?]]=1,IF(pogoda[[#This Row],[temperatura_srednia]]&lt;=30,12000,24000),0)</f>
        <v>12000</v>
      </c>
      <c r="I110" s="1">
        <f>IF(pogoda[[#This Row],[stan do godz 20]]-pogoda[[#This Row],[ile podlac]] &lt;0,25000-pogoda[[#This Row],[ile podlac]],pogoda[[#This Row],[stan do godz 20]]-pogoda[[#This Row],[ile podlac]])</f>
        <v>13000</v>
      </c>
      <c r="J110" s="1">
        <f>IF(pogoda[[#This Row],[stan do godz 20]]-pogoda[[#This Row],[ile podlac]]&lt;0,25000-pogoda[[#This Row],[stan do godz 20]],0)</f>
        <v>24533</v>
      </c>
      <c r="K110" s="1">
        <f>MONTH(pogoda[[#This Row],[data]])</f>
        <v>7</v>
      </c>
      <c r="L110" s="1"/>
      <c r="M110" s="1">
        <f>IF(pogoda[[#This Row],[temperatura_srednia]] &gt; 15,IF(pogoda[[#This Row],[opady]] &lt;= 0.61,1,0),0)</f>
        <v>1</v>
      </c>
      <c r="N110" s="1">
        <f>IF(pogoda[[#This Row],[temperatura_srednia]]&gt;15,IF(pogoda[[#This Row],[opady]] &gt; 0.61,1,0),0)</f>
        <v>0</v>
      </c>
    </row>
    <row r="111" spans="1:14" x14ac:dyDescent="0.25">
      <c r="A111">
        <v>23</v>
      </c>
      <c r="B111">
        <v>18</v>
      </c>
      <c r="C111" s="2">
        <v>42204</v>
      </c>
      <c r="D111">
        <f>700*pogoda[[#This Row],[opady]]</f>
        <v>12600</v>
      </c>
      <c r="E111">
        <f xml:space="preserve"> IF(pogoda[[#This Row],[opady]]=0,ROUNDUP(0.03% *(pogoda[[#This Row],[temperatura_srednia]]^1.5) * F110,0),0)</f>
        <v>0</v>
      </c>
      <c r="F111">
        <f>IF(I110+pogoda[[#This Row],[uzupelnienie]] - pogoda[[#This Row],[ubytek]]&gt;25000,25000,I110+pogoda[[#This Row],[uzupelnienie]]-pogoda[[#This Row],[ubytek]])</f>
        <v>25000</v>
      </c>
      <c r="G111" s="1">
        <f>IF(pogoda[[#This Row],[temperatura_srednia]]&gt;15,IF(pogoda[[#This Row],[opady]]&lt;=0.61,1,0),0)</f>
        <v>0</v>
      </c>
      <c r="H111" s="1">
        <f>IF(pogoda[[#This Row],[podlac?]]=1,IF(pogoda[[#This Row],[temperatura_srednia]]&lt;=30,12000,24000),0)</f>
        <v>0</v>
      </c>
      <c r="I111" s="1">
        <f>IF(pogoda[[#This Row],[stan do godz 20]]-pogoda[[#This Row],[ile podlac]] &lt;0,25000-pogoda[[#This Row],[ile podlac]],pogoda[[#This Row],[stan do godz 20]]-pogoda[[#This Row],[ile podlac]])</f>
        <v>25000</v>
      </c>
      <c r="J111" s="1">
        <f>IF(pogoda[[#This Row],[stan do godz 20]]-pogoda[[#This Row],[ile podlac]]&lt;0,25000-pogoda[[#This Row],[stan do godz 20]],0)</f>
        <v>0</v>
      </c>
      <c r="K111" s="1">
        <f>MONTH(pogoda[[#This Row],[data]])</f>
        <v>7</v>
      </c>
      <c r="L111" s="1"/>
      <c r="M111" s="1">
        <f>IF(pogoda[[#This Row],[temperatura_srednia]] &gt; 15,IF(pogoda[[#This Row],[opady]] &lt;= 0.61,1,0),0)</f>
        <v>0</v>
      </c>
      <c r="N111" s="1">
        <f>IF(pogoda[[#This Row],[temperatura_srednia]]&gt;15,IF(pogoda[[#This Row],[opady]] &gt; 0.61,1,0),0)</f>
        <v>1</v>
      </c>
    </row>
    <row r="112" spans="1:14" x14ac:dyDescent="0.25">
      <c r="A112">
        <v>19</v>
      </c>
      <c r="B112">
        <v>0</v>
      </c>
      <c r="C112" s="2">
        <v>42205</v>
      </c>
      <c r="D112">
        <f>700*pogoda[[#This Row],[opady]]</f>
        <v>0</v>
      </c>
      <c r="E112">
        <f xml:space="preserve"> IF(pogoda[[#This Row],[opady]]=0,ROUNDUP(0.03% *(pogoda[[#This Row],[temperatura_srednia]]^1.5) * F111,0),0)</f>
        <v>622</v>
      </c>
      <c r="F112">
        <f>IF(I111+pogoda[[#This Row],[uzupelnienie]] - pogoda[[#This Row],[ubytek]]&gt;25000,25000,I111+pogoda[[#This Row],[uzupelnienie]]-pogoda[[#This Row],[ubytek]])</f>
        <v>24378</v>
      </c>
      <c r="G112" s="1">
        <f>IF(pogoda[[#This Row],[temperatura_srednia]]&gt;15,IF(pogoda[[#This Row],[opady]]&lt;=0.61,1,0),0)</f>
        <v>1</v>
      </c>
      <c r="H112" s="1">
        <f>IF(pogoda[[#This Row],[podlac?]]=1,IF(pogoda[[#This Row],[temperatura_srednia]]&lt;=30,12000,24000),0)</f>
        <v>12000</v>
      </c>
      <c r="I112" s="1">
        <f>IF(pogoda[[#This Row],[stan do godz 20]]-pogoda[[#This Row],[ile podlac]] &lt;0,25000-pogoda[[#This Row],[ile podlac]],pogoda[[#This Row],[stan do godz 20]]-pogoda[[#This Row],[ile podlac]])</f>
        <v>12378</v>
      </c>
      <c r="J112" s="1">
        <f>IF(pogoda[[#This Row],[stan do godz 20]]-pogoda[[#This Row],[ile podlac]]&lt;0,25000-pogoda[[#This Row],[stan do godz 20]],0)</f>
        <v>0</v>
      </c>
      <c r="K112" s="1">
        <f>MONTH(pogoda[[#This Row],[data]])</f>
        <v>7</v>
      </c>
      <c r="L112" s="1"/>
      <c r="M112" s="1">
        <f>IF(pogoda[[#This Row],[temperatura_srednia]] &gt; 15,IF(pogoda[[#This Row],[opady]] &lt;= 0.61,1,0),0)</f>
        <v>1</v>
      </c>
      <c r="N112" s="1">
        <f>IF(pogoda[[#This Row],[temperatura_srednia]]&gt;15,IF(pogoda[[#This Row],[opady]] &gt; 0.61,1,0),0)</f>
        <v>0</v>
      </c>
    </row>
    <row r="113" spans="1:14" x14ac:dyDescent="0.25">
      <c r="A113">
        <v>20</v>
      </c>
      <c r="B113">
        <v>6</v>
      </c>
      <c r="C113" s="2">
        <v>42206</v>
      </c>
      <c r="D113">
        <f>700*pogoda[[#This Row],[opady]]</f>
        <v>4200</v>
      </c>
      <c r="E113">
        <f xml:space="preserve"> IF(pogoda[[#This Row],[opady]]=0,ROUNDUP(0.03% *(pogoda[[#This Row],[temperatura_srednia]]^1.5) * F112,0),0)</f>
        <v>0</v>
      </c>
      <c r="F113">
        <f>IF(I112+pogoda[[#This Row],[uzupelnienie]] - pogoda[[#This Row],[ubytek]]&gt;25000,25000,I112+pogoda[[#This Row],[uzupelnienie]]-pogoda[[#This Row],[ubytek]])</f>
        <v>16578</v>
      </c>
      <c r="G113" s="1">
        <f>IF(pogoda[[#This Row],[temperatura_srednia]]&gt;15,IF(pogoda[[#This Row],[opady]]&lt;=0.61,1,0),0)</f>
        <v>0</v>
      </c>
      <c r="H113" s="1">
        <f>IF(pogoda[[#This Row],[podlac?]]=1,IF(pogoda[[#This Row],[temperatura_srednia]]&lt;=30,12000,24000),0)</f>
        <v>0</v>
      </c>
      <c r="I113" s="1">
        <f>IF(pogoda[[#This Row],[stan do godz 20]]-pogoda[[#This Row],[ile podlac]] &lt;0,25000-pogoda[[#This Row],[ile podlac]],pogoda[[#This Row],[stan do godz 20]]-pogoda[[#This Row],[ile podlac]])</f>
        <v>16578</v>
      </c>
      <c r="J113" s="1">
        <f>IF(pogoda[[#This Row],[stan do godz 20]]-pogoda[[#This Row],[ile podlac]]&lt;0,25000-pogoda[[#This Row],[stan do godz 20]],0)</f>
        <v>0</v>
      </c>
      <c r="K113" s="1">
        <f>MONTH(pogoda[[#This Row],[data]])</f>
        <v>7</v>
      </c>
      <c r="L113" s="1"/>
      <c r="M113" s="1">
        <f>IF(pogoda[[#This Row],[temperatura_srednia]] &gt; 15,IF(pogoda[[#This Row],[opady]] &lt;= 0.61,1,0),0)</f>
        <v>0</v>
      </c>
      <c r="N113" s="1">
        <f>IF(pogoda[[#This Row],[temperatura_srednia]]&gt;15,IF(pogoda[[#This Row],[opady]] &gt; 0.61,1,0),0)</f>
        <v>1</v>
      </c>
    </row>
    <row r="114" spans="1:14" x14ac:dyDescent="0.25">
      <c r="A114">
        <v>22</v>
      </c>
      <c r="B114">
        <v>0</v>
      </c>
      <c r="C114" s="2">
        <v>42207</v>
      </c>
      <c r="D114">
        <f>700*pogoda[[#This Row],[opady]]</f>
        <v>0</v>
      </c>
      <c r="E114">
        <f xml:space="preserve"> IF(pogoda[[#This Row],[opady]]=0,ROUNDUP(0.03% *(pogoda[[#This Row],[temperatura_srednia]]^1.5) * F113,0),0)</f>
        <v>514</v>
      </c>
      <c r="F114">
        <f>IF(I113+pogoda[[#This Row],[uzupelnienie]] - pogoda[[#This Row],[ubytek]]&gt;25000,25000,I113+pogoda[[#This Row],[uzupelnienie]]-pogoda[[#This Row],[ubytek]])</f>
        <v>16064</v>
      </c>
      <c r="G114" s="1">
        <f>IF(pogoda[[#This Row],[temperatura_srednia]]&gt;15,IF(pogoda[[#This Row],[opady]]&lt;=0.61,1,0),0)</f>
        <v>1</v>
      </c>
      <c r="H114" s="1">
        <f>IF(pogoda[[#This Row],[podlac?]]=1,IF(pogoda[[#This Row],[temperatura_srednia]]&lt;=30,12000,24000),0)</f>
        <v>12000</v>
      </c>
      <c r="I114" s="1">
        <f>IF(pogoda[[#This Row],[stan do godz 20]]-pogoda[[#This Row],[ile podlac]] &lt;0,25000-pogoda[[#This Row],[ile podlac]],pogoda[[#This Row],[stan do godz 20]]-pogoda[[#This Row],[ile podlac]])</f>
        <v>4064</v>
      </c>
      <c r="J114" s="1">
        <f>IF(pogoda[[#This Row],[stan do godz 20]]-pogoda[[#This Row],[ile podlac]]&lt;0,25000-pogoda[[#This Row],[stan do godz 20]],0)</f>
        <v>0</v>
      </c>
      <c r="K114" s="1">
        <f>MONTH(pogoda[[#This Row],[data]])</f>
        <v>7</v>
      </c>
      <c r="L114" s="1"/>
      <c r="M114" s="1">
        <f>IF(pogoda[[#This Row],[temperatura_srednia]] &gt; 15,IF(pogoda[[#This Row],[opady]] &lt;= 0.61,1,0),0)</f>
        <v>1</v>
      </c>
      <c r="N114" s="1">
        <f>IF(pogoda[[#This Row],[temperatura_srednia]]&gt;15,IF(pogoda[[#This Row],[opady]] &gt; 0.61,1,0),0)</f>
        <v>0</v>
      </c>
    </row>
    <row r="115" spans="1:14" x14ac:dyDescent="0.25">
      <c r="A115">
        <v>20</v>
      </c>
      <c r="B115">
        <v>0</v>
      </c>
      <c r="C115" s="2">
        <v>42208</v>
      </c>
      <c r="D115">
        <f>700*pogoda[[#This Row],[opady]]</f>
        <v>0</v>
      </c>
      <c r="E115">
        <f xml:space="preserve"> IF(pogoda[[#This Row],[opady]]=0,ROUNDUP(0.03% *(pogoda[[#This Row],[temperatura_srednia]]^1.5) * F114,0),0)</f>
        <v>432</v>
      </c>
      <c r="F115">
        <f>IF(I114+pogoda[[#This Row],[uzupelnienie]] - pogoda[[#This Row],[ubytek]]&gt;25000,25000,I114+pogoda[[#This Row],[uzupelnienie]]-pogoda[[#This Row],[ubytek]])</f>
        <v>3632</v>
      </c>
      <c r="G115" s="1">
        <f>IF(pogoda[[#This Row],[temperatura_srednia]]&gt;15,IF(pogoda[[#This Row],[opady]]&lt;=0.61,1,0),0)</f>
        <v>1</v>
      </c>
      <c r="H115" s="1">
        <f>IF(pogoda[[#This Row],[podlac?]]=1,IF(pogoda[[#This Row],[temperatura_srednia]]&lt;=30,12000,24000),0)</f>
        <v>12000</v>
      </c>
      <c r="I115" s="1">
        <f>IF(pogoda[[#This Row],[stan do godz 20]]-pogoda[[#This Row],[ile podlac]] &lt;0,25000-pogoda[[#This Row],[ile podlac]],pogoda[[#This Row],[stan do godz 20]]-pogoda[[#This Row],[ile podlac]])</f>
        <v>13000</v>
      </c>
      <c r="J115" s="1">
        <f>IF(pogoda[[#This Row],[stan do godz 20]]-pogoda[[#This Row],[ile podlac]]&lt;0,25000-pogoda[[#This Row],[stan do godz 20]],0)</f>
        <v>21368</v>
      </c>
      <c r="K115" s="1">
        <f>MONTH(pogoda[[#This Row],[data]])</f>
        <v>7</v>
      </c>
      <c r="L115" s="1"/>
      <c r="M115" s="1">
        <f>IF(pogoda[[#This Row],[temperatura_srednia]] &gt; 15,IF(pogoda[[#This Row],[opady]] &lt;= 0.61,1,0),0)</f>
        <v>1</v>
      </c>
      <c r="N115" s="1">
        <f>IF(pogoda[[#This Row],[temperatura_srednia]]&gt;15,IF(pogoda[[#This Row],[opady]] &gt; 0.61,1,0),0)</f>
        <v>0</v>
      </c>
    </row>
    <row r="116" spans="1:14" x14ac:dyDescent="0.25">
      <c r="A116">
        <v>20</v>
      </c>
      <c r="B116">
        <v>0</v>
      </c>
      <c r="C116" s="2">
        <v>42209</v>
      </c>
      <c r="D116">
        <f>700*pogoda[[#This Row],[opady]]</f>
        <v>0</v>
      </c>
      <c r="E116">
        <f xml:space="preserve"> IF(pogoda[[#This Row],[opady]]=0,ROUNDUP(0.03% *(pogoda[[#This Row],[temperatura_srednia]]^1.5) * F115,0),0)</f>
        <v>98</v>
      </c>
      <c r="F116">
        <f>IF(I115+pogoda[[#This Row],[uzupelnienie]] - pogoda[[#This Row],[ubytek]]&gt;25000,25000,I115+pogoda[[#This Row],[uzupelnienie]]-pogoda[[#This Row],[ubytek]])</f>
        <v>12902</v>
      </c>
      <c r="G116" s="1">
        <f>IF(pogoda[[#This Row],[temperatura_srednia]]&gt;15,IF(pogoda[[#This Row],[opady]]&lt;=0.61,1,0),0)</f>
        <v>1</v>
      </c>
      <c r="H116" s="1">
        <f>IF(pogoda[[#This Row],[podlac?]]=1,IF(pogoda[[#This Row],[temperatura_srednia]]&lt;=30,12000,24000),0)</f>
        <v>12000</v>
      </c>
      <c r="I116" s="1">
        <f>IF(pogoda[[#This Row],[stan do godz 20]]-pogoda[[#This Row],[ile podlac]] &lt;0,25000-pogoda[[#This Row],[ile podlac]],pogoda[[#This Row],[stan do godz 20]]-pogoda[[#This Row],[ile podlac]])</f>
        <v>902</v>
      </c>
      <c r="J116" s="1">
        <f>IF(pogoda[[#This Row],[stan do godz 20]]-pogoda[[#This Row],[ile podlac]]&lt;0,25000-pogoda[[#This Row],[stan do godz 20]],0)</f>
        <v>0</v>
      </c>
      <c r="K116" s="1">
        <f>MONTH(pogoda[[#This Row],[data]])</f>
        <v>7</v>
      </c>
      <c r="L116" s="1"/>
      <c r="M116" s="1">
        <f>IF(pogoda[[#This Row],[temperatura_srednia]] &gt; 15,IF(pogoda[[#This Row],[opady]] &lt;= 0.61,1,0),0)</f>
        <v>1</v>
      </c>
      <c r="N116" s="1">
        <f>IF(pogoda[[#This Row],[temperatura_srednia]]&gt;15,IF(pogoda[[#This Row],[opady]] &gt; 0.61,1,0),0)</f>
        <v>0</v>
      </c>
    </row>
    <row r="117" spans="1:14" x14ac:dyDescent="0.25">
      <c r="A117">
        <v>23</v>
      </c>
      <c r="B117">
        <v>0.1</v>
      </c>
      <c r="C117" s="2">
        <v>42210</v>
      </c>
      <c r="D117">
        <f>700*pogoda[[#This Row],[opady]]</f>
        <v>70</v>
      </c>
      <c r="E117">
        <f xml:space="preserve"> IF(pogoda[[#This Row],[opady]]=0,ROUNDUP(0.03% *(pogoda[[#This Row],[temperatura_srednia]]^1.5) * F116,0),0)</f>
        <v>0</v>
      </c>
      <c r="F117">
        <f>IF(I116+pogoda[[#This Row],[uzupelnienie]] - pogoda[[#This Row],[ubytek]]&gt;25000,25000,I116+pogoda[[#This Row],[uzupelnienie]]-pogoda[[#This Row],[ubytek]])</f>
        <v>972</v>
      </c>
      <c r="G117" s="1">
        <f>IF(pogoda[[#This Row],[temperatura_srednia]]&gt;15,IF(pogoda[[#This Row],[opady]]&lt;=0.61,1,0),0)</f>
        <v>1</v>
      </c>
      <c r="H117" s="1">
        <f>IF(pogoda[[#This Row],[podlac?]]=1,IF(pogoda[[#This Row],[temperatura_srednia]]&lt;=30,12000,24000),0)</f>
        <v>12000</v>
      </c>
      <c r="I117" s="1">
        <f>IF(pogoda[[#This Row],[stan do godz 20]]-pogoda[[#This Row],[ile podlac]] &lt;0,25000-pogoda[[#This Row],[ile podlac]],pogoda[[#This Row],[stan do godz 20]]-pogoda[[#This Row],[ile podlac]])</f>
        <v>13000</v>
      </c>
      <c r="J117" s="1">
        <f>IF(pogoda[[#This Row],[stan do godz 20]]-pogoda[[#This Row],[ile podlac]]&lt;0,25000-pogoda[[#This Row],[stan do godz 20]],0)</f>
        <v>24028</v>
      </c>
      <c r="K117" s="1">
        <f>MONTH(pogoda[[#This Row],[data]])</f>
        <v>7</v>
      </c>
      <c r="L117" s="1"/>
      <c r="M117" s="1">
        <f>IF(pogoda[[#This Row],[temperatura_srednia]] &gt; 15,IF(pogoda[[#This Row],[opady]] &lt;= 0.61,1,0),0)</f>
        <v>1</v>
      </c>
      <c r="N117" s="1">
        <f>IF(pogoda[[#This Row],[temperatura_srednia]]&gt;15,IF(pogoda[[#This Row],[opady]] &gt; 0.61,1,0),0)</f>
        <v>0</v>
      </c>
    </row>
    <row r="118" spans="1:14" x14ac:dyDescent="0.25">
      <c r="A118">
        <v>16</v>
      </c>
      <c r="B118">
        <v>0</v>
      </c>
      <c r="C118" s="2">
        <v>42211</v>
      </c>
      <c r="D118">
        <f>700*pogoda[[#This Row],[opady]]</f>
        <v>0</v>
      </c>
      <c r="E118">
        <f xml:space="preserve"> IF(pogoda[[#This Row],[opady]]=0,ROUNDUP(0.03% *(pogoda[[#This Row],[temperatura_srednia]]^1.5) * F117,0),0)</f>
        <v>19</v>
      </c>
      <c r="F118">
        <f>IF(I117+pogoda[[#This Row],[uzupelnienie]] - pogoda[[#This Row],[ubytek]]&gt;25000,25000,I117+pogoda[[#This Row],[uzupelnienie]]-pogoda[[#This Row],[ubytek]])</f>
        <v>12981</v>
      </c>
      <c r="G118" s="1">
        <f>IF(pogoda[[#This Row],[temperatura_srednia]]&gt;15,IF(pogoda[[#This Row],[opady]]&lt;=0.61,1,0),0)</f>
        <v>1</v>
      </c>
      <c r="H118" s="1">
        <f>IF(pogoda[[#This Row],[podlac?]]=1,IF(pogoda[[#This Row],[temperatura_srednia]]&lt;=30,12000,24000),0)</f>
        <v>12000</v>
      </c>
      <c r="I118" s="1">
        <f>IF(pogoda[[#This Row],[stan do godz 20]]-pogoda[[#This Row],[ile podlac]] &lt;0,25000-pogoda[[#This Row],[ile podlac]],pogoda[[#This Row],[stan do godz 20]]-pogoda[[#This Row],[ile podlac]])</f>
        <v>981</v>
      </c>
      <c r="J118" s="1">
        <f>IF(pogoda[[#This Row],[stan do godz 20]]-pogoda[[#This Row],[ile podlac]]&lt;0,25000-pogoda[[#This Row],[stan do godz 20]],0)</f>
        <v>0</v>
      </c>
      <c r="K118" s="1">
        <f>MONTH(pogoda[[#This Row],[data]])</f>
        <v>7</v>
      </c>
      <c r="L118" s="1"/>
      <c r="M118" s="1">
        <f>IF(pogoda[[#This Row],[temperatura_srednia]] &gt; 15,IF(pogoda[[#This Row],[opady]] &lt;= 0.61,1,0),0)</f>
        <v>1</v>
      </c>
      <c r="N118" s="1">
        <f>IF(pogoda[[#This Row],[temperatura_srednia]]&gt;15,IF(pogoda[[#This Row],[opady]] &gt; 0.61,1,0),0)</f>
        <v>0</v>
      </c>
    </row>
    <row r="119" spans="1:14" x14ac:dyDescent="0.25">
      <c r="A119">
        <v>16</v>
      </c>
      <c r="B119">
        <v>0.1</v>
      </c>
      <c r="C119" s="2">
        <v>42212</v>
      </c>
      <c r="D119">
        <f>700*pogoda[[#This Row],[opady]]</f>
        <v>70</v>
      </c>
      <c r="E119">
        <f xml:space="preserve"> IF(pogoda[[#This Row],[opady]]=0,ROUNDUP(0.03% *(pogoda[[#This Row],[temperatura_srednia]]^1.5) * F118,0),0)</f>
        <v>0</v>
      </c>
      <c r="F119">
        <f>IF(I118+pogoda[[#This Row],[uzupelnienie]] - pogoda[[#This Row],[ubytek]]&gt;25000,25000,I118+pogoda[[#This Row],[uzupelnienie]]-pogoda[[#This Row],[ubytek]])</f>
        <v>1051</v>
      </c>
      <c r="G119" s="1">
        <f>IF(pogoda[[#This Row],[temperatura_srednia]]&gt;15,IF(pogoda[[#This Row],[opady]]&lt;=0.61,1,0),0)</f>
        <v>1</v>
      </c>
      <c r="H119" s="1">
        <f>IF(pogoda[[#This Row],[podlac?]]=1,IF(pogoda[[#This Row],[temperatura_srednia]]&lt;=30,12000,24000),0)</f>
        <v>12000</v>
      </c>
      <c r="I119" s="1">
        <f>IF(pogoda[[#This Row],[stan do godz 20]]-pogoda[[#This Row],[ile podlac]] &lt;0,25000-pogoda[[#This Row],[ile podlac]],pogoda[[#This Row],[stan do godz 20]]-pogoda[[#This Row],[ile podlac]])</f>
        <v>13000</v>
      </c>
      <c r="J119" s="1">
        <f>IF(pogoda[[#This Row],[stan do godz 20]]-pogoda[[#This Row],[ile podlac]]&lt;0,25000-pogoda[[#This Row],[stan do godz 20]],0)</f>
        <v>23949</v>
      </c>
      <c r="K119" s="1">
        <f>MONTH(pogoda[[#This Row],[data]])</f>
        <v>7</v>
      </c>
      <c r="L119" s="1"/>
      <c r="M119" s="1">
        <f>IF(pogoda[[#This Row],[temperatura_srednia]] &gt; 15,IF(pogoda[[#This Row],[opady]] &lt;= 0.61,1,0),0)</f>
        <v>1</v>
      </c>
      <c r="N119" s="1">
        <f>IF(pogoda[[#This Row],[temperatura_srednia]]&gt;15,IF(pogoda[[#This Row],[opady]] &gt; 0.61,1,0),0)</f>
        <v>0</v>
      </c>
    </row>
    <row r="120" spans="1:14" x14ac:dyDescent="0.25">
      <c r="A120">
        <v>18</v>
      </c>
      <c r="B120">
        <v>0.3</v>
      </c>
      <c r="C120" s="2">
        <v>42213</v>
      </c>
      <c r="D120">
        <f>700*pogoda[[#This Row],[opady]]</f>
        <v>210</v>
      </c>
      <c r="E120">
        <f xml:space="preserve"> IF(pogoda[[#This Row],[opady]]=0,ROUNDUP(0.03% *(pogoda[[#This Row],[temperatura_srednia]]^1.5) * F119,0),0)</f>
        <v>0</v>
      </c>
      <c r="F120">
        <f>IF(I119+pogoda[[#This Row],[uzupelnienie]] - pogoda[[#This Row],[ubytek]]&gt;25000,25000,I119+pogoda[[#This Row],[uzupelnienie]]-pogoda[[#This Row],[ubytek]])</f>
        <v>13210</v>
      </c>
      <c r="G120" s="1">
        <f>IF(pogoda[[#This Row],[temperatura_srednia]]&gt;15,IF(pogoda[[#This Row],[opady]]&lt;=0.61,1,0),0)</f>
        <v>1</v>
      </c>
      <c r="H120" s="1">
        <f>IF(pogoda[[#This Row],[podlac?]]=1,IF(pogoda[[#This Row],[temperatura_srednia]]&lt;=30,12000,24000),0)</f>
        <v>12000</v>
      </c>
      <c r="I120" s="1">
        <f>IF(pogoda[[#This Row],[stan do godz 20]]-pogoda[[#This Row],[ile podlac]] &lt;0,25000-pogoda[[#This Row],[ile podlac]],pogoda[[#This Row],[stan do godz 20]]-pogoda[[#This Row],[ile podlac]])</f>
        <v>1210</v>
      </c>
      <c r="J120" s="1">
        <f>IF(pogoda[[#This Row],[stan do godz 20]]-pogoda[[#This Row],[ile podlac]]&lt;0,25000-pogoda[[#This Row],[stan do godz 20]],0)</f>
        <v>0</v>
      </c>
      <c r="K120" s="1">
        <f>MONTH(pogoda[[#This Row],[data]])</f>
        <v>7</v>
      </c>
      <c r="L120" s="1"/>
      <c r="M120" s="1">
        <f>IF(pogoda[[#This Row],[temperatura_srednia]] &gt; 15,IF(pogoda[[#This Row],[opady]] &lt;= 0.61,1,0),0)</f>
        <v>1</v>
      </c>
      <c r="N120" s="1">
        <f>IF(pogoda[[#This Row],[temperatura_srednia]]&gt;15,IF(pogoda[[#This Row],[opady]] &gt; 0.61,1,0),0)</f>
        <v>0</v>
      </c>
    </row>
    <row r="121" spans="1:14" x14ac:dyDescent="0.25">
      <c r="A121">
        <v>18</v>
      </c>
      <c r="B121">
        <v>0</v>
      </c>
      <c r="C121" s="2">
        <v>42214</v>
      </c>
      <c r="D121">
        <f>700*pogoda[[#This Row],[opady]]</f>
        <v>0</v>
      </c>
      <c r="E121">
        <f xml:space="preserve"> IF(pogoda[[#This Row],[opady]]=0,ROUNDUP(0.03% *(pogoda[[#This Row],[temperatura_srednia]]^1.5) * F120,0),0)</f>
        <v>303</v>
      </c>
      <c r="F121">
        <f>IF(I120+pogoda[[#This Row],[uzupelnienie]] - pogoda[[#This Row],[ubytek]]&gt;25000,25000,I120+pogoda[[#This Row],[uzupelnienie]]-pogoda[[#This Row],[ubytek]])</f>
        <v>907</v>
      </c>
      <c r="G121" s="1">
        <f>IF(pogoda[[#This Row],[temperatura_srednia]]&gt;15,IF(pogoda[[#This Row],[opady]]&lt;=0.61,1,0),0)</f>
        <v>1</v>
      </c>
      <c r="H121" s="1">
        <f>IF(pogoda[[#This Row],[podlac?]]=1,IF(pogoda[[#This Row],[temperatura_srednia]]&lt;=30,12000,24000),0)</f>
        <v>12000</v>
      </c>
      <c r="I121" s="1">
        <f>IF(pogoda[[#This Row],[stan do godz 20]]-pogoda[[#This Row],[ile podlac]] &lt;0,25000-pogoda[[#This Row],[ile podlac]],pogoda[[#This Row],[stan do godz 20]]-pogoda[[#This Row],[ile podlac]])</f>
        <v>13000</v>
      </c>
      <c r="J121" s="1">
        <f>IF(pogoda[[#This Row],[stan do godz 20]]-pogoda[[#This Row],[ile podlac]]&lt;0,25000-pogoda[[#This Row],[stan do godz 20]],0)</f>
        <v>24093</v>
      </c>
      <c r="K121" s="1">
        <f>MONTH(pogoda[[#This Row],[data]])</f>
        <v>7</v>
      </c>
      <c r="L121" s="1"/>
      <c r="M121" s="1">
        <f>IF(pogoda[[#This Row],[temperatura_srednia]] &gt; 15,IF(pogoda[[#This Row],[opady]] &lt;= 0.61,1,0),0)</f>
        <v>1</v>
      </c>
      <c r="N121" s="1">
        <f>IF(pogoda[[#This Row],[temperatura_srednia]]&gt;15,IF(pogoda[[#This Row],[opady]] &gt; 0.61,1,0),0)</f>
        <v>0</v>
      </c>
    </row>
    <row r="122" spans="1:14" x14ac:dyDescent="0.25">
      <c r="A122">
        <v>14</v>
      </c>
      <c r="B122">
        <v>0</v>
      </c>
      <c r="C122" s="2">
        <v>42215</v>
      </c>
      <c r="D122">
        <f>700*pogoda[[#This Row],[opady]]</f>
        <v>0</v>
      </c>
      <c r="E122">
        <f xml:space="preserve"> IF(pogoda[[#This Row],[opady]]=0,ROUNDUP(0.03% *(pogoda[[#This Row],[temperatura_srednia]]^1.5) * F121,0),0)</f>
        <v>15</v>
      </c>
      <c r="F122">
        <f>IF(I121+pogoda[[#This Row],[uzupelnienie]] - pogoda[[#This Row],[ubytek]]&gt;25000,25000,I121+pogoda[[#This Row],[uzupelnienie]]-pogoda[[#This Row],[ubytek]])</f>
        <v>12985</v>
      </c>
      <c r="G122" s="1">
        <f>IF(pogoda[[#This Row],[temperatura_srednia]]&gt;15,IF(pogoda[[#This Row],[opady]]&lt;=0.61,1,0),0)</f>
        <v>0</v>
      </c>
      <c r="H122" s="1">
        <f>IF(pogoda[[#This Row],[podlac?]]=1,IF(pogoda[[#This Row],[temperatura_srednia]]&lt;=30,12000,24000),0)</f>
        <v>0</v>
      </c>
      <c r="I122" s="1">
        <f>IF(pogoda[[#This Row],[stan do godz 20]]-pogoda[[#This Row],[ile podlac]] &lt;0,25000-pogoda[[#This Row],[ile podlac]],pogoda[[#This Row],[stan do godz 20]]-pogoda[[#This Row],[ile podlac]])</f>
        <v>12985</v>
      </c>
      <c r="J122" s="1">
        <f>IF(pogoda[[#This Row],[stan do godz 20]]-pogoda[[#This Row],[ile podlac]]&lt;0,25000-pogoda[[#This Row],[stan do godz 20]],0)</f>
        <v>0</v>
      </c>
      <c r="K122" s="1">
        <f>MONTH(pogoda[[#This Row],[data]])</f>
        <v>7</v>
      </c>
      <c r="L122" s="1"/>
      <c r="M122" s="1">
        <f>IF(pogoda[[#This Row],[temperatura_srednia]] &gt; 15,IF(pogoda[[#This Row],[opady]] &lt;= 0.61,1,0),0)</f>
        <v>0</v>
      </c>
      <c r="N122" s="1">
        <f>IF(pogoda[[#This Row],[temperatura_srednia]]&gt;15,IF(pogoda[[#This Row],[opady]] &gt; 0.61,1,0),0)</f>
        <v>0</v>
      </c>
    </row>
    <row r="123" spans="1:14" x14ac:dyDescent="0.25">
      <c r="A123">
        <v>14</v>
      </c>
      <c r="B123">
        <v>0</v>
      </c>
      <c r="C123" s="2">
        <v>42216</v>
      </c>
      <c r="D123">
        <f>700*pogoda[[#This Row],[opady]]</f>
        <v>0</v>
      </c>
      <c r="E123">
        <f xml:space="preserve"> IF(pogoda[[#This Row],[opady]]=0,ROUNDUP(0.03% *(pogoda[[#This Row],[temperatura_srednia]]^1.5) * F122,0),0)</f>
        <v>205</v>
      </c>
      <c r="F123">
        <f>IF(I122+pogoda[[#This Row],[uzupelnienie]] - pogoda[[#This Row],[ubytek]]&gt;25000,25000,I122+pogoda[[#This Row],[uzupelnienie]]-pogoda[[#This Row],[ubytek]])</f>
        <v>12780</v>
      </c>
      <c r="G123" s="1">
        <f>IF(pogoda[[#This Row],[temperatura_srednia]]&gt;15,IF(pogoda[[#This Row],[opady]]&lt;=0.61,1,0),0)</f>
        <v>0</v>
      </c>
      <c r="H123" s="1">
        <f>IF(pogoda[[#This Row],[podlac?]]=1,IF(pogoda[[#This Row],[temperatura_srednia]]&lt;=30,12000,24000),0)</f>
        <v>0</v>
      </c>
      <c r="I123" s="1">
        <f>IF(pogoda[[#This Row],[stan do godz 20]]-pogoda[[#This Row],[ile podlac]] &lt;0,25000-pogoda[[#This Row],[ile podlac]],pogoda[[#This Row],[stan do godz 20]]-pogoda[[#This Row],[ile podlac]])</f>
        <v>12780</v>
      </c>
      <c r="J123" s="1">
        <f>IF(pogoda[[#This Row],[stan do godz 20]]-pogoda[[#This Row],[ile podlac]]&lt;0,25000-pogoda[[#This Row],[stan do godz 20]],0)</f>
        <v>0</v>
      </c>
      <c r="K123" s="1">
        <f>MONTH(pogoda[[#This Row],[data]])</f>
        <v>7</v>
      </c>
      <c r="L123" s="1"/>
      <c r="M123" s="1">
        <f>IF(pogoda[[#This Row],[temperatura_srednia]] &gt; 15,IF(pogoda[[#This Row],[opady]] &lt;= 0.61,1,0),0)</f>
        <v>0</v>
      </c>
      <c r="N123" s="1">
        <f>IF(pogoda[[#This Row],[temperatura_srednia]]&gt;15,IF(pogoda[[#This Row],[opady]] &gt; 0.61,1,0),0)</f>
        <v>0</v>
      </c>
    </row>
    <row r="124" spans="1:14" x14ac:dyDescent="0.25">
      <c r="A124">
        <v>16</v>
      </c>
      <c r="B124">
        <v>0</v>
      </c>
      <c r="C124" s="2">
        <v>42217</v>
      </c>
      <c r="D124">
        <f>700*pogoda[[#This Row],[opady]]</f>
        <v>0</v>
      </c>
      <c r="E124">
        <f xml:space="preserve"> IF(pogoda[[#This Row],[opady]]=0,ROUNDUP(0.03% *(pogoda[[#This Row],[temperatura_srednia]]^1.5) * F123,0),0)</f>
        <v>246</v>
      </c>
      <c r="F124">
        <f>IF(I123+pogoda[[#This Row],[uzupelnienie]] - pogoda[[#This Row],[ubytek]]&gt;25000,25000,I123+pogoda[[#This Row],[uzupelnienie]]-pogoda[[#This Row],[ubytek]])</f>
        <v>12534</v>
      </c>
      <c r="G124" s="1">
        <f>IF(pogoda[[#This Row],[temperatura_srednia]]&gt;15,IF(pogoda[[#This Row],[opady]]&lt;=0.61,1,0),0)</f>
        <v>1</v>
      </c>
      <c r="H124" s="1">
        <f>IF(pogoda[[#This Row],[podlac?]]=1,IF(pogoda[[#This Row],[temperatura_srednia]]&lt;=30,12000,24000),0)</f>
        <v>12000</v>
      </c>
      <c r="I124" s="1">
        <f>IF(pogoda[[#This Row],[stan do godz 20]]-pogoda[[#This Row],[ile podlac]] &lt;0,25000-pogoda[[#This Row],[ile podlac]],pogoda[[#This Row],[stan do godz 20]]-pogoda[[#This Row],[ile podlac]])</f>
        <v>534</v>
      </c>
      <c r="J124" s="1">
        <f>IF(pogoda[[#This Row],[stan do godz 20]]-pogoda[[#This Row],[ile podlac]]&lt;0,25000-pogoda[[#This Row],[stan do godz 20]],0)</f>
        <v>0</v>
      </c>
      <c r="K124" s="1">
        <f>MONTH(pogoda[[#This Row],[data]])</f>
        <v>8</v>
      </c>
      <c r="L124" s="1"/>
      <c r="M124" s="1">
        <f>IF(pogoda[[#This Row],[temperatura_srednia]] &gt; 15,IF(pogoda[[#This Row],[opady]] &lt;= 0.61,1,0),0)</f>
        <v>1</v>
      </c>
      <c r="N124" s="1">
        <f>IF(pogoda[[#This Row],[temperatura_srednia]]&gt;15,IF(pogoda[[#This Row],[opady]] &gt; 0.61,1,0),0)</f>
        <v>0</v>
      </c>
    </row>
    <row r="125" spans="1:14" x14ac:dyDescent="0.25">
      <c r="A125">
        <v>22</v>
      </c>
      <c r="B125">
        <v>0</v>
      </c>
      <c r="C125" s="2">
        <v>42218</v>
      </c>
      <c r="D125">
        <f>700*pogoda[[#This Row],[opady]]</f>
        <v>0</v>
      </c>
      <c r="E125">
        <f xml:space="preserve"> IF(pogoda[[#This Row],[opady]]=0,ROUNDUP(0.03% *(pogoda[[#This Row],[temperatura_srednia]]^1.5) * F124,0),0)</f>
        <v>389</v>
      </c>
      <c r="F125">
        <f>IF(I124+pogoda[[#This Row],[uzupelnienie]] - pogoda[[#This Row],[ubytek]]&gt;25000,25000,I124+pogoda[[#This Row],[uzupelnienie]]-pogoda[[#This Row],[ubytek]])</f>
        <v>145</v>
      </c>
      <c r="G125" s="1">
        <f>IF(pogoda[[#This Row],[temperatura_srednia]]&gt;15,IF(pogoda[[#This Row],[opady]]&lt;=0.61,1,0),0)</f>
        <v>1</v>
      </c>
      <c r="H125" s="1">
        <f>IF(pogoda[[#This Row],[podlac?]]=1,IF(pogoda[[#This Row],[temperatura_srednia]]&lt;=30,12000,24000),0)</f>
        <v>12000</v>
      </c>
      <c r="I125" s="1">
        <f>IF(pogoda[[#This Row],[stan do godz 20]]-pogoda[[#This Row],[ile podlac]] &lt;0,25000-pogoda[[#This Row],[ile podlac]],pogoda[[#This Row],[stan do godz 20]]-pogoda[[#This Row],[ile podlac]])</f>
        <v>13000</v>
      </c>
      <c r="J125" s="1">
        <f>IF(pogoda[[#This Row],[stan do godz 20]]-pogoda[[#This Row],[ile podlac]]&lt;0,25000-pogoda[[#This Row],[stan do godz 20]],0)</f>
        <v>24855</v>
      </c>
      <c r="K125" s="1">
        <f>MONTH(pogoda[[#This Row],[data]])</f>
        <v>8</v>
      </c>
      <c r="L125" s="1"/>
      <c r="M125" s="1">
        <f>IF(pogoda[[#This Row],[temperatura_srednia]] &gt; 15,IF(pogoda[[#This Row],[opady]] &lt;= 0.61,1,0),0)</f>
        <v>1</v>
      </c>
      <c r="N125" s="1">
        <f>IF(pogoda[[#This Row],[temperatura_srednia]]&gt;15,IF(pogoda[[#This Row],[opady]] &gt; 0.61,1,0),0)</f>
        <v>0</v>
      </c>
    </row>
    <row r="126" spans="1:14" x14ac:dyDescent="0.25">
      <c r="A126">
        <v>22</v>
      </c>
      <c r="B126">
        <v>0</v>
      </c>
      <c r="C126" s="2">
        <v>42219</v>
      </c>
      <c r="D126">
        <f>700*pogoda[[#This Row],[opady]]</f>
        <v>0</v>
      </c>
      <c r="E126">
        <f xml:space="preserve"> IF(pogoda[[#This Row],[opady]]=0,ROUNDUP(0.03% *(pogoda[[#This Row],[temperatura_srednia]]^1.5) * F125,0),0)</f>
        <v>5</v>
      </c>
      <c r="F126">
        <f>IF(I125+pogoda[[#This Row],[uzupelnienie]] - pogoda[[#This Row],[ubytek]]&gt;25000,25000,I125+pogoda[[#This Row],[uzupelnienie]]-pogoda[[#This Row],[ubytek]])</f>
        <v>12995</v>
      </c>
      <c r="G126" s="1">
        <f>IF(pogoda[[#This Row],[temperatura_srednia]]&gt;15,IF(pogoda[[#This Row],[opady]]&lt;=0.61,1,0),0)</f>
        <v>1</v>
      </c>
      <c r="H126" s="1">
        <f>IF(pogoda[[#This Row],[podlac?]]=1,IF(pogoda[[#This Row],[temperatura_srednia]]&lt;=30,12000,24000),0)</f>
        <v>12000</v>
      </c>
      <c r="I126" s="1">
        <f>IF(pogoda[[#This Row],[stan do godz 20]]-pogoda[[#This Row],[ile podlac]] &lt;0,25000-pogoda[[#This Row],[ile podlac]],pogoda[[#This Row],[stan do godz 20]]-pogoda[[#This Row],[ile podlac]])</f>
        <v>995</v>
      </c>
      <c r="J126" s="1">
        <f>IF(pogoda[[#This Row],[stan do godz 20]]-pogoda[[#This Row],[ile podlac]]&lt;0,25000-pogoda[[#This Row],[stan do godz 20]],0)</f>
        <v>0</v>
      </c>
      <c r="K126" s="1">
        <f>MONTH(pogoda[[#This Row],[data]])</f>
        <v>8</v>
      </c>
      <c r="L126" s="1"/>
      <c r="M126" s="1">
        <f>IF(pogoda[[#This Row],[temperatura_srednia]] &gt; 15,IF(pogoda[[#This Row],[opady]] &lt;= 0.61,1,0),0)</f>
        <v>1</v>
      </c>
      <c r="N126" s="1">
        <f>IF(pogoda[[#This Row],[temperatura_srednia]]&gt;15,IF(pogoda[[#This Row],[opady]] &gt; 0.61,1,0),0)</f>
        <v>0</v>
      </c>
    </row>
    <row r="127" spans="1:14" x14ac:dyDescent="0.25">
      <c r="A127">
        <v>25</v>
      </c>
      <c r="B127">
        <v>0</v>
      </c>
      <c r="C127" s="2">
        <v>42220</v>
      </c>
      <c r="D127">
        <f>700*pogoda[[#This Row],[opady]]</f>
        <v>0</v>
      </c>
      <c r="E127">
        <f xml:space="preserve"> IF(pogoda[[#This Row],[opady]]=0,ROUNDUP(0.03% *(pogoda[[#This Row],[temperatura_srednia]]^1.5) * F126,0),0)</f>
        <v>488</v>
      </c>
      <c r="F127">
        <f>IF(I126+pogoda[[#This Row],[uzupelnienie]] - pogoda[[#This Row],[ubytek]]&gt;25000,25000,I126+pogoda[[#This Row],[uzupelnienie]]-pogoda[[#This Row],[ubytek]])</f>
        <v>507</v>
      </c>
      <c r="G127" s="1">
        <f>IF(pogoda[[#This Row],[temperatura_srednia]]&gt;15,IF(pogoda[[#This Row],[opady]]&lt;=0.61,1,0),0)</f>
        <v>1</v>
      </c>
      <c r="H127" s="1">
        <f>IF(pogoda[[#This Row],[podlac?]]=1,IF(pogoda[[#This Row],[temperatura_srednia]]&lt;=30,12000,24000),0)</f>
        <v>12000</v>
      </c>
      <c r="I127" s="1">
        <f>IF(pogoda[[#This Row],[stan do godz 20]]-pogoda[[#This Row],[ile podlac]] &lt;0,25000-pogoda[[#This Row],[ile podlac]],pogoda[[#This Row],[stan do godz 20]]-pogoda[[#This Row],[ile podlac]])</f>
        <v>13000</v>
      </c>
      <c r="J127" s="1">
        <f>IF(pogoda[[#This Row],[stan do godz 20]]-pogoda[[#This Row],[ile podlac]]&lt;0,25000-pogoda[[#This Row],[stan do godz 20]],0)</f>
        <v>24493</v>
      </c>
      <c r="K127" s="1">
        <f>MONTH(pogoda[[#This Row],[data]])</f>
        <v>8</v>
      </c>
      <c r="L127" s="1"/>
      <c r="M127" s="1">
        <f>IF(pogoda[[#This Row],[temperatura_srednia]] &gt; 15,IF(pogoda[[#This Row],[opady]] &lt;= 0.61,1,0),0)</f>
        <v>1</v>
      </c>
      <c r="N127" s="1">
        <f>IF(pogoda[[#This Row],[temperatura_srednia]]&gt;15,IF(pogoda[[#This Row],[opady]] &gt; 0.61,1,0),0)</f>
        <v>0</v>
      </c>
    </row>
    <row r="128" spans="1:14" x14ac:dyDescent="0.25">
      <c r="A128">
        <v>24</v>
      </c>
      <c r="B128">
        <v>0</v>
      </c>
      <c r="C128" s="2">
        <v>42221</v>
      </c>
      <c r="D128">
        <f>700*pogoda[[#This Row],[opady]]</f>
        <v>0</v>
      </c>
      <c r="E128">
        <f xml:space="preserve"> IF(pogoda[[#This Row],[opady]]=0,ROUNDUP(0.03% *(pogoda[[#This Row],[temperatura_srednia]]^1.5) * F127,0),0)</f>
        <v>18</v>
      </c>
      <c r="F128">
        <f>IF(I127+pogoda[[#This Row],[uzupelnienie]] - pogoda[[#This Row],[ubytek]]&gt;25000,25000,I127+pogoda[[#This Row],[uzupelnienie]]-pogoda[[#This Row],[ubytek]])</f>
        <v>12982</v>
      </c>
      <c r="G128" s="1">
        <f>IF(pogoda[[#This Row],[temperatura_srednia]]&gt;15,IF(pogoda[[#This Row],[opady]]&lt;=0.61,1,0),0)</f>
        <v>1</v>
      </c>
      <c r="H128" s="1">
        <f>IF(pogoda[[#This Row],[podlac?]]=1,IF(pogoda[[#This Row],[temperatura_srednia]]&lt;=30,12000,24000),0)</f>
        <v>12000</v>
      </c>
      <c r="I128" s="1">
        <f>IF(pogoda[[#This Row],[stan do godz 20]]-pogoda[[#This Row],[ile podlac]] &lt;0,25000-pogoda[[#This Row],[ile podlac]],pogoda[[#This Row],[stan do godz 20]]-pogoda[[#This Row],[ile podlac]])</f>
        <v>982</v>
      </c>
      <c r="J128" s="1">
        <f>IF(pogoda[[#This Row],[stan do godz 20]]-pogoda[[#This Row],[ile podlac]]&lt;0,25000-pogoda[[#This Row],[stan do godz 20]],0)</f>
        <v>0</v>
      </c>
      <c r="K128" s="1">
        <f>MONTH(pogoda[[#This Row],[data]])</f>
        <v>8</v>
      </c>
      <c r="L128" s="1"/>
      <c r="M128" s="1">
        <f>IF(pogoda[[#This Row],[temperatura_srednia]] &gt; 15,IF(pogoda[[#This Row],[opady]] &lt;= 0.61,1,0),0)</f>
        <v>1</v>
      </c>
      <c r="N128" s="1">
        <f>IF(pogoda[[#This Row],[temperatura_srednia]]&gt;15,IF(pogoda[[#This Row],[opady]] &gt; 0.61,1,0),0)</f>
        <v>0</v>
      </c>
    </row>
    <row r="129" spans="1:14" x14ac:dyDescent="0.25">
      <c r="A129">
        <v>24</v>
      </c>
      <c r="B129">
        <v>0</v>
      </c>
      <c r="C129" s="2">
        <v>42222</v>
      </c>
      <c r="D129">
        <f>700*pogoda[[#This Row],[opady]]</f>
        <v>0</v>
      </c>
      <c r="E129">
        <f xml:space="preserve"> IF(pogoda[[#This Row],[opady]]=0,ROUNDUP(0.03% *(pogoda[[#This Row],[temperatura_srednia]]^1.5) * F128,0),0)</f>
        <v>458</v>
      </c>
      <c r="F129">
        <f>IF(I128+pogoda[[#This Row],[uzupelnienie]] - pogoda[[#This Row],[ubytek]]&gt;25000,25000,I128+pogoda[[#This Row],[uzupelnienie]]-pogoda[[#This Row],[ubytek]])</f>
        <v>524</v>
      </c>
      <c r="G129" s="1">
        <f>IF(pogoda[[#This Row],[temperatura_srednia]]&gt;15,IF(pogoda[[#This Row],[opady]]&lt;=0.61,1,0),0)</f>
        <v>1</v>
      </c>
      <c r="H129" s="1">
        <f>IF(pogoda[[#This Row],[podlac?]]=1,IF(pogoda[[#This Row],[temperatura_srednia]]&lt;=30,12000,24000),0)</f>
        <v>12000</v>
      </c>
      <c r="I129" s="1">
        <f>IF(pogoda[[#This Row],[stan do godz 20]]-pogoda[[#This Row],[ile podlac]] &lt;0,25000-pogoda[[#This Row],[ile podlac]],pogoda[[#This Row],[stan do godz 20]]-pogoda[[#This Row],[ile podlac]])</f>
        <v>13000</v>
      </c>
      <c r="J129" s="1">
        <f>IF(pogoda[[#This Row],[stan do godz 20]]-pogoda[[#This Row],[ile podlac]]&lt;0,25000-pogoda[[#This Row],[stan do godz 20]],0)</f>
        <v>24476</v>
      </c>
      <c r="K129" s="1">
        <f>MONTH(pogoda[[#This Row],[data]])</f>
        <v>8</v>
      </c>
      <c r="L129" s="1"/>
      <c r="M129" s="1">
        <f>IF(pogoda[[#This Row],[temperatura_srednia]] &gt; 15,IF(pogoda[[#This Row],[opady]] &lt;= 0.61,1,0),0)</f>
        <v>1</v>
      </c>
      <c r="N129" s="1">
        <f>IF(pogoda[[#This Row],[temperatura_srednia]]&gt;15,IF(pogoda[[#This Row],[opady]] &gt; 0.61,1,0),0)</f>
        <v>0</v>
      </c>
    </row>
    <row r="130" spans="1:14" x14ac:dyDescent="0.25">
      <c r="A130">
        <v>28</v>
      </c>
      <c r="B130">
        <v>0</v>
      </c>
      <c r="C130" s="2">
        <v>42223</v>
      </c>
      <c r="D130">
        <f>700*pogoda[[#This Row],[opady]]</f>
        <v>0</v>
      </c>
      <c r="E130">
        <f xml:space="preserve"> IF(pogoda[[#This Row],[opady]]=0,ROUNDUP(0.03% *(pogoda[[#This Row],[temperatura_srednia]]^1.5) * F129,0),0)</f>
        <v>24</v>
      </c>
      <c r="F130">
        <f>IF(I129+pogoda[[#This Row],[uzupelnienie]] - pogoda[[#This Row],[ubytek]]&gt;25000,25000,I129+pogoda[[#This Row],[uzupelnienie]]-pogoda[[#This Row],[ubytek]])</f>
        <v>12976</v>
      </c>
      <c r="G130" s="1">
        <f>IF(pogoda[[#This Row],[temperatura_srednia]]&gt;15,IF(pogoda[[#This Row],[opady]]&lt;=0.61,1,0),0)</f>
        <v>1</v>
      </c>
      <c r="H130" s="1">
        <f>IF(pogoda[[#This Row],[podlac?]]=1,IF(pogoda[[#This Row],[temperatura_srednia]]&lt;=30,12000,24000),0)</f>
        <v>12000</v>
      </c>
      <c r="I130" s="1">
        <f>IF(pogoda[[#This Row],[stan do godz 20]]-pogoda[[#This Row],[ile podlac]] &lt;0,25000-pogoda[[#This Row],[ile podlac]],pogoda[[#This Row],[stan do godz 20]]-pogoda[[#This Row],[ile podlac]])</f>
        <v>976</v>
      </c>
      <c r="J130" s="1">
        <f>IF(pogoda[[#This Row],[stan do godz 20]]-pogoda[[#This Row],[ile podlac]]&lt;0,25000-pogoda[[#This Row],[stan do godz 20]],0)</f>
        <v>0</v>
      </c>
      <c r="K130" s="1">
        <f>MONTH(pogoda[[#This Row],[data]])</f>
        <v>8</v>
      </c>
      <c r="L130" s="1"/>
      <c r="M130" s="1">
        <f>IF(pogoda[[#This Row],[temperatura_srednia]] &gt; 15,IF(pogoda[[#This Row],[opady]] &lt;= 0.61,1,0),0)</f>
        <v>1</v>
      </c>
      <c r="N130" s="1">
        <f>IF(pogoda[[#This Row],[temperatura_srednia]]&gt;15,IF(pogoda[[#This Row],[opady]] &gt; 0.61,1,0),0)</f>
        <v>0</v>
      </c>
    </row>
    <row r="131" spans="1:14" x14ac:dyDescent="0.25">
      <c r="A131">
        <v>28</v>
      </c>
      <c r="B131">
        <v>0</v>
      </c>
      <c r="C131" s="2">
        <v>42224</v>
      </c>
      <c r="D131">
        <f>700*pogoda[[#This Row],[opady]]</f>
        <v>0</v>
      </c>
      <c r="E131">
        <f xml:space="preserve"> IF(pogoda[[#This Row],[opady]]=0,ROUNDUP(0.03% *(pogoda[[#This Row],[temperatura_srednia]]^1.5) * F130,0),0)</f>
        <v>577</v>
      </c>
      <c r="F131">
        <f>IF(I130+pogoda[[#This Row],[uzupelnienie]] - pogoda[[#This Row],[ubytek]]&gt;25000,25000,I130+pogoda[[#This Row],[uzupelnienie]]-pogoda[[#This Row],[ubytek]])</f>
        <v>399</v>
      </c>
      <c r="G131" s="1">
        <f>IF(pogoda[[#This Row],[temperatura_srednia]]&gt;15,IF(pogoda[[#This Row],[opady]]&lt;=0.61,1,0),0)</f>
        <v>1</v>
      </c>
      <c r="H131" s="1">
        <f>IF(pogoda[[#This Row],[podlac?]]=1,IF(pogoda[[#This Row],[temperatura_srednia]]&lt;=30,12000,24000),0)</f>
        <v>12000</v>
      </c>
      <c r="I131" s="1">
        <f>IF(pogoda[[#This Row],[stan do godz 20]]-pogoda[[#This Row],[ile podlac]] &lt;0,25000-pogoda[[#This Row],[ile podlac]],pogoda[[#This Row],[stan do godz 20]]-pogoda[[#This Row],[ile podlac]])</f>
        <v>13000</v>
      </c>
      <c r="J131" s="1">
        <f>IF(pogoda[[#This Row],[stan do godz 20]]-pogoda[[#This Row],[ile podlac]]&lt;0,25000-pogoda[[#This Row],[stan do godz 20]],0)</f>
        <v>24601</v>
      </c>
      <c r="K131" s="1">
        <f>MONTH(pogoda[[#This Row],[data]])</f>
        <v>8</v>
      </c>
      <c r="L131" s="1"/>
      <c r="M131" s="1">
        <f>IF(pogoda[[#This Row],[temperatura_srednia]] &gt; 15,IF(pogoda[[#This Row],[opady]] &lt;= 0.61,1,0),0)</f>
        <v>1</v>
      </c>
      <c r="N131" s="1">
        <f>IF(pogoda[[#This Row],[temperatura_srednia]]&gt;15,IF(pogoda[[#This Row],[opady]] &gt; 0.61,1,0),0)</f>
        <v>0</v>
      </c>
    </row>
    <row r="132" spans="1:14" x14ac:dyDescent="0.25">
      <c r="A132">
        <v>24</v>
      </c>
      <c r="B132">
        <v>0</v>
      </c>
      <c r="C132" s="2">
        <v>42225</v>
      </c>
      <c r="D132">
        <f>700*pogoda[[#This Row],[opady]]</f>
        <v>0</v>
      </c>
      <c r="E132">
        <f xml:space="preserve"> IF(pogoda[[#This Row],[opady]]=0,ROUNDUP(0.03% *(pogoda[[#This Row],[temperatura_srednia]]^1.5) * F131,0),0)</f>
        <v>15</v>
      </c>
      <c r="F132">
        <f>IF(I131+pogoda[[#This Row],[uzupelnienie]] - pogoda[[#This Row],[ubytek]]&gt;25000,25000,I131+pogoda[[#This Row],[uzupelnienie]]-pogoda[[#This Row],[ubytek]])</f>
        <v>12985</v>
      </c>
      <c r="G132" s="1">
        <f>IF(pogoda[[#This Row],[temperatura_srednia]]&gt;15,IF(pogoda[[#This Row],[opady]]&lt;=0.61,1,0),0)</f>
        <v>1</v>
      </c>
      <c r="H132" s="1">
        <f>IF(pogoda[[#This Row],[podlac?]]=1,IF(pogoda[[#This Row],[temperatura_srednia]]&lt;=30,12000,24000),0)</f>
        <v>12000</v>
      </c>
      <c r="I132" s="1">
        <f>IF(pogoda[[#This Row],[stan do godz 20]]-pogoda[[#This Row],[ile podlac]] &lt;0,25000-pogoda[[#This Row],[ile podlac]],pogoda[[#This Row],[stan do godz 20]]-pogoda[[#This Row],[ile podlac]])</f>
        <v>985</v>
      </c>
      <c r="J132" s="1">
        <f>IF(pogoda[[#This Row],[stan do godz 20]]-pogoda[[#This Row],[ile podlac]]&lt;0,25000-pogoda[[#This Row],[stan do godz 20]],0)</f>
        <v>0</v>
      </c>
      <c r="K132" s="1">
        <f>MONTH(pogoda[[#This Row],[data]])</f>
        <v>8</v>
      </c>
      <c r="L132" s="1"/>
      <c r="M132" s="1">
        <f>IF(pogoda[[#This Row],[temperatura_srednia]] &gt; 15,IF(pogoda[[#This Row],[opady]] &lt;= 0.61,1,0),0)</f>
        <v>1</v>
      </c>
      <c r="N132" s="1">
        <f>IF(pogoda[[#This Row],[temperatura_srednia]]&gt;15,IF(pogoda[[#This Row],[opady]] &gt; 0.61,1,0),0)</f>
        <v>0</v>
      </c>
    </row>
    <row r="133" spans="1:14" x14ac:dyDescent="0.25">
      <c r="A133">
        <v>24</v>
      </c>
      <c r="B133">
        <v>0</v>
      </c>
      <c r="C133" s="2">
        <v>42226</v>
      </c>
      <c r="D133">
        <f>700*pogoda[[#This Row],[opady]]</f>
        <v>0</v>
      </c>
      <c r="E133">
        <f xml:space="preserve"> IF(pogoda[[#This Row],[opady]]=0,ROUNDUP(0.03% *(pogoda[[#This Row],[temperatura_srednia]]^1.5) * F132,0),0)</f>
        <v>459</v>
      </c>
      <c r="F133">
        <f>IF(I132+pogoda[[#This Row],[uzupelnienie]] - pogoda[[#This Row],[ubytek]]&gt;25000,25000,I132+pogoda[[#This Row],[uzupelnienie]]-pogoda[[#This Row],[ubytek]])</f>
        <v>526</v>
      </c>
      <c r="G133" s="1">
        <f>IF(pogoda[[#This Row],[temperatura_srednia]]&gt;15,IF(pogoda[[#This Row],[opady]]&lt;=0.61,1,0),0)</f>
        <v>1</v>
      </c>
      <c r="H133" s="1">
        <f>IF(pogoda[[#This Row],[podlac?]]=1,IF(pogoda[[#This Row],[temperatura_srednia]]&lt;=30,12000,24000),0)</f>
        <v>12000</v>
      </c>
      <c r="I133" s="1">
        <f>IF(pogoda[[#This Row],[stan do godz 20]]-pogoda[[#This Row],[ile podlac]] &lt;0,25000-pogoda[[#This Row],[ile podlac]],pogoda[[#This Row],[stan do godz 20]]-pogoda[[#This Row],[ile podlac]])</f>
        <v>13000</v>
      </c>
      <c r="J133" s="1">
        <f>IF(pogoda[[#This Row],[stan do godz 20]]-pogoda[[#This Row],[ile podlac]]&lt;0,25000-pogoda[[#This Row],[stan do godz 20]],0)</f>
        <v>24474</v>
      </c>
      <c r="K133" s="1">
        <f>MONTH(pogoda[[#This Row],[data]])</f>
        <v>8</v>
      </c>
      <c r="L133" s="1"/>
      <c r="M133" s="1">
        <f>IF(pogoda[[#This Row],[temperatura_srednia]] &gt; 15,IF(pogoda[[#This Row],[opady]] &lt;= 0.61,1,0),0)</f>
        <v>1</v>
      </c>
      <c r="N133" s="1">
        <f>IF(pogoda[[#This Row],[temperatura_srednia]]&gt;15,IF(pogoda[[#This Row],[opady]] &gt; 0.61,1,0),0)</f>
        <v>0</v>
      </c>
    </row>
    <row r="134" spans="1:14" x14ac:dyDescent="0.25">
      <c r="A134">
        <v>26</v>
      </c>
      <c r="B134">
        <v>0</v>
      </c>
      <c r="C134" s="2">
        <v>42227</v>
      </c>
      <c r="D134">
        <f>700*pogoda[[#This Row],[opady]]</f>
        <v>0</v>
      </c>
      <c r="E134">
        <f xml:space="preserve"> IF(pogoda[[#This Row],[opady]]=0,ROUNDUP(0.03% *(pogoda[[#This Row],[temperatura_srednia]]^1.5) * F133,0),0)</f>
        <v>21</v>
      </c>
      <c r="F134">
        <f>IF(I133+pogoda[[#This Row],[uzupelnienie]] - pogoda[[#This Row],[ubytek]]&gt;25000,25000,I133+pogoda[[#This Row],[uzupelnienie]]-pogoda[[#This Row],[ubytek]])</f>
        <v>12979</v>
      </c>
      <c r="G134" s="1">
        <f>IF(pogoda[[#This Row],[temperatura_srednia]]&gt;15,IF(pogoda[[#This Row],[opady]]&lt;=0.61,1,0),0)</f>
        <v>1</v>
      </c>
      <c r="H134" s="1">
        <f>IF(pogoda[[#This Row],[podlac?]]=1,IF(pogoda[[#This Row],[temperatura_srednia]]&lt;=30,12000,24000),0)</f>
        <v>12000</v>
      </c>
      <c r="I134" s="1">
        <f>IF(pogoda[[#This Row],[stan do godz 20]]-pogoda[[#This Row],[ile podlac]] &lt;0,25000-pogoda[[#This Row],[ile podlac]],pogoda[[#This Row],[stan do godz 20]]-pogoda[[#This Row],[ile podlac]])</f>
        <v>979</v>
      </c>
      <c r="J134" s="1">
        <f>IF(pogoda[[#This Row],[stan do godz 20]]-pogoda[[#This Row],[ile podlac]]&lt;0,25000-pogoda[[#This Row],[stan do godz 20]],0)</f>
        <v>0</v>
      </c>
      <c r="K134" s="1">
        <f>MONTH(pogoda[[#This Row],[data]])</f>
        <v>8</v>
      </c>
      <c r="L134" s="1"/>
      <c r="M134" s="1">
        <f>IF(pogoda[[#This Row],[temperatura_srednia]] &gt; 15,IF(pogoda[[#This Row],[opady]] &lt;= 0.61,1,0),0)</f>
        <v>1</v>
      </c>
      <c r="N134" s="1">
        <f>IF(pogoda[[#This Row],[temperatura_srednia]]&gt;15,IF(pogoda[[#This Row],[opady]] &gt; 0.61,1,0),0)</f>
        <v>0</v>
      </c>
    </row>
    <row r="135" spans="1:14" x14ac:dyDescent="0.25">
      <c r="A135">
        <v>32</v>
      </c>
      <c r="B135">
        <v>0.6</v>
      </c>
      <c r="C135" s="2">
        <v>42228</v>
      </c>
      <c r="D135">
        <f>700*pogoda[[#This Row],[opady]]</f>
        <v>420</v>
      </c>
      <c r="E135">
        <f xml:space="preserve"> IF(pogoda[[#This Row],[opady]]=0,ROUNDUP(0.03% *(pogoda[[#This Row],[temperatura_srednia]]^1.5) * F134,0),0)</f>
        <v>0</v>
      </c>
      <c r="F135">
        <f>IF(I134+pogoda[[#This Row],[uzupelnienie]] - pogoda[[#This Row],[ubytek]]&gt;25000,25000,I134+pogoda[[#This Row],[uzupelnienie]]-pogoda[[#This Row],[ubytek]])</f>
        <v>1399</v>
      </c>
      <c r="G135" s="1">
        <f>IF(pogoda[[#This Row],[temperatura_srednia]]&gt;15,IF(pogoda[[#This Row],[opady]]&lt;=0.61,1,0),0)</f>
        <v>1</v>
      </c>
      <c r="H135" s="1">
        <f>IF(pogoda[[#This Row],[podlac?]]=1,IF(pogoda[[#This Row],[temperatura_srednia]]&lt;=30,12000,24000),0)</f>
        <v>24000</v>
      </c>
      <c r="I135" s="1">
        <f>IF(pogoda[[#This Row],[stan do godz 20]]-pogoda[[#This Row],[ile podlac]] &lt;0,25000-pogoda[[#This Row],[ile podlac]],pogoda[[#This Row],[stan do godz 20]]-pogoda[[#This Row],[ile podlac]])</f>
        <v>1000</v>
      </c>
      <c r="J135" s="1">
        <f>IF(pogoda[[#This Row],[stan do godz 20]]-pogoda[[#This Row],[ile podlac]]&lt;0,25000-pogoda[[#This Row],[stan do godz 20]],0)</f>
        <v>23601</v>
      </c>
      <c r="K135" s="1">
        <f>MONTH(pogoda[[#This Row],[data]])</f>
        <v>8</v>
      </c>
      <c r="L135" s="1"/>
      <c r="M135" s="1">
        <f>IF(pogoda[[#This Row],[temperatura_srednia]] &gt; 15,IF(pogoda[[#This Row],[opady]] &lt;= 0.61,1,0),0)</f>
        <v>1</v>
      </c>
      <c r="N135" s="1">
        <f>IF(pogoda[[#This Row],[temperatura_srednia]]&gt;15,IF(pogoda[[#This Row],[opady]] &gt; 0.61,1,0),0)</f>
        <v>0</v>
      </c>
    </row>
    <row r="136" spans="1:14" x14ac:dyDescent="0.25">
      <c r="A136">
        <v>31</v>
      </c>
      <c r="B136">
        <v>0.1</v>
      </c>
      <c r="C136" s="2">
        <v>42229</v>
      </c>
      <c r="D136">
        <f>700*pogoda[[#This Row],[opady]]</f>
        <v>70</v>
      </c>
      <c r="E136">
        <f xml:space="preserve"> IF(pogoda[[#This Row],[opady]]=0,ROUNDUP(0.03% *(pogoda[[#This Row],[temperatura_srednia]]^1.5) * F135,0),0)</f>
        <v>0</v>
      </c>
      <c r="F136">
        <f>IF(I135+pogoda[[#This Row],[uzupelnienie]] - pogoda[[#This Row],[ubytek]]&gt;25000,25000,I135+pogoda[[#This Row],[uzupelnienie]]-pogoda[[#This Row],[ubytek]])</f>
        <v>1070</v>
      </c>
      <c r="G136" s="1">
        <f>IF(pogoda[[#This Row],[temperatura_srednia]]&gt;15,IF(pogoda[[#This Row],[opady]]&lt;=0.61,1,0),0)</f>
        <v>1</v>
      </c>
      <c r="H136" s="1">
        <f>IF(pogoda[[#This Row],[podlac?]]=1,IF(pogoda[[#This Row],[temperatura_srednia]]&lt;=30,12000,24000),0)</f>
        <v>24000</v>
      </c>
      <c r="I136" s="1">
        <f>IF(pogoda[[#This Row],[stan do godz 20]]-pogoda[[#This Row],[ile podlac]] &lt;0,25000-pogoda[[#This Row],[ile podlac]],pogoda[[#This Row],[stan do godz 20]]-pogoda[[#This Row],[ile podlac]])</f>
        <v>1000</v>
      </c>
      <c r="J136" s="1">
        <f>IF(pogoda[[#This Row],[stan do godz 20]]-pogoda[[#This Row],[ile podlac]]&lt;0,25000-pogoda[[#This Row],[stan do godz 20]],0)</f>
        <v>23930</v>
      </c>
      <c r="K136" s="1">
        <f>MONTH(pogoda[[#This Row],[data]])</f>
        <v>8</v>
      </c>
      <c r="L136" s="1"/>
      <c r="M136" s="1">
        <f>IF(pogoda[[#This Row],[temperatura_srednia]] &gt; 15,IF(pogoda[[#This Row],[opady]] &lt;= 0.61,1,0),0)</f>
        <v>1</v>
      </c>
      <c r="N136" s="1">
        <f>IF(pogoda[[#This Row],[temperatura_srednia]]&gt;15,IF(pogoda[[#This Row],[opady]] &gt; 0.61,1,0),0)</f>
        <v>0</v>
      </c>
    </row>
    <row r="137" spans="1:14" x14ac:dyDescent="0.25">
      <c r="A137">
        <v>33</v>
      </c>
      <c r="B137">
        <v>0</v>
      </c>
      <c r="C137" s="2">
        <v>42230</v>
      </c>
      <c r="D137">
        <f>700*pogoda[[#This Row],[opady]]</f>
        <v>0</v>
      </c>
      <c r="E137">
        <f xml:space="preserve"> IF(pogoda[[#This Row],[opady]]=0,ROUNDUP(0.03% *(pogoda[[#This Row],[temperatura_srednia]]^1.5) * F136,0),0)</f>
        <v>61</v>
      </c>
      <c r="F137">
        <f>IF(I136+pogoda[[#This Row],[uzupelnienie]] - pogoda[[#This Row],[ubytek]]&gt;25000,25000,I136+pogoda[[#This Row],[uzupelnienie]]-pogoda[[#This Row],[ubytek]])</f>
        <v>939</v>
      </c>
      <c r="G137" s="1">
        <f>IF(pogoda[[#This Row],[temperatura_srednia]]&gt;15,IF(pogoda[[#This Row],[opady]]&lt;=0.61,1,0),0)</f>
        <v>1</v>
      </c>
      <c r="H137" s="1">
        <f>IF(pogoda[[#This Row],[podlac?]]=1,IF(pogoda[[#This Row],[temperatura_srednia]]&lt;=30,12000,24000),0)</f>
        <v>24000</v>
      </c>
      <c r="I137" s="1">
        <f>IF(pogoda[[#This Row],[stan do godz 20]]-pogoda[[#This Row],[ile podlac]] &lt;0,25000-pogoda[[#This Row],[ile podlac]],pogoda[[#This Row],[stan do godz 20]]-pogoda[[#This Row],[ile podlac]])</f>
        <v>1000</v>
      </c>
      <c r="J137" s="1">
        <f>IF(pogoda[[#This Row],[stan do godz 20]]-pogoda[[#This Row],[ile podlac]]&lt;0,25000-pogoda[[#This Row],[stan do godz 20]],0)</f>
        <v>24061</v>
      </c>
      <c r="K137" s="1">
        <f>MONTH(pogoda[[#This Row],[data]])</f>
        <v>8</v>
      </c>
      <c r="L137" s="1"/>
      <c r="M137" s="1">
        <f>IF(pogoda[[#This Row],[temperatura_srednia]] &gt; 15,IF(pogoda[[#This Row],[opady]] &lt;= 0.61,1,0),0)</f>
        <v>1</v>
      </c>
      <c r="N137" s="1">
        <f>IF(pogoda[[#This Row],[temperatura_srednia]]&gt;15,IF(pogoda[[#This Row],[opady]] &gt; 0.61,1,0),0)</f>
        <v>0</v>
      </c>
    </row>
    <row r="138" spans="1:14" x14ac:dyDescent="0.25">
      <c r="A138">
        <v>31</v>
      </c>
      <c r="B138">
        <v>12</v>
      </c>
      <c r="C138" s="2">
        <v>42231</v>
      </c>
      <c r="D138">
        <f>700*pogoda[[#This Row],[opady]]</f>
        <v>8400</v>
      </c>
      <c r="E138">
        <f xml:space="preserve"> IF(pogoda[[#This Row],[opady]]=0,ROUNDUP(0.03% *(pogoda[[#This Row],[temperatura_srednia]]^1.5) * F137,0),0)</f>
        <v>0</v>
      </c>
      <c r="F138">
        <f>IF(I137+pogoda[[#This Row],[uzupelnienie]] - pogoda[[#This Row],[ubytek]]&gt;25000,25000,I137+pogoda[[#This Row],[uzupelnienie]]-pogoda[[#This Row],[ubytek]])</f>
        <v>9400</v>
      </c>
      <c r="G138" s="1">
        <f>IF(pogoda[[#This Row],[temperatura_srednia]]&gt;15,IF(pogoda[[#This Row],[opady]]&lt;=0.61,1,0),0)</f>
        <v>0</v>
      </c>
      <c r="H138" s="1">
        <f>IF(pogoda[[#This Row],[podlac?]]=1,IF(pogoda[[#This Row],[temperatura_srednia]]&lt;=30,12000,24000),0)</f>
        <v>0</v>
      </c>
      <c r="I138" s="1">
        <f>IF(pogoda[[#This Row],[stan do godz 20]]-pogoda[[#This Row],[ile podlac]] &lt;0,25000-pogoda[[#This Row],[ile podlac]],pogoda[[#This Row],[stan do godz 20]]-pogoda[[#This Row],[ile podlac]])</f>
        <v>9400</v>
      </c>
      <c r="J138" s="1">
        <f>IF(pogoda[[#This Row],[stan do godz 20]]-pogoda[[#This Row],[ile podlac]]&lt;0,25000-pogoda[[#This Row],[stan do godz 20]],0)</f>
        <v>0</v>
      </c>
      <c r="K138" s="1">
        <f>MONTH(pogoda[[#This Row],[data]])</f>
        <v>8</v>
      </c>
      <c r="L138" s="1"/>
      <c r="M138" s="1">
        <f>IF(pogoda[[#This Row],[temperatura_srednia]] &gt; 15,IF(pogoda[[#This Row],[opady]] &lt;= 0.61,1,0),0)</f>
        <v>0</v>
      </c>
      <c r="N138" s="1">
        <f>IF(pogoda[[#This Row],[temperatura_srednia]]&gt;15,IF(pogoda[[#This Row],[opady]] &gt; 0.61,1,0),0)</f>
        <v>1</v>
      </c>
    </row>
    <row r="139" spans="1:14" x14ac:dyDescent="0.25">
      <c r="A139">
        <v>22</v>
      </c>
      <c r="B139">
        <v>0</v>
      </c>
      <c r="C139" s="2">
        <v>42232</v>
      </c>
      <c r="D139">
        <f>700*pogoda[[#This Row],[opady]]</f>
        <v>0</v>
      </c>
      <c r="E139">
        <f xml:space="preserve"> IF(pogoda[[#This Row],[opady]]=0,ROUNDUP(0.03% *(pogoda[[#This Row],[temperatura_srednia]]^1.5) * F138,0),0)</f>
        <v>291</v>
      </c>
      <c r="F139">
        <f>IF(I138+pogoda[[#This Row],[uzupelnienie]] - pogoda[[#This Row],[ubytek]]&gt;25000,25000,I138+pogoda[[#This Row],[uzupelnienie]]-pogoda[[#This Row],[ubytek]])</f>
        <v>9109</v>
      </c>
      <c r="G139" s="1">
        <f>IF(pogoda[[#This Row],[temperatura_srednia]]&gt;15,IF(pogoda[[#This Row],[opady]]&lt;=0.61,1,0),0)</f>
        <v>1</v>
      </c>
      <c r="H139" s="1">
        <f>IF(pogoda[[#This Row],[podlac?]]=1,IF(pogoda[[#This Row],[temperatura_srednia]]&lt;=30,12000,24000),0)</f>
        <v>12000</v>
      </c>
      <c r="I139" s="1">
        <f>IF(pogoda[[#This Row],[stan do godz 20]]-pogoda[[#This Row],[ile podlac]] &lt;0,25000-pogoda[[#This Row],[ile podlac]],pogoda[[#This Row],[stan do godz 20]]-pogoda[[#This Row],[ile podlac]])</f>
        <v>13000</v>
      </c>
      <c r="J139" s="1">
        <f>IF(pogoda[[#This Row],[stan do godz 20]]-pogoda[[#This Row],[ile podlac]]&lt;0,25000-pogoda[[#This Row],[stan do godz 20]],0)</f>
        <v>15891</v>
      </c>
      <c r="K139" s="1">
        <f>MONTH(pogoda[[#This Row],[data]])</f>
        <v>8</v>
      </c>
      <c r="L139" s="1"/>
      <c r="M139" s="1">
        <f>IF(pogoda[[#This Row],[temperatura_srednia]] &gt; 15,IF(pogoda[[#This Row],[opady]] &lt;= 0.61,1,0),0)</f>
        <v>1</v>
      </c>
      <c r="N139" s="1">
        <f>IF(pogoda[[#This Row],[temperatura_srednia]]&gt;15,IF(pogoda[[#This Row],[opady]] &gt; 0.61,1,0),0)</f>
        <v>0</v>
      </c>
    </row>
    <row r="140" spans="1:14" x14ac:dyDescent="0.25">
      <c r="A140">
        <v>24</v>
      </c>
      <c r="B140">
        <v>0.2</v>
      </c>
      <c r="C140" s="2">
        <v>42233</v>
      </c>
      <c r="D140">
        <f>700*pogoda[[#This Row],[opady]]</f>
        <v>140</v>
      </c>
      <c r="E140">
        <f xml:space="preserve"> IF(pogoda[[#This Row],[opady]]=0,ROUNDUP(0.03% *(pogoda[[#This Row],[temperatura_srednia]]^1.5) * F139,0),0)</f>
        <v>0</v>
      </c>
      <c r="F140">
        <f>IF(I139+pogoda[[#This Row],[uzupelnienie]] - pogoda[[#This Row],[ubytek]]&gt;25000,25000,I139+pogoda[[#This Row],[uzupelnienie]]-pogoda[[#This Row],[ubytek]])</f>
        <v>13140</v>
      </c>
      <c r="G140" s="1">
        <f>IF(pogoda[[#This Row],[temperatura_srednia]]&gt;15,IF(pogoda[[#This Row],[opady]]&lt;=0.61,1,0),0)</f>
        <v>1</v>
      </c>
      <c r="H140" s="1">
        <f>IF(pogoda[[#This Row],[podlac?]]=1,IF(pogoda[[#This Row],[temperatura_srednia]]&lt;=30,12000,24000),0)</f>
        <v>12000</v>
      </c>
      <c r="I140" s="1">
        <f>IF(pogoda[[#This Row],[stan do godz 20]]-pogoda[[#This Row],[ile podlac]] &lt;0,25000-pogoda[[#This Row],[ile podlac]],pogoda[[#This Row],[stan do godz 20]]-pogoda[[#This Row],[ile podlac]])</f>
        <v>1140</v>
      </c>
      <c r="J140" s="1">
        <f>IF(pogoda[[#This Row],[stan do godz 20]]-pogoda[[#This Row],[ile podlac]]&lt;0,25000-pogoda[[#This Row],[stan do godz 20]],0)</f>
        <v>0</v>
      </c>
      <c r="K140" s="1">
        <f>MONTH(pogoda[[#This Row],[data]])</f>
        <v>8</v>
      </c>
      <c r="L140" s="1"/>
      <c r="M140" s="1">
        <f>IF(pogoda[[#This Row],[temperatura_srednia]] &gt; 15,IF(pogoda[[#This Row],[opady]] &lt;= 0.61,1,0),0)</f>
        <v>1</v>
      </c>
      <c r="N140" s="1">
        <f>IF(pogoda[[#This Row],[temperatura_srednia]]&gt;15,IF(pogoda[[#This Row],[opady]] &gt; 0.61,1,0),0)</f>
        <v>0</v>
      </c>
    </row>
    <row r="141" spans="1:14" x14ac:dyDescent="0.25">
      <c r="A141">
        <v>22</v>
      </c>
      <c r="B141">
        <v>0</v>
      </c>
      <c r="C141" s="2">
        <v>42234</v>
      </c>
      <c r="D141">
        <f>700*pogoda[[#This Row],[opady]]</f>
        <v>0</v>
      </c>
      <c r="E141">
        <f xml:space="preserve"> IF(pogoda[[#This Row],[opady]]=0,ROUNDUP(0.03% *(pogoda[[#This Row],[temperatura_srednia]]^1.5) * F140,0),0)</f>
        <v>407</v>
      </c>
      <c r="F141">
        <f>IF(I140+pogoda[[#This Row],[uzupelnienie]] - pogoda[[#This Row],[ubytek]]&gt;25000,25000,I140+pogoda[[#This Row],[uzupelnienie]]-pogoda[[#This Row],[ubytek]])</f>
        <v>733</v>
      </c>
      <c r="G141" s="1">
        <f>IF(pogoda[[#This Row],[temperatura_srednia]]&gt;15,IF(pogoda[[#This Row],[opady]]&lt;=0.61,1,0),0)</f>
        <v>1</v>
      </c>
      <c r="H141" s="1">
        <f>IF(pogoda[[#This Row],[podlac?]]=1,IF(pogoda[[#This Row],[temperatura_srednia]]&lt;=30,12000,24000),0)</f>
        <v>12000</v>
      </c>
      <c r="I141" s="1">
        <f>IF(pogoda[[#This Row],[stan do godz 20]]-pogoda[[#This Row],[ile podlac]] &lt;0,25000-pogoda[[#This Row],[ile podlac]],pogoda[[#This Row],[stan do godz 20]]-pogoda[[#This Row],[ile podlac]])</f>
        <v>13000</v>
      </c>
      <c r="J141" s="1">
        <f>IF(pogoda[[#This Row],[stan do godz 20]]-pogoda[[#This Row],[ile podlac]]&lt;0,25000-pogoda[[#This Row],[stan do godz 20]],0)</f>
        <v>24267</v>
      </c>
      <c r="K141" s="1">
        <f>MONTH(pogoda[[#This Row],[data]])</f>
        <v>8</v>
      </c>
      <c r="L141" s="1"/>
      <c r="M141" s="1">
        <f>IF(pogoda[[#This Row],[temperatura_srednia]] &gt; 15,IF(pogoda[[#This Row],[opady]] &lt;= 0.61,1,0),0)</f>
        <v>1</v>
      </c>
      <c r="N141" s="1">
        <f>IF(pogoda[[#This Row],[temperatura_srednia]]&gt;15,IF(pogoda[[#This Row],[opady]] &gt; 0.61,1,0),0)</f>
        <v>0</v>
      </c>
    </row>
    <row r="142" spans="1:14" x14ac:dyDescent="0.25">
      <c r="A142">
        <v>19</v>
      </c>
      <c r="B142">
        <v>0</v>
      </c>
      <c r="C142" s="2">
        <v>42235</v>
      </c>
      <c r="D142">
        <f>700*pogoda[[#This Row],[opady]]</f>
        <v>0</v>
      </c>
      <c r="E142">
        <f xml:space="preserve"> IF(pogoda[[#This Row],[opady]]=0,ROUNDUP(0.03% *(pogoda[[#This Row],[temperatura_srednia]]^1.5) * F141,0),0)</f>
        <v>19</v>
      </c>
      <c r="F142">
        <f>IF(I141+pogoda[[#This Row],[uzupelnienie]] - pogoda[[#This Row],[ubytek]]&gt;25000,25000,I141+pogoda[[#This Row],[uzupelnienie]]-pogoda[[#This Row],[ubytek]])</f>
        <v>12981</v>
      </c>
      <c r="G142" s="1">
        <f>IF(pogoda[[#This Row],[temperatura_srednia]]&gt;15,IF(pogoda[[#This Row],[opady]]&lt;=0.61,1,0),0)</f>
        <v>1</v>
      </c>
      <c r="H142" s="1">
        <f>IF(pogoda[[#This Row],[podlac?]]=1,IF(pogoda[[#This Row],[temperatura_srednia]]&lt;=30,12000,24000),0)</f>
        <v>12000</v>
      </c>
      <c r="I142" s="1">
        <f>IF(pogoda[[#This Row],[stan do godz 20]]-pogoda[[#This Row],[ile podlac]] &lt;0,25000-pogoda[[#This Row],[ile podlac]],pogoda[[#This Row],[stan do godz 20]]-pogoda[[#This Row],[ile podlac]])</f>
        <v>981</v>
      </c>
      <c r="J142" s="1">
        <f>IF(pogoda[[#This Row],[stan do godz 20]]-pogoda[[#This Row],[ile podlac]]&lt;0,25000-pogoda[[#This Row],[stan do godz 20]],0)</f>
        <v>0</v>
      </c>
      <c r="K142" s="1">
        <f>MONTH(pogoda[[#This Row],[data]])</f>
        <v>8</v>
      </c>
      <c r="L142" s="1"/>
      <c r="M142" s="1">
        <f>IF(pogoda[[#This Row],[temperatura_srednia]] &gt; 15,IF(pogoda[[#This Row],[opady]] &lt;= 0.61,1,0),0)</f>
        <v>1</v>
      </c>
      <c r="N142" s="1">
        <f>IF(pogoda[[#This Row],[temperatura_srednia]]&gt;15,IF(pogoda[[#This Row],[opady]] &gt; 0.61,1,0),0)</f>
        <v>0</v>
      </c>
    </row>
    <row r="143" spans="1:14" x14ac:dyDescent="0.25">
      <c r="A143">
        <v>18</v>
      </c>
      <c r="B143">
        <v>0</v>
      </c>
      <c r="C143" s="2">
        <v>42236</v>
      </c>
      <c r="D143">
        <f>700*pogoda[[#This Row],[opady]]</f>
        <v>0</v>
      </c>
      <c r="E143">
        <f xml:space="preserve"> IF(pogoda[[#This Row],[opady]]=0,ROUNDUP(0.03% *(pogoda[[#This Row],[temperatura_srednia]]^1.5) * F142,0),0)</f>
        <v>298</v>
      </c>
      <c r="F143">
        <f>IF(I142+pogoda[[#This Row],[uzupelnienie]] - pogoda[[#This Row],[ubytek]]&gt;25000,25000,I142+pogoda[[#This Row],[uzupelnienie]]-pogoda[[#This Row],[ubytek]])</f>
        <v>683</v>
      </c>
      <c r="G143" s="1">
        <f>IF(pogoda[[#This Row],[temperatura_srednia]]&gt;15,IF(pogoda[[#This Row],[opady]]&lt;=0.61,1,0),0)</f>
        <v>1</v>
      </c>
      <c r="H143" s="1">
        <f>IF(pogoda[[#This Row],[podlac?]]=1,IF(pogoda[[#This Row],[temperatura_srednia]]&lt;=30,12000,24000),0)</f>
        <v>12000</v>
      </c>
      <c r="I143" s="1">
        <f>IF(pogoda[[#This Row],[stan do godz 20]]-pogoda[[#This Row],[ile podlac]] &lt;0,25000-pogoda[[#This Row],[ile podlac]],pogoda[[#This Row],[stan do godz 20]]-pogoda[[#This Row],[ile podlac]])</f>
        <v>13000</v>
      </c>
      <c r="J143" s="1">
        <f>IF(pogoda[[#This Row],[stan do godz 20]]-pogoda[[#This Row],[ile podlac]]&lt;0,25000-pogoda[[#This Row],[stan do godz 20]],0)</f>
        <v>24317</v>
      </c>
      <c r="K143" s="1">
        <f>MONTH(pogoda[[#This Row],[data]])</f>
        <v>8</v>
      </c>
      <c r="L143" s="1"/>
      <c r="M143" s="1">
        <f>IF(pogoda[[#This Row],[temperatura_srednia]] &gt; 15,IF(pogoda[[#This Row],[opady]] &lt;= 0.61,1,0),0)</f>
        <v>1</v>
      </c>
      <c r="N143" s="1">
        <f>IF(pogoda[[#This Row],[temperatura_srednia]]&gt;15,IF(pogoda[[#This Row],[opady]] &gt; 0.61,1,0),0)</f>
        <v>0</v>
      </c>
    </row>
    <row r="144" spans="1:14" x14ac:dyDescent="0.25">
      <c r="A144">
        <v>18</v>
      </c>
      <c r="B144">
        <v>0</v>
      </c>
      <c r="C144" s="2">
        <v>42237</v>
      </c>
      <c r="D144">
        <f>700*pogoda[[#This Row],[opady]]</f>
        <v>0</v>
      </c>
      <c r="E144">
        <f xml:space="preserve"> IF(pogoda[[#This Row],[opady]]=0,ROUNDUP(0.03% *(pogoda[[#This Row],[temperatura_srednia]]^1.5) * F143,0),0)</f>
        <v>16</v>
      </c>
      <c r="F144">
        <f>IF(I143+pogoda[[#This Row],[uzupelnienie]] - pogoda[[#This Row],[ubytek]]&gt;25000,25000,I143+pogoda[[#This Row],[uzupelnienie]]-pogoda[[#This Row],[ubytek]])</f>
        <v>12984</v>
      </c>
      <c r="G144" s="1">
        <f>IF(pogoda[[#This Row],[temperatura_srednia]]&gt;15,IF(pogoda[[#This Row],[opady]]&lt;=0.61,1,0),0)</f>
        <v>1</v>
      </c>
      <c r="H144" s="1">
        <f>IF(pogoda[[#This Row],[podlac?]]=1,IF(pogoda[[#This Row],[temperatura_srednia]]&lt;=30,12000,24000),0)</f>
        <v>12000</v>
      </c>
      <c r="I144" s="1">
        <f>IF(pogoda[[#This Row],[stan do godz 20]]-pogoda[[#This Row],[ile podlac]] &lt;0,25000-pogoda[[#This Row],[ile podlac]],pogoda[[#This Row],[stan do godz 20]]-pogoda[[#This Row],[ile podlac]])</f>
        <v>984</v>
      </c>
      <c r="J144" s="1">
        <f>IF(pogoda[[#This Row],[stan do godz 20]]-pogoda[[#This Row],[ile podlac]]&lt;0,25000-pogoda[[#This Row],[stan do godz 20]],0)</f>
        <v>0</v>
      </c>
      <c r="K144" s="1">
        <f>MONTH(pogoda[[#This Row],[data]])</f>
        <v>8</v>
      </c>
      <c r="L144" s="1"/>
      <c r="M144" s="1">
        <f>IF(pogoda[[#This Row],[temperatura_srednia]] &gt; 15,IF(pogoda[[#This Row],[opady]] &lt;= 0.61,1,0),0)</f>
        <v>1</v>
      </c>
      <c r="N144" s="1">
        <f>IF(pogoda[[#This Row],[temperatura_srednia]]&gt;15,IF(pogoda[[#This Row],[opady]] &gt; 0.61,1,0),0)</f>
        <v>0</v>
      </c>
    </row>
    <row r="145" spans="1:14" x14ac:dyDescent="0.25">
      <c r="A145">
        <v>18</v>
      </c>
      <c r="B145">
        <v>0</v>
      </c>
      <c r="C145" s="2">
        <v>42238</v>
      </c>
      <c r="D145">
        <f>700*pogoda[[#This Row],[opady]]</f>
        <v>0</v>
      </c>
      <c r="E145">
        <f xml:space="preserve"> IF(pogoda[[#This Row],[opady]]=0,ROUNDUP(0.03% *(pogoda[[#This Row],[temperatura_srednia]]^1.5) * F144,0),0)</f>
        <v>298</v>
      </c>
      <c r="F145">
        <f>IF(I144+pogoda[[#This Row],[uzupelnienie]] - pogoda[[#This Row],[ubytek]]&gt;25000,25000,I144+pogoda[[#This Row],[uzupelnienie]]-pogoda[[#This Row],[ubytek]])</f>
        <v>686</v>
      </c>
      <c r="G145" s="1">
        <f>IF(pogoda[[#This Row],[temperatura_srednia]]&gt;15,IF(pogoda[[#This Row],[opady]]&lt;=0.61,1,0),0)</f>
        <v>1</v>
      </c>
      <c r="H145" s="1">
        <f>IF(pogoda[[#This Row],[podlac?]]=1,IF(pogoda[[#This Row],[temperatura_srednia]]&lt;=30,12000,24000),0)</f>
        <v>12000</v>
      </c>
      <c r="I145" s="1">
        <f>IF(pogoda[[#This Row],[stan do godz 20]]-pogoda[[#This Row],[ile podlac]] &lt;0,25000-pogoda[[#This Row],[ile podlac]],pogoda[[#This Row],[stan do godz 20]]-pogoda[[#This Row],[ile podlac]])</f>
        <v>13000</v>
      </c>
      <c r="J145" s="1">
        <f>IF(pogoda[[#This Row],[stan do godz 20]]-pogoda[[#This Row],[ile podlac]]&lt;0,25000-pogoda[[#This Row],[stan do godz 20]],0)</f>
        <v>24314</v>
      </c>
      <c r="K145" s="1">
        <f>MONTH(pogoda[[#This Row],[data]])</f>
        <v>8</v>
      </c>
      <c r="L145" s="1"/>
      <c r="M145" s="1">
        <f>IF(pogoda[[#This Row],[temperatura_srednia]] &gt; 15,IF(pogoda[[#This Row],[opady]] &lt;= 0.61,1,0),0)</f>
        <v>1</v>
      </c>
      <c r="N145" s="1">
        <f>IF(pogoda[[#This Row],[temperatura_srednia]]&gt;15,IF(pogoda[[#This Row],[opady]] &gt; 0.61,1,0),0)</f>
        <v>0</v>
      </c>
    </row>
    <row r="146" spans="1:14" x14ac:dyDescent="0.25">
      <c r="A146">
        <v>19</v>
      </c>
      <c r="B146">
        <v>0</v>
      </c>
      <c r="C146" s="2">
        <v>42239</v>
      </c>
      <c r="D146">
        <f>700*pogoda[[#This Row],[opady]]</f>
        <v>0</v>
      </c>
      <c r="E146">
        <f xml:space="preserve"> IF(pogoda[[#This Row],[opady]]=0,ROUNDUP(0.03% *(pogoda[[#This Row],[temperatura_srednia]]^1.5) * F145,0),0)</f>
        <v>18</v>
      </c>
      <c r="F146">
        <f>IF(I145+pogoda[[#This Row],[uzupelnienie]] - pogoda[[#This Row],[ubytek]]&gt;25000,25000,I145+pogoda[[#This Row],[uzupelnienie]]-pogoda[[#This Row],[ubytek]])</f>
        <v>12982</v>
      </c>
      <c r="G146" s="1">
        <f>IF(pogoda[[#This Row],[temperatura_srednia]]&gt;15,IF(pogoda[[#This Row],[opady]]&lt;=0.61,1,0),0)</f>
        <v>1</v>
      </c>
      <c r="H146" s="1">
        <f>IF(pogoda[[#This Row],[podlac?]]=1,IF(pogoda[[#This Row],[temperatura_srednia]]&lt;=30,12000,24000),0)</f>
        <v>12000</v>
      </c>
      <c r="I146" s="1">
        <f>IF(pogoda[[#This Row],[stan do godz 20]]-pogoda[[#This Row],[ile podlac]] &lt;0,25000-pogoda[[#This Row],[ile podlac]],pogoda[[#This Row],[stan do godz 20]]-pogoda[[#This Row],[ile podlac]])</f>
        <v>982</v>
      </c>
      <c r="J146" s="1">
        <f>IF(pogoda[[#This Row],[stan do godz 20]]-pogoda[[#This Row],[ile podlac]]&lt;0,25000-pogoda[[#This Row],[stan do godz 20]],0)</f>
        <v>0</v>
      </c>
      <c r="K146" s="1">
        <f>MONTH(pogoda[[#This Row],[data]])</f>
        <v>8</v>
      </c>
      <c r="L146" s="1"/>
      <c r="M146" s="1">
        <f>IF(pogoda[[#This Row],[temperatura_srednia]] &gt; 15,IF(pogoda[[#This Row],[opady]] &lt;= 0.61,1,0),0)</f>
        <v>1</v>
      </c>
      <c r="N146" s="1">
        <f>IF(pogoda[[#This Row],[temperatura_srednia]]&gt;15,IF(pogoda[[#This Row],[opady]] &gt; 0.61,1,0),0)</f>
        <v>0</v>
      </c>
    </row>
    <row r="147" spans="1:14" x14ac:dyDescent="0.25">
      <c r="A147">
        <v>21</v>
      </c>
      <c r="B147">
        <v>5.5</v>
      </c>
      <c r="C147" s="2">
        <v>42240</v>
      </c>
      <c r="D147">
        <f>700*pogoda[[#This Row],[opady]]</f>
        <v>3850</v>
      </c>
      <c r="E147">
        <f xml:space="preserve"> IF(pogoda[[#This Row],[opady]]=0,ROUNDUP(0.03% *(pogoda[[#This Row],[temperatura_srednia]]^1.5) * F146,0),0)</f>
        <v>0</v>
      </c>
      <c r="F147">
        <f>IF(I146+pogoda[[#This Row],[uzupelnienie]] - pogoda[[#This Row],[ubytek]]&gt;25000,25000,I146+pogoda[[#This Row],[uzupelnienie]]-pogoda[[#This Row],[ubytek]])</f>
        <v>4832</v>
      </c>
      <c r="G147" s="1">
        <f>IF(pogoda[[#This Row],[temperatura_srednia]]&gt;15,IF(pogoda[[#This Row],[opady]]&lt;=0.61,1,0),0)</f>
        <v>0</v>
      </c>
      <c r="H147" s="1">
        <f>IF(pogoda[[#This Row],[podlac?]]=1,IF(pogoda[[#This Row],[temperatura_srednia]]&lt;=30,12000,24000),0)</f>
        <v>0</v>
      </c>
      <c r="I147" s="1">
        <f>IF(pogoda[[#This Row],[stan do godz 20]]-pogoda[[#This Row],[ile podlac]] &lt;0,25000-pogoda[[#This Row],[ile podlac]],pogoda[[#This Row],[stan do godz 20]]-pogoda[[#This Row],[ile podlac]])</f>
        <v>4832</v>
      </c>
      <c r="J147" s="1">
        <f>IF(pogoda[[#This Row],[stan do godz 20]]-pogoda[[#This Row],[ile podlac]]&lt;0,25000-pogoda[[#This Row],[stan do godz 20]],0)</f>
        <v>0</v>
      </c>
      <c r="K147" s="1">
        <f>MONTH(pogoda[[#This Row],[data]])</f>
        <v>8</v>
      </c>
      <c r="L147" s="1"/>
      <c r="M147" s="1">
        <f>IF(pogoda[[#This Row],[temperatura_srednia]] &gt; 15,IF(pogoda[[#This Row],[opady]] &lt;= 0.61,1,0),0)</f>
        <v>0</v>
      </c>
      <c r="N147" s="1">
        <f>IF(pogoda[[#This Row],[temperatura_srednia]]&gt;15,IF(pogoda[[#This Row],[opady]] &gt; 0.61,1,0),0)</f>
        <v>1</v>
      </c>
    </row>
    <row r="148" spans="1:14" x14ac:dyDescent="0.25">
      <c r="A148">
        <v>18</v>
      </c>
      <c r="B148">
        <v>18</v>
      </c>
      <c r="C148" s="2">
        <v>42241</v>
      </c>
      <c r="D148">
        <f>700*pogoda[[#This Row],[opady]]</f>
        <v>12600</v>
      </c>
      <c r="E148">
        <f xml:space="preserve"> IF(pogoda[[#This Row],[opady]]=0,ROUNDUP(0.03% *(pogoda[[#This Row],[temperatura_srednia]]^1.5) * F147,0),0)</f>
        <v>0</v>
      </c>
      <c r="F148">
        <f>IF(I147+pogoda[[#This Row],[uzupelnienie]] - pogoda[[#This Row],[ubytek]]&gt;25000,25000,I147+pogoda[[#This Row],[uzupelnienie]]-pogoda[[#This Row],[ubytek]])</f>
        <v>17432</v>
      </c>
      <c r="G148" s="1">
        <f>IF(pogoda[[#This Row],[temperatura_srednia]]&gt;15,IF(pogoda[[#This Row],[opady]]&lt;=0.61,1,0),0)</f>
        <v>0</v>
      </c>
      <c r="H148" s="1">
        <f>IF(pogoda[[#This Row],[podlac?]]=1,IF(pogoda[[#This Row],[temperatura_srednia]]&lt;=30,12000,24000),0)</f>
        <v>0</v>
      </c>
      <c r="I148" s="1">
        <f>IF(pogoda[[#This Row],[stan do godz 20]]-pogoda[[#This Row],[ile podlac]] &lt;0,25000-pogoda[[#This Row],[ile podlac]],pogoda[[#This Row],[stan do godz 20]]-pogoda[[#This Row],[ile podlac]])</f>
        <v>17432</v>
      </c>
      <c r="J148" s="1">
        <f>IF(pogoda[[#This Row],[stan do godz 20]]-pogoda[[#This Row],[ile podlac]]&lt;0,25000-pogoda[[#This Row],[stan do godz 20]],0)</f>
        <v>0</v>
      </c>
      <c r="K148" s="1">
        <f>MONTH(pogoda[[#This Row],[data]])</f>
        <v>8</v>
      </c>
      <c r="L148" s="1"/>
      <c r="M148" s="1">
        <f>IF(pogoda[[#This Row],[temperatura_srednia]] &gt; 15,IF(pogoda[[#This Row],[opady]] &lt;= 0.61,1,0),0)</f>
        <v>0</v>
      </c>
      <c r="N148" s="1">
        <f>IF(pogoda[[#This Row],[temperatura_srednia]]&gt;15,IF(pogoda[[#This Row],[opady]] &gt; 0.61,1,0),0)</f>
        <v>1</v>
      </c>
    </row>
    <row r="149" spans="1:14" x14ac:dyDescent="0.25">
      <c r="A149">
        <v>19</v>
      </c>
      <c r="B149">
        <v>12</v>
      </c>
      <c r="C149" s="2">
        <v>42242</v>
      </c>
      <c r="D149">
        <f>700*pogoda[[#This Row],[opady]]</f>
        <v>8400</v>
      </c>
      <c r="E149">
        <f xml:space="preserve"> IF(pogoda[[#This Row],[opady]]=0,ROUNDUP(0.03% *(pogoda[[#This Row],[temperatura_srednia]]^1.5) * F148,0),0)</f>
        <v>0</v>
      </c>
      <c r="F149">
        <f>IF(I148+pogoda[[#This Row],[uzupelnienie]] - pogoda[[#This Row],[ubytek]]&gt;25000,25000,I148+pogoda[[#This Row],[uzupelnienie]]-pogoda[[#This Row],[ubytek]])</f>
        <v>25000</v>
      </c>
      <c r="G149" s="1">
        <f>IF(pogoda[[#This Row],[temperatura_srednia]]&gt;15,IF(pogoda[[#This Row],[opady]]&lt;=0.61,1,0),0)</f>
        <v>0</v>
      </c>
      <c r="H149" s="1">
        <f>IF(pogoda[[#This Row],[podlac?]]=1,IF(pogoda[[#This Row],[temperatura_srednia]]&lt;=30,12000,24000),0)</f>
        <v>0</v>
      </c>
      <c r="I149" s="1">
        <f>IF(pogoda[[#This Row],[stan do godz 20]]-pogoda[[#This Row],[ile podlac]] &lt;0,25000-pogoda[[#This Row],[ile podlac]],pogoda[[#This Row],[stan do godz 20]]-pogoda[[#This Row],[ile podlac]])</f>
        <v>25000</v>
      </c>
      <c r="J149" s="1">
        <f>IF(pogoda[[#This Row],[stan do godz 20]]-pogoda[[#This Row],[ile podlac]]&lt;0,25000-pogoda[[#This Row],[stan do godz 20]],0)</f>
        <v>0</v>
      </c>
      <c r="K149" s="1">
        <f>MONTH(pogoda[[#This Row],[data]])</f>
        <v>8</v>
      </c>
      <c r="L149" s="1"/>
      <c r="M149" s="1">
        <f>IF(pogoda[[#This Row],[temperatura_srednia]] &gt; 15,IF(pogoda[[#This Row],[opady]] &lt;= 0.61,1,0),0)</f>
        <v>0</v>
      </c>
      <c r="N149" s="1">
        <f>IF(pogoda[[#This Row],[temperatura_srednia]]&gt;15,IF(pogoda[[#This Row],[opady]] &gt; 0.61,1,0),0)</f>
        <v>1</v>
      </c>
    </row>
    <row r="150" spans="1:14" x14ac:dyDescent="0.25">
      <c r="A150">
        <v>23</v>
      </c>
      <c r="B150">
        <v>0</v>
      </c>
      <c r="C150" s="2">
        <v>42243</v>
      </c>
      <c r="D150">
        <f>700*pogoda[[#This Row],[opady]]</f>
        <v>0</v>
      </c>
      <c r="E150">
        <f xml:space="preserve"> IF(pogoda[[#This Row],[opady]]=0,ROUNDUP(0.03% *(pogoda[[#This Row],[temperatura_srednia]]^1.5) * F149,0),0)</f>
        <v>828</v>
      </c>
      <c r="F150">
        <f>IF(I149+pogoda[[#This Row],[uzupelnienie]] - pogoda[[#This Row],[ubytek]]&gt;25000,25000,I149+pogoda[[#This Row],[uzupelnienie]]-pogoda[[#This Row],[ubytek]])</f>
        <v>24172</v>
      </c>
      <c r="G150" s="1">
        <f>IF(pogoda[[#This Row],[temperatura_srednia]]&gt;15,IF(pogoda[[#This Row],[opady]]&lt;=0.61,1,0),0)</f>
        <v>1</v>
      </c>
      <c r="H150" s="1">
        <f>IF(pogoda[[#This Row],[podlac?]]=1,IF(pogoda[[#This Row],[temperatura_srednia]]&lt;=30,12000,24000),0)</f>
        <v>12000</v>
      </c>
      <c r="I150" s="1">
        <f>IF(pogoda[[#This Row],[stan do godz 20]]-pogoda[[#This Row],[ile podlac]] &lt;0,25000-pogoda[[#This Row],[ile podlac]],pogoda[[#This Row],[stan do godz 20]]-pogoda[[#This Row],[ile podlac]])</f>
        <v>12172</v>
      </c>
      <c r="J150" s="1">
        <f>IF(pogoda[[#This Row],[stan do godz 20]]-pogoda[[#This Row],[ile podlac]]&lt;0,25000-pogoda[[#This Row],[stan do godz 20]],0)</f>
        <v>0</v>
      </c>
      <c r="K150" s="1">
        <f>MONTH(pogoda[[#This Row],[data]])</f>
        <v>8</v>
      </c>
      <c r="L150" s="1"/>
      <c r="M150" s="1">
        <f>IF(pogoda[[#This Row],[temperatura_srednia]] &gt; 15,IF(pogoda[[#This Row],[opady]] &lt;= 0.61,1,0),0)</f>
        <v>1</v>
      </c>
      <c r="N150" s="1">
        <f>IF(pogoda[[#This Row],[temperatura_srednia]]&gt;15,IF(pogoda[[#This Row],[opady]] &gt; 0.61,1,0),0)</f>
        <v>0</v>
      </c>
    </row>
    <row r="151" spans="1:14" x14ac:dyDescent="0.25">
      <c r="A151">
        <v>17</v>
      </c>
      <c r="B151">
        <v>0.1</v>
      </c>
      <c r="C151" s="2">
        <v>42244</v>
      </c>
      <c r="D151">
        <f>700*pogoda[[#This Row],[opady]]</f>
        <v>70</v>
      </c>
      <c r="E151">
        <f xml:space="preserve"> IF(pogoda[[#This Row],[opady]]=0,ROUNDUP(0.03% *(pogoda[[#This Row],[temperatura_srednia]]^1.5) * F150,0),0)</f>
        <v>0</v>
      </c>
      <c r="F151">
        <f>IF(I150+pogoda[[#This Row],[uzupelnienie]] - pogoda[[#This Row],[ubytek]]&gt;25000,25000,I150+pogoda[[#This Row],[uzupelnienie]]-pogoda[[#This Row],[ubytek]])</f>
        <v>12242</v>
      </c>
      <c r="G151" s="1">
        <f>IF(pogoda[[#This Row],[temperatura_srednia]]&gt;15,IF(pogoda[[#This Row],[opady]]&lt;=0.61,1,0),0)</f>
        <v>1</v>
      </c>
      <c r="H151" s="1">
        <f>IF(pogoda[[#This Row],[podlac?]]=1,IF(pogoda[[#This Row],[temperatura_srednia]]&lt;=30,12000,24000),0)</f>
        <v>12000</v>
      </c>
      <c r="I151" s="1">
        <f>IF(pogoda[[#This Row],[stan do godz 20]]-pogoda[[#This Row],[ile podlac]] &lt;0,25000-pogoda[[#This Row],[ile podlac]],pogoda[[#This Row],[stan do godz 20]]-pogoda[[#This Row],[ile podlac]])</f>
        <v>242</v>
      </c>
      <c r="J151" s="1">
        <f>IF(pogoda[[#This Row],[stan do godz 20]]-pogoda[[#This Row],[ile podlac]]&lt;0,25000-pogoda[[#This Row],[stan do godz 20]],0)</f>
        <v>0</v>
      </c>
      <c r="K151" s="1">
        <f>MONTH(pogoda[[#This Row],[data]])</f>
        <v>8</v>
      </c>
      <c r="L151" s="1"/>
      <c r="M151" s="1">
        <f>IF(pogoda[[#This Row],[temperatura_srednia]] &gt; 15,IF(pogoda[[#This Row],[opady]] &lt;= 0.61,1,0),0)</f>
        <v>1</v>
      </c>
      <c r="N151" s="1">
        <f>IF(pogoda[[#This Row],[temperatura_srednia]]&gt;15,IF(pogoda[[#This Row],[opady]] &gt; 0.61,1,0),0)</f>
        <v>0</v>
      </c>
    </row>
    <row r="152" spans="1:14" x14ac:dyDescent="0.25">
      <c r="A152">
        <v>16</v>
      </c>
      <c r="B152">
        <v>14</v>
      </c>
      <c r="C152" s="2">
        <v>42245</v>
      </c>
      <c r="D152">
        <f>700*pogoda[[#This Row],[opady]]</f>
        <v>9800</v>
      </c>
      <c r="E152">
        <f xml:space="preserve"> IF(pogoda[[#This Row],[opady]]=0,ROUNDUP(0.03% *(pogoda[[#This Row],[temperatura_srednia]]^1.5) * F151,0),0)</f>
        <v>0</v>
      </c>
      <c r="F152">
        <f>IF(I151+pogoda[[#This Row],[uzupelnienie]] - pogoda[[#This Row],[ubytek]]&gt;25000,25000,I151+pogoda[[#This Row],[uzupelnienie]]-pogoda[[#This Row],[ubytek]])</f>
        <v>10042</v>
      </c>
      <c r="G152" s="1">
        <f>IF(pogoda[[#This Row],[temperatura_srednia]]&gt;15,IF(pogoda[[#This Row],[opady]]&lt;=0.61,1,0),0)</f>
        <v>0</v>
      </c>
      <c r="H152" s="1">
        <f>IF(pogoda[[#This Row],[podlac?]]=1,IF(pogoda[[#This Row],[temperatura_srednia]]&lt;=30,12000,24000),0)</f>
        <v>0</v>
      </c>
      <c r="I152" s="1">
        <f>IF(pogoda[[#This Row],[stan do godz 20]]-pogoda[[#This Row],[ile podlac]] &lt;0,25000-pogoda[[#This Row],[ile podlac]],pogoda[[#This Row],[stan do godz 20]]-pogoda[[#This Row],[ile podlac]])</f>
        <v>10042</v>
      </c>
      <c r="J152" s="1">
        <f>IF(pogoda[[#This Row],[stan do godz 20]]-pogoda[[#This Row],[ile podlac]]&lt;0,25000-pogoda[[#This Row],[stan do godz 20]],0)</f>
        <v>0</v>
      </c>
      <c r="K152" s="1">
        <f>MONTH(pogoda[[#This Row],[data]])</f>
        <v>8</v>
      </c>
      <c r="L152" s="1"/>
      <c r="M152" s="1">
        <f>IF(pogoda[[#This Row],[temperatura_srednia]] &gt; 15,IF(pogoda[[#This Row],[opady]] &lt;= 0.61,1,0),0)</f>
        <v>0</v>
      </c>
      <c r="N152" s="1">
        <f>IF(pogoda[[#This Row],[temperatura_srednia]]&gt;15,IF(pogoda[[#This Row],[opady]] &gt; 0.61,1,0),0)</f>
        <v>1</v>
      </c>
    </row>
    <row r="153" spans="1:14" x14ac:dyDescent="0.25">
      <c r="A153">
        <v>22</v>
      </c>
      <c r="B153">
        <v>0</v>
      </c>
      <c r="C153" s="2">
        <v>42246</v>
      </c>
      <c r="D153">
        <f>700*pogoda[[#This Row],[opady]]</f>
        <v>0</v>
      </c>
      <c r="E153">
        <f xml:space="preserve"> IF(pogoda[[#This Row],[opady]]=0,ROUNDUP(0.03% *(pogoda[[#This Row],[temperatura_srednia]]^1.5) * F152,0),0)</f>
        <v>311</v>
      </c>
      <c r="F153">
        <f>IF(I152+pogoda[[#This Row],[uzupelnienie]] - pogoda[[#This Row],[ubytek]]&gt;25000,25000,I152+pogoda[[#This Row],[uzupelnienie]]-pogoda[[#This Row],[ubytek]])</f>
        <v>9731</v>
      </c>
      <c r="G153" s="1">
        <f>IF(pogoda[[#This Row],[temperatura_srednia]]&gt;15,IF(pogoda[[#This Row],[opady]]&lt;=0.61,1,0),0)</f>
        <v>1</v>
      </c>
      <c r="H153" s="1">
        <f>IF(pogoda[[#This Row],[podlac?]]=1,IF(pogoda[[#This Row],[temperatura_srednia]]&lt;=30,12000,24000),0)</f>
        <v>12000</v>
      </c>
      <c r="I153" s="1">
        <f>IF(pogoda[[#This Row],[stan do godz 20]]-pogoda[[#This Row],[ile podlac]] &lt;0,25000-pogoda[[#This Row],[ile podlac]],pogoda[[#This Row],[stan do godz 20]]-pogoda[[#This Row],[ile podlac]])</f>
        <v>13000</v>
      </c>
      <c r="J153" s="1">
        <f>IF(pogoda[[#This Row],[stan do godz 20]]-pogoda[[#This Row],[ile podlac]]&lt;0,25000-pogoda[[#This Row],[stan do godz 20]],0)</f>
        <v>15269</v>
      </c>
      <c r="K153" s="1">
        <f>MONTH(pogoda[[#This Row],[data]])</f>
        <v>8</v>
      </c>
      <c r="L153" s="1"/>
      <c r="M153" s="1">
        <f>IF(pogoda[[#This Row],[temperatura_srednia]] &gt; 15,IF(pogoda[[#This Row],[opady]] &lt;= 0.61,1,0),0)</f>
        <v>1</v>
      </c>
      <c r="N153" s="1">
        <f>IF(pogoda[[#This Row],[temperatura_srednia]]&gt;15,IF(pogoda[[#This Row],[opady]] &gt; 0.61,1,0),0)</f>
        <v>0</v>
      </c>
    </row>
    <row r="154" spans="1:14" x14ac:dyDescent="0.25">
      <c r="A154">
        <v>26</v>
      </c>
      <c r="B154">
        <v>0</v>
      </c>
      <c r="C154" s="2">
        <v>42247</v>
      </c>
      <c r="D154">
        <f>700*pogoda[[#This Row],[opady]]</f>
        <v>0</v>
      </c>
      <c r="E154">
        <f xml:space="preserve"> IF(pogoda[[#This Row],[opady]]=0,ROUNDUP(0.03% *(pogoda[[#This Row],[temperatura_srednia]]^1.5) * F153,0),0)</f>
        <v>388</v>
      </c>
      <c r="F154">
        <f>IF(I153+pogoda[[#This Row],[uzupelnienie]] - pogoda[[#This Row],[ubytek]]&gt;25000,25000,I153+pogoda[[#This Row],[uzupelnienie]]-pogoda[[#This Row],[ubytek]])</f>
        <v>12612</v>
      </c>
      <c r="G154" s="1">
        <f>IF(pogoda[[#This Row],[temperatura_srednia]]&gt;15,IF(pogoda[[#This Row],[opady]]&lt;=0.61,1,0),0)</f>
        <v>1</v>
      </c>
      <c r="H154" s="1">
        <f>IF(pogoda[[#This Row],[podlac?]]=1,IF(pogoda[[#This Row],[temperatura_srednia]]&lt;=30,12000,24000),0)</f>
        <v>12000</v>
      </c>
      <c r="I154" s="1">
        <f>IF(pogoda[[#This Row],[stan do godz 20]]-pogoda[[#This Row],[ile podlac]] &lt;0,25000-pogoda[[#This Row],[ile podlac]],pogoda[[#This Row],[stan do godz 20]]-pogoda[[#This Row],[ile podlac]])</f>
        <v>612</v>
      </c>
      <c r="J154" s="1">
        <f>IF(pogoda[[#This Row],[stan do godz 20]]-pogoda[[#This Row],[ile podlac]]&lt;0,25000-pogoda[[#This Row],[stan do godz 20]],0)</f>
        <v>0</v>
      </c>
      <c r="K154" s="1">
        <f>MONTH(pogoda[[#This Row],[data]])</f>
        <v>8</v>
      </c>
      <c r="L154" s="1"/>
      <c r="M154" s="1">
        <f>IF(pogoda[[#This Row],[temperatura_srednia]] &gt; 15,IF(pogoda[[#This Row],[opady]] &lt;= 0.61,1,0),0)</f>
        <v>1</v>
      </c>
      <c r="N154" s="1">
        <f>IF(pogoda[[#This Row],[temperatura_srednia]]&gt;15,IF(pogoda[[#This Row],[opady]] &gt; 0.61,1,0),0)</f>
        <v>0</v>
      </c>
    </row>
    <row r="155" spans="1:14" x14ac:dyDescent="0.25">
      <c r="A155">
        <v>27</v>
      </c>
      <c r="B155">
        <v>2</v>
      </c>
      <c r="C155" s="2">
        <v>42248</v>
      </c>
      <c r="D155">
        <f>700*pogoda[[#This Row],[opady]]</f>
        <v>1400</v>
      </c>
      <c r="E155">
        <f xml:space="preserve"> IF(pogoda[[#This Row],[opady]]=0,ROUNDUP(0.03% *(pogoda[[#This Row],[temperatura_srednia]]^1.5) * F154,0),0)</f>
        <v>0</v>
      </c>
      <c r="F155">
        <f>IF(I154+pogoda[[#This Row],[uzupelnienie]] - pogoda[[#This Row],[ubytek]]&gt;25000,25000,I154+pogoda[[#This Row],[uzupelnienie]]-pogoda[[#This Row],[ubytek]])</f>
        <v>2012</v>
      </c>
      <c r="G155" s="1">
        <f>IF(pogoda[[#This Row],[temperatura_srednia]]&gt;15,IF(pogoda[[#This Row],[opady]]&lt;=0.61,1,0),0)</f>
        <v>0</v>
      </c>
      <c r="H155" s="1">
        <f>IF(pogoda[[#This Row],[podlac?]]=1,IF(pogoda[[#This Row],[temperatura_srednia]]&lt;=30,12000,24000),0)</f>
        <v>0</v>
      </c>
      <c r="I155" s="1">
        <f>IF(pogoda[[#This Row],[stan do godz 20]]-pogoda[[#This Row],[ile podlac]] &lt;0,25000-pogoda[[#This Row],[ile podlac]],pogoda[[#This Row],[stan do godz 20]]-pogoda[[#This Row],[ile podlac]])</f>
        <v>2012</v>
      </c>
      <c r="J155" s="1">
        <f>IF(pogoda[[#This Row],[stan do godz 20]]-pogoda[[#This Row],[ile podlac]]&lt;0,25000-pogoda[[#This Row],[stan do godz 20]],0)</f>
        <v>0</v>
      </c>
      <c r="K155" s="1">
        <f>MONTH(pogoda[[#This Row],[data]])</f>
        <v>9</v>
      </c>
      <c r="L155" s="1"/>
      <c r="M155" s="1">
        <f>IF(pogoda[[#This Row],[temperatura_srednia]] &gt; 15,IF(pogoda[[#This Row],[opady]] &lt;= 0.61,1,0),0)</f>
        <v>0</v>
      </c>
      <c r="N155" s="1">
        <f>IF(pogoda[[#This Row],[temperatura_srednia]]&gt;15,IF(pogoda[[#This Row],[opady]] &gt; 0.61,1,0),0)</f>
        <v>1</v>
      </c>
    </row>
    <row r="156" spans="1:14" x14ac:dyDescent="0.25">
      <c r="A156">
        <v>18</v>
      </c>
      <c r="B156">
        <v>0</v>
      </c>
      <c r="C156" s="2">
        <v>42249</v>
      </c>
      <c r="D156">
        <f>700*pogoda[[#This Row],[opady]]</f>
        <v>0</v>
      </c>
      <c r="E156">
        <f xml:space="preserve"> IF(pogoda[[#This Row],[opady]]=0,ROUNDUP(0.03% *(pogoda[[#This Row],[temperatura_srednia]]^1.5) * F155,0),0)</f>
        <v>47</v>
      </c>
      <c r="F156">
        <f>IF(I155+pogoda[[#This Row],[uzupelnienie]] - pogoda[[#This Row],[ubytek]]&gt;25000,25000,I155+pogoda[[#This Row],[uzupelnienie]]-pogoda[[#This Row],[ubytek]])</f>
        <v>1965</v>
      </c>
      <c r="G156" s="1">
        <f>IF(pogoda[[#This Row],[temperatura_srednia]]&gt;15,IF(pogoda[[#This Row],[opady]]&lt;=0.61,1,0),0)</f>
        <v>1</v>
      </c>
      <c r="H156" s="1">
        <f>IF(pogoda[[#This Row],[podlac?]]=1,IF(pogoda[[#This Row],[temperatura_srednia]]&lt;=30,12000,24000),0)</f>
        <v>12000</v>
      </c>
      <c r="I156" s="1">
        <f>IF(pogoda[[#This Row],[stan do godz 20]]-pogoda[[#This Row],[ile podlac]] &lt;0,25000-pogoda[[#This Row],[ile podlac]],pogoda[[#This Row],[stan do godz 20]]-pogoda[[#This Row],[ile podlac]])</f>
        <v>13000</v>
      </c>
      <c r="J156" s="1">
        <f>IF(pogoda[[#This Row],[stan do godz 20]]-pogoda[[#This Row],[ile podlac]]&lt;0,25000-pogoda[[#This Row],[stan do godz 20]],0)</f>
        <v>23035</v>
      </c>
      <c r="K156" s="1">
        <f>MONTH(pogoda[[#This Row],[data]])</f>
        <v>9</v>
      </c>
      <c r="L156" s="1"/>
      <c r="M156" s="1">
        <f>IF(pogoda[[#This Row],[temperatura_srednia]] &gt; 15,IF(pogoda[[#This Row],[opady]] &lt;= 0.61,1,0),0)</f>
        <v>1</v>
      </c>
      <c r="N156" s="1">
        <f>IF(pogoda[[#This Row],[temperatura_srednia]]&gt;15,IF(pogoda[[#This Row],[opady]] &gt; 0.61,1,0),0)</f>
        <v>0</v>
      </c>
    </row>
    <row r="157" spans="1:14" x14ac:dyDescent="0.25">
      <c r="A157">
        <v>17</v>
      </c>
      <c r="B157">
        <v>0</v>
      </c>
      <c r="C157" s="2">
        <v>42250</v>
      </c>
      <c r="D157">
        <f>700*pogoda[[#This Row],[opady]]</f>
        <v>0</v>
      </c>
      <c r="E157">
        <f xml:space="preserve"> IF(pogoda[[#This Row],[opady]]=0,ROUNDUP(0.03% *(pogoda[[#This Row],[temperatura_srednia]]^1.5) * F156,0),0)</f>
        <v>42</v>
      </c>
      <c r="F157">
        <f>IF(I156+pogoda[[#This Row],[uzupelnienie]] - pogoda[[#This Row],[ubytek]]&gt;25000,25000,I156+pogoda[[#This Row],[uzupelnienie]]-pogoda[[#This Row],[ubytek]])</f>
        <v>12958</v>
      </c>
      <c r="G157" s="1">
        <f>IF(pogoda[[#This Row],[temperatura_srednia]]&gt;15,IF(pogoda[[#This Row],[opady]]&lt;=0.61,1,0),0)</f>
        <v>1</v>
      </c>
      <c r="H157" s="1">
        <f>IF(pogoda[[#This Row],[podlac?]]=1,IF(pogoda[[#This Row],[temperatura_srednia]]&lt;=30,12000,24000),0)</f>
        <v>12000</v>
      </c>
      <c r="I157" s="1">
        <f>IF(pogoda[[#This Row],[stan do godz 20]]-pogoda[[#This Row],[ile podlac]] &lt;0,25000-pogoda[[#This Row],[ile podlac]],pogoda[[#This Row],[stan do godz 20]]-pogoda[[#This Row],[ile podlac]])</f>
        <v>958</v>
      </c>
      <c r="J157" s="1">
        <f>IF(pogoda[[#This Row],[stan do godz 20]]-pogoda[[#This Row],[ile podlac]]&lt;0,25000-pogoda[[#This Row],[stan do godz 20]],0)</f>
        <v>0</v>
      </c>
      <c r="K157" s="1">
        <f>MONTH(pogoda[[#This Row],[data]])</f>
        <v>9</v>
      </c>
      <c r="L157" s="1"/>
      <c r="M157" s="1">
        <f>IF(pogoda[[#This Row],[temperatura_srednia]] &gt; 15,IF(pogoda[[#This Row],[opady]] &lt;= 0.61,1,0),0)</f>
        <v>1</v>
      </c>
      <c r="N157" s="1">
        <f>IF(pogoda[[#This Row],[temperatura_srednia]]&gt;15,IF(pogoda[[#This Row],[opady]] &gt; 0.61,1,0),0)</f>
        <v>0</v>
      </c>
    </row>
    <row r="158" spans="1:14" x14ac:dyDescent="0.25">
      <c r="A158">
        <v>16</v>
      </c>
      <c r="B158">
        <v>0.1</v>
      </c>
      <c r="C158" s="2">
        <v>42251</v>
      </c>
      <c r="D158">
        <f>700*pogoda[[#This Row],[opady]]</f>
        <v>70</v>
      </c>
      <c r="E158">
        <f xml:space="preserve"> IF(pogoda[[#This Row],[opady]]=0,ROUNDUP(0.03% *(pogoda[[#This Row],[temperatura_srednia]]^1.5) * F157,0),0)</f>
        <v>0</v>
      </c>
      <c r="F158">
        <f>IF(I157+pogoda[[#This Row],[uzupelnienie]] - pogoda[[#This Row],[ubytek]]&gt;25000,25000,I157+pogoda[[#This Row],[uzupelnienie]]-pogoda[[#This Row],[ubytek]])</f>
        <v>1028</v>
      </c>
      <c r="G158" s="1">
        <f>IF(pogoda[[#This Row],[temperatura_srednia]]&gt;15,IF(pogoda[[#This Row],[opady]]&lt;=0.61,1,0),0)</f>
        <v>1</v>
      </c>
      <c r="H158" s="1">
        <f>IF(pogoda[[#This Row],[podlac?]]=1,IF(pogoda[[#This Row],[temperatura_srednia]]&lt;=30,12000,24000),0)</f>
        <v>12000</v>
      </c>
      <c r="I158" s="1">
        <f>IF(pogoda[[#This Row],[stan do godz 20]]-pogoda[[#This Row],[ile podlac]] &lt;0,25000-pogoda[[#This Row],[ile podlac]],pogoda[[#This Row],[stan do godz 20]]-pogoda[[#This Row],[ile podlac]])</f>
        <v>13000</v>
      </c>
      <c r="J158" s="1">
        <f>IF(pogoda[[#This Row],[stan do godz 20]]-pogoda[[#This Row],[ile podlac]]&lt;0,25000-pogoda[[#This Row],[stan do godz 20]],0)</f>
        <v>23972</v>
      </c>
      <c r="K158" s="1">
        <f>MONTH(pogoda[[#This Row],[data]])</f>
        <v>9</v>
      </c>
      <c r="L158" s="1"/>
      <c r="M158" s="1">
        <f>IF(pogoda[[#This Row],[temperatura_srednia]] &gt; 15,IF(pogoda[[#This Row],[opady]] &lt;= 0.61,1,0),0)</f>
        <v>1</v>
      </c>
      <c r="N158" s="1">
        <f>IF(pogoda[[#This Row],[temperatura_srednia]]&gt;15,IF(pogoda[[#This Row],[opady]] &gt; 0.61,1,0),0)</f>
        <v>0</v>
      </c>
    </row>
    <row r="159" spans="1:14" x14ac:dyDescent="0.25">
      <c r="A159">
        <v>15</v>
      </c>
      <c r="B159">
        <v>0</v>
      </c>
      <c r="C159" s="2">
        <v>42252</v>
      </c>
      <c r="D159">
        <f>700*pogoda[[#This Row],[opady]]</f>
        <v>0</v>
      </c>
      <c r="E159">
        <f xml:space="preserve"> IF(pogoda[[#This Row],[opady]]=0,ROUNDUP(0.03% *(pogoda[[#This Row],[temperatura_srednia]]^1.5) * F158,0),0)</f>
        <v>18</v>
      </c>
      <c r="F159">
        <f>IF(I158+pogoda[[#This Row],[uzupelnienie]] - pogoda[[#This Row],[ubytek]]&gt;25000,25000,I158+pogoda[[#This Row],[uzupelnienie]]-pogoda[[#This Row],[ubytek]])</f>
        <v>12982</v>
      </c>
      <c r="G159" s="1">
        <f>IF(pogoda[[#This Row],[temperatura_srednia]]&gt;15,IF(pogoda[[#This Row],[opady]]&lt;=0.61,1,0),0)</f>
        <v>0</v>
      </c>
      <c r="H159" s="1">
        <f>IF(pogoda[[#This Row],[podlac?]]=1,IF(pogoda[[#This Row],[temperatura_srednia]]&lt;=30,12000,24000),0)</f>
        <v>0</v>
      </c>
      <c r="I159" s="1">
        <f>IF(pogoda[[#This Row],[stan do godz 20]]-pogoda[[#This Row],[ile podlac]] &lt;0,25000-pogoda[[#This Row],[ile podlac]],pogoda[[#This Row],[stan do godz 20]]-pogoda[[#This Row],[ile podlac]])</f>
        <v>12982</v>
      </c>
      <c r="J159" s="1">
        <f>IF(pogoda[[#This Row],[stan do godz 20]]-pogoda[[#This Row],[ile podlac]]&lt;0,25000-pogoda[[#This Row],[stan do godz 20]],0)</f>
        <v>0</v>
      </c>
      <c r="K159" s="1">
        <f>MONTH(pogoda[[#This Row],[data]])</f>
        <v>9</v>
      </c>
      <c r="L159" s="1"/>
      <c r="M159" s="1">
        <f>IF(pogoda[[#This Row],[temperatura_srednia]] &gt; 15,IF(pogoda[[#This Row],[opady]] &lt;= 0.61,1,0),0)</f>
        <v>0</v>
      </c>
      <c r="N159" s="1">
        <f>IF(pogoda[[#This Row],[temperatura_srednia]]&gt;15,IF(pogoda[[#This Row],[opady]] &gt; 0.61,1,0),0)</f>
        <v>0</v>
      </c>
    </row>
    <row r="160" spans="1:14" x14ac:dyDescent="0.25">
      <c r="A160">
        <v>12</v>
      </c>
      <c r="B160">
        <v>4</v>
      </c>
      <c r="C160" s="2">
        <v>42253</v>
      </c>
      <c r="D160">
        <f>700*pogoda[[#This Row],[opady]]</f>
        <v>2800</v>
      </c>
      <c r="E160">
        <f xml:space="preserve"> IF(pogoda[[#This Row],[opady]]=0,ROUNDUP(0.03% *(pogoda[[#This Row],[temperatura_srednia]]^1.5) * F159,0),0)</f>
        <v>0</v>
      </c>
      <c r="F160">
        <f>IF(I159+pogoda[[#This Row],[uzupelnienie]] - pogoda[[#This Row],[ubytek]]&gt;25000,25000,I159+pogoda[[#This Row],[uzupelnienie]]-pogoda[[#This Row],[ubytek]])</f>
        <v>15782</v>
      </c>
      <c r="G160" s="1">
        <f>IF(pogoda[[#This Row],[temperatura_srednia]]&gt;15,IF(pogoda[[#This Row],[opady]]&lt;=0.61,1,0),0)</f>
        <v>0</v>
      </c>
      <c r="H160" s="1">
        <f>IF(pogoda[[#This Row],[podlac?]]=1,IF(pogoda[[#This Row],[temperatura_srednia]]&lt;=30,12000,24000),0)</f>
        <v>0</v>
      </c>
      <c r="I160" s="1">
        <f>IF(pogoda[[#This Row],[stan do godz 20]]-pogoda[[#This Row],[ile podlac]] &lt;0,25000-pogoda[[#This Row],[ile podlac]],pogoda[[#This Row],[stan do godz 20]]-pogoda[[#This Row],[ile podlac]])</f>
        <v>15782</v>
      </c>
      <c r="J160" s="1">
        <f>IF(pogoda[[#This Row],[stan do godz 20]]-pogoda[[#This Row],[ile podlac]]&lt;0,25000-pogoda[[#This Row],[stan do godz 20]],0)</f>
        <v>0</v>
      </c>
      <c r="K160" s="1">
        <f>MONTH(pogoda[[#This Row],[data]])</f>
        <v>9</v>
      </c>
      <c r="L160" s="1"/>
      <c r="M160" s="1">
        <f>IF(pogoda[[#This Row],[temperatura_srednia]] &gt; 15,IF(pogoda[[#This Row],[opady]] &lt;= 0.61,1,0),0)</f>
        <v>0</v>
      </c>
      <c r="N160" s="1">
        <f>IF(pogoda[[#This Row],[temperatura_srednia]]&gt;15,IF(pogoda[[#This Row],[opady]] &gt; 0.61,1,0),0)</f>
        <v>0</v>
      </c>
    </row>
    <row r="161" spans="1:14" x14ac:dyDescent="0.25">
      <c r="A161">
        <v>13</v>
      </c>
      <c r="B161">
        <v>0</v>
      </c>
      <c r="C161" s="2">
        <v>42254</v>
      </c>
      <c r="D161">
        <f>700*pogoda[[#This Row],[opady]]</f>
        <v>0</v>
      </c>
      <c r="E161">
        <f xml:space="preserve"> IF(pogoda[[#This Row],[opady]]=0,ROUNDUP(0.03% *(pogoda[[#This Row],[temperatura_srednia]]^1.5) * F160,0),0)</f>
        <v>222</v>
      </c>
      <c r="F161">
        <f>IF(I160+pogoda[[#This Row],[uzupelnienie]] - pogoda[[#This Row],[ubytek]]&gt;25000,25000,I160+pogoda[[#This Row],[uzupelnienie]]-pogoda[[#This Row],[ubytek]])</f>
        <v>15560</v>
      </c>
      <c r="G161" s="1">
        <f>IF(pogoda[[#This Row],[temperatura_srednia]]&gt;15,IF(pogoda[[#This Row],[opady]]&lt;=0.61,1,0),0)</f>
        <v>0</v>
      </c>
      <c r="H161" s="1">
        <f>IF(pogoda[[#This Row],[podlac?]]=1,IF(pogoda[[#This Row],[temperatura_srednia]]&lt;=30,12000,24000),0)</f>
        <v>0</v>
      </c>
      <c r="I161" s="1">
        <f>IF(pogoda[[#This Row],[stan do godz 20]]-pogoda[[#This Row],[ile podlac]] &lt;0,25000-pogoda[[#This Row],[ile podlac]],pogoda[[#This Row],[stan do godz 20]]-pogoda[[#This Row],[ile podlac]])</f>
        <v>15560</v>
      </c>
      <c r="J161" s="1">
        <f>IF(pogoda[[#This Row],[stan do godz 20]]-pogoda[[#This Row],[ile podlac]]&lt;0,25000-pogoda[[#This Row],[stan do godz 20]],0)</f>
        <v>0</v>
      </c>
      <c r="K161" s="1">
        <f>MONTH(pogoda[[#This Row],[data]])</f>
        <v>9</v>
      </c>
      <c r="L161" s="1"/>
      <c r="M161" s="1">
        <f>IF(pogoda[[#This Row],[temperatura_srednia]] &gt; 15,IF(pogoda[[#This Row],[opady]] &lt;= 0.61,1,0),0)</f>
        <v>0</v>
      </c>
      <c r="N161" s="1">
        <f>IF(pogoda[[#This Row],[temperatura_srednia]]&gt;15,IF(pogoda[[#This Row],[opady]] &gt; 0.61,1,0),0)</f>
        <v>0</v>
      </c>
    </row>
    <row r="162" spans="1:14" x14ac:dyDescent="0.25">
      <c r="A162">
        <v>11</v>
      </c>
      <c r="B162">
        <v>4</v>
      </c>
      <c r="C162" s="2">
        <v>42255</v>
      </c>
      <c r="D162">
        <f>700*pogoda[[#This Row],[opady]]</f>
        <v>2800</v>
      </c>
      <c r="E162">
        <f xml:space="preserve"> IF(pogoda[[#This Row],[opady]]=0,ROUNDUP(0.03% *(pogoda[[#This Row],[temperatura_srednia]]^1.5) * F161,0),0)</f>
        <v>0</v>
      </c>
      <c r="F162">
        <f>IF(I161+pogoda[[#This Row],[uzupelnienie]] - pogoda[[#This Row],[ubytek]]&gt;25000,25000,I161+pogoda[[#This Row],[uzupelnienie]]-pogoda[[#This Row],[ubytek]])</f>
        <v>18360</v>
      </c>
      <c r="G162" s="1">
        <f>IF(pogoda[[#This Row],[temperatura_srednia]]&gt;15,IF(pogoda[[#This Row],[opady]]&lt;=0.61,1,0),0)</f>
        <v>0</v>
      </c>
      <c r="H162" s="1">
        <f>IF(pogoda[[#This Row],[podlac?]]=1,IF(pogoda[[#This Row],[temperatura_srednia]]&lt;=30,12000,24000),0)</f>
        <v>0</v>
      </c>
      <c r="I162" s="1">
        <f>IF(pogoda[[#This Row],[stan do godz 20]]-pogoda[[#This Row],[ile podlac]] &lt;0,25000-pogoda[[#This Row],[ile podlac]],pogoda[[#This Row],[stan do godz 20]]-pogoda[[#This Row],[ile podlac]])</f>
        <v>18360</v>
      </c>
      <c r="J162" s="1">
        <f>IF(pogoda[[#This Row],[stan do godz 20]]-pogoda[[#This Row],[ile podlac]]&lt;0,25000-pogoda[[#This Row],[stan do godz 20]],0)</f>
        <v>0</v>
      </c>
      <c r="K162" s="1">
        <f>MONTH(pogoda[[#This Row],[data]])</f>
        <v>9</v>
      </c>
      <c r="L162" s="1"/>
      <c r="M162" s="1">
        <f>IF(pogoda[[#This Row],[temperatura_srednia]] &gt; 15,IF(pogoda[[#This Row],[opady]] &lt;= 0.61,1,0),0)</f>
        <v>0</v>
      </c>
      <c r="N162" s="1">
        <f>IF(pogoda[[#This Row],[temperatura_srednia]]&gt;15,IF(pogoda[[#This Row],[opady]] &gt; 0.61,1,0),0)</f>
        <v>0</v>
      </c>
    </row>
    <row r="163" spans="1:14" x14ac:dyDescent="0.25">
      <c r="A163">
        <v>11</v>
      </c>
      <c r="B163">
        <v>0</v>
      </c>
      <c r="C163" s="2">
        <v>42256</v>
      </c>
      <c r="D163">
        <f>700*pogoda[[#This Row],[opady]]</f>
        <v>0</v>
      </c>
      <c r="E163">
        <f xml:space="preserve"> IF(pogoda[[#This Row],[opady]]=0,ROUNDUP(0.03% *(pogoda[[#This Row],[temperatura_srednia]]^1.5) * F162,0),0)</f>
        <v>201</v>
      </c>
      <c r="F163">
        <f>IF(I162+pogoda[[#This Row],[uzupelnienie]] - pogoda[[#This Row],[ubytek]]&gt;25000,25000,I162+pogoda[[#This Row],[uzupelnienie]]-pogoda[[#This Row],[ubytek]])</f>
        <v>18159</v>
      </c>
      <c r="G163" s="1">
        <f>IF(pogoda[[#This Row],[temperatura_srednia]]&gt;15,IF(pogoda[[#This Row],[opady]]&lt;=0.61,1,0),0)</f>
        <v>0</v>
      </c>
      <c r="H163" s="1">
        <f>IF(pogoda[[#This Row],[podlac?]]=1,IF(pogoda[[#This Row],[temperatura_srednia]]&lt;=30,12000,24000),0)</f>
        <v>0</v>
      </c>
      <c r="I163" s="1">
        <f>IF(pogoda[[#This Row],[stan do godz 20]]-pogoda[[#This Row],[ile podlac]] &lt;0,25000-pogoda[[#This Row],[ile podlac]],pogoda[[#This Row],[stan do godz 20]]-pogoda[[#This Row],[ile podlac]])</f>
        <v>18159</v>
      </c>
      <c r="J163" s="1">
        <f>IF(pogoda[[#This Row],[stan do godz 20]]-pogoda[[#This Row],[ile podlac]]&lt;0,25000-pogoda[[#This Row],[stan do godz 20]],0)</f>
        <v>0</v>
      </c>
      <c r="K163" s="1">
        <f>MONTH(pogoda[[#This Row],[data]])</f>
        <v>9</v>
      </c>
      <c r="L163" s="1"/>
      <c r="M163" s="1">
        <f>IF(pogoda[[#This Row],[temperatura_srednia]] &gt; 15,IF(pogoda[[#This Row],[opady]] &lt;= 0.61,1,0),0)</f>
        <v>0</v>
      </c>
      <c r="N163" s="1">
        <f>IF(pogoda[[#This Row],[temperatura_srednia]]&gt;15,IF(pogoda[[#This Row],[opady]] &gt; 0.61,1,0),0)</f>
        <v>0</v>
      </c>
    </row>
    <row r="164" spans="1:14" x14ac:dyDescent="0.25">
      <c r="A164">
        <v>12</v>
      </c>
      <c r="B164">
        <v>0</v>
      </c>
      <c r="C164" s="2">
        <v>42257</v>
      </c>
      <c r="D164">
        <f>700*pogoda[[#This Row],[opady]]</f>
        <v>0</v>
      </c>
      <c r="E164">
        <f xml:space="preserve"> IF(pogoda[[#This Row],[opady]]=0,ROUNDUP(0.03% *(pogoda[[#This Row],[temperatura_srednia]]^1.5) * F163,0),0)</f>
        <v>227</v>
      </c>
      <c r="F164">
        <f>IF(I163+pogoda[[#This Row],[uzupelnienie]] - pogoda[[#This Row],[ubytek]]&gt;25000,25000,I163+pogoda[[#This Row],[uzupelnienie]]-pogoda[[#This Row],[ubytek]])</f>
        <v>17932</v>
      </c>
      <c r="G164" s="1">
        <f>IF(pogoda[[#This Row],[temperatura_srednia]]&gt;15,IF(pogoda[[#This Row],[opady]]&lt;=0.61,1,0),0)</f>
        <v>0</v>
      </c>
      <c r="H164" s="1">
        <f>IF(pogoda[[#This Row],[podlac?]]=1,IF(pogoda[[#This Row],[temperatura_srednia]]&lt;=30,12000,24000),0)</f>
        <v>0</v>
      </c>
      <c r="I164" s="1">
        <f>IF(pogoda[[#This Row],[stan do godz 20]]-pogoda[[#This Row],[ile podlac]] &lt;0,25000-pogoda[[#This Row],[ile podlac]],pogoda[[#This Row],[stan do godz 20]]-pogoda[[#This Row],[ile podlac]])</f>
        <v>17932</v>
      </c>
      <c r="J164" s="1">
        <f>IF(pogoda[[#This Row],[stan do godz 20]]-pogoda[[#This Row],[ile podlac]]&lt;0,25000-pogoda[[#This Row],[stan do godz 20]],0)</f>
        <v>0</v>
      </c>
      <c r="K164" s="1">
        <f>MONTH(pogoda[[#This Row],[data]])</f>
        <v>9</v>
      </c>
      <c r="L164" s="1"/>
      <c r="M164" s="1">
        <f>IF(pogoda[[#This Row],[temperatura_srednia]] &gt; 15,IF(pogoda[[#This Row],[opady]] &lt;= 0.61,1,0),0)</f>
        <v>0</v>
      </c>
      <c r="N164" s="1">
        <f>IF(pogoda[[#This Row],[temperatura_srednia]]&gt;15,IF(pogoda[[#This Row],[opady]] &gt; 0.61,1,0),0)</f>
        <v>0</v>
      </c>
    </row>
    <row r="165" spans="1:14" x14ac:dyDescent="0.25">
      <c r="A165">
        <v>16</v>
      </c>
      <c r="B165">
        <v>0.1</v>
      </c>
      <c r="C165" s="2">
        <v>42258</v>
      </c>
      <c r="D165">
        <f>700*pogoda[[#This Row],[opady]]</f>
        <v>70</v>
      </c>
      <c r="E165">
        <f xml:space="preserve"> IF(pogoda[[#This Row],[opady]]=0,ROUNDUP(0.03% *(pogoda[[#This Row],[temperatura_srednia]]^1.5) * F164,0),0)</f>
        <v>0</v>
      </c>
      <c r="F165">
        <f>IF(I164+pogoda[[#This Row],[uzupelnienie]] - pogoda[[#This Row],[ubytek]]&gt;25000,25000,I164+pogoda[[#This Row],[uzupelnienie]]-pogoda[[#This Row],[ubytek]])</f>
        <v>18002</v>
      </c>
      <c r="G165" s="1">
        <f>IF(pogoda[[#This Row],[temperatura_srednia]]&gt;15,IF(pogoda[[#This Row],[opady]]&lt;=0.61,1,0),0)</f>
        <v>1</v>
      </c>
      <c r="H165" s="1">
        <f>IF(pogoda[[#This Row],[podlac?]]=1,IF(pogoda[[#This Row],[temperatura_srednia]]&lt;=30,12000,24000),0)</f>
        <v>12000</v>
      </c>
      <c r="I165" s="1">
        <f>IF(pogoda[[#This Row],[stan do godz 20]]-pogoda[[#This Row],[ile podlac]] &lt;0,25000-pogoda[[#This Row],[ile podlac]],pogoda[[#This Row],[stan do godz 20]]-pogoda[[#This Row],[ile podlac]])</f>
        <v>6002</v>
      </c>
      <c r="J165" s="1">
        <f>IF(pogoda[[#This Row],[stan do godz 20]]-pogoda[[#This Row],[ile podlac]]&lt;0,25000-pogoda[[#This Row],[stan do godz 20]],0)</f>
        <v>0</v>
      </c>
      <c r="K165" s="1">
        <f>MONTH(pogoda[[#This Row],[data]])</f>
        <v>9</v>
      </c>
      <c r="L165" s="1"/>
      <c r="M165" s="1">
        <f>IF(pogoda[[#This Row],[temperatura_srednia]] &gt; 15,IF(pogoda[[#This Row],[opady]] &lt;= 0.61,1,0),0)</f>
        <v>1</v>
      </c>
      <c r="N165" s="1">
        <f>IF(pogoda[[#This Row],[temperatura_srednia]]&gt;15,IF(pogoda[[#This Row],[opady]] &gt; 0.61,1,0),0)</f>
        <v>0</v>
      </c>
    </row>
    <row r="166" spans="1:14" x14ac:dyDescent="0.25">
      <c r="A166">
        <v>18</v>
      </c>
      <c r="B166">
        <v>0</v>
      </c>
      <c r="C166" s="2">
        <v>42259</v>
      </c>
      <c r="D166">
        <f>700*pogoda[[#This Row],[opady]]</f>
        <v>0</v>
      </c>
      <c r="E166">
        <f xml:space="preserve"> IF(pogoda[[#This Row],[opady]]=0,ROUNDUP(0.03% *(pogoda[[#This Row],[temperatura_srednia]]^1.5) * F165,0),0)</f>
        <v>413</v>
      </c>
      <c r="F166">
        <f>IF(I165+pogoda[[#This Row],[uzupelnienie]] - pogoda[[#This Row],[ubytek]]&gt;25000,25000,I165+pogoda[[#This Row],[uzupelnienie]]-pogoda[[#This Row],[ubytek]])</f>
        <v>5589</v>
      </c>
      <c r="G166" s="1">
        <f>IF(pogoda[[#This Row],[temperatura_srednia]]&gt;15,IF(pogoda[[#This Row],[opady]]&lt;=0.61,1,0),0)</f>
        <v>1</v>
      </c>
      <c r="H166" s="1">
        <f>IF(pogoda[[#This Row],[podlac?]]=1,IF(pogoda[[#This Row],[temperatura_srednia]]&lt;=30,12000,24000),0)</f>
        <v>12000</v>
      </c>
      <c r="I166" s="1">
        <f>IF(pogoda[[#This Row],[stan do godz 20]]-pogoda[[#This Row],[ile podlac]] &lt;0,25000-pogoda[[#This Row],[ile podlac]],pogoda[[#This Row],[stan do godz 20]]-pogoda[[#This Row],[ile podlac]])</f>
        <v>13000</v>
      </c>
      <c r="J166" s="1">
        <f>IF(pogoda[[#This Row],[stan do godz 20]]-pogoda[[#This Row],[ile podlac]]&lt;0,25000-pogoda[[#This Row],[stan do godz 20]],0)</f>
        <v>19411</v>
      </c>
      <c r="K166" s="1">
        <f>MONTH(pogoda[[#This Row],[data]])</f>
        <v>9</v>
      </c>
      <c r="L166" s="1"/>
      <c r="M166" s="1">
        <f>IF(pogoda[[#This Row],[temperatura_srednia]] &gt; 15,IF(pogoda[[#This Row],[opady]] &lt;= 0.61,1,0),0)</f>
        <v>1</v>
      </c>
      <c r="N166" s="1">
        <f>IF(pogoda[[#This Row],[temperatura_srednia]]&gt;15,IF(pogoda[[#This Row],[opady]] &gt; 0.61,1,0),0)</f>
        <v>0</v>
      </c>
    </row>
    <row r="167" spans="1:14" x14ac:dyDescent="0.25">
      <c r="A167">
        <v>18</v>
      </c>
      <c r="B167">
        <v>0</v>
      </c>
      <c r="C167" s="2">
        <v>42260</v>
      </c>
      <c r="D167">
        <f>700*pogoda[[#This Row],[opady]]</f>
        <v>0</v>
      </c>
      <c r="E167">
        <f xml:space="preserve"> IF(pogoda[[#This Row],[opady]]=0,ROUNDUP(0.03% *(pogoda[[#This Row],[temperatura_srednia]]^1.5) * F166,0),0)</f>
        <v>129</v>
      </c>
      <c r="F167">
        <f>IF(I166+pogoda[[#This Row],[uzupelnienie]] - pogoda[[#This Row],[ubytek]]&gt;25000,25000,I166+pogoda[[#This Row],[uzupelnienie]]-pogoda[[#This Row],[ubytek]])</f>
        <v>12871</v>
      </c>
      <c r="G167" s="1">
        <f>IF(pogoda[[#This Row],[temperatura_srednia]]&gt;15,IF(pogoda[[#This Row],[opady]]&lt;=0.61,1,0),0)</f>
        <v>1</v>
      </c>
      <c r="H167" s="1">
        <f>IF(pogoda[[#This Row],[podlac?]]=1,IF(pogoda[[#This Row],[temperatura_srednia]]&lt;=30,12000,24000),0)</f>
        <v>12000</v>
      </c>
      <c r="I167" s="1">
        <f>IF(pogoda[[#This Row],[stan do godz 20]]-pogoda[[#This Row],[ile podlac]] &lt;0,25000-pogoda[[#This Row],[ile podlac]],pogoda[[#This Row],[stan do godz 20]]-pogoda[[#This Row],[ile podlac]])</f>
        <v>871</v>
      </c>
      <c r="J167" s="1">
        <f>IF(pogoda[[#This Row],[stan do godz 20]]-pogoda[[#This Row],[ile podlac]]&lt;0,25000-pogoda[[#This Row],[stan do godz 20]],0)</f>
        <v>0</v>
      </c>
      <c r="K167" s="1">
        <f>MONTH(pogoda[[#This Row],[data]])</f>
        <v>9</v>
      </c>
      <c r="L167" s="1"/>
      <c r="M167" s="1">
        <f>IF(pogoda[[#This Row],[temperatura_srednia]] &gt; 15,IF(pogoda[[#This Row],[opady]] &lt;= 0.61,1,0),0)</f>
        <v>1</v>
      </c>
      <c r="N167" s="1">
        <f>IF(pogoda[[#This Row],[temperatura_srednia]]&gt;15,IF(pogoda[[#This Row],[opady]] &gt; 0.61,1,0),0)</f>
        <v>0</v>
      </c>
    </row>
    <row r="168" spans="1:14" x14ac:dyDescent="0.25">
      <c r="A168">
        <v>19</v>
      </c>
      <c r="B168">
        <v>3</v>
      </c>
      <c r="C168" s="2">
        <v>42261</v>
      </c>
      <c r="D168">
        <f>700*pogoda[[#This Row],[opady]]</f>
        <v>2100</v>
      </c>
      <c r="E168">
        <f xml:space="preserve"> IF(pogoda[[#This Row],[opady]]=0,ROUNDUP(0.03% *(pogoda[[#This Row],[temperatura_srednia]]^1.5) * F167,0),0)</f>
        <v>0</v>
      </c>
      <c r="F168">
        <f>IF(I167+pogoda[[#This Row],[uzupelnienie]] - pogoda[[#This Row],[ubytek]]&gt;25000,25000,I167+pogoda[[#This Row],[uzupelnienie]]-pogoda[[#This Row],[ubytek]])</f>
        <v>2971</v>
      </c>
      <c r="G168" s="1">
        <f>IF(pogoda[[#This Row],[temperatura_srednia]]&gt;15,IF(pogoda[[#This Row],[opady]]&lt;=0.61,1,0),0)</f>
        <v>0</v>
      </c>
      <c r="H168" s="1">
        <f>IF(pogoda[[#This Row],[podlac?]]=1,IF(pogoda[[#This Row],[temperatura_srednia]]&lt;=30,12000,24000),0)</f>
        <v>0</v>
      </c>
      <c r="I168" s="1">
        <f>IF(pogoda[[#This Row],[stan do godz 20]]-pogoda[[#This Row],[ile podlac]] &lt;0,25000-pogoda[[#This Row],[ile podlac]],pogoda[[#This Row],[stan do godz 20]]-pogoda[[#This Row],[ile podlac]])</f>
        <v>2971</v>
      </c>
      <c r="J168" s="1">
        <f>IF(pogoda[[#This Row],[stan do godz 20]]-pogoda[[#This Row],[ile podlac]]&lt;0,25000-pogoda[[#This Row],[stan do godz 20]],0)</f>
        <v>0</v>
      </c>
      <c r="K168" s="1">
        <f>MONTH(pogoda[[#This Row],[data]])</f>
        <v>9</v>
      </c>
      <c r="L168" s="1"/>
      <c r="M168" s="1">
        <f>IF(pogoda[[#This Row],[temperatura_srednia]] &gt; 15,IF(pogoda[[#This Row],[opady]] &lt;= 0.61,1,0),0)</f>
        <v>0</v>
      </c>
      <c r="N168" s="1">
        <f>IF(pogoda[[#This Row],[temperatura_srednia]]&gt;15,IF(pogoda[[#This Row],[opady]] &gt; 0.61,1,0),0)</f>
        <v>1</v>
      </c>
    </row>
    <row r="169" spans="1:14" x14ac:dyDescent="0.25">
      <c r="A169">
        <v>16</v>
      </c>
      <c r="B169">
        <v>0.1</v>
      </c>
      <c r="C169" s="2">
        <v>42262</v>
      </c>
      <c r="D169">
        <f>700*pogoda[[#This Row],[opady]]</f>
        <v>70</v>
      </c>
      <c r="E169">
        <f xml:space="preserve"> IF(pogoda[[#This Row],[opady]]=0,ROUNDUP(0.03% *(pogoda[[#This Row],[temperatura_srednia]]^1.5) * F168,0),0)</f>
        <v>0</v>
      </c>
      <c r="F169">
        <f>IF(I168+pogoda[[#This Row],[uzupelnienie]] - pogoda[[#This Row],[ubytek]]&gt;25000,25000,I168+pogoda[[#This Row],[uzupelnienie]]-pogoda[[#This Row],[ubytek]])</f>
        <v>3041</v>
      </c>
      <c r="G169" s="1">
        <f>IF(pogoda[[#This Row],[temperatura_srednia]]&gt;15,IF(pogoda[[#This Row],[opady]]&lt;=0.61,1,0),0)</f>
        <v>1</v>
      </c>
      <c r="H169" s="1">
        <f>IF(pogoda[[#This Row],[podlac?]]=1,IF(pogoda[[#This Row],[temperatura_srednia]]&lt;=30,12000,24000),0)</f>
        <v>12000</v>
      </c>
      <c r="I169" s="1">
        <f>IF(pogoda[[#This Row],[stan do godz 20]]-pogoda[[#This Row],[ile podlac]] &lt;0,25000-pogoda[[#This Row],[ile podlac]],pogoda[[#This Row],[stan do godz 20]]-pogoda[[#This Row],[ile podlac]])</f>
        <v>13000</v>
      </c>
      <c r="J169" s="1">
        <f>IF(pogoda[[#This Row],[stan do godz 20]]-pogoda[[#This Row],[ile podlac]]&lt;0,25000-pogoda[[#This Row],[stan do godz 20]],0)</f>
        <v>21959</v>
      </c>
      <c r="K169" s="1">
        <f>MONTH(pogoda[[#This Row],[data]])</f>
        <v>9</v>
      </c>
      <c r="L169" s="1"/>
      <c r="M169" s="1">
        <f>IF(pogoda[[#This Row],[temperatura_srednia]] &gt; 15,IF(pogoda[[#This Row],[opady]] &lt;= 0.61,1,0),0)</f>
        <v>1</v>
      </c>
      <c r="N169" s="1">
        <f>IF(pogoda[[#This Row],[temperatura_srednia]]&gt;15,IF(pogoda[[#This Row],[opady]] &gt; 0.61,1,0),0)</f>
        <v>0</v>
      </c>
    </row>
    <row r="170" spans="1:14" x14ac:dyDescent="0.25">
      <c r="A170">
        <v>18</v>
      </c>
      <c r="B170">
        <v>0</v>
      </c>
      <c r="C170" s="2">
        <v>42263</v>
      </c>
      <c r="D170">
        <f>700*pogoda[[#This Row],[opady]]</f>
        <v>0</v>
      </c>
      <c r="E170">
        <f xml:space="preserve"> IF(pogoda[[#This Row],[opady]]=0,ROUNDUP(0.03% *(pogoda[[#This Row],[temperatura_srednia]]^1.5) * F169,0),0)</f>
        <v>70</v>
      </c>
      <c r="F170">
        <f>IF(I169+pogoda[[#This Row],[uzupelnienie]] - pogoda[[#This Row],[ubytek]]&gt;25000,25000,I169+pogoda[[#This Row],[uzupelnienie]]-pogoda[[#This Row],[ubytek]])</f>
        <v>12930</v>
      </c>
      <c r="G170" s="1">
        <f>IF(pogoda[[#This Row],[temperatura_srednia]]&gt;15,IF(pogoda[[#This Row],[opady]]&lt;=0.61,1,0),0)</f>
        <v>1</v>
      </c>
      <c r="H170" s="1">
        <f>IF(pogoda[[#This Row],[podlac?]]=1,IF(pogoda[[#This Row],[temperatura_srednia]]&lt;=30,12000,24000),0)</f>
        <v>12000</v>
      </c>
      <c r="I170" s="1">
        <f>IF(pogoda[[#This Row],[stan do godz 20]]-pogoda[[#This Row],[ile podlac]] &lt;0,25000-pogoda[[#This Row],[ile podlac]],pogoda[[#This Row],[stan do godz 20]]-pogoda[[#This Row],[ile podlac]])</f>
        <v>930</v>
      </c>
      <c r="J170" s="1">
        <f>IF(pogoda[[#This Row],[stan do godz 20]]-pogoda[[#This Row],[ile podlac]]&lt;0,25000-pogoda[[#This Row],[stan do godz 20]],0)</f>
        <v>0</v>
      </c>
      <c r="K170" s="1">
        <f>MONTH(pogoda[[#This Row],[data]])</f>
        <v>9</v>
      </c>
      <c r="L170" s="1"/>
      <c r="M170" s="1">
        <f>IF(pogoda[[#This Row],[temperatura_srednia]] &gt; 15,IF(pogoda[[#This Row],[opady]] &lt;= 0.61,1,0),0)</f>
        <v>1</v>
      </c>
      <c r="N170" s="1">
        <f>IF(pogoda[[#This Row],[temperatura_srednia]]&gt;15,IF(pogoda[[#This Row],[opady]] &gt; 0.61,1,0),0)</f>
        <v>0</v>
      </c>
    </row>
    <row r="171" spans="1:14" x14ac:dyDescent="0.25">
      <c r="A171">
        <v>22</v>
      </c>
      <c r="B171">
        <v>0.5</v>
      </c>
      <c r="C171" s="2">
        <v>42264</v>
      </c>
      <c r="D171">
        <f>700*pogoda[[#This Row],[opady]]</f>
        <v>350</v>
      </c>
      <c r="E171">
        <f xml:space="preserve"> IF(pogoda[[#This Row],[opady]]=0,ROUNDUP(0.03% *(pogoda[[#This Row],[temperatura_srednia]]^1.5) * F170,0),0)</f>
        <v>0</v>
      </c>
      <c r="F171">
        <f>IF(I170+pogoda[[#This Row],[uzupelnienie]] - pogoda[[#This Row],[ubytek]]&gt;25000,25000,I170+pogoda[[#This Row],[uzupelnienie]]-pogoda[[#This Row],[ubytek]])</f>
        <v>1280</v>
      </c>
      <c r="G171" s="1">
        <f>IF(pogoda[[#This Row],[temperatura_srednia]]&gt;15,IF(pogoda[[#This Row],[opady]]&lt;=0.61,1,0),0)</f>
        <v>1</v>
      </c>
      <c r="H171" s="1">
        <f>IF(pogoda[[#This Row],[podlac?]]=1,IF(pogoda[[#This Row],[temperatura_srednia]]&lt;=30,12000,24000),0)</f>
        <v>12000</v>
      </c>
      <c r="I171" s="1">
        <f>IF(pogoda[[#This Row],[stan do godz 20]]-pogoda[[#This Row],[ile podlac]] &lt;0,25000-pogoda[[#This Row],[ile podlac]],pogoda[[#This Row],[stan do godz 20]]-pogoda[[#This Row],[ile podlac]])</f>
        <v>13000</v>
      </c>
      <c r="J171" s="1">
        <f>IF(pogoda[[#This Row],[stan do godz 20]]-pogoda[[#This Row],[ile podlac]]&lt;0,25000-pogoda[[#This Row],[stan do godz 20]],0)</f>
        <v>23720</v>
      </c>
      <c r="K171" s="1">
        <f>MONTH(pogoda[[#This Row],[data]])</f>
        <v>9</v>
      </c>
      <c r="L171" s="1"/>
      <c r="M171" s="1">
        <f>IF(pogoda[[#This Row],[temperatura_srednia]] &gt; 15,IF(pogoda[[#This Row],[opady]] &lt;= 0.61,1,0),0)</f>
        <v>1</v>
      </c>
      <c r="N171" s="1">
        <f>IF(pogoda[[#This Row],[temperatura_srednia]]&gt;15,IF(pogoda[[#This Row],[opady]] &gt; 0.61,1,0),0)</f>
        <v>0</v>
      </c>
    </row>
    <row r="172" spans="1:14" x14ac:dyDescent="0.25">
      <c r="A172">
        <v>16</v>
      </c>
      <c r="B172">
        <v>0</v>
      </c>
      <c r="C172" s="2">
        <v>42265</v>
      </c>
      <c r="D172">
        <f>700*pogoda[[#This Row],[opady]]</f>
        <v>0</v>
      </c>
      <c r="E172">
        <f xml:space="preserve"> IF(pogoda[[#This Row],[opady]]=0,ROUNDUP(0.03% *(pogoda[[#This Row],[temperatura_srednia]]^1.5) * F171,0),0)</f>
        <v>25</v>
      </c>
      <c r="F172">
        <f>IF(I171+pogoda[[#This Row],[uzupelnienie]] - pogoda[[#This Row],[ubytek]]&gt;25000,25000,I171+pogoda[[#This Row],[uzupelnienie]]-pogoda[[#This Row],[ubytek]])</f>
        <v>12975</v>
      </c>
      <c r="G172" s="1">
        <f>IF(pogoda[[#This Row],[temperatura_srednia]]&gt;15,IF(pogoda[[#This Row],[opady]]&lt;=0.61,1,0),0)</f>
        <v>1</v>
      </c>
      <c r="H172" s="1">
        <f>IF(pogoda[[#This Row],[podlac?]]=1,IF(pogoda[[#This Row],[temperatura_srednia]]&lt;=30,12000,24000),0)</f>
        <v>12000</v>
      </c>
      <c r="I172" s="1">
        <f>IF(pogoda[[#This Row],[stan do godz 20]]-pogoda[[#This Row],[ile podlac]] &lt;0,25000-pogoda[[#This Row],[ile podlac]],pogoda[[#This Row],[stan do godz 20]]-pogoda[[#This Row],[ile podlac]])</f>
        <v>975</v>
      </c>
      <c r="J172" s="1">
        <f>IF(pogoda[[#This Row],[stan do godz 20]]-pogoda[[#This Row],[ile podlac]]&lt;0,25000-pogoda[[#This Row],[stan do godz 20]],0)</f>
        <v>0</v>
      </c>
      <c r="K172" s="1">
        <f>MONTH(pogoda[[#This Row],[data]])</f>
        <v>9</v>
      </c>
      <c r="L172" s="1"/>
      <c r="M172" s="1">
        <f>IF(pogoda[[#This Row],[temperatura_srednia]] &gt; 15,IF(pogoda[[#This Row],[opady]] &lt;= 0.61,1,0),0)</f>
        <v>1</v>
      </c>
      <c r="N172" s="1">
        <f>IF(pogoda[[#This Row],[temperatura_srednia]]&gt;15,IF(pogoda[[#This Row],[opady]] &gt; 0.61,1,0),0)</f>
        <v>0</v>
      </c>
    </row>
    <row r="173" spans="1:14" x14ac:dyDescent="0.25">
      <c r="A173">
        <v>15</v>
      </c>
      <c r="B173">
        <v>0</v>
      </c>
      <c r="C173" s="2">
        <v>42266</v>
      </c>
      <c r="D173">
        <f>700*pogoda[[#This Row],[opady]]</f>
        <v>0</v>
      </c>
      <c r="E173">
        <f xml:space="preserve"> IF(pogoda[[#This Row],[opady]]=0,ROUNDUP(0.03% *(pogoda[[#This Row],[temperatura_srednia]]^1.5) * F172,0),0)</f>
        <v>227</v>
      </c>
      <c r="F173">
        <f>IF(I172+pogoda[[#This Row],[uzupelnienie]] - pogoda[[#This Row],[ubytek]]&gt;25000,25000,I172+pogoda[[#This Row],[uzupelnienie]]-pogoda[[#This Row],[ubytek]])</f>
        <v>748</v>
      </c>
      <c r="G173" s="1">
        <f>IF(pogoda[[#This Row],[temperatura_srednia]]&gt;15,IF(pogoda[[#This Row],[opady]]&lt;=0.61,1,0),0)</f>
        <v>0</v>
      </c>
      <c r="H173" s="1">
        <f>IF(pogoda[[#This Row],[podlac?]]=1,IF(pogoda[[#This Row],[temperatura_srednia]]&lt;=30,12000,24000),0)</f>
        <v>0</v>
      </c>
      <c r="I173" s="1">
        <f>IF(pogoda[[#This Row],[stan do godz 20]]-pogoda[[#This Row],[ile podlac]] &lt;0,25000-pogoda[[#This Row],[ile podlac]],pogoda[[#This Row],[stan do godz 20]]-pogoda[[#This Row],[ile podlac]])</f>
        <v>748</v>
      </c>
      <c r="J173" s="1">
        <f>IF(pogoda[[#This Row],[stan do godz 20]]-pogoda[[#This Row],[ile podlac]]&lt;0,25000-pogoda[[#This Row],[stan do godz 20]],0)</f>
        <v>0</v>
      </c>
      <c r="K173" s="1">
        <f>MONTH(pogoda[[#This Row],[data]])</f>
        <v>9</v>
      </c>
      <c r="L173" s="1"/>
      <c r="M173" s="1">
        <f>IF(pogoda[[#This Row],[temperatura_srednia]] &gt; 15,IF(pogoda[[#This Row],[opady]] &lt;= 0.61,1,0),0)</f>
        <v>0</v>
      </c>
      <c r="N173" s="1">
        <f>IF(pogoda[[#This Row],[temperatura_srednia]]&gt;15,IF(pogoda[[#This Row],[opady]] &gt; 0.61,1,0),0)</f>
        <v>0</v>
      </c>
    </row>
    <row r="174" spans="1:14" x14ac:dyDescent="0.25">
      <c r="A174">
        <v>14</v>
      </c>
      <c r="B174">
        <v>2</v>
      </c>
      <c r="C174" s="2">
        <v>42267</v>
      </c>
      <c r="D174">
        <f>700*pogoda[[#This Row],[opady]]</f>
        <v>1400</v>
      </c>
      <c r="E174">
        <f xml:space="preserve"> IF(pogoda[[#This Row],[opady]]=0,ROUNDUP(0.03% *(pogoda[[#This Row],[temperatura_srednia]]^1.5) * F173,0),0)</f>
        <v>0</v>
      </c>
      <c r="F174">
        <f>IF(I173+pogoda[[#This Row],[uzupelnienie]] - pogoda[[#This Row],[ubytek]]&gt;25000,25000,I173+pogoda[[#This Row],[uzupelnienie]]-pogoda[[#This Row],[ubytek]])</f>
        <v>2148</v>
      </c>
      <c r="G174" s="1">
        <f>IF(pogoda[[#This Row],[temperatura_srednia]]&gt;15,IF(pogoda[[#This Row],[opady]]&lt;=0.61,1,0),0)</f>
        <v>0</v>
      </c>
      <c r="H174" s="1">
        <f>IF(pogoda[[#This Row],[podlac?]]=1,IF(pogoda[[#This Row],[temperatura_srednia]]&lt;=30,12000,24000),0)</f>
        <v>0</v>
      </c>
      <c r="I174" s="1">
        <f>IF(pogoda[[#This Row],[stan do godz 20]]-pogoda[[#This Row],[ile podlac]] &lt;0,25000-pogoda[[#This Row],[ile podlac]],pogoda[[#This Row],[stan do godz 20]]-pogoda[[#This Row],[ile podlac]])</f>
        <v>2148</v>
      </c>
      <c r="J174" s="1">
        <f>IF(pogoda[[#This Row],[stan do godz 20]]-pogoda[[#This Row],[ile podlac]]&lt;0,25000-pogoda[[#This Row],[stan do godz 20]],0)</f>
        <v>0</v>
      </c>
      <c r="K174" s="1">
        <f>MONTH(pogoda[[#This Row],[data]])</f>
        <v>9</v>
      </c>
      <c r="L174" s="1"/>
      <c r="M174" s="1">
        <f>IF(pogoda[[#This Row],[temperatura_srednia]] &gt; 15,IF(pogoda[[#This Row],[opady]] &lt;= 0.61,1,0),0)</f>
        <v>0</v>
      </c>
      <c r="N174" s="1">
        <f>IF(pogoda[[#This Row],[temperatura_srednia]]&gt;15,IF(pogoda[[#This Row],[opady]] &gt; 0.61,1,0),0)</f>
        <v>0</v>
      </c>
    </row>
    <row r="175" spans="1:14" x14ac:dyDescent="0.25">
      <c r="A175">
        <v>12</v>
      </c>
      <c r="B175">
        <v>0</v>
      </c>
      <c r="C175" s="2">
        <v>42268</v>
      </c>
      <c r="D175">
        <f>700*pogoda[[#This Row],[opady]]</f>
        <v>0</v>
      </c>
      <c r="E175">
        <f xml:space="preserve"> IF(pogoda[[#This Row],[opady]]=0,ROUNDUP(0.03% *(pogoda[[#This Row],[temperatura_srednia]]^1.5) * F174,0),0)</f>
        <v>27</v>
      </c>
      <c r="F175">
        <f>IF(I174+pogoda[[#This Row],[uzupelnienie]] - pogoda[[#This Row],[ubytek]]&gt;25000,25000,I174+pogoda[[#This Row],[uzupelnienie]]-pogoda[[#This Row],[ubytek]])</f>
        <v>2121</v>
      </c>
      <c r="G175" s="1">
        <f>IF(pogoda[[#This Row],[temperatura_srednia]]&gt;15,IF(pogoda[[#This Row],[opady]]&lt;=0.61,1,0),0)</f>
        <v>0</v>
      </c>
      <c r="H175" s="1">
        <f>IF(pogoda[[#This Row],[podlac?]]=1,IF(pogoda[[#This Row],[temperatura_srednia]]&lt;=30,12000,24000),0)</f>
        <v>0</v>
      </c>
      <c r="I175" s="1">
        <f>IF(pogoda[[#This Row],[stan do godz 20]]-pogoda[[#This Row],[ile podlac]] &lt;0,25000-pogoda[[#This Row],[ile podlac]],pogoda[[#This Row],[stan do godz 20]]-pogoda[[#This Row],[ile podlac]])</f>
        <v>2121</v>
      </c>
      <c r="J175" s="1">
        <f>IF(pogoda[[#This Row],[stan do godz 20]]-pogoda[[#This Row],[ile podlac]]&lt;0,25000-pogoda[[#This Row],[stan do godz 20]],0)</f>
        <v>0</v>
      </c>
      <c r="K175" s="1">
        <f>MONTH(pogoda[[#This Row],[data]])</f>
        <v>9</v>
      </c>
      <c r="L175" s="1"/>
      <c r="M175" s="1">
        <f>IF(pogoda[[#This Row],[temperatura_srednia]] &gt; 15,IF(pogoda[[#This Row],[opady]] &lt;= 0.61,1,0),0)</f>
        <v>0</v>
      </c>
      <c r="N175" s="1">
        <f>IF(pogoda[[#This Row],[temperatura_srednia]]&gt;15,IF(pogoda[[#This Row],[opady]] &gt; 0.61,1,0),0)</f>
        <v>0</v>
      </c>
    </row>
    <row r="176" spans="1:14" x14ac:dyDescent="0.25">
      <c r="A176">
        <v>13</v>
      </c>
      <c r="B176">
        <v>0</v>
      </c>
      <c r="C176" s="2">
        <v>42269</v>
      </c>
      <c r="D176">
        <f>700*pogoda[[#This Row],[opady]]</f>
        <v>0</v>
      </c>
      <c r="E176">
        <f xml:space="preserve"> IF(pogoda[[#This Row],[opady]]=0,ROUNDUP(0.03% *(pogoda[[#This Row],[temperatura_srednia]]^1.5) * F175,0),0)</f>
        <v>30</v>
      </c>
      <c r="F176">
        <f>IF(I175+pogoda[[#This Row],[uzupelnienie]] - pogoda[[#This Row],[ubytek]]&gt;25000,25000,I175+pogoda[[#This Row],[uzupelnienie]]-pogoda[[#This Row],[ubytek]])</f>
        <v>2091</v>
      </c>
      <c r="G176" s="1">
        <f>IF(pogoda[[#This Row],[temperatura_srednia]]&gt;15,IF(pogoda[[#This Row],[opady]]&lt;=0.61,1,0),0)</f>
        <v>0</v>
      </c>
      <c r="H176" s="1">
        <f>IF(pogoda[[#This Row],[podlac?]]=1,IF(pogoda[[#This Row],[temperatura_srednia]]&lt;=30,12000,24000),0)</f>
        <v>0</v>
      </c>
      <c r="I176" s="1">
        <f>IF(pogoda[[#This Row],[stan do godz 20]]-pogoda[[#This Row],[ile podlac]] &lt;0,25000-pogoda[[#This Row],[ile podlac]],pogoda[[#This Row],[stan do godz 20]]-pogoda[[#This Row],[ile podlac]])</f>
        <v>2091</v>
      </c>
      <c r="J176" s="1">
        <f>IF(pogoda[[#This Row],[stan do godz 20]]-pogoda[[#This Row],[ile podlac]]&lt;0,25000-pogoda[[#This Row],[stan do godz 20]],0)</f>
        <v>0</v>
      </c>
      <c r="K176" s="1">
        <f>MONTH(pogoda[[#This Row],[data]])</f>
        <v>9</v>
      </c>
      <c r="L176" s="1"/>
      <c r="M176" s="1">
        <f>IF(pogoda[[#This Row],[temperatura_srednia]] &gt; 15,IF(pogoda[[#This Row],[opady]] &lt;= 0.61,1,0),0)</f>
        <v>0</v>
      </c>
      <c r="N176" s="1">
        <f>IF(pogoda[[#This Row],[temperatura_srednia]]&gt;15,IF(pogoda[[#This Row],[opady]] &gt; 0.61,1,0),0)</f>
        <v>0</v>
      </c>
    </row>
    <row r="177" spans="1:14" x14ac:dyDescent="0.25">
      <c r="A177">
        <v>15</v>
      </c>
      <c r="B177">
        <v>0</v>
      </c>
      <c r="C177" s="2">
        <v>42270</v>
      </c>
      <c r="D177">
        <f>700*pogoda[[#This Row],[opady]]</f>
        <v>0</v>
      </c>
      <c r="E177">
        <f xml:space="preserve"> IF(pogoda[[#This Row],[opady]]=0,ROUNDUP(0.03% *(pogoda[[#This Row],[temperatura_srednia]]^1.5) * F176,0),0)</f>
        <v>37</v>
      </c>
      <c r="F177">
        <f>IF(I176+pogoda[[#This Row],[uzupelnienie]] - pogoda[[#This Row],[ubytek]]&gt;25000,25000,I176+pogoda[[#This Row],[uzupelnienie]]-pogoda[[#This Row],[ubytek]])</f>
        <v>2054</v>
      </c>
      <c r="G177" s="1">
        <f>IF(pogoda[[#This Row],[temperatura_srednia]]&gt;15,IF(pogoda[[#This Row],[opady]]&lt;=0.61,1,0),0)</f>
        <v>0</v>
      </c>
      <c r="H177" s="1">
        <f>IF(pogoda[[#This Row],[podlac?]]=1,IF(pogoda[[#This Row],[temperatura_srednia]]&lt;=30,12000,24000),0)</f>
        <v>0</v>
      </c>
      <c r="I177" s="1">
        <f>IF(pogoda[[#This Row],[stan do godz 20]]-pogoda[[#This Row],[ile podlac]] &lt;0,25000-pogoda[[#This Row],[ile podlac]],pogoda[[#This Row],[stan do godz 20]]-pogoda[[#This Row],[ile podlac]])</f>
        <v>2054</v>
      </c>
      <c r="J177" s="1">
        <f>IF(pogoda[[#This Row],[stan do godz 20]]-pogoda[[#This Row],[ile podlac]]&lt;0,25000-pogoda[[#This Row],[stan do godz 20]],0)</f>
        <v>0</v>
      </c>
      <c r="K177" s="1">
        <f>MONTH(pogoda[[#This Row],[data]])</f>
        <v>9</v>
      </c>
      <c r="L177" s="1"/>
      <c r="M177" s="1">
        <f>IF(pogoda[[#This Row],[temperatura_srednia]] &gt; 15,IF(pogoda[[#This Row],[opady]] &lt;= 0.61,1,0),0)</f>
        <v>0</v>
      </c>
      <c r="N177" s="1">
        <f>IF(pogoda[[#This Row],[temperatura_srednia]]&gt;15,IF(pogoda[[#This Row],[opady]] &gt; 0.61,1,0),0)</f>
        <v>0</v>
      </c>
    </row>
    <row r="178" spans="1:14" x14ac:dyDescent="0.25">
      <c r="A178">
        <v>15</v>
      </c>
      <c r="B178">
        <v>0</v>
      </c>
      <c r="C178" s="2">
        <v>42271</v>
      </c>
      <c r="D178">
        <f>700*pogoda[[#This Row],[opady]]</f>
        <v>0</v>
      </c>
      <c r="E178">
        <f xml:space="preserve"> IF(pogoda[[#This Row],[opady]]=0,ROUNDUP(0.03% *(pogoda[[#This Row],[temperatura_srednia]]^1.5) * F177,0),0)</f>
        <v>36</v>
      </c>
      <c r="F178">
        <f>IF(I177+pogoda[[#This Row],[uzupelnienie]] - pogoda[[#This Row],[ubytek]]&gt;25000,25000,I177+pogoda[[#This Row],[uzupelnienie]]-pogoda[[#This Row],[ubytek]])</f>
        <v>2018</v>
      </c>
      <c r="G178" s="1">
        <f>IF(pogoda[[#This Row],[temperatura_srednia]]&gt;15,IF(pogoda[[#This Row],[opady]]&lt;=0.61,1,0),0)</f>
        <v>0</v>
      </c>
      <c r="H178" s="1">
        <f>IF(pogoda[[#This Row],[podlac?]]=1,IF(pogoda[[#This Row],[temperatura_srednia]]&lt;=30,12000,24000),0)</f>
        <v>0</v>
      </c>
      <c r="I178" s="1">
        <f>IF(pogoda[[#This Row],[stan do godz 20]]-pogoda[[#This Row],[ile podlac]] &lt;0,25000-pogoda[[#This Row],[ile podlac]],pogoda[[#This Row],[stan do godz 20]]-pogoda[[#This Row],[ile podlac]])</f>
        <v>2018</v>
      </c>
      <c r="J178" s="1">
        <f>IF(pogoda[[#This Row],[stan do godz 20]]-pogoda[[#This Row],[ile podlac]]&lt;0,25000-pogoda[[#This Row],[stan do godz 20]],0)</f>
        <v>0</v>
      </c>
      <c r="K178" s="1">
        <f>MONTH(pogoda[[#This Row],[data]])</f>
        <v>9</v>
      </c>
      <c r="L178" s="1"/>
      <c r="M178" s="1">
        <f>IF(pogoda[[#This Row],[temperatura_srednia]] &gt; 15,IF(pogoda[[#This Row],[opady]] &lt;= 0.61,1,0),0)</f>
        <v>0</v>
      </c>
      <c r="N178" s="1">
        <f>IF(pogoda[[#This Row],[temperatura_srednia]]&gt;15,IF(pogoda[[#This Row],[opady]] &gt; 0.61,1,0),0)</f>
        <v>0</v>
      </c>
    </row>
    <row r="179" spans="1:14" x14ac:dyDescent="0.25">
      <c r="A179">
        <v>14</v>
      </c>
      <c r="B179">
        <v>0</v>
      </c>
      <c r="C179" s="2">
        <v>42272</v>
      </c>
      <c r="D179">
        <f>700*pogoda[[#This Row],[opady]]</f>
        <v>0</v>
      </c>
      <c r="E179">
        <f xml:space="preserve"> IF(pogoda[[#This Row],[opady]]=0,ROUNDUP(0.03% *(pogoda[[#This Row],[temperatura_srednia]]^1.5) * F178,0),0)</f>
        <v>32</v>
      </c>
      <c r="F179">
        <f>IF(I178+pogoda[[#This Row],[uzupelnienie]] - pogoda[[#This Row],[ubytek]]&gt;25000,25000,I178+pogoda[[#This Row],[uzupelnienie]]-pogoda[[#This Row],[ubytek]])</f>
        <v>1986</v>
      </c>
      <c r="G179" s="1">
        <f>IF(pogoda[[#This Row],[temperatura_srednia]]&gt;15,IF(pogoda[[#This Row],[opady]]&lt;=0.61,1,0),0)</f>
        <v>0</v>
      </c>
      <c r="H179" s="1">
        <f>IF(pogoda[[#This Row],[podlac?]]=1,IF(pogoda[[#This Row],[temperatura_srednia]]&lt;=30,12000,24000),0)</f>
        <v>0</v>
      </c>
      <c r="I179" s="1">
        <f>IF(pogoda[[#This Row],[stan do godz 20]]-pogoda[[#This Row],[ile podlac]] &lt;0,25000-pogoda[[#This Row],[ile podlac]],pogoda[[#This Row],[stan do godz 20]]-pogoda[[#This Row],[ile podlac]])</f>
        <v>1986</v>
      </c>
      <c r="J179" s="1">
        <f>IF(pogoda[[#This Row],[stan do godz 20]]-pogoda[[#This Row],[ile podlac]]&lt;0,25000-pogoda[[#This Row],[stan do godz 20]],0)</f>
        <v>0</v>
      </c>
      <c r="K179" s="1">
        <f>MONTH(pogoda[[#This Row],[data]])</f>
        <v>9</v>
      </c>
      <c r="L179" s="1"/>
      <c r="M179" s="1">
        <f>IF(pogoda[[#This Row],[temperatura_srednia]] &gt; 15,IF(pogoda[[#This Row],[opady]] &lt;= 0.61,1,0),0)</f>
        <v>0</v>
      </c>
      <c r="N179" s="1">
        <f>IF(pogoda[[#This Row],[temperatura_srednia]]&gt;15,IF(pogoda[[#This Row],[opady]] &gt; 0.61,1,0),0)</f>
        <v>0</v>
      </c>
    </row>
    <row r="180" spans="1:14" x14ac:dyDescent="0.25">
      <c r="A180">
        <v>12</v>
      </c>
      <c r="B180">
        <v>0</v>
      </c>
      <c r="C180" s="2">
        <v>42273</v>
      </c>
      <c r="D180">
        <f>700*pogoda[[#This Row],[opady]]</f>
        <v>0</v>
      </c>
      <c r="E180">
        <f xml:space="preserve"> IF(pogoda[[#This Row],[opady]]=0,ROUNDUP(0.03% *(pogoda[[#This Row],[temperatura_srednia]]^1.5) * F179,0),0)</f>
        <v>25</v>
      </c>
      <c r="F180">
        <f>IF(I179+pogoda[[#This Row],[uzupelnienie]] - pogoda[[#This Row],[ubytek]]&gt;25000,25000,I179+pogoda[[#This Row],[uzupelnienie]]-pogoda[[#This Row],[ubytek]])</f>
        <v>1961</v>
      </c>
      <c r="G180" s="1">
        <f>IF(pogoda[[#This Row],[temperatura_srednia]]&gt;15,IF(pogoda[[#This Row],[opady]]&lt;=0.61,1,0),0)</f>
        <v>0</v>
      </c>
      <c r="H180" s="1">
        <f>IF(pogoda[[#This Row],[podlac?]]=1,IF(pogoda[[#This Row],[temperatura_srednia]]&lt;=30,12000,24000),0)</f>
        <v>0</v>
      </c>
      <c r="I180" s="1">
        <f>IF(pogoda[[#This Row],[stan do godz 20]]-pogoda[[#This Row],[ile podlac]] &lt;0,25000-pogoda[[#This Row],[ile podlac]],pogoda[[#This Row],[stan do godz 20]]-pogoda[[#This Row],[ile podlac]])</f>
        <v>1961</v>
      </c>
      <c r="J180" s="1">
        <f>IF(pogoda[[#This Row],[stan do godz 20]]-pogoda[[#This Row],[ile podlac]]&lt;0,25000-pogoda[[#This Row],[stan do godz 20]],0)</f>
        <v>0</v>
      </c>
      <c r="K180" s="1">
        <f>MONTH(pogoda[[#This Row],[data]])</f>
        <v>9</v>
      </c>
      <c r="L180" s="1"/>
      <c r="M180" s="1">
        <f>IF(pogoda[[#This Row],[temperatura_srednia]] &gt; 15,IF(pogoda[[#This Row],[opady]] &lt;= 0.61,1,0),0)</f>
        <v>0</v>
      </c>
      <c r="N180" s="1">
        <f>IF(pogoda[[#This Row],[temperatura_srednia]]&gt;15,IF(pogoda[[#This Row],[opady]] &gt; 0.61,1,0),0)</f>
        <v>0</v>
      </c>
    </row>
    <row r="181" spans="1:14" x14ac:dyDescent="0.25">
      <c r="A181">
        <v>11</v>
      </c>
      <c r="B181">
        <v>0</v>
      </c>
      <c r="C181" s="2">
        <v>42274</v>
      </c>
      <c r="D181">
        <f>700*pogoda[[#This Row],[opady]]</f>
        <v>0</v>
      </c>
      <c r="E181">
        <f xml:space="preserve"> IF(pogoda[[#This Row],[opady]]=0,ROUNDUP(0.03% *(pogoda[[#This Row],[temperatura_srednia]]^1.5) * F180,0),0)</f>
        <v>22</v>
      </c>
      <c r="F181">
        <f>IF(I180+pogoda[[#This Row],[uzupelnienie]] - pogoda[[#This Row],[ubytek]]&gt;25000,25000,I180+pogoda[[#This Row],[uzupelnienie]]-pogoda[[#This Row],[ubytek]])</f>
        <v>1939</v>
      </c>
      <c r="G181" s="1">
        <f>IF(pogoda[[#This Row],[temperatura_srednia]]&gt;15,IF(pogoda[[#This Row],[opady]]&lt;=0.61,1,0),0)</f>
        <v>0</v>
      </c>
      <c r="H181" s="1">
        <f>IF(pogoda[[#This Row],[podlac?]]=1,IF(pogoda[[#This Row],[temperatura_srednia]]&lt;=30,12000,24000),0)</f>
        <v>0</v>
      </c>
      <c r="I181" s="1">
        <f>IF(pogoda[[#This Row],[stan do godz 20]]-pogoda[[#This Row],[ile podlac]] &lt;0,25000-pogoda[[#This Row],[ile podlac]],pogoda[[#This Row],[stan do godz 20]]-pogoda[[#This Row],[ile podlac]])</f>
        <v>1939</v>
      </c>
      <c r="J181" s="1">
        <f>IF(pogoda[[#This Row],[stan do godz 20]]-pogoda[[#This Row],[ile podlac]]&lt;0,25000-pogoda[[#This Row],[stan do godz 20]],0)</f>
        <v>0</v>
      </c>
      <c r="K181" s="1">
        <f>MONTH(pogoda[[#This Row],[data]])</f>
        <v>9</v>
      </c>
      <c r="L181" s="1"/>
      <c r="M181" s="1">
        <f>IF(pogoda[[#This Row],[temperatura_srednia]] &gt; 15,IF(pogoda[[#This Row],[opady]] &lt;= 0.61,1,0),0)</f>
        <v>0</v>
      </c>
      <c r="N181" s="1">
        <f>IF(pogoda[[#This Row],[temperatura_srednia]]&gt;15,IF(pogoda[[#This Row],[opady]] &gt; 0.61,1,0),0)</f>
        <v>0</v>
      </c>
    </row>
    <row r="182" spans="1:14" x14ac:dyDescent="0.25">
      <c r="A182">
        <v>10</v>
      </c>
      <c r="B182">
        <v>0</v>
      </c>
      <c r="C182" s="2">
        <v>42275</v>
      </c>
      <c r="D182">
        <f>700*pogoda[[#This Row],[opady]]</f>
        <v>0</v>
      </c>
      <c r="E182">
        <f xml:space="preserve"> IF(pogoda[[#This Row],[opady]]=0,ROUNDUP(0.03% *(pogoda[[#This Row],[temperatura_srednia]]^1.5) * F181,0),0)</f>
        <v>19</v>
      </c>
      <c r="F182">
        <f>IF(I181+pogoda[[#This Row],[uzupelnienie]] - pogoda[[#This Row],[ubytek]]&gt;25000,25000,I181+pogoda[[#This Row],[uzupelnienie]]-pogoda[[#This Row],[ubytek]])</f>
        <v>1920</v>
      </c>
      <c r="G182" s="1">
        <f>IF(pogoda[[#This Row],[temperatura_srednia]]&gt;15,IF(pogoda[[#This Row],[opady]]&lt;=0.61,1,0),0)</f>
        <v>0</v>
      </c>
      <c r="H182" s="1">
        <f>IF(pogoda[[#This Row],[podlac?]]=1,IF(pogoda[[#This Row],[temperatura_srednia]]&lt;=30,12000,24000),0)</f>
        <v>0</v>
      </c>
      <c r="I182" s="1">
        <f>IF(pogoda[[#This Row],[stan do godz 20]]-pogoda[[#This Row],[ile podlac]] &lt;0,25000-pogoda[[#This Row],[ile podlac]],pogoda[[#This Row],[stan do godz 20]]-pogoda[[#This Row],[ile podlac]])</f>
        <v>1920</v>
      </c>
      <c r="J182" s="1">
        <f>IF(pogoda[[#This Row],[stan do godz 20]]-pogoda[[#This Row],[ile podlac]]&lt;0,25000-pogoda[[#This Row],[stan do godz 20]],0)</f>
        <v>0</v>
      </c>
      <c r="K182" s="1">
        <f>MONTH(pogoda[[#This Row],[data]])</f>
        <v>9</v>
      </c>
      <c r="L182" s="1"/>
      <c r="M182" s="1">
        <f>IF(pogoda[[#This Row],[temperatura_srednia]] &gt; 15,IF(pogoda[[#This Row],[opady]] &lt;= 0.61,1,0),0)</f>
        <v>0</v>
      </c>
      <c r="N182" s="1">
        <f>IF(pogoda[[#This Row],[temperatura_srednia]]&gt;15,IF(pogoda[[#This Row],[opady]] &gt; 0.61,1,0),0)</f>
        <v>0</v>
      </c>
    </row>
    <row r="183" spans="1:14" x14ac:dyDescent="0.25">
      <c r="A183">
        <v>10</v>
      </c>
      <c r="B183">
        <v>0</v>
      </c>
      <c r="C183" s="2">
        <v>42276</v>
      </c>
      <c r="D183">
        <f>700*pogoda[[#This Row],[opady]]</f>
        <v>0</v>
      </c>
      <c r="E183">
        <f xml:space="preserve"> IF(pogoda[[#This Row],[opady]]=0,ROUNDUP(0.03% *(pogoda[[#This Row],[temperatura_srednia]]^1.5) * F182,0),0)</f>
        <v>19</v>
      </c>
      <c r="F183">
        <f>IF(I182+pogoda[[#This Row],[uzupelnienie]] - pogoda[[#This Row],[ubytek]]&gt;25000,25000,I182+pogoda[[#This Row],[uzupelnienie]]-pogoda[[#This Row],[ubytek]])</f>
        <v>1901</v>
      </c>
      <c r="G183" s="1">
        <f>IF(pogoda[[#This Row],[temperatura_srednia]]&gt;15,IF(pogoda[[#This Row],[opady]]&lt;=0.61,1,0),0)</f>
        <v>0</v>
      </c>
      <c r="H183" s="1">
        <f>IF(pogoda[[#This Row],[podlac?]]=1,IF(pogoda[[#This Row],[temperatura_srednia]]&lt;=30,12000,24000),0)</f>
        <v>0</v>
      </c>
      <c r="I183" s="1">
        <f>IF(pogoda[[#This Row],[stan do godz 20]]-pogoda[[#This Row],[ile podlac]] &lt;0,25000-pogoda[[#This Row],[ile podlac]],pogoda[[#This Row],[stan do godz 20]]-pogoda[[#This Row],[ile podlac]])</f>
        <v>1901</v>
      </c>
      <c r="J183" s="1">
        <f>IF(pogoda[[#This Row],[stan do godz 20]]-pogoda[[#This Row],[ile podlac]]&lt;0,25000-pogoda[[#This Row],[stan do godz 20]],0)</f>
        <v>0</v>
      </c>
      <c r="K183" s="1">
        <f>MONTH(pogoda[[#This Row],[data]])</f>
        <v>9</v>
      </c>
      <c r="L183" s="1"/>
      <c r="M183" s="1">
        <f>IF(pogoda[[#This Row],[temperatura_srednia]] &gt; 15,IF(pogoda[[#This Row],[opady]] &lt;= 0.61,1,0),0)</f>
        <v>0</v>
      </c>
      <c r="N183" s="1">
        <f>IF(pogoda[[#This Row],[temperatura_srednia]]&gt;15,IF(pogoda[[#This Row],[opady]] &gt; 0.61,1,0),0)</f>
        <v>0</v>
      </c>
    </row>
    <row r="184" spans="1:14" x14ac:dyDescent="0.25">
      <c r="A184">
        <v>10</v>
      </c>
      <c r="B184">
        <v>0</v>
      </c>
      <c r="C184" s="2">
        <v>42277</v>
      </c>
      <c r="D184">
        <f>700*pogoda[[#This Row],[opady]]</f>
        <v>0</v>
      </c>
      <c r="E184">
        <f xml:space="preserve"> IF(pogoda[[#This Row],[opady]]=0,ROUNDUP(0.03% *(pogoda[[#This Row],[temperatura_srednia]]^1.5) * F183,0),0)</f>
        <v>19</v>
      </c>
      <c r="F184">
        <f>IF(I183+pogoda[[#This Row],[uzupelnienie]] - pogoda[[#This Row],[ubytek]]&gt;25000,25000,I183+pogoda[[#This Row],[uzupelnienie]]-pogoda[[#This Row],[ubytek]])</f>
        <v>1882</v>
      </c>
      <c r="G184" s="1">
        <f>IF(pogoda[[#This Row],[temperatura_srednia]]&gt;15,IF(pogoda[[#This Row],[opady]]&lt;=0.61,1,0),0)</f>
        <v>0</v>
      </c>
      <c r="H184" s="1">
        <f>IF(pogoda[[#This Row],[podlac?]]=1,IF(pogoda[[#This Row],[temperatura_srednia]]&lt;=30,12000,24000),0)</f>
        <v>0</v>
      </c>
      <c r="I184" s="1">
        <f>IF(pogoda[[#This Row],[stan do godz 20]]-pogoda[[#This Row],[ile podlac]] &lt;0,25000-pogoda[[#This Row],[ile podlac]],pogoda[[#This Row],[stan do godz 20]]-pogoda[[#This Row],[ile podlac]])</f>
        <v>1882</v>
      </c>
      <c r="J184" s="1">
        <f>IF(pogoda[[#This Row],[stan do godz 20]]-pogoda[[#This Row],[ile podlac]]&lt;0,25000-pogoda[[#This Row],[stan do godz 20]],0)</f>
        <v>0</v>
      </c>
      <c r="K184" s="1">
        <f>MONTH(pogoda[[#This Row],[data]])</f>
        <v>9</v>
      </c>
      <c r="L184" s="1"/>
      <c r="M184" s="1">
        <f>IF(pogoda[[#This Row],[temperatura_srednia]] &gt; 15,IF(pogoda[[#This Row],[opady]] &lt;= 0.61,1,0),0)</f>
        <v>0</v>
      </c>
      <c r="N184" s="1">
        <f>IF(pogoda[[#This Row],[temperatura_srednia]]&gt;15,IF(pogoda[[#This Row],[opady]] &gt; 0.61,1,0),0)</f>
        <v>0</v>
      </c>
    </row>
    <row r="185" spans="1:14" x14ac:dyDescent="0.25">
      <c r="D185" s="1"/>
      <c r="E185" s="1"/>
      <c r="F185" s="1"/>
      <c r="G185" s="1"/>
      <c r="H185" s="1"/>
      <c r="I185" s="1"/>
      <c r="J185" s="1"/>
      <c r="K185" s="1"/>
      <c r="L185" s="1"/>
      <c r="M185" s="1">
        <f>SUBTOTAL(109,pogoda[&gt;15 opady &lt;=0,61])</f>
        <v>73</v>
      </c>
      <c r="N185" s="1">
        <f>SUBTOTAL(109,pogoda[&gt;15; opady&gt;0,61])</f>
        <v>22</v>
      </c>
    </row>
    <row r="188" spans="1:14" x14ac:dyDescent="0.25">
      <c r="J188">
        <f>3+1+2+1</f>
        <v>7</v>
      </c>
      <c r="K188" t="s">
        <v>14</v>
      </c>
      <c r="L188">
        <v>11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C01E3-E966-4A4C-90FA-8403609ACE1B}">
  <dimension ref="D2:W190"/>
  <sheetViews>
    <sheetView tabSelected="1" topLeftCell="B1" workbookViewId="0">
      <selection activeCell="O18" sqref="O18"/>
    </sheetView>
  </sheetViews>
  <sheetFormatPr defaultRowHeight="15" x14ac:dyDescent="0.25"/>
  <cols>
    <col min="4" max="4" width="22.28515625" bestFit="1" customWidth="1"/>
    <col min="5" max="5" width="8.7109375" bestFit="1" customWidth="1"/>
    <col min="6" max="6" width="18.7109375" customWidth="1"/>
    <col min="8" max="8" width="12.85546875" customWidth="1"/>
    <col min="9" max="9" width="19.85546875" customWidth="1"/>
    <col min="10" max="10" width="17" customWidth="1"/>
    <col min="11" max="11" width="18" customWidth="1"/>
    <col min="12" max="12" width="15.28515625" customWidth="1"/>
    <col min="13" max="13" width="15.85546875" customWidth="1"/>
    <col min="14" max="14" width="21" bestFit="1" customWidth="1"/>
    <col min="17" max="17" width="17.7109375" bestFit="1" customWidth="1"/>
    <col min="18" max="18" width="20.140625" bestFit="1" customWidth="1"/>
  </cols>
  <sheetData>
    <row r="2" spans="4:17" x14ac:dyDescent="0.25">
      <c r="Q2" s="11" t="s">
        <v>33</v>
      </c>
    </row>
    <row r="4" spans="4:17" x14ac:dyDescent="0.25">
      <c r="I4">
        <v>25000</v>
      </c>
    </row>
    <row r="6" spans="4:17" x14ac:dyDescent="0.25">
      <c r="D6" t="s">
        <v>0</v>
      </c>
      <c r="E6" t="s">
        <v>1</v>
      </c>
      <c r="F6" t="s">
        <v>15</v>
      </c>
      <c r="G6" t="s">
        <v>4</v>
      </c>
      <c r="H6" t="s">
        <v>17</v>
      </c>
      <c r="I6" t="s">
        <v>16</v>
      </c>
      <c r="J6" t="s">
        <v>7</v>
      </c>
      <c r="K6" t="s">
        <v>18</v>
      </c>
      <c r="L6" t="s">
        <v>19</v>
      </c>
      <c r="M6" t="s">
        <v>20</v>
      </c>
      <c r="N6" t="s">
        <v>2</v>
      </c>
    </row>
    <row r="7" spans="4:17" x14ac:dyDescent="0.25">
      <c r="D7">
        <v>4</v>
      </c>
      <c r="E7">
        <v>2</v>
      </c>
      <c r="F7">
        <f>700* pogoda__2[[#This Row],[opady]]</f>
        <v>1400</v>
      </c>
      <c r="G7">
        <f>IF(pogoda__2[[#This Row],[opady]]=0,ROUNDUP(0.03% *pogoda__2[[#This Row],[temperatura_srednia]]^1.5 * 25000,0),0)</f>
        <v>0</v>
      </c>
      <c r="H7">
        <f>IF(25000+pogoda__2[[#This Row],[dolac z opadow]]-pogoda__2[[#This Row],[ubytek]] &gt; 25000,25000,25000+pogoda__2[[#This Row],[dolac z opadow]]-pogoda__2[[#This Row],[ubytek]])</f>
        <v>25000</v>
      </c>
      <c r="I7">
        <f>IF(pogoda__2[[#This Row],[temperatura_srednia]]&gt;15,IF(pogoda__2[[#This Row],[opady]]&lt;0.61,1,0),0)</f>
        <v>0</v>
      </c>
      <c r="J7">
        <f>IF(pogoda__2[[#This Row],[czy podlacz]]=1,IF(pogoda__2[[#This Row],[temperatura_srednia]]&lt;30,12000,24000),0)</f>
        <v>0</v>
      </c>
      <c r="K7">
        <f>IF(pogoda__2[[#This Row],[20.00]]-pogoda__2[[#This Row],[ile podlac]]&lt;0,1,0)</f>
        <v>0</v>
      </c>
      <c r="L7">
        <f>IF(pogoda__2[[#This Row],[czy uzupelnic?]]=1,25000-pogoda__2[[#This Row],[20.00]],0)</f>
        <v>0</v>
      </c>
      <c r="M7">
        <f>pogoda__2[[#This Row],[20.00]]-pogoda__2[[#This Row],[ile podlac]]+pogoda__2[[#This Row],[ile uzupelnic?]]</f>
        <v>25000</v>
      </c>
      <c r="N7" s="2">
        <v>42095</v>
      </c>
    </row>
    <row r="8" spans="4:17" x14ac:dyDescent="0.25">
      <c r="D8">
        <v>2</v>
      </c>
      <c r="E8">
        <v>6</v>
      </c>
      <c r="F8">
        <f>700* pogoda__2[[#This Row],[opady]]</f>
        <v>4200</v>
      </c>
      <c r="G8">
        <f>IF(pogoda__2[[#This Row],[opady]]=0,ROUNDUP(0.03% * pogoda__2[[#This Row],[temperatura_srednia]]^1.5 * M7,0),0)</f>
        <v>0</v>
      </c>
      <c r="H8">
        <f>IF(M7+pogoda__2[[#This Row],[dolac z opadow]]-pogoda__2[[#This Row],[ubytek]] &gt; 25000, 25000,M7+pogoda__2[[#This Row],[dolac z opadow]]-pogoda__2[[#This Row],[ubytek]])</f>
        <v>25000</v>
      </c>
      <c r="I8">
        <f>IF(pogoda__2[[#This Row],[temperatura_srednia]]&gt;15,IF(pogoda__2[[#This Row],[opady]]&lt;0.61,1,0),0)</f>
        <v>0</v>
      </c>
      <c r="J8">
        <f>IF(pogoda__2[[#This Row],[czy podlacz]]=1,IF(pogoda__2[[#This Row],[temperatura_srednia]]&lt;30,12000,24000),0)</f>
        <v>0</v>
      </c>
      <c r="K8">
        <f>IF(pogoda__2[[#This Row],[20.00]]-pogoda__2[[#This Row],[ile podlac]]&lt;0,1,0)</f>
        <v>0</v>
      </c>
      <c r="L8">
        <f>IF(pogoda__2[[#This Row],[czy uzupelnic?]]=1,25000-pogoda__2[[#This Row],[20.00]],0)</f>
        <v>0</v>
      </c>
      <c r="M8">
        <f>pogoda__2[[#This Row],[20.00]]-pogoda__2[[#This Row],[ile podlac]]+pogoda__2[[#This Row],[ile uzupelnic?]]</f>
        <v>25000</v>
      </c>
      <c r="N8" s="2">
        <v>42096</v>
      </c>
    </row>
    <row r="9" spans="4:17" x14ac:dyDescent="0.25">
      <c r="D9">
        <v>4</v>
      </c>
      <c r="E9">
        <v>1</v>
      </c>
      <c r="F9">
        <f>700* pogoda__2[[#This Row],[opady]]</f>
        <v>700</v>
      </c>
      <c r="G9">
        <f>IF(pogoda__2[[#This Row],[opady]]=0,ROUNDUP(0.03% * pogoda__2[[#This Row],[temperatura_srednia]]^1.5 * M8,0),0)</f>
        <v>0</v>
      </c>
      <c r="H9">
        <f>IF(M8+pogoda__2[[#This Row],[dolac z opadow]]-pogoda__2[[#This Row],[ubytek]] &gt; 25000, 25000,M8+pogoda__2[[#This Row],[dolac z opadow]]-pogoda__2[[#This Row],[ubytek]])</f>
        <v>25000</v>
      </c>
      <c r="I9">
        <f>IF(pogoda__2[[#This Row],[temperatura_srednia]]&gt;15,IF(pogoda__2[[#This Row],[opady]]&lt;0.61,1,0),0)</f>
        <v>0</v>
      </c>
      <c r="J9">
        <f>IF(pogoda__2[[#This Row],[czy podlacz]]=1,IF(pogoda__2[[#This Row],[temperatura_srednia]]&lt;30,12000,24000),0)</f>
        <v>0</v>
      </c>
      <c r="K9">
        <f>IF(pogoda__2[[#This Row],[20.00]]-pogoda__2[[#This Row],[ile podlac]]&lt;0,1,0)</f>
        <v>0</v>
      </c>
      <c r="L9">
        <f>IF(pogoda__2[[#This Row],[czy uzupelnic?]]=1,25000-pogoda__2[[#This Row],[20.00]],0)</f>
        <v>0</v>
      </c>
      <c r="M9">
        <f>pogoda__2[[#This Row],[20.00]]-pogoda__2[[#This Row],[ile podlac]]+pogoda__2[[#This Row],[ile uzupelnic?]]</f>
        <v>25000</v>
      </c>
      <c r="N9" s="2">
        <v>42097</v>
      </c>
    </row>
    <row r="10" spans="4:17" x14ac:dyDescent="0.25">
      <c r="D10">
        <v>4</v>
      </c>
      <c r="E10">
        <v>0.8</v>
      </c>
      <c r="F10">
        <f>700* pogoda__2[[#This Row],[opady]]</f>
        <v>560</v>
      </c>
      <c r="G10">
        <f>IF(pogoda__2[[#This Row],[opady]]=0,ROUNDUP(0.03% * pogoda__2[[#This Row],[temperatura_srednia]]^1.5 * M9,0),0)</f>
        <v>0</v>
      </c>
      <c r="H10">
        <f>IF(M9+pogoda__2[[#This Row],[dolac z opadow]]-pogoda__2[[#This Row],[ubytek]] &gt; 25000, 25000,M9+pogoda__2[[#This Row],[dolac z opadow]]-pogoda__2[[#This Row],[ubytek]])</f>
        <v>25000</v>
      </c>
      <c r="I10">
        <f>IF(pogoda__2[[#This Row],[temperatura_srednia]]&gt;15,IF(pogoda__2[[#This Row],[opady]]&lt;0.61,1,0),0)</f>
        <v>0</v>
      </c>
      <c r="J10">
        <f>IF(pogoda__2[[#This Row],[czy podlacz]]=1,IF(pogoda__2[[#This Row],[temperatura_srednia]]&lt;30,12000,24000),0)</f>
        <v>0</v>
      </c>
      <c r="K10">
        <f>IF(pogoda__2[[#This Row],[20.00]]-pogoda__2[[#This Row],[ile podlac]]&lt;0,1,0)</f>
        <v>0</v>
      </c>
      <c r="L10">
        <f>IF(pogoda__2[[#This Row],[czy uzupelnic?]]=1,25000-pogoda__2[[#This Row],[20.00]],0)</f>
        <v>0</v>
      </c>
      <c r="M10">
        <f>pogoda__2[[#This Row],[20.00]]-pogoda__2[[#This Row],[ile podlac]]+pogoda__2[[#This Row],[ile uzupelnic?]]</f>
        <v>25000</v>
      </c>
      <c r="N10" s="2">
        <v>42098</v>
      </c>
    </row>
    <row r="11" spans="4:17" x14ac:dyDescent="0.25">
      <c r="D11">
        <v>3</v>
      </c>
      <c r="E11">
        <v>0</v>
      </c>
      <c r="F11">
        <f>700* pogoda__2[[#This Row],[opady]]</f>
        <v>0</v>
      </c>
      <c r="G11">
        <f>IF(pogoda__2[[#This Row],[opady]]=0,ROUNDUP(0.03% * pogoda__2[[#This Row],[temperatura_srednia]]^1.5 * M10,0),0)</f>
        <v>39</v>
      </c>
      <c r="H11">
        <f>IF(M10+pogoda__2[[#This Row],[dolac z opadow]]-pogoda__2[[#This Row],[ubytek]] &gt; 25000, 25000,M10+pogoda__2[[#This Row],[dolac z opadow]]-pogoda__2[[#This Row],[ubytek]])</f>
        <v>24961</v>
      </c>
      <c r="I11">
        <f>IF(pogoda__2[[#This Row],[temperatura_srednia]]&gt;15,IF(pogoda__2[[#This Row],[opady]]&lt;0.61,1,0),0)</f>
        <v>0</v>
      </c>
      <c r="J11">
        <f>IF(pogoda__2[[#This Row],[czy podlacz]]=1,IF(pogoda__2[[#This Row],[temperatura_srednia]]&lt;30,12000,24000),0)</f>
        <v>0</v>
      </c>
      <c r="K11">
        <f>IF(pogoda__2[[#This Row],[20.00]]-pogoda__2[[#This Row],[ile podlac]]&lt;0,1,0)</f>
        <v>0</v>
      </c>
      <c r="L11">
        <f>IF(pogoda__2[[#This Row],[czy uzupelnic?]]=1,25000-pogoda__2[[#This Row],[20.00]],0)</f>
        <v>0</v>
      </c>
      <c r="M11">
        <f>pogoda__2[[#This Row],[20.00]]-pogoda__2[[#This Row],[ile podlac]]+pogoda__2[[#This Row],[ile uzupelnic?]]</f>
        <v>24961</v>
      </c>
      <c r="N11" s="2">
        <v>42099</v>
      </c>
    </row>
    <row r="12" spans="4:17" x14ac:dyDescent="0.25">
      <c r="D12">
        <v>4</v>
      </c>
      <c r="E12">
        <v>0</v>
      </c>
      <c r="F12">
        <f>700* pogoda__2[[#This Row],[opady]]</f>
        <v>0</v>
      </c>
      <c r="G12">
        <f>IF(pogoda__2[[#This Row],[opady]]=0,ROUNDUP(0.03% * pogoda__2[[#This Row],[temperatura_srednia]]^1.5 * M11,0),0)</f>
        <v>60</v>
      </c>
      <c r="H12">
        <f>IF(M11+pogoda__2[[#This Row],[dolac z opadow]]-pogoda__2[[#This Row],[ubytek]] &gt; 25000, 25000,M11+pogoda__2[[#This Row],[dolac z opadow]]-pogoda__2[[#This Row],[ubytek]])</f>
        <v>24901</v>
      </c>
      <c r="I12">
        <f>IF(pogoda__2[[#This Row],[temperatura_srednia]]&gt;15,IF(pogoda__2[[#This Row],[opady]]&lt;0.61,1,0),0)</f>
        <v>0</v>
      </c>
      <c r="J12">
        <f>IF(pogoda__2[[#This Row],[czy podlacz]]=1,IF(pogoda__2[[#This Row],[temperatura_srednia]]&lt;30,12000,24000),0)</f>
        <v>0</v>
      </c>
      <c r="K12">
        <f>IF(pogoda__2[[#This Row],[20.00]]-pogoda__2[[#This Row],[ile podlac]]&lt;0,1,0)</f>
        <v>0</v>
      </c>
      <c r="L12">
        <f>IF(pogoda__2[[#This Row],[czy uzupelnic?]]=1,25000-pogoda__2[[#This Row],[20.00]],0)</f>
        <v>0</v>
      </c>
      <c r="M12">
        <f>pogoda__2[[#This Row],[20.00]]-pogoda__2[[#This Row],[ile podlac]]+pogoda__2[[#This Row],[ile uzupelnic?]]</f>
        <v>24901</v>
      </c>
      <c r="N12" s="2">
        <v>42100</v>
      </c>
    </row>
    <row r="13" spans="4:17" x14ac:dyDescent="0.25">
      <c r="D13">
        <v>4</v>
      </c>
      <c r="E13">
        <v>1</v>
      </c>
      <c r="F13">
        <f>700* pogoda__2[[#This Row],[opady]]</f>
        <v>700</v>
      </c>
      <c r="G13">
        <f>IF(pogoda__2[[#This Row],[opady]]=0,ROUNDUP(0.03% * pogoda__2[[#This Row],[temperatura_srednia]]^1.5 * M12,0),0)</f>
        <v>0</v>
      </c>
      <c r="H13">
        <f>IF(M12+pogoda__2[[#This Row],[dolac z opadow]]-pogoda__2[[#This Row],[ubytek]] &gt; 25000, 25000,M12+pogoda__2[[#This Row],[dolac z opadow]]-pogoda__2[[#This Row],[ubytek]])</f>
        <v>25000</v>
      </c>
      <c r="I13">
        <f>IF(pogoda__2[[#This Row],[temperatura_srednia]]&gt;15,IF(pogoda__2[[#This Row],[opady]]&lt;0.61,1,0),0)</f>
        <v>0</v>
      </c>
      <c r="J13">
        <f>IF(pogoda__2[[#This Row],[czy podlacz]]=1,IF(pogoda__2[[#This Row],[temperatura_srednia]]&lt;30,12000,24000),0)</f>
        <v>0</v>
      </c>
      <c r="K13">
        <f>IF(pogoda__2[[#This Row],[20.00]]-pogoda__2[[#This Row],[ile podlac]]&lt;0,1,0)</f>
        <v>0</v>
      </c>
      <c r="L13">
        <f>IF(pogoda__2[[#This Row],[czy uzupelnic?]]=1,25000-pogoda__2[[#This Row],[20.00]],0)</f>
        <v>0</v>
      </c>
      <c r="M13">
        <f>pogoda__2[[#This Row],[20.00]]-pogoda__2[[#This Row],[ile podlac]]+pogoda__2[[#This Row],[ile uzupelnic?]]</f>
        <v>25000</v>
      </c>
      <c r="N13" s="2">
        <v>42101</v>
      </c>
    </row>
    <row r="14" spans="4:17" x14ac:dyDescent="0.25">
      <c r="D14">
        <v>8</v>
      </c>
      <c r="E14">
        <v>1</v>
      </c>
      <c r="F14">
        <f>700* pogoda__2[[#This Row],[opady]]</f>
        <v>700</v>
      </c>
      <c r="G14">
        <f>IF(pogoda__2[[#This Row],[opady]]=0,ROUNDUP(0.03% * pogoda__2[[#This Row],[temperatura_srednia]]^1.5 * M13,0),0)</f>
        <v>0</v>
      </c>
      <c r="H14">
        <f>IF(M13+pogoda__2[[#This Row],[dolac z opadow]]-pogoda__2[[#This Row],[ubytek]] &gt; 25000, 25000,M13+pogoda__2[[#This Row],[dolac z opadow]]-pogoda__2[[#This Row],[ubytek]])</f>
        <v>25000</v>
      </c>
      <c r="I14">
        <f>IF(pogoda__2[[#This Row],[temperatura_srednia]]&gt;15,IF(pogoda__2[[#This Row],[opady]]&lt;0.61,1,0),0)</f>
        <v>0</v>
      </c>
      <c r="J14">
        <f>IF(pogoda__2[[#This Row],[czy podlacz]]=1,IF(pogoda__2[[#This Row],[temperatura_srednia]]&lt;30,12000,24000),0)</f>
        <v>0</v>
      </c>
      <c r="K14">
        <f>IF(pogoda__2[[#This Row],[20.00]]-pogoda__2[[#This Row],[ile podlac]]&lt;0,1,0)</f>
        <v>0</v>
      </c>
      <c r="L14">
        <f>IF(pogoda__2[[#This Row],[czy uzupelnic?]]=1,25000-pogoda__2[[#This Row],[20.00]],0)</f>
        <v>0</v>
      </c>
      <c r="M14">
        <f>pogoda__2[[#This Row],[20.00]]-pogoda__2[[#This Row],[ile podlac]]+pogoda__2[[#This Row],[ile uzupelnic?]]</f>
        <v>25000</v>
      </c>
      <c r="N14" s="2">
        <v>42102</v>
      </c>
    </row>
    <row r="15" spans="4:17" x14ac:dyDescent="0.25">
      <c r="D15">
        <v>6</v>
      </c>
      <c r="E15">
        <v>2</v>
      </c>
      <c r="F15">
        <f>700* pogoda__2[[#This Row],[opady]]</f>
        <v>1400</v>
      </c>
      <c r="G15">
        <f>IF(pogoda__2[[#This Row],[opady]]=0,ROUNDUP(0.03% * pogoda__2[[#This Row],[temperatura_srednia]]^1.5 * M14,0),0)</f>
        <v>0</v>
      </c>
      <c r="H15">
        <f>IF(M14+pogoda__2[[#This Row],[dolac z opadow]]-pogoda__2[[#This Row],[ubytek]] &gt; 25000, 25000,M14+pogoda__2[[#This Row],[dolac z opadow]]-pogoda__2[[#This Row],[ubytek]])</f>
        <v>25000</v>
      </c>
      <c r="I15">
        <f>IF(pogoda__2[[#This Row],[temperatura_srednia]]&gt;15,IF(pogoda__2[[#This Row],[opady]]&lt;0.61,1,0),0)</f>
        <v>0</v>
      </c>
      <c r="J15">
        <f>IF(pogoda__2[[#This Row],[czy podlacz]]=1,IF(pogoda__2[[#This Row],[temperatura_srednia]]&lt;30,12000,24000),0)</f>
        <v>0</v>
      </c>
      <c r="K15">
        <f>IF(pogoda__2[[#This Row],[20.00]]-pogoda__2[[#This Row],[ile podlac]]&lt;0,1,0)</f>
        <v>0</v>
      </c>
      <c r="L15">
        <f>IF(pogoda__2[[#This Row],[czy uzupelnic?]]=1,25000-pogoda__2[[#This Row],[20.00]],0)</f>
        <v>0</v>
      </c>
      <c r="M15">
        <f>pogoda__2[[#This Row],[20.00]]-pogoda__2[[#This Row],[ile podlac]]+pogoda__2[[#This Row],[ile uzupelnic?]]</f>
        <v>25000</v>
      </c>
      <c r="N15" s="2">
        <v>42103</v>
      </c>
    </row>
    <row r="16" spans="4:17" x14ac:dyDescent="0.25">
      <c r="D16">
        <v>9</v>
      </c>
      <c r="E16">
        <v>2</v>
      </c>
      <c r="F16">
        <f>700* pogoda__2[[#This Row],[opady]]</f>
        <v>1400</v>
      </c>
      <c r="G16">
        <f>IF(pogoda__2[[#This Row],[opady]]=0,ROUNDUP(0.03% * pogoda__2[[#This Row],[temperatura_srednia]]^1.5 * M15,0),0)</f>
        <v>0</v>
      </c>
      <c r="H16">
        <f>IF(M15+pogoda__2[[#This Row],[dolac z opadow]]-pogoda__2[[#This Row],[ubytek]] &gt; 25000, 25000,M15+pogoda__2[[#This Row],[dolac z opadow]]-pogoda__2[[#This Row],[ubytek]])</f>
        <v>25000</v>
      </c>
      <c r="I16">
        <f>IF(pogoda__2[[#This Row],[temperatura_srednia]]&gt;15,IF(pogoda__2[[#This Row],[opady]]&lt;0.61,1,0),0)</f>
        <v>0</v>
      </c>
      <c r="J16">
        <f>IF(pogoda__2[[#This Row],[czy podlacz]]=1,IF(pogoda__2[[#This Row],[temperatura_srednia]]&lt;30,12000,24000),0)</f>
        <v>0</v>
      </c>
      <c r="K16">
        <f>IF(pogoda__2[[#This Row],[20.00]]-pogoda__2[[#This Row],[ile podlac]]&lt;0,1,0)</f>
        <v>0</v>
      </c>
      <c r="L16">
        <f>IF(pogoda__2[[#This Row],[czy uzupelnic?]]=1,25000-pogoda__2[[#This Row],[20.00]],0)</f>
        <v>0</v>
      </c>
      <c r="M16">
        <f>pogoda__2[[#This Row],[20.00]]-pogoda__2[[#This Row],[ile podlac]]+pogoda__2[[#This Row],[ile uzupelnic?]]</f>
        <v>25000</v>
      </c>
      <c r="N16" s="2">
        <v>42104</v>
      </c>
    </row>
    <row r="17" spans="4:23" x14ac:dyDescent="0.25">
      <c r="D17">
        <v>12</v>
      </c>
      <c r="E17">
        <v>3</v>
      </c>
      <c r="F17">
        <f>700* pogoda__2[[#This Row],[opady]]</f>
        <v>2100</v>
      </c>
      <c r="G17">
        <f>IF(pogoda__2[[#This Row],[opady]]=0,ROUNDUP(0.03% * pogoda__2[[#This Row],[temperatura_srednia]]^1.5 * M16,0),0)</f>
        <v>0</v>
      </c>
      <c r="H17">
        <f>IF(M16+pogoda__2[[#This Row],[dolac z opadow]]-pogoda__2[[#This Row],[ubytek]] &gt; 25000, 25000,M16+pogoda__2[[#This Row],[dolac z opadow]]-pogoda__2[[#This Row],[ubytek]])</f>
        <v>25000</v>
      </c>
      <c r="I17">
        <f>IF(pogoda__2[[#This Row],[temperatura_srednia]]&gt;15,IF(pogoda__2[[#This Row],[opady]]&lt;0.61,1,0),0)</f>
        <v>0</v>
      </c>
      <c r="J17">
        <f>IF(pogoda__2[[#This Row],[czy podlacz]]=1,IF(pogoda__2[[#This Row],[temperatura_srednia]]&lt;30,12000,24000),0)</f>
        <v>0</v>
      </c>
      <c r="K17">
        <f>IF(pogoda__2[[#This Row],[20.00]]-pogoda__2[[#This Row],[ile podlac]]&lt;0,1,0)</f>
        <v>0</v>
      </c>
      <c r="L17">
        <f>IF(pogoda__2[[#This Row],[czy uzupelnic?]]=1,25000-pogoda__2[[#This Row],[20.00]],0)</f>
        <v>0</v>
      </c>
      <c r="M17">
        <f>pogoda__2[[#This Row],[20.00]]-pogoda__2[[#This Row],[ile podlac]]+pogoda__2[[#This Row],[ile uzupelnic?]]</f>
        <v>25000</v>
      </c>
      <c r="N17" s="2">
        <v>42105</v>
      </c>
    </row>
    <row r="18" spans="4:23" x14ac:dyDescent="0.25">
      <c r="D18">
        <v>10</v>
      </c>
      <c r="E18">
        <v>2</v>
      </c>
      <c r="F18">
        <f>700* pogoda__2[[#This Row],[opady]]</f>
        <v>1400</v>
      </c>
      <c r="G18">
        <f>IF(pogoda__2[[#This Row],[opady]]=0,ROUNDUP(0.03% * pogoda__2[[#This Row],[temperatura_srednia]]^1.5 * M17,0),0)</f>
        <v>0</v>
      </c>
      <c r="H18">
        <f>IF(M17+pogoda__2[[#This Row],[dolac z opadow]]-pogoda__2[[#This Row],[ubytek]] &gt; 25000, 25000,M17+pogoda__2[[#This Row],[dolac z opadow]]-pogoda__2[[#This Row],[ubytek]])</f>
        <v>25000</v>
      </c>
      <c r="I18">
        <f>IF(pogoda__2[[#This Row],[temperatura_srednia]]&gt;15,IF(pogoda__2[[#This Row],[opady]]&lt;0.61,1,0),0)</f>
        <v>0</v>
      </c>
      <c r="J18">
        <f>IF(pogoda__2[[#This Row],[czy podlacz]]=1,IF(pogoda__2[[#This Row],[temperatura_srednia]]&lt;30,12000,24000),0)</f>
        <v>0</v>
      </c>
      <c r="K18">
        <f>IF(pogoda__2[[#This Row],[20.00]]-pogoda__2[[#This Row],[ile podlac]]&lt;0,1,0)</f>
        <v>0</v>
      </c>
      <c r="L18">
        <f>IF(pogoda__2[[#This Row],[czy uzupelnic?]]=1,25000-pogoda__2[[#This Row],[20.00]],0)</f>
        <v>0</v>
      </c>
      <c r="M18">
        <f>pogoda__2[[#This Row],[20.00]]-pogoda__2[[#This Row],[ile podlac]]+pogoda__2[[#This Row],[ile uzupelnic?]]</f>
        <v>25000</v>
      </c>
      <c r="N18" s="2">
        <v>42106</v>
      </c>
    </row>
    <row r="19" spans="4:23" x14ac:dyDescent="0.25">
      <c r="D19">
        <v>8</v>
      </c>
      <c r="E19">
        <v>1</v>
      </c>
      <c r="F19">
        <f>700* pogoda__2[[#This Row],[opady]]</f>
        <v>700</v>
      </c>
      <c r="G19">
        <f>IF(pogoda__2[[#This Row],[opady]]=0,ROUNDUP(0.03% * pogoda__2[[#This Row],[temperatura_srednia]]^1.5 * M18,0),0)</f>
        <v>0</v>
      </c>
      <c r="H19">
        <f>IF(M18+pogoda__2[[#This Row],[dolac z opadow]]-pogoda__2[[#This Row],[ubytek]] &gt; 25000, 25000,M18+pogoda__2[[#This Row],[dolac z opadow]]-pogoda__2[[#This Row],[ubytek]])</f>
        <v>25000</v>
      </c>
      <c r="I19">
        <f>IF(pogoda__2[[#This Row],[temperatura_srednia]]&gt;15,IF(pogoda__2[[#This Row],[opady]]&lt;0.61,1,0),0)</f>
        <v>0</v>
      </c>
      <c r="J19">
        <f>IF(pogoda__2[[#This Row],[czy podlacz]]=1,IF(pogoda__2[[#This Row],[temperatura_srednia]]&lt;30,12000,24000),0)</f>
        <v>0</v>
      </c>
      <c r="K19">
        <f>IF(pogoda__2[[#This Row],[20.00]]-pogoda__2[[#This Row],[ile podlac]]&lt;0,1,0)</f>
        <v>0</v>
      </c>
      <c r="L19">
        <f>IF(pogoda__2[[#This Row],[czy uzupelnic?]]=1,25000-pogoda__2[[#This Row],[20.00]],0)</f>
        <v>0</v>
      </c>
      <c r="M19">
        <f>pogoda__2[[#This Row],[20.00]]-pogoda__2[[#This Row],[ile podlac]]+pogoda__2[[#This Row],[ile uzupelnic?]]</f>
        <v>25000</v>
      </c>
      <c r="N19" s="2">
        <v>42107</v>
      </c>
      <c r="Q19" s="11" t="s">
        <v>34</v>
      </c>
    </row>
    <row r="20" spans="4:23" x14ac:dyDescent="0.25">
      <c r="D20">
        <v>6</v>
      </c>
      <c r="E20">
        <v>0</v>
      </c>
      <c r="F20">
        <f>700* pogoda__2[[#This Row],[opady]]</f>
        <v>0</v>
      </c>
      <c r="G20">
        <f>IF(pogoda__2[[#This Row],[opady]]=0,ROUNDUP(0.03% * pogoda__2[[#This Row],[temperatura_srednia]]^1.5 * M19,0),0)</f>
        <v>111</v>
      </c>
      <c r="H20">
        <f>IF(M19+pogoda__2[[#This Row],[dolac z opadow]]-pogoda__2[[#This Row],[ubytek]] &gt; 25000, 25000,M19+pogoda__2[[#This Row],[dolac z opadow]]-pogoda__2[[#This Row],[ubytek]])</f>
        <v>24889</v>
      </c>
      <c r="I20">
        <f>IF(pogoda__2[[#This Row],[temperatura_srednia]]&gt;15,IF(pogoda__2[[#This Row],[opady]]&lt;0.61,1,0),0)</f>
        <v>0</v>
      </c>
      <c r="J20">
        <f>IF(pogoda__2[[#This Row],[czy podlacz]]=1,IF(pogoda__2[[#This Row],[temperatura_srednia]]&lt;30,12000,24000),0)</f>
        <v>0</v>
      </c>
      <c r="K20">
        <f>IF(pogoda__2[[#This Row],[20.00]]-pogoda__2[[#This Row],[ile podlac]]&lt;0,1,0)</f>
        <v>0</v>
      </c>
      <c r="L20">
        <f>IF(pogoda__2[[#This Row],[czy uzupelnic?]]=1,25000-pogoda__2[[#This Row],[20.00]],0)</f>
        <v>0</v>
      </c>
      <c r="M20">
        <f>pogoda__2[[#This Row],[20.00]]-pogoda__2[[#This Row],[ile podlac]]+pogoda__2[[#This Row],[ile uzupelnic?]]</f>
        <v>24889</v>
      </c>
      <c r="N20" s="2">
        <v>42108</v>
      </c>
    </row>
    <row r="21" spans="4:23" x14ac:dyDescent="0.25">
      <c r="D21">
        <v>14</v>
      </c>
      <c r="E21">
        <v>0</v>
      </c>
      <c r="F21">
        <f>700* pogoda__2[[#This Row],[opady]]</f>
        <v>0</v>
      </c>
      <c r="G21">
        <f>IF(pogoda__2[[#This Row],[opady]]=0,ROUNDUP(0.03% * pogoda__2[[#This Row],[temperatura_srednia]]^1.5 * M20,0),0)</f>
        <v>392</v>
      </c>
      <c r="H21">
        <f>IF(M20+pogoda__2[[#This Row],[dolac z opadow]]-pogoda__2[[#This Row],[ubytek]] &gt; 25000, 25000,M20+pogoda__2[[#This Row],[dolac z opadow]]-pogoda__2[[#This Row],[ubytek]])</f>
        <v>24497</v>
      </c>
      <c r="I21">
        <f>IF(pogoda__2[[#This Row],[temperatura_srednia]]&gt;15,IF(pogoda__2[[#This Row],[opady]]&lt;0.61,1,0),0)</f>
        <v>0</v>
      </c>
      <c r="J21">
        <f>IF(pogoda__2[[#This Row],[czy podlacz]]=1,IF(pogoda__2[[#This Row],[temperatura_srednia]]&lt;30,12000,24000),0)</f>
        <v>0</v>
      </c>
      <c r="K21">
        <f>IF(pogoda__2[[#This Row],[20.00]]-pogoda__2[[#This Row],[ile podlac]]&lt;0,1,0)</f>
        <v>0</v>
      </c>
      <c r="L21">
        <f>IF(pogoda__2[[#This Row],[czy uzupelnic?]]=1,25000-pogoda__2[[#This Row],[20.00]],0)</f>
        <v>0</v>
      </c>
      <c r="M21">
        <f>pogoda__2[[#This Row],[20.00]]-pogoda__2[[#This Row],[ile podlac]]+pogoda__2[[#This Row],[ile uzupelnic?]]</f>
        <v>24497</v>
      </c>
      <c r="N21" s="2">
        <v>42109</v>
      </c>
      <c r="Q21" s="7" t="s">
        <v>21</v>
      </c>
      <c r="R21" t="s">
        <v>29</v>
      </c>
      <c r="U21" t="s">
        <v>31</v>
      </c>
      <c r="V21" t="s">
        <v>32</v>
      </c>
      <c r="W21" t="s">
        <v>30</v>
      </c>
    </row>
    <row r="22" spans="4:23" x14ac:dyDescent="0.25">
      <c r="D22">
        <v>10</v>
      </c>
      <c r="E22">
        <v>0</v>
      </c>
      <c r="F22">
        <f>700* pogoda__2[[#This Row],[opady]]</f>
        <v>0</v>
      </c>
      <c r="G22">
        <f>IF(pogoda__2[[#This Row],[opady]]=0,ROUNDUP(0.03% * pogoda__2[[#This Row],[temperatura_srednia]]^1.5 * M21,0),0)</f>
        <v>233</v>
      </c>
      <c r="H22">
        <f>IF(M21+pogoda__2[[#This Row],[dolac z opadow]]-pogoda__2[[#This Row],[ubytek]] &gt; 25000, 25000,M21+pogoda__2[[#This Row],[dolac z opadow]]-pogoda__2[[#This Row],[ubytek]])</f>
        <v>24264</v>
      </c>
      <c r="I22">
        <f>IF(pogoda__2[[#This Row],[temperatura_srednia]]&gt;15,IF(pogoda__2[[#This Row],[opady]]&lt;0.61,1,0),0)</f>
        <v>0</v>
      </c>
      <c r="J22">
        <f>IF(pogoda__2[[#This Row],[czy podlacz]]=1,IF(pogoda__2[[#This Row],[temperatura_srednia]]&lt;30,12000,24000),0)</f>
        <v>0</v>
      </c>
      <c r="K22">
        <f>IF(pogoda__2[[#This Row],[20.00]]-pogoda__2[[#This Row],[ile podlac]]&lt;0,1,0)</f>
        <v>0</v>
      </c>
      <c r="L22">
        <f>IF(pogoda__2[[#This Row],[czy uzupelnic?]]=1,25000-pogoda__2[[#This Row],[20.00]],0)</f>
        <v>0</v>
      </c>
      <c r="M22">
        <f>pogoda__2[[#This Row],[20.00]]-pogoda__2[[#This Row],[ile podlac]]+pogoda__2[[#This Row],[ile uzupelnic?]]</f>
        <v>24264</v>
      </c>
      <c r="N22" s="2">
        <v>42110</v>
      </c>
      <c r="Q22" s="8" t="s">
        <v>23</v>
      </c>
      <c r="R22" s="1">
        <v>0</v>
      </c>
      <c r="T22" s="9" t="s">
        <v>23</v>
      </c>
      <c r="U22" s="10">
        <v>0</v>
      </c>
      <c r="V22">
        <f>ROUNDUP(U22/1000,0)</f>
        <v>0</v>
      </c>
      <c r="W22">
        <f>V22*11.74</f>
        <v>0</v>
      </c>
    </row>
    <row r="23" spans="4:23" x14ac:dyDescent="0.25">
      <c r="D23">
        <v>6</v>
      </c>
      <c r="E23">
        <v>0</v>
      </c>
      <c r="F23">
        <f>700* pogoda__2[[#This Row],[opady]]</f>
        <v>0</v>
      </c>
      <c r="G23">
        <f>IF(pogoda__2[[#This Row],[opady]]=0,ROUNDUP(0.03% * pogoda__2[[#This Row],[temperatura_srednia]]^1.5 * M22,0),0)</f>
        <v>107</v>
      </c>
      <c r="H23">
        <f>IF(M22+pogoda__2[[#This Row],[dolac z opadow]]-pogoda__2[[#This Row],[ubytek]] &gt; 25000, 25000,M22+pogoda__2[[#This Row],[dolac z opadow]]-pogoda__2[[#This Row],[ubytek]])</f>
        <v>24157</v>
      </c>
      <c r="I23">
        <f>IF(pogoda__2[[#This Row],[temperatura_srednia]]&gt;15,IF(pogoda__2[[#This Row],[opady]]&lt;0.61,1,0),0)</f>
        <v>0</v>
      </c>
      <c r="J23">
        <f>IF(pogoda__2[[#This Row],[czy podlacz]]=1,IF(pogoda__2[[#This Row],[temperatura_srednia]]&lt;30,12000,24000),0)</f>
        <v>0</v>
      </c>
      <c r="K23">
        <f>IF(pogoda__2[[#This Row],[20.00]]-pogoda__2[[#This Row],[ile podlac]]&lt;0,1,0)</f>
        <v>0</v>
      </c>
      <c r="L23">
        <f>IF(pogoda__2[[#This Row],[czy uzupelnic?]]=1,25000-pogoda__2[[#This Row],[20.00]],0)</f>
        <v>0</v>
      </c>
      <c r="M23">
        <f>pogoda__2[[#This Row],[20.00]]-pogoda__2[[#This Row],[ile podlac]]+pogoda__2[[#This Row],[ile uzupelnic?]]</f>
        <v>24157</v>
      </c>
      <c r="N23" s="2">
        <v>42111</v>
      </c>
      <c r="Q23" s="8" t="s">
        <v>24</v>
      </c>
      <c r="R23" s="1">
        <v>13172</v>
      </c>
      <c r="T23" s="9" t="s">
        <v>24</v>
      </c>
      <c r="U23" s="10">
        <v>13172</v>
      </c>
      <c r="V23">
        <f t="shared" ref="V23:V27" si="0">ROUNDUP(U23/1000,0)</f>
        <v>14</v>
      </c>
      <c r="W23">
        <f t="shared" ref="W23:W27" si="1">V23*11.74</f>
        <v>164.36</v>
      </c>
    </row>
    <row r="24" spans="4:23" x14ac:dyDescent="0.25">
      <c r="D24">
        <v>4</v>
      </c>
      <c r="E24">
        <v>0</v>
      </c>
      <c r="F24">
        <f>700* pogoda__2[[#This Row],[opady]]</f>
        <v>0</v>
      </c>
      <c r="G24">
        <f>IF(pogoda__2[[#This Row],[opady]]=0,ROUNDUP(0.03% * pogoda__2[[#This Row],[temperatura_srednia]]^1.5 * M23,0),0)</f>
        <v>58</v>
      </c>
      <c r="H24">
        <f>IF(M23+pogoda__2[[#This Row],[dolac z opadow]]-pogoda__2[[#This Row],[ubytek]] &gt; 25000, 25000,M23+pogoda__2[[#This Row],[dolac z opadow]]-pogoda__2[[#This Row],[ubytek]])</f>
        <v>24099</v>
      </c>
      <c r="I24">
        <f>IF(pogoda__2[[#This Row],[temperatura_srednia]]&gt;15,IF(pogoda__2[[#This Row],[opady]]&lt;0.61,1,0),0)</f>
        <v>0</v>
      </c>
      <c r="J24">
        <f>IF(pogoda__2[[#This Row],[czy podlacz]]=1,IF(pogoda__2[[#This Row],[temperatura_srednia]]&lt;30,12000,24000),0)</f>
        <v>0</v>
      </c>
      <c r="K24">
        <f>IF(pogoda__2[[#This Row],[20.00]]-pogoda__2[[#This Row],[ile podlac]]&lt;0,1,0)</f>
        <v>0</v>
      </c>
      <c r="L24">
        <f>IF(pogoda__2[[#This Row],[czy uzupelnic?]]=1,25000-pogoda__2[[#This Row],[20.00]],0)</f>
        <v>0</v>
      </c>
      <c r="M24">
        <f>pogoda__2[[#This Row],[20.00]]-pogoda__2[[#This Row],[ile podlac]]+pogoda__2[[#This Row],[ile uzupelnic?]]</f>
        <v>24099</v>
      </c>
      <c r="N24" s="2">
        <v>42112</v>
      </c>
      <c r="Q24" s="8" t="s">
        <v>25</v>
      </c>
      <c r="R24" s="1">
        <v>89444</v>
      </c>
      <c r="T24" s="9" t="s">
        <v>25</v>
      </c>
      <c r="U24" s="10">
        <v>89444</v>
      </c>
      <c r="V24">
        <f t="shared" si="0"/>
        <v>90</v>
      </c>
      <c r="W24">
        <f t="shared" si="1"/>
        <v>1056.5999999999999</v>
      </c>
    </row>
    <row r="25" spans="4:23" x14ac:dyDescent="0.25">
      <c r="D25">
        <v>7</v>
      </c>
      <c r="E25">
        <v>0</v>
      </c>
      <c r="F25">
        <f>700* pogoda__2[[#This Row],[opady]]</f>
        <v>0</v>
      </c>
      <c r="G25">
        <f>IF(pogoda__2[[#This Row],[opady]]=0,ROUNDUP(0.03% * pogoda__2[[#This Row],[temperatura_srednia]]^1.5 * M24,0),0)</f>
        <v>134</v>
      </c>
      <c r="H25">
        <f>IF(M24+pogoda__2[[#This Row],[dolac z opadow]]-pogoda__2[[#This Row],[ubytek]] &gt; 25000, 25000,M24+pogoda__2[[#This Row],[dolac z opadow]]-pogoda__2[[#This Row],[ubytek]])</f>
        <v>23965</v>
      </c>
      <c r="I25">
        <f>IF(pogoda__2[[#This Row],[temperatura_srednia]]&gt;15,IF(pogoda__2[[#This Row],[opady]]&lt;0.61,1,0),0)</f>
        <v>0</v>
      </c>
      <c r="J25">
        <f>IF(pogoda__2[[#This Row],[czy podlacz]]=1,IF(pogoda__2[[#This Row],[temperatura_srednia]]&lt;30,12000,24000),0)</f>
        <v>0</v>
      </c>
      <c r="K25">
        <f>IF(pogoda__2[[#This Row],[20.00]]-pogoda__2[[#This Row],[ile podlac]]&lt;0,1,0)</f>
        <v>0</v>
      </c>
      <c r="L25">
        <f>IF(pogoda__2[[#This Row],[czy uzupelnic?]]=1,25000-pogoda__2[[#This Row],[20.00]],0)</f>
        <v>0</v>
      </c>
      <c r="M25">
        <f>pogoda__2[[#This Row],[20.00]]-pogoda__2[[#This Row],[ile podlac]]+pogoda__2[[#This Row],[ile uzupelnic?]]</f>
        <v>23965</v>
      </c>
      <c r="N25" s="2">
        <v>42113</v>
      </c>
      <c r="Q25" s="8" t="s">
        <v>26</v>
      </c>
      <c r="R25" s="1">
        <v>217938</v>
      </c>
      <c r="T25" s="9" t="s">
        <v>26</v>
      </c>
      <c r="U25" s="10">
        <v>217938</v>
      </c>
      <c r="V25">
        <f t="shared" si="0"/>
        <v>218</v>
      </c>
      <c r="W25">
        <f t="shared" si="1"/>
        <v>2559.3200000000002</v>
      </c>
    </row>
    <row r="26" spans="4:23" x14ac:dyDescent="0.25">
      <c r="D26">
        <v>10</v>
      </c>
      <c r="E26">
        <v>1</v>
      </c>
      <c r="F26">
        <f>700* pogoda__2[[#This Row],[opady]]</f>
        <v>700</v>
      </c>
      <c r="G26">
        <f>IF(pogoda__2[[#This Row],[opady]]=0,ROUNDUP(0.03% * pogoda__2[[#This Row],[temperatura_srednia]]^1.5 * M25,0),0)</f>
        <v>0</v>
      </c>
      <c r="H26">
        <f>IF(M25+pogoda__2[[#This Row],[dolac z opadow]]-pogoda__2[[#This Row],[ubytek]] &gt; 25000, 25000,M25+pogoda__2[[#This Row],[dolac z opadow]]-pogoda__2[[#This Row],[ubytek]])</f>
        <v>24665</v>
      </c>
      <c r="I26">
        <f>IF(pogoda__2[[#This Row],[temperatura_srednia]]&gt;15,IF(pogoda__2[[#This Row],[opady]]&lt;0.61,1,0),0)</f>
        <v>0</v>
      </c>
      <c r="J26">
        <f>IF(pogoda__2[[#This Row],[czy podlacz]]=1,IF(pogoda__2[[#This Row],[temperatura_srednia]]&lt;30,12000,24000),0)</f>
        <v>0</v>
      </c>
      <c r="K26">
        <f>IF(pogoda__2[[#This Row],[20.00]]-pogoda__2[[#This Row],[ile podlac]]&lt;0,1,0)</f>
        <v>0</v>
      </c>
      <c r="L26">
        <f>IF(pogoda__2[[#This Row],[czy uzupelnic?]]=1,25000-pogoda__2[[#This Row],[20.00]],0)</f>
        <v>0</v>
      </c>
      <c r="M26">
        <f>pogoda__2[[#This Row],[20.00]]-pogoda__2[[#This Row],[ile podlac]]+pogoda__2[[#This Row],[ile uzupelnic?]]</f>
        <v>24665</v>
      </c>
      <c r="N26" s="2">
        <v>42114</v>
      </c>
      <c r="Q26" s="8" t="s">
        <v>27</v>
      </c>
      <c r="R26" s="1">
        <v>310099</v>
      </c>
      <c r="T26" s="9" t="s">
        <v>27</v>
      </c>
      <c r="U26" s="10">
        <v>310099</v>
      </c>
      <c r="V26">
        <f t="shared" si="0"/>
        <v>311</v>
      </c>
      <c r="W26">
        <f t="shared" si="1"/>
        <v>3651.14</v>
      </c>
    </row>
    <row r="27" spans="4:23" x14ac:dyDescent="0.25">
      <c r="D27">
        <v>11</v>
      </c>
      <c r="E27">
        <v>3.2</v>
      </c>
      <c r="F27">
        <f>700* pogoda__2[[#This Row],[opady]]</f>
        <v>2240</v>
      </c>
      <c r="G27">
        <f>IF(pogoda__2[[#This Row],[opady]]=0,ROUNDUP(0.03% * pogoda__2[[#This Row],[temperatura_srednia]]^1.5 * M26,0),0)</f>
        <v>0</v>
      </c>
      <c r="H27">
        <f>IF(M26+pogoda__2[[#This Row],[dolac z opadow]]-pogoda__2[[#This Row],[ubytek]] &gt; 25000, 25000,M26+pogoda__2[[#This Row],[dolac z opadow]]-pogoda__2[[#This Row],[ubytek]])</f>
        <v>25000</v>
      </c>
      <c r="I27">
        <f>IF(pogoda__2[[#This Row],[temperatura_srednia]]&gt;15,IF(pogoda__2[[#This Row],[opady]]&lt;0.61,1,0),0)</f>
        <v>0</v>
      </c>
      <c r="J27">
        <f>IF(pogoda__2[[#This Row],[czy podlacz]]=1,IF(pogoda__2[[#This Row],[temperatura_srednia]]&lt;30,12000,24000),0)</f>
        <v>0</v>
      </c>
      <c r="K27">
        <f>IF(pogoda__2[[#This Row],[20.00]]-pogoda__2[[#This Row],[ile podlac]]&lt;0,1,0)</f>
        <v>0</v>
      </c>
      <c r="L27">
        <f>IF(pogoda__2[[#This Row],[czy uzupelnic?]]=1,25000-pogoda__2[[#This Row],[20.00]],0)</f>
        <v>0</v>
      </c>
      <c r="M27">
        <f>pogoda__2[[#This Row],[20.00]]-pogoda__2[[#This Row],[ile podlac]]+pogoda__2[[#This Row],[ile uzupelnic?]]</f>
        <v>25000</v>
      </c>
      <c r="N27" s="2">
        <v>42115</v>
      </c>
      <c r="Q27" s="8" t="s">
        <v>28</v>
      </c>
      <c r="R27" s="1">
        <v>112774</v>
      </c>
      <c r="T27" s="9" t="s">
        <v>28</v>
      </c>
      <c r="U27" s="10">
        <v>112774</v>
      </c>
      <c r="V27">
        <f t="shared" si="0"/>
        <v>113</v>
      </c>
      <c r="W27">
        <f t="shared" si="1"/>
        <v>1326.6200000000001</v>
      </c>
    </row>
    <row r="28" spans="4:23" x14ac:dyDescent="0.25">
      <c r="D28">
        <v>8</v>
      </c>
      <c r="E28">
        <v>2.2000000000000002</v>
      </c>
      <c r="F28">
        <f>700* pogoda__2[[#This Row],[opady]]</f>
        <v>1540.0000000000002</v>
      </c>
      <c r="G28">
        <f>IF(pogoda__2[[#This Row],[opady]]=0,ROUNDUP(0.03% * pogoda__2[[#This Row],[temperatura_srednia]]^1.5 * M27,0),0)</f>
        <v>0</v>
      </c>
      <c r="H28">
        <f>IF(M27+pogoda__2[[#This Row],[dolac z opadow]]-pogoda__2[[#This Row],[ubytek]] &gt; 25000, 25000,M27+pogoda__2[[#This Row],[dolac z opadow]]-pogoda__2[[#This Row],[ubytek]])</f>
        <v>25000</v>
      </c>
      <c r="I28">
        <f>IF(pogoda__2[[#This Row],[temperatura_srednia]]&gt;15,IF(pogoda__2[[#This Row],[opady]]&lt;0.61,1,0),0)</f>
        <v>0</v>
      </c>
      <c r="J28">
        <f>IF(pogoda__2[[#This Row],[czy podlacz]]=1,IF(pogoda__2[[#This Row],[temperatura_srednia]]&lt;30,12000,24000),0)</f>
        <v>0</v>
      </c>
      <c r="K28">
        <f>IF(pogoda__2[[#This Row],[20.00]]-pogoda__2[[#This Row],[ile podlac]]&lt;0,1,0)</f>
        <v>0</v>
      </c>
      <c r="L28">
        <f>IF(pogoda__2[[#This Row],[czy uzupelnic?]]=1,25000-pogoda__2[[#This Row],[20.00]],0)</f>
        <v>0</v>
      </c>
      <c r="M28">
        <f>pogoda__2[[#This Row],[20.00]]-pogoda__2[[#This Row],[ile podlac]]+pogoda__2[[#This Row],[ile uzupelnic?]]</f>
        <v>25000</v>
      </c>
      <c r="N28" s="2">
        <v>42116</v>
      </c>
      <c r="Q28" s="8" t="s">
        <v>22</v>
      </c>
      <c r="R28" s="1">
        <v>743427</v>
      </c>
    </row>
    <row r="29" spans="4:23" x14ac:dyDescent="0.25">
      <c r="D29">
        <v>11</v>
      </c>
      <c r="E29">
        <v>1</v>
      </c>
      <c r="F29">
        <f>700* pogoda__2[[#This Row],[opady]]</f>
        <v>700</v>
      </c>
      <c r="G29">
        <f>IF(pogoda__2[[#This Row],[opady]]=0,ROUNDUP(0.03% * pogoda__2[[#This Row],[temperatura_srednia]]^1.5 * M28,0),0)</f>
        <v>0</v>
      </c>
      <c r="H29">
        <f>IF(M28+pogoda__2[[#This Row],[dolac z opadow]]-pogoda__2[[#This Row],[ubytek]] &gt; 25000, 25000,M28+pogoda__2[[#This Row],[dolac z opadow]]-pogoda__2[[#This Row],[ubytek]])</f>
        <v>25000</v>
      </c>
      <c r="I29">
        <f>IF(pogoda__2[[#This Row],[temperatura_srednia]]&gt;15,IF(pogoda__2[[#This Row],[opady]]&lt;0.61,1,0),0)</f>
        <v>0</v>
      </c>
      <c r="J29">
        <f>IF(pogoda__2[[#This Row],[czy podlacz]]=1,IF(pogoda__2[[#This Row],[temperatura_srednia]]&lt;30,12000,24000),0)</f>
        <v>0</v>
      </c>
      <c r="K29">
        <f>IF(pogoda__2[[#This Row],[20.00]]-pogoda__2[[#This Row],[ile podlac]]&lt;0,1,0)</f>
        <v>0</v>
      </c>
      <c r="L29">
        <f>IF(pogoda__2[[#This Row],[czy uzupelnic?]]=1,25000-pogoda__2[[#This Row],[20.00]],0)</f>
        <v>0</v>
      </c>
      <c r="M29">
        <f>pogoda__2[[#This Row],[20.00]]-pogoda__2[[#This Row],[ile podlac]]+pogoda__2[[#This Row],[ile uzupelnic?]]</f>
        <v>25000</v>
      </c>
      <c r="N29" s="2">
        <v>42117</v>
      </c>
    </row>
    <row r="30" spans="4:23" x14ac:dyDescent="0.25">
      <c r="D30">
        <v>12</v>
      </c>
      <c r="E30">
        <v>1</v>
      </c>
      <c r="F30">
        <f>700* pogoda__2[[#This Row],[opady]]</f>
        <v>700</v>
      </c>
      <c r="G30">
        <f>IF(pogoda__2[[#This Row],[opady]]=0,ROUNDUP(0.03% * pogoda__2[[#This Row],[temperatura_srednia]]^1.5 * M29,0),0)</f>
        <v>0</v>
      </c>
      <c r="H30">
        <f>IF(M29+pogoda__2[[#This Row],[dolac z opadow]]-pogoda__2[[#This Row],[ubytek]] &gt; 25000, 25000,M29+pogoda__2[[#This Row],[dolac z opadow]]-pogoda__2[[#This Row],[ubytek]])</f>
        <v>25000</v>
      </c>
      <c r="I30">
        <f>IF(pogoda__2[[#This Row],[temperatura_srednia]]&gt;15,IF(pogoda__2[[#This Row],[opady]]&lt;0.61,1,0),0)</f>
        <v>0</v>
      </c>
      <c r="J30">
        <f>IF(pogoda__2[[#This Row],[czy podlacz]]=1,IF(pogoda__2[[#This Row],[temperatura_srednia]]&lt;30,12000,24000),0)</f>
        <v>0</v>
      </c>
      <c r="K30">
        <f>IF(pogoda__2[[#This Row],[20.00]]-pogoda__2[[#This Row],[ile podlac]]&lt;0,1,0)</f>
        <v>0</v>
      </c>
      <c r="L30">
        <f>IF(pogoda__2[[#This Row],[czy uzupelnic?]]=1,25000-pogoda__2[[#This Row],[20.00]],0)</f>
        <v>0</v>
      </c>
      <c r="M30">
        <f>pogoda__2[[#This Row],[20.00]]-pogoda__2[[#This Row],[ile podlac]]+pogoda__2[[#This Row],[ile uzupelnic?]]</f>
        <v>25000</v>
      </c>
      <c r="N30" s="2">
        <v>42118</v>
      </c>
    </row>
    <row r="31" spans="4:23" x14ac:dyDescent="0.25">
      <c r="D31">
        <v>14</v>
      </c>
      <c r="E31">
        <v>1</v>
      </c>
      <c r="F31">
        <f>700* pogoda__2[[#This Row],[opady]]</f>
        <v>700</v>
      </c>
      <c r="G31">
        <f>IF(pogoda__2[[#This Row],[opady]]=0,ROUNDUP(0.03% * pogoda__2[[#This Row],[temperatura_srednia]]^1.5 * M30,0),0)</f>
        <v>0</v>
      </c>
      <c r="H31">
        <f>IF(M30+pogoda__2[[#This Row],[dolac z opadow]]-pogoda__2[[#This Row],[ubytek]] &gt; 25000, 25000,M30+pogoda__2[[#This Row],[dolac z opadow]]-pogoda__2[[#This Row],[ubytek]])</f>
        <v>25000</v>
      </c>
      <c r="I31">
        <f>IF(pogoda__2[[#This Row],[temperatura_srednia]]&gt;15,IF(pogoda__2[[#This Row],[opady]]&lt;0.61,1,0),0)</f>
        <v>0</v>
      </c>
      <c r="J31">
        <f>IF(pogoda__2[[#This Row],[czy podlacz]]=1,IF(pogoda__2[[#This Row],[temperatura_srednia]]&lt;30,12000,24000),0)</f>
        <v>0</v>
      </c>
      <c r="K31">
        <f>IF(pogoda__2[[#This Row],[20.00]]-pogoda__2[[#This Row],[ile podlac]]&lt;0,1,0)</f>
        <v>0</v>
      </c>
      <c r="L31">
        <f>IF(pogoda__2[[#This Row],[czy uzupelnic?]]=1,25000-pogoda__2[[#This Row],[20.00]],0)</f>
        <v>0</v>
      </c>
      <c r="M31">
        <f>pogoda__2[[#This Row],[20.00]]-pogoda__2[[#This Row],[ile podlac]]+pogoda__2[[#This Row],[ile uzupelnic?]]</f>
        <v>25000</v>
      </c>
      <c r="N31" s="2">
        <v>42119</v>
      </c>
    </row>
    <row r="32" spans="4:23" x14ac:dyDescent="0.25">
      <c r="D32">
        <v>16</v>
      </c>
      <c r="E32">
        <v>0</v>
      </c>
      <c r="F32">
        <f>700* pogoda__2[[#This Row],[opady]]</f>
        <v>0</v>
      </c>
      <c r="G32">
        <f>IF(pogoda__2[[#This Row],[opady]]=0,ROUNDUP(0.03% * pogoda__2[[#This Row],[temperatura_srednia]]^1.5 * M31,0),0)</f>
        <v>480</v>
      </c>
      <c r="H32">
        <f>IF(M31+pogoda__2[[#This Row],[dolac z opadow]]-pogoda__2[[#This Row],[ubytek]] &gt; 25000, 25000,M31+pogoda__2[[#This Row],[dolac z opadow]]-pogoda__2[[#This Row],[ubytek]])</f>
        <v>24520</v>
      </c>
      <c r="I32">
        <f>IF(pogoda__2[[#This Row],[temperatura_srednia]]&gt;15,IF(pogoda__2[[#This Row],[opady]]&lt;0.61,1,0),0)</f>
        <v>1</v>
      </c>
      <c r="J32">
        <f>IF(pogoda__2[[#This Row],[czy podlacz]]=1,IF(pogoda__2[[#This Row],[temperatura_srednia]]&lt;30,12000,24000),0)</f>
        <v>12000</v>
      </c>
      <c r="K32">
        <f>IF(pogoda__2[[#This Row],[20.00]]-pogoda__2[[#This Row],[ile podlac]]&lt;0,1,0)</f>
        <v>0</v>
      </c>
      <c r="L32">
        <f>IF(pogoda__2[[#This Row],[czy uzupelnic?]]=1,25000-pogoda__2[[#This Row],[20.00]],0)</f>
        <v>0</v>
      </c>
      <c r="M32">
        <f>pogoda__2[[#This Row],[20.00]]-pogoda__2[[#This Row],[ile podlac]]+pogoda__2[[#This Row],[ile uzupelnic?]]</f>
        <v>12520</v>
      </c>
      <c r="N32" s="2">
        <v>42120</v>
      </c>
    </row>
    <row r="33" spans="4:14" x14ac:dyDescent="0.25">
      <c r="D33">
        <v>16</v>
      </c>
      <c r="E33">
        <v>1</v>
      </c>
      <c r="F33">
        <f>700* pogoda__2[[#This Row],[opady]]</f>
        <v>700</v>
      </c>
      <c r="G33">
        <f>IF(pogoda__2[[#This Row],[opady]]=0,ROUNDUP(0.03% * pogoda__2[[#This Row],[temperatura_srednia]]^1.5 * M32,0),0)</f>
        <v>0</v>
      </c>
      <c r="H33">
        <f>IF(M32+pogoda__2[[#This Row],[dolac z opadow]]-pogoda__2[[#This Row],[ubytek]] &gt; 25000, 25000,M32+pogoda__2[[#This Row],[dolac z opadow]]-pogoda__2[[#This Row],[ubytek]])</f>
        <v>13220</v>
      </c>
      <c r="I33">
        <f>IF(pogoda__2[[#This Row],[temperatura_srednia]]&gt;15,IF(pogoda__2[[#This Row],[opady]]&lt;0.61,1,0),0)</f>
        <v>0</v>
      </c>
      <c r="J33">
        <f>IF(pogoda__2[[#This Row],[czy podlacz]]=1,IF(pogoda__2[[#This Row],[temperatura_srednia]]&lt;30,12000,24000),0)</f>
        <v>0</v>
      </c>
      <c r="K33">
        <f>IF(pogoda__2[[#This Row],[20.00]]-pogoda__2[[#This Row],[ile podlac]]&lt;0,1,0)</f>
        <v>0</v>
      </c>
      <c r="L33">
        <f>IF(pogoda__2[[#This Row],[czy uzupelnic?]]=1,25000-pogoda__2[[#This Row],[20.00]],0)</f>
        <v>0</v>
      </c>
      <c r="M33">
        <f>pogoda__2[[#This Row],[20.00]]-pogoda__2[[#This Row],[ile podlac]]+pogoda__2[[#This Row],[ile uzupelnic?]]</f>
        <v>13220</v>
      </c>
      <c r="N33" s="2">
        <v>42121</v>
      </c>
    </row>
    <row r="34" spans="4:14" x14ac:dyDescent="0.25">
      <c r="D34">
        <v>6</v>
      </c>
      <c r="E34">
        <v>2</v>
      </c>
      <c r="F34">
        <f>700* pogoda__2[[#This Row],[opady]]</f>
        <v>1400</v>
      </c>
      <c r="G34">
        <f>IF(pogoda__2[[#This Row],[opady]]=0,ROUNDUP(0.03% * pogoda__2[[#This Row],[temperatura_srednia]]^1.5 * M33,0),0)</f>
        <v>0</v>
      </c>
      <c r="H34">
        <f>IF(M33+pogoda__2[[#This Row],[dolac z opadow]]-pogoda__2[[#This Row],[ubytek]] &gt; 25000, 25000,M33+pogoda__2[[#This Row],[dolac z opadow]]-pogoda__2[[#This Row],[ubytek]])</f>
        <v>14620</v>
      </c>
      <c r="I34">
        <f>IF(pogoda__2[[#This Row],[temperatura_srednia]]&gt;15,IF(pogoda__2[[#This Row],[opady]]&lt;0.61,1,0),0)</f>
        <v>0</v>
      </c>
      <c r="J34">
        <f>IF(pogoda__2[[#This Row],[czy podlacz]]=1,IF(pogoda__2[[#This Row],[temperatura_srednia]]&lt;30,12000,24000),0)</f>
        <v>0</v>
      </c>
      <c r="K34">
        <f>IF(pogoda__2[[#This Row],[20.00]]-pogoda__2[[#This Row],[ile podlac]]&lt;0,1,0)</f>
        <v>0</v>
      </c>
      <c r="L34">
        <f>IF(pogoda__2[[#This Row],[czy uzupelnic?]]=1,25000-pogoda__2[[#This Row],[20.00]],0)</f>
        <v>0</v>
      </c>
      <c r="M34">
        <f>pogoda__2[[#This Row],[20.00]]-pogoda__2[[#This Row],[ile podlac]]+pogoda__2[[#This Row],[ile uzupelnic?]]</f>
        <v>14620</v>
      </c>
      <c r="N34" s="2">
        <v>42122</v>
      </c>
    </row>
    <row r="35" spans="4:14" x14ac:dyDescent="0.25">
      <c r="D35">
        <v>7</v>
      </c>
      <c r="E35">
        <v>0</v>
      </c>
      <c r="F35">
        <f>700* pogoda__2[[#This Row],[opady]]</f>
        <v>0</v>
      </c>
      <c r="G35">
        <f>IF(pogoda__2[[#This Row],[opady]]=0,ROUNDUP(0.03% * pogoda__2[[#This Row],[temperatura_srednia]]^1.5 * M34,0),0)</f>
        <v>82</v>
      </c>
      <c r="H35">
        <f>IF(M34+pogoda__2[[#This Row],[dolac z opadow]]-pogoda__2[[#This Row],[ubytek]] &gt; 25000, 25000,M34+pogoda__2[[#This Row],[dolac z opadow]]-pogoda__2[[#This Row],[ubytek]])</f>
        <v>14538</v>
      </c>
      <c r="I35">
        <f>IF(pogoda__2[[#This Row],[temperatura_srednia]]&gt;15,IF(pogoda__2[[#This Row],[opady]]&lt;0.61,1,0),0)</f>
        <v>0</v>
      </c>
      <c r="J35">
        <f>IF(pogoda__2[[#This Row],[czy podlacz]]=1,IF(pogoda__2[[#This Row],[temperatura_srednia]]&lt;30,12000,24000),0)</f>
        <v>0</v>
      </c>
      <c r="K35">
        <f>IF(pogoda__2[[#This Row],[20.00]]-pogoda__2[[#This Row],[ile podlac]]&lt;0,1,0)</f>
        <v>0</v>
      </c>
      <c r="L35">
        <f>IF(pogoda__2[[#This Row],[czy uzupelnic?]]=1,25000-pogoda__2[[#This Row],[20.00]],0)</f>
        <v>0</v>
      </c>
      <c r="M35">
        <f>pogoda__2[[#This Row],[20.00]]-pogoda__2[[#This Row],[ile podlac]]+pogoda__2[[#This Row],[ile uzupelnic?]]</f>
        <v>14538</v>
      </c>
      <c r="N35" s="2">
        <v>42123</v>
      </c>
    </row>
    <row r="36" spans="4:14" x14ac:dyDescent="0.25">
      <c r="D36">
        <v>10</v>
      </c>
      <c r="E36">
        <v>0</v>
      </c>
      <c r="F36">
        <f>700* pogoda__2[[#This Row],[opady]]</f>
        <v>0</v>
      </c>
      <c r="G36">
        <f>IF(pogoda__2[[#This Row],[opady]]=0,ROUNDUP(0.03% * pogoda__2[[#This Row],[temperatura_srednia]]^1.5 * M35,0),0)</f>
        <v>138</v>
      </c>
      <c r="H36">
        <f>IF(M35+pogoda__2[[#This Row],[dolac z opadow]]-pogoda__2[[#This Row],[ubytek]] &gt; 25000, 25000,M35+pogoda__2[[#This Row],[dolac z opadow]]-pogoda__2[[#This Row],[ubytek]])</f>
        <v>14400</v>
      </c>
      <c r="I36">
        <f>IF(pogoda__2[[#This Row],[temperatura_srednia]]&gt;15,IF(pogoda__2[[#This Row],[opady]]&lt;0.61,1,0),0)</f>
        <v>0</v>
      </c>
      <c r="J36">
        <f>IF(pogoda__2[[#This Row],[czy podlacz]]=1,IF(pogoda__2[[#This Row],[temperatura_srednia]]&lt;30,12000,24000),0)</f>
        <v>0</v>
      </c>
      <c r="K36">
        <f>IF(pogoda__2[[#This Row],[20.00]]-pogoda__2[[#This Row],[ile podlac]]&lt;0,1,0)</f>
        <v>0</v>
      </c>
      <c r="L36">
        <f>IF(pogoda__2[[#This Row],[czy uzupelnic?]]=1,25000-pogoda__2[[#This Row],[20.00]],0)</f>
        <v>0</v>
      </c>
      <c r="M36">
        <f>pogoda__2[[#This Row],[20.00]]-pogoda__2[[#This Row],[ile podlac]]+pogoda__2[[#This Row],[ile uzupelnic?]]</f>
        <v>14400</v>
      </c>
      <c r="N36" s="2">
        <v>42124</v>
      </c>
    </row>
    <row r="37" spans="4:14" x14ac:dyDescent="0.25">
      <c r="D37">
        <v>10</v>
      </c>
      <c r="E37">
        <v>4</v>
      </c>
      <c r="F37">
        <f>700* pogoda__2[[#This Row],[opady]]</f>
        <v>2800</v>
      </c>
      <c r="G37">
        <f>IF(pogoda__2[[#This Row],[opady]]=0,ROUNDUP(0.03% * pogoda__2[[#This Row],[temperatura_srednia]]^1.5 * M36,0),0)</f>
        <v>0</v>
      </c>
      <c r="H37">
        <f>IF(M36+pogoda__2[[#This Row],[dolac z opadow]]-pogoda__2[[#This Row],[ubytek]] &gt; 25000, 25000,M36+pogoda__2[[#This Row],[dolac z opadow]]-pogoda__2[[#This Row],[ubytek]])</f>
        <v>17200</v>
      </c>
      <c r="I37">
        <f>IF(pogoda__2[[#This Row],[temperatura_srednia]]&gt;15,IF(pogoda__2[[#This Row],[opady]]&lt;0.61,1,0),0)</f>
        <v>0</v>
      </c>
      <c r="J37">
        <f>IF(pogoda__2[[#This Row],[czy podlacz]]=1,IF(pogoda__2[[#This Row],[temperatura_srednia]]&lt;30,12000,24000),0)</f>
        <v>0</v>
      </c>
      <c r="K37">
        <f>IF(pogoda__2[[#This Row],[20.00]]-pogoda__2[[#This Row],[ile podlac]]&lt;0,1,0)</f>
        <v>0</v>
      </c>
      <c r="L37">
        <f>IF(pogoda__2[[#This Row],[czy uzupelnic?]]=1,25000-pogoda__2[[#This Row],[20.00]],0)</f>
        <v>0</v>
      </c>
      <c r="M37">
        <f>pogoda__2[[#This Row],[20.00]]-pogoda__2[[#This Row],[ile podlac]]+pogoda__2[[#This Row],[ile uzupelnic?]]</f>
        <v>17200</v>
      </c>
      <c r="N37" s="2">
        <v>42125</v>
      </c>
    </row>
    <row r="38" spans="4:14" x14ac:dyDescent="0.25">
      <c r="D38">
        <v>7</v>
      </c>
      <c r="E38">
        <v>5</v>
      </c>
      <c r="F38">
        <f>700* pogoda__2[[#This Row],[opady]]</f>
        <v>3500</v>
      </c>
      <c r="G38">
        <f>IF(pogoda__2[[#This Row],[opady]]=0,ROUNDUP(0.03% * pogoda__2[[#This Row],[temperatura_srednia]]^1.5 * M37,0),0)</f>
        <v>0</v>
      </c>
      <c r="H38">
        <f>IF(M37+pogoda__2[[#This Row],[dolac z opadow]]-pogoda__2[[#This Row],[ubytek]] &gt; 25000, 25000,M37+pogoda__2[[#This Row],[dolac z opadow]]-pogoda__2[[#This Row],[ubytek]])</f>
        <v>20700</v>
      </c>
      <c r="I38">
        <f>IF(pogoda__2[[#This Row],[temperatura_srednia]]&gt;15,IF(pogoda__2[[#This Row],[opady]]&lt;0.61,1,0),0)</f>
        <v>0</v>
      </c>
      <c r="J38">
        <f>IF(pogoda__2[[#This Row],[czy podlacz]]=1,IF(pogoda__2[[#This Row],[temperatura_srednia]]&lt;30,12000,24000),0)</f>
        <v>0</v>
      </c>
      <c r="K38">
        <f>IF(pogoda__2[[#This Row],[20.00]]-pogoda__2[[#This Row],[ile podlac]]&lt;0,1,0)</f>
        <v>0</v>
      </c>
      <c r="L38">
        <f>IF(pogoda__2[[#This Row],[czy uzupelnic?]]=1,25000-pogoda__2[[#This Row],[20.00]],0)</f>
        <v>0</v>
      </c>
      <c r="M38">
        <f>pogoda__2[[#This Row],[20.00]]-pogoda__2[[#This Row],[ile podlac]]+pogoda__2[[#This Row],[ile uzupelnic?]]</f>
        <v>20700</v>
      </c>
      <c r="N38" s="2">
        <v>42126</v>
      </c>
    </row>
    <row r="39" spans="4:14" x14ac:dyDescent="0.25">
      <c r="D39">
        <v>9</v>
      </c>
      <c r="E39">
        <v>4</v>
      </c>
      <c r="F39">
        <f>700* pogoda__2[[#This Row],[opady]]</f>
        <v>2800</v>
      </c>
      <c r="G39">
        <f>IF(pogoda__2[[#This Row],[opady]]=0,ROUNDUP(0.03% * pogoda__2[[#This Row],[temperatura_srednia]]^1.5 * M38,0),0)</f>
        <v>0</v>
      </c>
      <c r="H39">
        <f>IF(M38+pogoda__2[[#This Row],[dolac z opadow]]-pogoda__2[[#This Row],[ubytek]] &gt; 25000, 25000,M38+pogoda__2[[#This Row],[dolac z opadow]]-pogoda__2[[#This Row],[ubytek]])</f>
        <v>23500</v>
      </c>
      <c r="I39">
        <f>IF(pogoda__2[[#This Row],[temperatura_srednia]]&gt;15,IF(pogoda__2[[#This Row],[opady]]&lt;0.61,1,0),0)</f>
        <v>0</v>
      </c>
      <c r="J39">
        <f>IF(pogoda__2[[#This Row],[czy podlacz]]=1,IF(pogoda__2[[#This Row],[temperatura_srednia]]&lt;30,12000,24000),0)</f>
        <v>0</v>
      </c>
      <c r="K39">
        <f>IF(pogoda__2[[#This Row],[20.00]]-pogoda__2[[#This Row],[ile podlac]]&lt;0,1,0)</f>
        <v>0</v>
      </c>
      <c r="L39">
        <f>IF(pogoda__2[[#This Row],[czy uzupelnic?]]=1,25000-pogoda__2[[#This Row],[20.00]],0)</f>
        <v>0</v>
      </c>
      <c r="M39">
        <f>pogoda__2[[#This Row],[20.00]]-pogoda__2[[#This Row],[ile podlac]]+pogoda__2[[#This Row],[ile uzupelnic?]]</f>
        <v>23500</v>
      </c>
      <c r="N39" s="2">
        <v>42127</v>
      </c>
    </row>
    <row r="40" spans="4:14" x14ac:dyDescent="0.25">
      <c r="D40">
        <v>15</v>
      </c>
      <c r="E40">
        <v>0.4</v>
      </c>
      <c r="F40">
        <f>700* pogoda__2[[#This Row],[opady]]</f>
        <v>280</v>
      </c>
      <c r="G40">
        <f>IF(pogoda__2[[#This Row],[opady]]=0,ROUNDUP(0.03% * pogoda__2[[#This Row],[temperatura_srednia]]^1.5 * M39,0),0)</f>
        <v>0</v>
      </c>
      <c r="H40">
        <f>IF(M39+pogoda__2[[#This Row],[dolac z opadow]]-pogoda__2[[#This Row],[ubytek]] &gt; 25000, 25000,M39+pogoda__2[[#This Row],[dolac z opadow]]-pogoda__2[[#This Row],[ubytek]])</f>
        <v>23780</v>
      </c>
      <c r="I40">
        <f>IF(pogoda__2[[#This Row],[temperatura_srednia]]&gt;15,IF(pogoda__2[[#This Row],[opady]]&lt;0.61,1,0),0)</f>
        <v>0</v>
      </c>
      <c r="J40">
        <f>IF(pogoda__2[[#This Row],[czy podlacz]]=1,IF(pogoda__2[[#This Row],[temperatura_srednia]]&lt;30,12000,24000),0)</f>
        <v>0</v>
      </c>
      <c r="K40">
        <f>IF(pogoda__2[[#This Row],[20.00]]-pogoda__2[[#This Row],[ile podlac]]&lt;0,1,0)</f>
        <v>0</v>
      </c>
      <c r="L40">
        <f>IF(pogoda__2[[#This Row],[czy uzupelnic?]]=1,25000-pogoda__2[[#This Row],[20.00]],0)</f>
        <v>0</v>
      </c>
      <c r="M40">
        <f>pogoda__2[[#This Row],[20.00]]-pogoda__2[[#This Row],[ile podlac]]+pogoda__2[[#This Row],[ile uzupelnic?]]</f>
        <v>23780</v>
      </c>
      <c r="N40" s="2">
        <v>42128</v>
      </c>
    </row>
    <row r="41" spans="4:14" x14ac:dyDescent="0.25">
      <c r="D41">
        <v>18</v>
      </c>
      <c r="E41">
        <v>0.4</v>
      </c>
      <c r="F41">
        <f>700* pogoda__2[[#This Row],[opady]]</f>
        <v>280</v>
      </c>
      <c r="G41">
        <f>IF(pogoda__2[[#This Row],[opady]]=0,ROUNDUP(0.03% * pogoda__2[[#This Row],[temperatura_srednia]]^1.5 * M40,0),0)</f>
        <v>0</v>
      </c>
      <c r="H41">
        <f>IF(M40+pogoda__2[[#This Row],[dolac z opadow]]-pogoda__2[[#This Row],[ubytek]] &gt; 25000, 25000,M40+pogoda__2[[#This Row],[dolac z opadow]]-pogoda__2[[#This Row],[ubytek]])</f>
        <v>24060</v>
      </c>
      <c r="I41">
        <f>IF(pogoda__2[[#This Row],[temperatura_srednia]]&gt;15,IF(pogoda__2[[#This Row],[opady]]&lt;0.61,1,0),0)</f>
        <v>1</v>
      </c>
      <c r="J41">
        <f>IF(pogoda__2[[#This Row],[czy podlacz]]=1,IF(pogoda__2[[#This Row],[temperatura_srednia]]&lt;30,12000,24000),0)</f>
        <v>12000</v>
      </c>
      <c r="K41">
        <f>IF(pogoda__2[[#This Row],[20.00]]-pogoda__2[[#This Row],[ile podlac]]&lt;0,1,0)</f>
        <v>0</v>
      </c>
      <c r="L41">
        <f>IF(pogoda__2[[#This Row],[czy uzupelnic?]]=1,25000-pogoda__2[[#This Row],[20.00]],0)</f>
        <v>0</v>
      </c>
      <c r="M41">
        <f>pogoda__2[[#This Row],[20.00]]-pogoda__2[[#This Row],[ile podlac]]+pogoda__2[[#This Row],[ile uzupelnic?]]</f>
        <v>12060</v>
      </c>
      <c r="N41" s="2">
        <v>42129</v>
      </c>
    </row>
    <row r="42" spans="4:14" x14ac:dyDescent="0.25">
      <c r="D42">
        <v>16</v>
      </c>
      <c r="E42">
        <v>0</v>
      </c>
      <c r="F42">
        <f>700* pogoda__2[[#This Row],[opady]]</f>
        <v>0</v>
      </c>
      <c r="G42">
        <f>IF(pogoda__2[[#This Row],[opady]]=0,ROUNDUP(0.03% * pogoda__2[[#This Row],[temperatura_srednia]]^1.5 * M41,0),0)</f>
        <v>232</v>
      </c>
      <c r="H42">
        <f>IF(M41+pogoda__2[[#This Row],[dolac z opadow]]-pogoda__2[[#This Row],[ubytek]] &gt; 25000, 25000,M41+pogoda__2[[#This Row],[dolac z opadow]]-pogoda__2[[#This Row],[ubytek]])</f>
        <v>11828</v>
      </c>
      <c r="I42">
        <f>IF(pogoda__2[[#This Row],[temperatura_srednia]]&gt;15,IF(pogoda__2[[#This Row],[opady]]&lt;0.61,1,0),0)</f>
        <v>1</v>
      </c>
      <c r="J42">
        <f>IF(pogoda__2[[#This Row],[czy podlacz]]=1,IF(pogoda__2[[#This Row],[temperatura_srednia]]&lt;30,12000,24000),0)</f>
        <v>12000</v>
      </c>
      <c r="K42">
        <f>IF(pogoda__2[[#This Row],[20.00]]-pogoda__2[[#This Row],[ile podlac]]&lt;0,1,0)</f>
        <v>1</v>
      </c>
      <c r="L42">
        <f>IF(pogoda__2[[#This Row],[czy uzupelnic?]]=1,25000-pogoda__2[[#This Row],[20.00]],0)</f>
        <v>13172</v>
      </c>
      <c r="M42">
        <f>pogoda__2[[#This Row],[20.00]]-pogoda__2[[#This Row],[ile podlac]]+pogoda__2[[#This Row],[ile uzupelnic?]]</f>
        <v>13000</v>
      </c>
      <c r="N42" s="4">
        <v>42130</v>
      </c>
    </row>
    <row r="43" spans="4:14" x14ac:dyDescent="0.25">
      <c r="D43">
        <v>14</v>
      </c>
      <c r="E43">
        <v>0</v>
      </c>
      <c r="F43">
        <f>700* pogoda__2[[#This Row],[opady]]</f>
        <v>0</v>
      </c>
      <c r="G43">
        <f>IF(pogoda__2[[#This Row],[opady]]=0,ROUNDUP(0.03% * pogoda__2[[#This Row],[temperatura_srednia]]^1.5 * M42,0),0)</f>
        <v>205</v>
      </c>
      <c r="H43">
        <f>IF(M42+pogoda__2[[#This Row],[dolac z opadow]]-pogoda__2[[#This Row],[ubytek]] &gt; 25000, 25000,M42+pogoda__2[[#This Row],[dolac z opadow]]-pogoda__2[[#This Row],[ubytek]])</f>
        <v>12795</v>
      </c>
      <c r="I43">
        <f>IF(pogoda__2[[#This Row],[temperatura_srednia]]&gt;15,IF(pogoda__2[[#This Row],[opady]]&lt;0.61,1,0),0)</f>
        <v>0</v>
      </c>
      <c r="J43">
        <f>IF(pogoda__2[[#This Row],[czy podlacz]]=1,IF(pogoda__2[[#This Row],[temperatura_srednia]]&lt;30,12000,24000),0)</f>
        <v>0</v>
      </c>
      <c r="K43">
        <f>IF(pogoda__2[[#This Row],[20.00]]-pogoda__2[[#This Row],[ile podlac]]&lt;0,1,0)</f>
        <v>0</v>
      </c>
      <c r="L43">
        <f>IF(pogoda__2[[#This Row],[czy uzupelnic?]]=1,25000-pogoda__2[[#This Row],[20.00]],0)</f>
        <v>0</v>
      </c>
      <c r="M43">
        <f>pogoda__2[[#This Row],[20.00]]-pogoda__2[[#This Row],[ile podlac]]+pogoda__2[[#This Row],[ile uzupelnic?]]</f>
        <v>12795</v>
      </c>
      <c r="N43" s="2">
        <v>42131</v>
      </c>
    </row>
    <row r="44" spans="4:14" x14ac:dyDescent="0.25">
      <c r="D44">
        <v>10</v>
      </c>
      <c r="E44">
        <v>0</v>
      </c>
      <c r="F44">
        <f>700* pogoda__2[[#This Row],[opady]]</f>
        <v>0</v>
      </c>
      <c r="G44">
        <f>IF(pogoda__2[[#This Row],[opady]]=0,ROUNDUP(0.03% * pogoda__2[[#This Row],[temperatura_srednia]]^1.5 * M43,0),0)</f>
        <v>122</v>
      </c>
      <c r="H44">
        <f>IF(M43+pogoda__2[[#This Row],[dolac z opadow]]-pogoda__2[[#This Row],[ubytek]] &gt; 25000, 25000,M43+pogoda__2[[#This Row],[dolac z opadow]]-pogoda__2[[#This Row],[ubytek]])</f>
        <v>12673</v>
      </c>
      <c r="I44">
        <f>IF(pogoda__2[[#This Row],[temperatura_srednia]]&gt;15,IF(pogoda__2[[#This Row],[opady]]&lt;0.61,1,0),0)</f>
        <v>0</v>
      </c>
      <c r="J44">
        <f>IF(pogoda__2[[#This Row],[czy podlacz]]=1,IF(pogoda__2[[#This Row],[temperatura_srednia]]&lt;30,12000,24000),0)</f>
        <v>0</v>
      </c>
      <c r="K44">
        <f>IF(pogoda__2[[#This Row],[20.00]]-pogoda__2[[#This Row],[ile podlac]]&lt;0,1,0)</f>
        <v>0</v>
      </c>
      <c r="L44">
        <f>IF(pogoda__2[[#This Row],[czy uzupelnic?]]=1,25000-pogoda__2[[#This Row],[20.00]],0)</f>
        <v>0</v>
      </c>
      <c r="M44">
        <f>pogoda__2[[#This Row],[20.00]]-pogoda__2[[#This Row],[ile podlac]]+pogoda__2[[#This Row],[ile uzupelnic?]]</f>
        <v>12673</v>
      </c>
      <c r="N44" s="2">
        <v>42132</v>
      </c>
    </row>
    <row r="45" spans="4:14" x14ac:dyDescent="0.25">
      <c r="D45">
        <v>14</v>
      </c>
      <c r="E45">
        <v>0.3</v>
      </c>
      <c r="F45">
        <f>700* pogoda__2[[#This Row],[opady]]</f>
        <v>210</v>
      </c>
      <c r="G45">
        <f>IF(pogoda__2[[#This Row],[opady]]=0,ROUNDUP(0.03% * pogoda__2[[#This Row],[temperatura_srednia]]^1.5 * M44,0),0)</f>
        <v>0</v>
      </c>
      <c r="H45">
        <f>IF(M44+pogoda__2[[#This Row],[dolac z opadow]]-pogoda__2[[#This Row],[ubytek]] &gt; 25000, 25000,M44+pogoda__2[[#This Row],[dolac z opadow]]-pogoda__2[[#This Row],[ubytek]])</f>
        <v>12883</v>
      </c>
      <c r="I45">
        <f>IF(pogoda__2[[#This Row],[temperatura_srednia]]&gt;15,IF(pogoda__2[[#This Row],[opady]]&lt;0.61,1,0),0)</f>
        <v>0</v>
      </c>
      <c r="J45">
        <f>IF(pogoda__2[[#This Row],[czy podlacz]]=1,IF(pogoda__2[[#This Row],[temperatura_srednia]]&lt;30,12000,24000),0)</f>
        <v>0</v>
      </c>
      <c r="K45">
        <f>IF(pogoda__2[[#This Row],[20.00]]-pogoda__2[[#This Row],[ile podlac]]&lt;0,1,0)</f>
        <v>0</v>
      </c>
      <c r="L45">
        <f>IF(pogoda__2[[#This Row],[czy uzupelnic?]]=1,25000-pogoda__2[[#This Row],[20.00]],0)</f>
        <v>0</v>
      </c>
      <c r="M45">
        <f>pogoda__2[[#This Row],[20.00]]-pogoda__2[[#This Row],[ile podlac]]+pogoda__2[[#This Row],[ile uzupelnic?]]</f>
        <v>12883</v>
      </c>
      <c r="N45" s="2">
        <v>42133</v>
      </c>
    </row>
    <row r="46" spans="4:14" x14ac:dyDescent="0.25">
      <c r="D46">
        <v>12</v>
      </c>
      <c r="E46">
        <v>0.1</v>
      </c>
      <c r="F46">
        <f>700* pogoda__2[[#This Row],[opady]]</f>
        <v>70</v>
      </c>
      <c r="G46">
        <f>IF(pogoda__2[[#This Row],[opady]]=0,ROUNDUP(0.03% * pogoda__2[[#This Row],[temperatura_srednia]]^1.5 * M45,0),0)</f>
        <v>0</v>
      </c>
      <c r="H46">
        <f>IF(M45+pogoda__2[[#This Row],[dolac z opadow]]-pogoda__2[[#This Row],[ubytek]] &gt; 25000, 25000,M45+pogoda__2[[#This Row],[dolac z opadow]]-pogoda__2[[#This Row],[ubytek]])</f>
        <v>12953</v>
      </c>
      <c r="I46">
        <f>IF(pogoda__2[[#This Row],[temperatura_srednia]]&gt;15,IF(pogoda__2[[#This Row],[opady]]&lt;0.61,1,0),0)</f>
        <v>0</v>
      </c>
      <c r="J46">
        <f>IF(pogoda__2[[#This Row],[czy podlacz]]=1,IF(pogoda__2[[#This Row],[temperatura_srednia]]&lt;30,12000,24000),0)</f>
        <v>0</v>
      </c>
      <c r="K46">
        <f>IF(pogoda__2[[#This Row],[20.00]]-pogoda__2[[#This Row],[ile podlac]]&lt;0,1,0)</f>
        <v>0</v>
      </c>
      <c r="L46">
        <f>IF(pogoda__2[[#This Row],[czy uzupelnic?]]=1,25000-pogoda__2[[#This Row],[20.00]],0)</f>
        <v>0</v>
      </c>
      <c r="M46">
        <f>pogoda__2[[#This Row],[20.00]]-pogoda__2[[#This Row],[ile podlac]]+pogoda__2[[#This Row],[ile uzupelnic?]]</f>
        <v>12953</v>
      </c>
      <c r="N46" s="2">
        <v>42134</v>
      </c>
    </row>
    <row r="47" spans="4:14" x14ac:dyDescent="0.25">
      <c r="D47">
        <v>11</v>
      </c>
      <c r="E47">
        <v>0</v>
      </c>
      <c r="F47">
        <f>700* pogoda__2[[#This Row],[opady]]</f>
        <v>0</v>
      </c>
      <c r="G47">
        <f>IF(pogoda__2[[#This Row],[opady]]=0,ROUNDUP(0.03% * pogoda__2[[#This Row],[temperatura_srednia]]^1.5 * M46,0),0)</f>
        <v>142</v>
      </c>
      <c r="H47">
        <f>IF(M46+pogoda__2[[#This Row],[dolac z opadow]]-pogoda__2[[#This Row],[ubytek]] &gt; 25000, 25000,M46+pogoda__2[[#This Row],[dolac z opadow]]-pogoda__2[[#This Row],[ubytek]])</f>
        <v>12811</v>
      </c>
      <c r="I47">
        <f>IF(pogoda__2[[#This Row],[temperatura_srednia]]&gt;15,IF(pogoda__2[[#This Row],[opady]]&lt;0.61,1,0),0)</f>
        <v>0</v>
      </c>
      <c r="J47">
        <f>IF(pogoda__2[[#This Row],[czy podlacz]]=1,IF(pogoda__2[[#This Row],[temperatura_srednia]]&lt;30,12000,24000),0)</f>
        <v>0</v>
      </c>
      <c r="K47">
        <f>IF(pogoda__2[[#This Row],[20.00]]-pogoda__2[[#This Row],[ile podlac]]&lt;0,1,0)</f>
        <v>0</v>
      </c>
      <c r="L47">
        <f>IF(pogoda__2[[#This Row],[czy uzupelnic?]]=1,25000-pogoda__2[[#This Row],[20.00]],0)</f>
        <v>0</v>
      </c>
      <c r="M47">
        <f>pogoda__2[[#This Row],[20.00]]-pogoda__2[[#This Row],[ile podlac]]+pogoda__2[[#This Row],[ile uzupelnic?]]</f>
        <v>12811</v>
      </c>
      <c r="N47" s="2">
        <v>42135</v>
      </c>
    </row>
    <row r="48" spans="4:14" x14ac:dyDescent="0.25">
      <c r="D48">
        <v>16</v>
      </c>
      <c r="E48">
        <v>3</v>
      </c>
      <c r="F48">
        <f>700* pogoda__2[[#This Row],[opady]]</f>
        <v>2100</v>
      </c>
      <c r="G48">
        <f>IF(pogoda__2[[#This Row],[opady]]=0,ROUNDUP(0.03% * pogoda__2[[#This Row],[temperatura_srednia]]^1.5 * M47,0),0)</f>
        <v>0</v>
      </c>
      <c r="H48">
        <f>IF(M47+pogoda__2[[#This Row],[dolac z opadow]]-pogoda__2[[#This Row],[ubytek]] &gt; 25000, 25000,M47+pogoda__2[[#This Row],[dolac z opadow]]-pogoda__2[[#This Row],[ubytek]])</f>
        <v>14911</v>
      </c>
      <c r="I48">
        <f>IF(pogoda__2[[#This Row],[temperatura_srednia]]&gt;15,IF(pogoda__2[[#This Row],[opady]]&lt;0.61,1,0),0)</f>
        <v>0</v>
      </c>
      <c r="J48">
        <f>IF(pogoda__2[[#This Row],[czy podlacz]]=1,IF(pogoda__2[[#This Row],[temperatura_srednia]]&lt;30,12000,24000),0)</f>
        <v>0</v>
      </c>
      <c r="K48">
        <f>IF(pogoda__2[[#This Row],[20.00]]-pogoda__2[[#This Row],[ile podlac]]&lt;0,1,0)</f>
        <v>0</v>
      </c>
      <c r="L48">
        <f>IF(pogoda__2[[#This Row],[czy uzupelnic?]]=1,25000-pogoda__2[[#This Row],[20.00]],0)</f>
        <v>0</v>
      </c>
      <c r="M48">
        <f>pogoda__2[[#This Row],[20.00]]-pogoda__2[[#This Row],[ile podlac]]+pogoda__2[[#This Row],[ile uzupelnic?]]</f>
        <v>14911</v>
      </c>
      <c r="N48" s="2">
        <v>42136</v>
      </c>
    </row>
    <row r="49" spans="4:14" x14ac:dyDescent="0.25">
      <c r="D49">
        <v>12</v>
      </c>
      <c r="E49">
        <v>0</v>
      </c>
      <c r="F49">
        <f>700* pogoda__2[[#This Row],[opady]]</f>
        <v>0</v>
      </c>
      <c r="G49">
        <f>IF(pogoda__2[[#This Row],[opady]]=0,ROUNDUP(0.03% * pogoda__2[[#This Row],[temperatura_srednia]]^1.5 * M48,0),0)</f>
        <v>186</v>
      </c>
      <c r="H49">
        <f>IF(M48+pogoda__2[[#This Row],[dolac z opadow]]-pogoda__2[[#This Row],[ubytek]] &gt; 25000, 25000,M48+pogoda__2[[#This Row],[dolac z opadow]]-pogoda__2[[#This Row],[ubytek]])</f>
        <v>14725</v>
      </c>
      <c r="I49">
        <f>IF(pogoda__2[[#This Row],[temperatura_srednia]]&gt;15,IF(pogoda__2[[#This Row],[opady]]&lt;0.61,1,0),0)</f>
        <v>0</v>
      </c>
      <c r="J49">
        <f>IF(pogoda__2[[#This Row],[czy podlacz]]=1,IF(pogoda__2[[#This Row],[temperatura_srednia]]&lt;30,12000,24000),0)</f>
        <v>0</v>
      </c>
      <c r="K49">
        <f>IF(pogoda__2[[#This Row],[20.00]]-pogoda__2[[#This Row],[ile podlac]]&lt;0,1,0)</f>
        <v>0</v>
      </c>
      <c r="L49">
        <f>IF(pogoda__2[[#This Row],[czy uzupelnic?]]=1,25000-pogoda__2[[#This Row],[20.00]],0)</f>
        <v>0</v>
      </c>
      <c r="M49">
        <f>pogoda__2[[#This Row],[20.00]]-pogoda__2[[#This Row],[ile podlac]]+pogoda__2[[#This Row],[ile uzupelnic?]]</f>
        <v>14725</v>
      </c>
      <c r="N49" s="2">
        <v>42137</v>
      </c>
    </row>
    <row r="50" spans="4:14" x14ac:dyDescent="0.25">
      <c r="D50">
        <v>10</v>
      </c>
      <c r="E50">
        <v>0</v>
      </c>
      <c r="F50">
        <f>700* pogoda__2[[#This Row],[opady]]</f>
        <v>0</v>
      </c>
      <c r="G50">
        <f>IF(pogoda__2[[#This Row],[opady]]=0,ROUNDUP(0.03% * pogoda__2[[#This Row],[temperatura_srednia]]^1.5 * M49,0),0)</f>
        <v>140</v>
      </c>
      <c r="H50">
        <f>IF(M49+pogoda__2[[#This Row],[dolac z opadow]]-pogoda__2[[#This Row],[ubytek]] &gt; 25000, 25000,M49+pogoda__2[[#This Row],[dolac z opadow]]-pogoda__2[[#This Row],[ubytek]])</f>
        <v>14585</v>
      </c>
      <c r="I50">
        <f>IF(pogoda__2[[#This Row],[temperatura_srednia]]&gt;15,IF(pogoda__2[[#This Row],[opady]]&lt;0.61,1,0),0)</f>
        <v>0</v>
      </c>
      <c r="J50">
        <f>IF(pogoda__2[[#This Row],[czy podlacz]]=1,IF(pogoda__2[[#This Row],[temperatura_srednia]]&lt;30,12000,24000),0)</f>
        <v>0</v>
      </c>
      <c r="K50">
        <f>IF(pogoda__2[[#This Row],[20.00]]-pogoda__2[[#This Row],[ile podlac]]&lt;0,1,0)</f>
        <v>0</v>
      </c>
      <c r="L50">
        <f>IF(pogoda__2[[#This Row],[czy uzupelnic?]]=1,25000-pogoda__2[[#This Row],[20.00]],0)</f>
        <v>0</v>
      </c>
      <c r="M50">
        <f>pogoda__2[[#This Row],[20.00]]-pogoda__2[[#This Row],[ile podlac]]+pogoda__2[[#This Row],[ile uzupelnic?]]</f>
        <v>14585</v>
      </c>
      <c r="N50" s="2">
        <v>42138</v>
      </c>
    </row>
    <row r="51" spans="4:14" x14ac:dyDescent="0.25">
      <c r="D51">
        <v>12</v>
      </c>
      <c r="E51">
        <v>0</v>
      </c>
      <c r="F51">
        <f>700* pogoda__2[[#This Row],[opady]]</f>
        <v>0</v>
      </c>
      <c r="G51">
        <f>IF(pogoda__2[[#This Row],[opady]]=0,ROUNDUP(0.03% * pogoda__2[[#This Row],[temperatura_srednia]]^1.5 * M50,0),0)</f>
        <v>182</v>
      </c>
      <c r="H51">
        <f>IF(M50+pogoda__2[[#This Row],[dolac z opadow]]-pogoda__2[[#This Row],[ubytek]] &gt; 25000, 25000,M50+pogoda__2[[#This Row],[dolac z opadow]]-pogoda__2[[#This Row],[ubytek]])</f>
        <v>14403</v>
      </c>
      <c r="I51">
        <f>IF(pogoda__2[[#This Row],[temperatura_srednia]]&gt;15,IF(pogoda__2[[#This Row],[opady]]&lt;0.61,1,0),0)</f>
        <v>0</v>
      </c>
      <c r="J51">
        <f>IF(pogoda__2[[#This Row],[czy podlacz]]=1,IF(pogoda__2[[#This Row],[temperatura_srednia]]&lt;30,12000,24000),0)</f>
        <v>0</v>
      </c>
      <c r="K51">
        <f>IF(pogoda__2[[#This Row],[20.00]]-pogoda__2[[#This Row],[ile podlac]]&lt;0,1,0)</f>
        <v>0</v>
      </c>
      <c r="L51">
        <f>IF(pogoda__2[[#This Row],[czy uzupelnic?]]=1,25000-pogoda__2[[#This Row],[20.00]],0)</f>
        <v>0</v>
      </c>
      <c r="M51">
        <f>pogoda__2[[#This Row],[20.00]]-pogoda__2[[#This Row],[ile podlac]]+pogoda__2[[#This Row],[ile uzupelnic?]]</f>
        <v>14403</v>
      </c>
      <c r="N51" s="2">
        <v>42139</v>
      </c>
    </row>
    <row r="52" spans="4:14" x14ac:dyDescent="0.25">
      <c r="D52">
        <v>10</v>
      </c>
      <c r="E52">
        <v>1.8</v>
      </c>
      <c r="F52">
        <f>700* pogoda__2[[#This Row],[opady]]</f>
        <v>1260</v>
      </c>
      <c r="G52">
        <f>IF(pogoda__2[[#This Row],[opady]]=0,ROUNDUP(0.03% * pogoda__2[[#This Row],[temperatura_srednia]]^1.5 * M51,0),0)</f>
        <v>0</v>
      </c>
      <c r="H52">
        <f>IF(M51+pogoda__2[[#This Row],[dolac z opadow]]-pogoda__2[[#This Row],[ubytek]] &gt; 25000, 25000,M51+pogoda__2[[#This Row],[dolac z opadow]]-pogoda__2[[#This Row],[ubytek]])</f>
        <v>15663</v>
      </c>
      <c r="I52">
        <f>IF(pogoda__2[[#This Row],[temperatura_srednia]]&gt;15,IF(pogoda__2[[#This Row],[opady]]&lt;0.61,1,0),0)</f>
        <v>0</v>
      </c>
      <c r="J52">
        <f>IF(pogoda__2[[#This Row],[czy podlacz]]=1,IF(pogoda__2[[#This Row],[temperatura_srednia]]&lt;30,12000,24000),0)</f>
        <v>0</v>
      </c>
      <c r="K52">
        <f>IF(pogoda__2[[#This Row],[20.00]]-pogoda__2[[#This Row],[ile podlac]]&lt;0,1,0)</f>
        <v>0</v>
      </c>
      <c r="L52">
        <f>IF(pogoda__2[[#This Row],[czy uzupelnic?]]=1,25000-pogoda__2[[#This Row],[20.00]],0)</f>
        <v>0</v>
      </c>
      <c r="M52">
        <f>pogoda__2[[#This Row],[20.00]]-pogoda__2[[#This Row],[ile podlac]]+pogoda__2[[#This Row],[ile uzupelnic?]]</f>
        <v>15663</v>
      </c>
      <c r="N52" s="2">
        <v>42140</v>
      </c>
    </row>
    <row r="53" spans="4:14" x14ac:dyDescent="0.25">
      <c r="D53">
        <v>11</v>
      </c>
      <c r="E53">
        <v>2.8</v>
      </c>
      <c r="F53">
        <f>700* pogoda__2[[#This Row],[opady]]</f>
        <v>1959.9999999999998</v>
      </c>
      <c r="G53">
        <f>IF(pogoda__2[[#This Row],[opady]]=0,ROUNDUP(0.03% * pogoda__2[[#This Row],[temperatura_srednia]]^1.5 * M52,0),0)</f>
        <v>0</v>
      </c>
      <c r="H53">
        <f>IF(M52+pogoda__2[[#This Row],[dolac z opadow]]-pogoda__2[[#This Row],[ubytek]] &gt; 25000, 25000,M52+pogoda__2[[#This Row],[dolac z opadow]]-pogoda__2[[#This Row],[ubytek]])</f>
        <v>17623</v>
      </c>
      <c r="I53">
        <f>IF(pogoda__2[[#This Row],[temperatura_srednia]]&gt;15,IF(pogoda__2[[#This Row],[opady]]&lt;0.61,1,0),0)</f>
        <v>0</v>
      </c>
      <c r="J53">
        <f>IF(pogoda__2[[#This Row],[czy podlacz]]=1,IF(pogoda__2[[#This Row],[temperatura_srednia]]&lt;30,12000,24000),0)</f>
        <v>0</v>
      </c>
      <c r="K53">
        <f>IF(pogoda__2[[#This Row],[20.00]]-pogoda__2[[#This Row],[ile podlac]]&lt;0,1,0)</f>
        <v>0</v>
      </c>
      <c r="L53">
        <f>IF(pogoda__2[[#This Row],[czy uzupelnic?]]=1,25000-pogoda__2[[#This Row],[20.00]],0)</f>
        <v>0</v>
      </c>
      <c r="M53">
        <f>pogoda__2[[#This Row],[20.00]]-pogoda__2[[#This Row],[ile podlac]]+pogoda__2[[#This Row],[ile uzupelnic?]]</f>
        <v>17623</v>
      </c>
      <c r="N53" s="2">
        <v>42141</v>
      </c>
    </row>
    <row r="54" spans="4:14" x14ac:dyDescent="0.25">
      <c r="D54">
        <v>12</v>
      </c>
      <c r="E54">
        <v>1.9</v>
      </c>
      <c r="F54">
        <f>700* pogoda__2[[#This Row],[opady]]</f>
        <v>1330</v>
      </c>
      <c r="G54">
        <f>IF(pogoda__2[[#This Row],[opady]]=0,ROUNDUP(0.03% * pogoda__2[[#This Row],[temperatura_srednia]]^1.5 * M53,0),0)</f>
        <v>0</v>
      </c>
      <c r="H54">
        <f>IF(M53+pogoda__2[[#This Row],[dolac z opadow]]-pogoda__2[[#This Row],[ubytek]] &gt; 25000, 25000,M53+pogoda__2[[#This Row],[dolac z opadow]]-pogoda__2[[#This Row],[ubytek]])</f>
        <v>18953</v>
      </c>
      <c r="I54">
        <f>IF(pogoda__2[[#This Row],[temperatura_srednia]]&gt;15,IF(pogoda__2[[#This Row],[opady]]&lt;0.61,1,0),0)</f>
        <v>0</v>
      </c>
      <c r="J54">
        <f>IF(pogoda__2[[#This Row],[czy podlacz]]=1,IF(pogoda__2[[#This Row],[temperatura_srednia]]&lt;30,12000,24000),0)</f>
        <v>0</v>
      </c>
      <c r="K54">
        <f>IF(pogoda__2[[#This Row],[20.00]]-pogoda__2[[#This Row],[ile podlac]]&lt;0,1,0)</f>
        <v>0</v>
      </c>
      <c r="L54">
        <f>IF(pogoda__2[[#This Row],[czy uzupelnic?]]=1,25000-pogoda__2[[#This Row],[20.00]],0)</f>
        <v>0</v>
      </c>
      <c r="M54">
        <f>pogoda__2[[#This Row],[20.00]]-pogoda__2[[#This Row],[ile podlac]]+pogoda__2[[#This Row],[ile uzupelnic?]]</f>
        <v>18953</v>
      </c>
      <c r="N54" s="2">
        <v>42142</v>
      </c>
    </row>
    <row r="55" spans="4:14" x14ac:dyDescent="0.25">
      <c r="D55">
        <v>16</v>
      </c>
      <c r="E55">
        <v>2.2000000000000002</v>
      </c>
      <c r="F55">
        <f>700* pogoda__2[[#This Row],[opady]]</f>
        <v>1540.0000000000002</v>
      </c>
      <c r="G55">
        <f>IF(pogoda__2[[#This Row],[opady]]=0,ROUNDUP(0.03% * pogoda__2[[#This Row],[temperatura_srednia]]^1.5 * M54,0),0)</f>
        <v>0</v>
      </c>
      <c r="H55">
        <f>IF(M54+pogoda__2[[#This Row],[dolac z opadow]]-pogoda__2[[#This Row],[ubytek]] &gt; 25000, 25000,M54+pogoda__2[[#This Row],[dolac z opadow]]-pogoda__2[[#This Row],[ubytek]])</f>
        <v>20493</v>
      </c>
      <c r="I55">
        <f>IF(pogoda__2[[#This Row],[temperatura_srednia]]&gt;15,IF(pogoda__2[[#This Row],[opady]]&lt;0.61,1,0),0)</f>
        <v>0</v>
      </c>
      <c r="J55">
        <f>IF(pogoda__2[[#This Row],[czy podlacz]]=1,IF(pogoda__2[[#This Row],[temperatura_srednia]]&lt;30,12000,24000),0)</f>
        <v>0</v>
      </c>
      <c r="K55">
        <f>IF(pogoda__2[[#This Row],[20.00]]-pogoda__2[[#This Row],[ile podlac]]&lt;0,1,0)</f>
        <v>0</v>
      </c>
      <c r="L55">
        <f>IF(pogoda__2[[#This Row],[czy uzupelnic?]]=1,25000-pogoda__2[[#This Row],[20.00]],0)</f>
        <v>0</v>
      </c>
      <c r="M55">
        <f>pogoda__2[[#This Row],[20.00]]-pogoda__2[[#This Row],[ile podlac]]+pogoda__2[[#This Row],[ile uzupelnic?]]</f>
        <v>20493</v>
      </c>
      <c r="N55" s="2">
        <v>42143</v>
      </c>
    </row>
    <row r="56" spans="4:14" x14ac:dyDescent="0.25">
      <c r="D56">
        <v>13</v>
      </c>
      <c r="E56">
        <v>2.2999999999999998</v>
      </c>
      <c r="F56">
        <f>700* pogoda__2[[#This Row],[opady]]</f>
        <v>1609.9999999999998</v>
      </c>
      <c r="G56">
        <f>IF(pogoda__2[[#This Row],[opady]]=0,ROUNDUP(0.03% * pogoda__2[[#This Row],[temperatura_srednia]]^1.5 * M55,0),0)</f>
        <v>0</v>
      </c>
      <c r="H56">
        <f>IF(M55+pogoda__2[[#This Row],[dolac z opadow]]-pogoda__2[[#This Row],[ubytek]] &gt; 25000, 25000,M55+pogoda__2[[#This Row],[dolac z opadow]]-pogoda__2[[#This Row],[ubytek]])</f>
        <v>22103</v>
      </c>
      <c r="I56">
        <f>IF(pogoda__2[[#This Row],[temperatura_srednia]]&gt;15,IF(pogoda__2[[#This Row],[opady]]&lt;0.61,1,0),0)</f>
        <v>0</v>
      </c>
      <c r="J56">
        <f>IF(pogoda__2[[#This Row],[czy podlacz]]=1,IF(pogoda__2[[#This Row],[temperatura_srednia]]&lt;30,12000,24000),0)</f>
        <v>0</v>
      </c>
      <c r="K56">
        <f>IF(pogoda__2[[#This Row],[20.00]]-pogoda__2[[#This Row],[ile podlac]]&lt;0,1,0)</f>
        <v>0</v>
      </c>
      <c r="L56">
        <f>IF(pogoda__2[[#This Row],[czy uzupelnic?]]=1,25000-pogoda__2[[#This Row],[20.00]],0)</f>
        <v>0</v>
      </c>
      <c r="M56">
        <f>pogoda__2[[#This Row],[20.00]]-pogoda__2[[#This Row],[ile podlac]]+pogoda__2[[#This Row],[ile uzupelnic?]]</f>
        <v>22103</v>
      </c>
      <c r="N56" s="2">
        <v>42144</v>
      </c>
    </row>
    <row r="57" spans="4:14" x14ac:dyDescent="0.25">
      <c r="D57">
        <v>11</v>
      </c>
      <c r="E57">
        <v>5.4</v>
      </c>
      <c r="F57">
        <f>700* pogoda__2[[#This Row],[opady]]</f>
        <v>3780.0000000000005</v>
      </c>
      <c r="G57">
        <f>IF(pogoda__2[[#This Row],[opady]]=0,ROUNDUP(0.03% * pogoda__2[[#This Row],[temperatura_srednia]]^1.5 * M56,0),0)</f>
        <v>0</v>
      </c>
      <c r="H57">
        <f>IF(M56+pogoda__2[[#This Row],[dolac z opadow]]-pogoda__2[[#This Row],[ubytek]] &gt; 25000, 25000,M56+pogoda__2[[#This Row],[dolac z opadow]]-pogoda__2[[#This Row],[ubytek]])</f>
        <v>25000</v>
      </c>
      <c r="I57">
        <f>IF(pogoda__2[[#This Row],[temperatura_srednia]]&gt;15,IF(pogoda__2[[#This Row],[opady]]&lt;0.61,1,0),0)</f>
        <v>0</v>
      </c>
      <c r="J57">
        <f>IF(pogoda__2[[#This Row],[czy podlacz]]=1,IF(pogoda__2[[#This Row],[temperatura_srednia]]&lt;30,12000,24000),0)</f>
        <v>0</v>
      </c>
      <c r="K57">
        <f>IF(pogoda__2[[#This Row],[20.00]]-pogoda__2[[#This Row],[ile podlac]]&lt;0,1,0)</f>
        <v>0</v>
      </c>
      <c r="L57">
        <f>IF(pogoda__2[[#This Row],[czy uzupelnic?]]=1,25000-pogoda__2[[#This Row],[20.00]],0)</f>
        <v>0</v>
      </c>
      <c r="M57">
        <f>pogoda__2[[#This Row],[20.00]]-pogoda__2[[#This Row],[ile podlac]]+pogoda__2[[#This Row],[ile uzupelnic?]]</f>
        <v>25000</v>
      </c>
      <c r="N57" s="2">
        <v>42145</v>
      </c>
    </row>
    <row r="58" spans="4:14" x14ac:dyDescent="0.25">
      <c r="D58">
        <v>12</v>
      </c>
      <c r="E58">
        <v>5.5</v>
      </c>
      <c r="F58">
        <f>700* pogoda__2[[#This Row],[opady]]</f>
        <v>3850</v>
      </c>
      <c r="G58">
        <f>IF(pogoda__2[[#This Row],[opady]]=0,ROUNDUP(0.03% * pogoda__2[[#This Row],[temperatura_srednia]]^1.5 * M57,0),0)</f>
        <v>0</v>
      </c>
      <c r="H58">
        <f>IF(M57+pogoda__2[[#This Row],[dolac z opadow]]-pogoda__2[[#This Row],[ubytek]] &gt; 25000, 25000,M57+pogoda__2[[#This Row],[dolac z opadow]]-pogoda__2[[#This Row],[ubytek]])</f>
        <v>25000</v>
      </c>
      <c r="I58">
        <f>IF(pogoda__2[[#This Row],[temperatura_srednia]]&gt;15,IF(pogoda__2[[#This Row],[opady]]&lt;0.61,1,0),0)</f>
        <v>0</v>
      </c>
      <c r="J58">
        <f>IF(pogoda__2[[#This Row],[czy podlacz]]=1,IF(pogoda__2[[#This Row],[temperatura_srednia]]&lt;30,12000,24000),0)</f>
        <v>0</v>
      </c>
      <c r="K58">
        <f>IF(pogoda__2[[#This Row],[20.00]]-pogoda__2[[#This Row],[ile podlac]]&lt;0,1,0)</f>
        <v>0</v>
      </c>
      <c r="L58">
        <f>IF(pogoda__2[[#This Row],[czy uzupelnic?]]=1,25000-pogoda__2[[#This Row],[20.00]],0)</f>
        <v>0</v>
      </c>
      <c r="M58">
        <f>pogoda__2[[#This Row],[20.00]]-pogoda__2[[#This Row],[ile podlac]]+pogoda__2[[#This Row],[ile uzupelnic?]]</f>
        <v>25000</v>
      </c>
      <c r="N58" s="2">
        <v>42146</v>
      </c>
    </row>
    <row r="59" spans="4:14" x14ac:dyDescent="0.25">
      <c r="D59">
        <v>12</v>
      </c>
      <c r="E59">
        <v>5.2</v>
      </c>
      <c r="F59">
        <f>700* pogoda__2[[#This Row],[opady]]</f>
        <v>3640</v>
      </c>
      <c r="G59">
        <f>IF(pogoda__2[[#This Row],[opady]]=0,ROUNDUP(0.03% * pogoda__2[[#This Row],[temperatura_srednia]]^1.5 * M58,0),0)</f>
        <v>0</v>
      </c>
      <c r="H59">
        <f>IF(M58+pogoda__2[[#This Row],[dolac z opadow]]-pogoda__2[[#This Row],[ubytek]] &gt; 25000, 25000,M58+pogoda__2[[#This Row],[dolac z opadow]]-pogoda__2[[#This Row],[ubytek]])</f>
        <v>25000</v>
      </c>
      <c r="I59">
        <f>IF(pogoda__2[[#This Row],[temperatura_srednia]]&gt;15,IF(pogoda__2[[#This Row],[opady]]&lt;0.61,1,0),0)</f>
        <v>0</v>
      </c>
      <c r="J59">
        <f>IF(pogoda__2[[#This Row],[czy podlacz]]=1,IF(pogoda__2[[#This Row],[temperatura_srednia]]&lt;30,12000,24000),0)</f>
        <v>0</v>
      </c>
      <c r="K59">
        <f>IF(pogoda__2[[#This Row],[20.00]]-pogoda__2[[#This Row],[ile podlac]]&lt;0,1,0)</f>
        <v>0</v>
      </c>
      <c r="L59">
        <f>IF(pogoda__2[[#This Row],[czy uzupelnic?]]=1,25000-pogoda__2[[#This Row],[20.00]],0)</f>
        <v>0</v>
      </c>
      <c r="M59">
        <f>pogoda__2[[#This Row],[20.00]]-pogoda__2[[#This Row],[ile podlac]]+pogoda__2[[#This Row],[ile uzupelnic?]]</f>
        <v>25000</v>
      </c>
      <c r="N59" s="2">
        <v>42147</v>
      </c>
    </row>
    <row r="60" spans="4:14" x14ac:dyDescent="0.25">
      <c r="D60">
        <v>14</v>
      </c>
      <c r="E60">
        <v>3</v>
      </c>
      <c r="F60">
        <f>700* pogoda__2[[#This Row],[opady]]</f>
        <v>2100</v>
      </c>
      <c r="G60">
        <f>IF(pogoda__2[[#This Row],[opady]]=0,ROUNDUP(0.03% * pogoda__2[[#This Row],[temperatura_srednia]]^1.5 * M59,0),0)</f>
        <v>0</v>
      </c>
      <c r="H60">
        <f>IF(M59+pogoda__2[[#This Row],[dolac z opadow]]-pogoda__2[[#This Row],[ubytek]] &gt; 25000, 25000,M59+pogoda__2[[#This Row],[dolac z opadow]]-pogoda__2[[#This Row],[ubytek]])</f>
        <v>25000</v>
      </c>
      <c r="I60">
        <f>IF(pogoda__2[[#This Row],[temperatura_srednia]]&gt;15,IF(pogoda__2[[#This Row],[opady]]&lt;0.61,1,0),0)</f>
        <v>0</v>
      </c>
      <c r="J60">
        <f>IF(pogoda__2[[#This Row],[czy podlacz]]=1,IF(pogoda__2[[#This Row],[temperatura_srednia]]&lt;30,12000,24000),0)</f>
        <v>0</v>
      </c>
      <c r="K60">
        <f>IF(pogoda__2[[#This Row],[20.00]]-pogoda__2[[#This Row],[ile podlac]]&lt;0,1,0)</f>
        <v>0</v>
      </c>
      <c r="L60">
        <f>IF(pogoda__2[[#This Row],[czy uzupelnic?]]=1,25000-pogoda__2[[#This Row],[20.00]],0)</f>
        <v>0</v>
      </c>
      <c r="M60">
        <f>pogoda__2[[#This Row],[20.00]]-pogoda__2[[#This Row],[ile podlac]]+pogoda__2[[#This Row],[ile uzupelnic?]]</f>
        <v>25000</v>
      </c>
      <c r="N60" s="2">
        <v>42148</v>
      </c>
    </row>
    <row r="61" spans="4:14" x14ac:dyDescent="0.25">
      <c r="D61">
        <v>15</v>
      </c>
      <c r="E61">
        <v>0</v>
      </c>
      <c r="F61">
        <f>700* pogoda__2[[#This Row],[opady]]</f>
        <v>0</v>
      </c>
      <c r="G61">
        <f>IF(pogoda__2[[#This Row],[opady]]=0,ROUNDUP(0.03% * pogoda__2[[#This Row],[temperatura_srednia]]^1.5 * M60,0),0)</f>
        <v>436</v>
      </c>
      <c r="H61">
        <f>IF(M60+pogoda__2[[#This Row],[dolac z opadow]]-pogoda__2[[#This Row],[ubytek]] &gt; 25000, 25000,M60+pogoda__2[[#This Row],[dolac z opadow]]-pogoda__2[[#This Row],[ubytek]])</f>
        <v>24564</v>
      </c>
      <c r="I61">
        <f>IF(pogoda__2[[#This Row],[temperatura_srednia]]&gt;15,IF(pogoda__2[[#This Row],[opady]]&lt;0.61,1,0),0)</f>
        <v>0</v>
      </c>
      <c r="J61">
        <f>IF(pogoda__2[[#This Row],[czy podlacz]]=1,IF(pogoda__2[[#This Row],[temperatura_srednia]]&lt;30,12000,24000),0)</f>
        <v>0</v>
      </c>
      <c r="K61">
        <f>IF(pogoda__2[[#This Row],[20.00]]-pogoda__2[[#This Row],[ile podlac]]&lt;0,1,0)</f>
        <v>0</v>
      </c>
      <c r="L61">
        <f>IF(pogoda__2[[#This Row],[czy uzupelnic?]]=1,25000-pogoda__2[[#This Row],[20.00]],0)</f>
        <v>0</v>
      </c>
      <c r="M61">
        <f>pogoda__2[[#This Row],[20.00]]-pogoda__2[[#This Row],[ile podlac]]+pogoda__2[[#This Row],[ile uzupelnic?]]</f>
        <v>24564</v>
      </c>
      <c r="N61" s="2">
        <v>42149</v>
      </c>
    </row>
    <row r="62" spans="4:14" x14ac:dyDescent="0.25">
      <c r="D62">
        <v>14</v>
      </c>
      <c r="E62">
        <v>0</v>
      </c>
      <c r="F62">
        <f>700* pogoda__2[[#This Row],[opady]]</f>
        <v>0</v>
      </c>
      <c r="G62">
        <f>IF(pogoda__2[[#This Row],[opady]]=0,ROUNDUP(0.03% * pogoda__2[[#This Row],[temperatura_srednia]]^1.5 * M61,0),0)</f>
        <v>387</v>
      </c>
      <c r="H62">
        <f>IF(M61+pogoda__2[[#This Row],[dolac z opadow]]-pogoda__2[[#This Row],[ubytek]] &gt; 25000, 25000,M61+pogoda__2[[#This Row],[dolac z opadow]]-pogoda__2[[#This Row],[ubytek]])</f>
        <v>24177</v>
      </c>
      <c r="I62">
        <f>IF(pogoda__2[[#This Row],[temperatura_srednia]]&gt;15,IF(pogoda__2[[#This Row],[opady]]&lt;0.61,1,0),0)</f>
        <v>0</v>
      </c>
      <c r="J62">
        <f>IF(pogoda__2[[#This Row],[czy podlacz]]=1,IF(pogoda__2[[#This Row],[temperatura_srednia]]&lt;30,12000,24000),0)</f>
        <v>0</v>
      </c>
      <c r="K62">
        <f>IF(pogoda__2[[#This Row],[20.00]]-pogoda__2[[#This Row],[ile podlac]]&lt;0,1,0)</f>
        <v>0</v>
      </c>
      <c r="L62">
        <f>IF(pogoda__2[[#This Row],[czy uzupelnic?]]=1,25000-pogoda__2[[#This Row],[20.00]],0)</f>
        <v>0</v>
      </c>
      <c r="M62">
        <f>pogoda__2[[#This Row],[20.00]]-pogoda__2[[#This Row],[ile podlac]]+pogoda__2[[#This Row],[ile uzupelnic?]]</f>
        <v>24177</v>
      </c>
      <c r="N62" s="2">
        <v>42150</v>
      </c>
    </row>
    <row r="63" spans="4:14" x14ac:dyDescent="0.25">
      <c r="D63">
        <v>10</v>
      </c>
      <c r="E63">
        <v>0</v>
      </c>
      <c r="F63">
        <f>700* pogoda__2[[#This Row],[opady]]</f>
        <v>0</v>
      </c>
      <c r="G63">
        <f>IF(pogoda__2[[#This Row],[opady]]=0,ROUNDUP(0.03% * pogoda__2[[#This Row],[temperatura_srednia]]^1.5 * M62,0),0)</f>
        <v>230</v>
      </c>
      <c r="H63">
        <f>IF(M62+pogoda__2[[#This Row],[dolac z opadow]]-pogoda__2[[#This Row],[ubytek]] &gt; 25000, 25000,M62+pogoda__2[[#This Row],[dolac z opadow]]-pogoda__2[[#This Row],[ubytek]])</f>
        <v>23947</v>
      </c>
      <c r="I63">
        <f>IF(pogoda__2[[#This Row],[temperatura_srednia]]&gt;15,IF(pogoda__2[[#This Row],[opady]]&lt;0.61,1,0),0)</f>
        <v>0</v>
      </c>
      <c r="J63">
        <f>IF(pogoda__2[[#This Row],[czy podlacz]]=1,IF(pogoda__2[[#This Row],[temperatura_srednia]]&lt;30,12000,24000),0)</f>
        <v>0</v>
      </c>
      <c r="K63">
        <f>IF(pogoda__2[[#This Row],[20.00]]-pogoda__2[[#This Row],[ile podlac]]&lt;0,1,0)</f>
        <v>0</v>
      </c>
      <c r="L63">
        <f>IF(pogoda__2[[#This Row],[czy uzupelnic?]]=1,25000-pogoda__2[[#This Row],[20.00]],0)</f>
        <v>0</v>
      </c>
      <c r="M63">
        <f>pogoda__2[[#This Row],[20.00]]-pogoda__2[[#This Row],[ile podlac]]+pogoda__2[[#This Row],[ile uzupelnic?]]</f>
        <v>23947</v>
      </c>
      <c r="N63" s="2">
        <v>42151</v>
      </c>
    </row>
    <row r="64" spans="4:14" x14ac:dyDescent="0.25">
      <c r="D64">
        <v>12</v>
      </c>
      <c r="E64">
        <v>0.1</v>
      </c>
      <c r="F64">
        <f>700* pogoda__2[[#This Row],[opady]]</f>
        <v>70</v>
      </c>
      <c r="G64">
        <f>IF(pogoda__2[[#This Row],[opady]]=0,ROUNDUP(0.03% * pogoda__2[[#This Row],[temperatura_srednia]]^1.5 * M63,0),0)</f>
        <v>0</v>
      </c>
      <c r="H64">
        <f>IF(M63+pogoda__2[[#This Row],[dolac z opadow]]-pogoda__2[[#This Row],[ubytek]] &gt; 25000, 25000,M63+pogoda__2[[#This Row],[dolac z opadow]]-pogoda__2[[#This Row],[ubytek]])</f>
        <v>24017</v>
      </c>
      <c r="I64">
        <f>IF(pogoda__2[[#This Row],[temperatura_srednia]]&gt;15,IF(pogoda__2[[#This Row],[opady]]&lt;0.61,1,0),0)</f>
        <v>0</v>
      </c>
      <c r="J64">
        <f>IF(pogoda__2[[#This Row],[czy podlacz]]=1,IF(pogoda__2[[#This Row],[temperatura_srednia]]&lt;30,12000,24000),0)</f>
        <v>0</v>
      </c>
      <c r="K64">
        <f>IF(pogoda__2[[#This Row],[20.00]]-pogoda__2[[#This Row],[ile podlac]]&lt;0,1,0)</f>
        <v>0</v>
      </c>
      <c r="L64">
        <f>IF(pogoda__2[[#This Row],[czy uzupelnic?]]=1,25000-pogoda__2[[#This Row],[20.00]],0)</f>
        <v>0</v>
      </c>
      <c r="M64">
        <f>pogoda__2[[#This Row],[20.00]]-pogoda__2[[#This Row],[ile podlac]]+pogoda__2[[#This Row],[ile uzupelnic?]]</f>
        <v>24017</v>
      </c>
      <c r="N64" s="2">
        <v>42152</v>
      </c>
    </row>
    <row r="65" spans="4:14" x14ac:dyDescent="0.25">
      <c r="D65">
        <v>14</v>
      </c>
      <c r="E65">
        <v>0</v>
      </c>
      <c r="F65">
        <f>700* pogoda__2[[#This Row],[opady]]</f>
        <v>0</v>
      </c>
      <c r="G65">
        <f>IF(pogoda__2[[#This Row],[opady]]=0,ROUNDUP(0.03% * pogoda__2[[#This Row],[temperatura_srednia]]^1.5 * M64,0),0)</f>
        <v>378</v>
      </c>
      <c r="H65">
        <f>IF(M64+pogoda__2[[#This Row],[dolac z opadow]]-pogoda__2[[#This Row],[ubytek]] &gt; 25000, 25000,M64+pogoda__2[[#This Row],[dolac z opadow]]-pogoda__2[[#This Row],[ubytek]])</f>
        <v>23639</v>
      </c>
      <c r="I65">
        <f>IF(pogoda__2[[#This Row],[temperatura_srednia]]&gt;15,IF(pogoda__2[[#This Row],[opady]]&lt;0.61,1,0),0)</f>
        <v>0</v>
      </c>
      <c r="J65">
        <f>IF(pogoda__2[[#This Row],[czy podlacz]]=1,IF(pogoda__2[[#This Row],[temperatura_srednia]]&lt;30,12000,24000),0)</f>
        <v>0</v>
      </c>
      <c r="K65">
        <f>IF(pogoda__2[[#This Row],[20.00]]-pogoda__2[[#This Row],[ile podlac]]&lt;0,1,0)</f>
        <v>0</v>
      </c>
      <c r="L65">
        <f>IF(pogoda__2[[#This Row],[czy uzupelnic?]]=1,25000-pogoda__2[[#This Row],[20.00]],0)</f>
        <v>0</v>
      </c>
      <c r="M65">
        <f>pogoda__2[[#This Row],[20.00]]-pogoda__2[[#This Row],[ile podlac]]+pogoda__2[[#This Row],[ile uzupelnic?]]</f>
        <v>23639</v>
      </c>
      <c r="N65" s="2">
        <v>42153</v>
      </c>
    </row>
    <row r="66" spans="4:14" x14ac:dyDescent="0.25">
      <c r="D66">
        <v>13</v>
      </c>
      <c r="E66">
        <v>0</v>
      </c>
      <c r="F66">
        <f>700* pogoda__2[[#This Row],[opady]]</f>
        <v>0</v>
      </c>
      <c r="G66">
        <f>IF(pogoda__2[[#This Row],[opady]]=0,ROUNDUP(0.03% * pogoda__2[[#This Row],[temperatura_srednia]]^1.5 * M65,0),0)</f>
        <v>333</v>
      </c>
      <c r="H66">
        <f>IF(M65+pogoda__2[[#This Row],[dolac z opadow]]-pogoda__2[[#This Row],[ubytek]] &gt; 25000, 25000,M65+pogoda__2[[#This Row],[dolac z opadow]]-pogoda__2[[#This Row],[ubytek]])</f>
        <v>23306</v>
      </c>
      <c r="I66">
        <f>IF(pogoda__2[[#This Row],[temperatura_srednia]]&gt;15,IF(pogoda__2[[#This Row],[opady]]&lt;0.61,1,0),0)</f>
        <v>0</v>
      </c>
      <c r="J66">
        <f>IF(pogoda__2[[#This Row],[czy podlacz]]=1,IF(pogoda__2[[#This Row],[temperatura_srednia]]&lt;30,12000,24000),0)</f>
        <v>0</v>
      </c>
      <c r="K66">
        <f>IF(pogoda__2[[#This Row],[20.00]]-pogoda__2[[#This Row],[ile podlac]]&lt;0,1,0)</f>
        <v>0</v>
      </c>
      <c r="L66">
        <f>IF(pogoda__2[[#This Row],[czy uzupelnic?]]=1,25000-pogoda__2[[#This Row],[20.00]],0)</f>
        <v>0</v>
      </c>
      <c r="M66">
        <f>pogoda__2[[#This Row],[20.00]]-pogoda__2[[#This Row],[ile podlac]]+pogoda__2[[#This Row],[ile uzupelnic?]]</f>
        <v>23306</v>
      </c>
      <c r="N66" s="2">
        <v>42154</v>
      </c>
    </row>
    <row r="67" spans="4:14" x14ac:dyDescent="0.25">
      <c r="D67">
        <v>12</v>
      </c>
      <c r="E67">
        <v>0</v>
      </c>
      <c r="F67">
        <f>700* pogoda__2[[#This Row],[opady]]</f>
        <v>0</v>
      </c>
      <c r="G67">
        <f>IF(pogoda__2[[#This Row],[opady]]=0,ROUNDUP(0.03% * pogoda__2[[#This Row],[temperatura_srednia]]^1.5 * M66,0),0)</f>
        <v>291</v>
      </c>
      <c r="H67">
        <f>IF(M66+pogoda__2[[#This Row],[dolac z opadow]]-pogoda__2[[#This Row],[ubytek]] &gt; 25000, 25000,M66+pogoda__2[[#This Row],[dolac z opadow]]-pogoda__2[[#This Row],[ubytek]])</f>
        <v>23015</v>
      </c>
      <c r="I67">
        <f>IF(pogoda__2[[#This Row],[temperatura_srednia]]&gt;15,IF(pogoda__2[[#This Row],[opady]]&lt;0.61,1,0),0)</f>
        <v>0</v>
      </c>
      <c r="J67">
        <f>IF(pogoda__2[[#This Row],[czy podlacz]]=1,IF(pogoda__2[[#This Row],[temperatura_srednia]]&lt;30,12000,24000),0)</f>
        <v>0</v>
      </c>
      <c r="K67">
        <f>IF(pogoda__2[[#This Row],[20.00]]-pogoda__2[[#This Row],[ile podlac]]&lt;0,1,0)</f>
        <v>0</v>
      </c>
      <c r="L67">
        <f>IF(pogoda__2[[#This Row],[czy uzupelnic?]]=1,25000-pogoda__2[[#This Row],[20.00]],0)</f>
        <v>0</v>
      </c>
      <c r="M67">
        <f>pogoda__2[[#This Row],[20.00]]-pogoda__2[[#This Row],[ile podlac]]+pogoda__2[[#This Row],[ile uzupelnic?]]</f>
        <v>23015</v>
      </c>
      <c r="N67" s="2">
        <v>42155</v>
      </c>
    </row>
    <row r="68" spans="4:14" x14ac:dyDescent="0.25">
      <c r="D68">
        <v>18</v>
      </c>
      <c r="E68">
        <v>4</v>
      </c>
      <c r="F68">
        <f>700* pogoda__2[[#This Row],[opady]]</f>
        <v>2800</v>
      </c>
      <c r="G68">
        <f>IF(pogoda__2[[#This Row],[opady]]=0,ROUNDUP(0.03% * pogoda__2[[#This Row],[temperatura_srednia]]^1.5 * M67,0),0)</f>
        <v>0</v>
      </c>
      <c r="H68">
        <f>IF(M67+pogoda__2[[#This Row],[dolac z opadow]]-pogoda__2[[#This Row],[ubytek]] &gt; 25000, 25000,M67+pogoda__2[[#This Row],[dolac z opadow]]-pogoda__2[[#This Row],[ubytek]])</f>
        <v>25000</v>
      </c>
      <c r="I68">
        <f>IF(pogoda__2[[#This Row],[temperatura_srednia]]&gt;15,IF(pogoda__2[[#This Row],[opady]]&lt;0.61,1,0),0)</f>
        <v>0</v>
      </c>
      <c r="J68">
        <f>IF(pogoda__2[[#This Row],[czy podlacz]]=1,IF(pogoda__2[[#This Row],[temperatura_srednia]]&lt;30,12000,24000),0)</f>
        <v>0</v>
      </c>
      <c r="K68">
        <f>IF(pogoda__2[[#This Row],[20.00]]-pogoda__2[[#This Row],[ile podlac]]&lt;0,1,0)</f>
        <v>0</v>
      </c>
      <c r="L68">
        <f>IF(pogoda__2[[#This Row],[czy uzupelnic?]]=1,25000-pogoda__2[[#This Row],[20.00]],0)</f>
        <v>0</v>
      </c>
      <c r="M68">
        <f>pogoda__2[[#This Row],[20.00]]-pogoda__2[[#This Row],[ile podlac]]+pogoda__2[[#This Row],[ile uzupelnic?]]</f>
        <v>25000</v>
      </c>
      <c r="N68" s="2">
        <v>42156</v>
      </c>
    </row>
    <row r="69" spans="4:14" x14ac:dyDescent="0.25">
      <c r="D69">
        <v>18</v>
      </c>
      <c r="E69">
        <v>3</v>
      </c>
      <c r="F69">
        <f>700* pogoda__2[[#This Row],[opady]]</f>
        <v>2100</v>
      </c>
      <c r="G69">
        <f>IF(pogoda__2[[#This Row],[opady]]=0,ROUNDUP(0.03% * pogoda__2[[#This Row],[temperatura_srednia]]^1.5 * M68,0),0)</f>
        <v>0</v>
      </c>
      <c r="H69">
        <f>IF(M68+pogoda__2[[#This Row],[dolac z opadow]]-pogoda__2[[#This Row],[ubytek]] &gt; 25000, 25000,M68+pogoda__2[[#This Row],[dolac z opadow]]-pogoda__2[[#This Row],[ubytek]])</f>
        <v>25000</v>
      </c>
      <c r="I69">
        <f>IF(pogoda__2[[#This Row],[temperatura_srednia]]&gt;15,IF(pogoda__2[[#This Row],[opady]]&lt;0.61,1,0),0)</f>
        <v>0</v>
      </c>
      <c r="J69">
        <f>IF(pogoda__2[[#This Row],[czy podlacz]]=1,IF(pogoda__2[[#This Row],[temperatura_srednia]]&lt;30,12000,24000),0)</f>
        <v>0</v>
      </c>
      <c r="K69">
        <f>IF(pogoda__2[[#This Row],[20.00]]-pogoda__2[[#This Row],[ile podlac]]&lt;0,1,0)</f>
        <v>0</v>
      </c>
      <c r="L69">
        <f>IF(pogoda__2[[#This Row],[czy uzupelnic?]]=1,25000-pogoda__2[[#This Row],[20.00]],0)</f>
        <v>0</v>
      </c>
      <c r="M69">
        <f>pogoda__2[[#This Row],[20.00]]-pogoda__2[[#This Row],[ile podlac]]+pogoda__2[[#This Row],[ile uzupelnic?]]</f>
        <v>25000</v>
      </c>
      <c r="N69" s="2">
        <v>42157</v>
      </c>
    </row>
    <row r="70" spans="4:14" x14ac:dyDescent="0.25">
      <c r="D70">
        <v>22</v>
      </c>
      <c r="E70">
        <v>0</v>
      </c>
      <c r="F70">
        <f>700* pogoda__2[[#This Row],[opady]]</f>
        <v>0</v>
      </c>
      <c r="G70">
        <f>IF(pogoda__2[[#This Row],[opady]]=0,ROUNDUP(0.03% * pogoda__2[[#This Row],[temperatura_srednia]]^1.5 * M69,0),0)</f>
        <v>774</v>
      </c>
      <c r="H70">
        <f>IF(M69+pogoda__2[[#This Row],[dolac z opadow]]-pogoda__2[[#This Row],[ubytek]] &gt; 25000, 25000,M69+pogoda__2[[#This Row],[dolac z opadow]]-pogoda__2[[#This Row],[ubytek]])</f>
        <v>24226</v>
      </c>
      <c r="I70">
        <f>IF(pogoda__2[[#This Row],[temperatura_srednia]]&gt;15,IF(pogoda__2[[#This Row],[opady]]&lt;0.61,1,0),0)</f>
        <v>1</v>
      </c>
      <c r="J70">
        <f>IF(pogoda__2[[#This Row],[czy podlacz]]=1,IF(pogoda__2[[#This Row],[temperatura_srednia]]&lt;30,12000,24000),0)</f>
        <v>12000</v>
      </c>
      <c r="K70">
        <f>IF(pogoda__2[[#This Row],[20.00]]-pogoda__2[[#This Row],[ile podlac]]&lt;0,1,0)</f>
        <v>0</v>
      </c>
      <c r="L70">
        <f>IF(pogoda__2[[#This Row],[czy uzupelnic?]]=1,25000-pogoda__2[[#This Row],[20.00]],0)</f>
        <v>0</v>
      </c>
      <c r="M70">
        <f>pogoda__2[[#This Row],[20.00]]-pogoda__2[[#This Row],[ile podlac]]+pogoda__2[[#This Row],[ile uzupelnic?]]</f>
        <v>12226</v>
      </c>
      <c r="N70" s="2">
        <v>42158</v>
      </c>
    </row>
    <row r="71" spans="4:14" x14ac:dyDescent="0.25">
      <c r="D71">
        <v>15</v>
      </c>
      <c r="E71">
        <v>0</v>
      </c>
      <c r="F71">
        <f>700* pogoda__2[[#This Row],[opady]]</f>
        <v>0</v>
      </c>
      <c r="G71">
        <f>IF(pogoda__2[[#This Row],[opady]]=0,ROUNDUP(0.03% * pogoda__2[[#This Row],[temperatura_srednia]]^1.5 * M70,0),0)</f>
        <v>214</v>
      </c>
      <c r="H71">
        <f>IF(M70+pogoda__2[[#This Row],[dolac z opadow]]-pogoda__2[[#This Row],[ubytek]] &gt; 25000, 25000,M70+pogoda__2[[#This Row],[dolac z opadow]]-pogoda__2[[#This Row],[ubytek]])</f>
        <v>12012</v>
      </c>
      <c r="I71">
        <f>IF(pogoda__2[[#This Row],[temperatura_srednia]]&gt;15,IF(pogoda__2[[#This Row],[opady]]&lt;0.61,1,0),0)</f>
        <v>0</v>
      </c>
      <c r="J71">
        <f>IF(pogoda__2[[#This Row],[czy podlacz]]=1,IF(pogoda__2[[#This Row],[temperatura_srednia]]&lt;30,12000,24000),0)</f>
        <v>0</v>
      </c>
      <c r="K71">
        <f>IF(pogoda__2[[#This Row],[20.00]]-pogoda__2[[#This Row],[ile podlac]]&lt;0,1,0)</f>
        <v>0</v>
      </c>
      <c r="L71">
        <f>IF(pogoda__2[[#This Row],[czy uzupelnic?]]=1,25000-pogoda__2[[#This Row],[20.00]],0)</f>
        <v>0</v>
      </c>
      <c r="M71">
        <f>pogoda__2[[#This Row],[20.00]]-pogoda__2[[#This Row],[ile podlac]]+pogoda__2[[#This Row],[ile uzupelnic?]]</f>
        <v>12012</v>
      </c>
      <c r="N71" s="2">
        <v>42159</v>
      </c>
    </row>
    <row r="72" spans="4:14" x14ac:dyDescent="0.25">
      <c r="D72">
        <v>18</v>
      </c>
      <c r="E72">
        <v>0</v>
      </c>
      <c r="F72">
        <f>700* pogoda__2[[#This Row],[opady]]</f>
        <v>0</v>
      </c>
      <c r="G72">
        <f>IF(pogoda__2[[#This Row],[opady]]=0,ROUNDUP(0.03% * pogoda__2[[#This Row],[temperatura_srednia]]^1.5 * M71,0),0)</f>
        <v>276</v>
      </c>
      <c r="H72">
        <f>IF(M71+pogoda__2[[#This Row],[dolac z opadow]]-pogoda__2[[#This Row],[ubytek]] &gt; 25000, 25000,M71+pogoda__2[[#This Row],[dolac z opadow]]-pogoda__2[[#This Row],[ubytek]])</f>
        <v>11736</v>
      </c>
      <c r="I72">
        <f>IF(pogoda__2[[#This Row],[temperatura_srednia]]&gt;15,IF(pogoda__2[[#This Row],[opady]]&lt;0.61,1,0),0)</f>
        <v>1</v>
      </c>
      <c r="J72">
        <f>IF(pogoda__2[[#This Row],[czy podlacz]]=1,IF(pogoda__2[[#This Row],[temperatura_srednia]]&lt;30,12000,24000),0)</f>
        <v>12000</v>
      </c>
      <c r="K72">
        <f>IF(pogoda__2[[#This Row],[20.00]]-pogoda__2[[#This Row],[ile podlac]]&lt;0,1,0)</f>
        <v>1</v>
      </c>
      <c r="L72">
        <f>IF(pogoda__2[[#This Row],[czy uzupelnic?]]=1,25000-pogoda__2[[#This Row],[20.00]],0)</f>
        <v>13264</v>
      </c>
      <c r="M72">
        <f>pogoda__2[[#This Row],[20.00]]-pogoda__2[[#This Row],[ile podlac]]+pogoda__2[[#This Row],[ile uzupelnic?]]</f>
        <v>13000</v>
      </c>
      <c r="N72" s="2">
        <v>42160</v>
      </c>
    </row>
    <row r="73" spans="4:14" x14ac:dyDescent="0.25">
      <c r="D73">
        <v>22</v>
      </c>
      <c r="E73">
        <v>0</v>
      </c>
      <c r="F73">
        <f>700* pogoda__2[[#This Row],[opady]]</f>
        <v>0</v>
      </c>
      <c r="G73">
        <f>IF(pogoda__2[[#This Row],[opady]]=0,ROUNDUP(0.03% * pogoda__2[[#This Row],[temperatura_srednia]]^1.5 * M72,0),0)</f>
        <v>403</v>
      </c>
      <c r="H73">
        <f>IF(M72+pogoda__2[[#This Row],[dolac z opadow]]-pogoda__2[[#This Row],[ubytek]] &gt; 25000, 25000,M72+pogoda__2[[#This Row],[dolac z opadow]]-pogoda__2[[#This Row],[ubytek]])</f>
        <v>12597</v>
      </c>
      <c r="I73">
        <f>IF(pogoda__2[[#This Row],[temperatura_srednia]]&gt;15,IF(pogoda__2[[#This Row],[opady]]&lt;0.61,1,0),0)</f>
        <v>1</v>
      </c>
      <c r="J73">
        <f>IF(pogoda__2[[#This Row],[czy podlacz]]=1,IF(pogoda__2[[#This Row],[temperatura_srednia]]&lt;30,12000,24000),0)</f>
        <v>12000</v>
      </c>
      <c r="K73">
        <f>IF(pogoda__2[[#This Row],[20.00]]-pogoda__2[[#This Row],[ile podlac]]&lt;0,1,0)</f>
        <v>0</v>
      </c>
      <c r="L73">
        <f>IF(pogoda__2[[#This Row],[czy uzupelnic?]]=1,25000-pogoda__2[[#This Row],[20.00]],0)</f>
        <v>0</v>
      </c>
      <c r="M73">
        <f>pogoda__2[[#This Row],[20.00]]-pogoda__2[[#This Row],[ile podlac]]+pogoda__2[[#This Row],[ile uzupelnic?]]</f>
        <v>597</v>
      </c>
      <c r="N73" s="2">
        <v>42161</v>
      </c>
    </row>
    <row r="74" spans="4:14" x14ac:dyDescent="0.25">
      <c r="D74">
        <v>14</v>
      </c>
      <c r="E74">
        <v>8</v>
      </c>
      <c r="F74">
        <f>700* pogoda__2[[#This Row],[opady]]</f>
        <v>5600</v>
      </c>
      <c r="G74">
        <f>IF(pogoda__2[[#This Row],[opady]]=0,ROUNDUP(0.03% * pogoda__2[[#This Row],[temperatura_srednia]]^1.5 * M73,0),0)</f>
        <v>0</v>
      </c>
      <c r="H74">
        <f>IF(M73+pogoda__2[[#This Row],[dolac z opadow]]-pogoda__2[[#This Row],[ubytek]] &gt; 25000, 25000,M73+pogoda__2[[#This Row],[dolac z opadow]]-pogoda__2[[#This Row],[ubytek]])</f>
        <v>6197</v>
      </c>
      <c r="I74">
        <f>IF(pogoda__2[[#This Row],[temperatura_srednia]]&gt;15,IF(pogoda__2[[#This Row],[opady]]&lt;0.61,1,0),0)</f>
        <v>0</v>
      </c>
      <c r="J74">
        <f>IF(pogoda__2[[#This Row],[czy podlacz]]=1,IF(pogoda__2[[#This Row],[temperatura_srednia]]&lt;30,12000,24000),0)</f>
        <v>0</v>
      </c>
      <c r="K74">
        <f>IF(pogoda__2[[#This Row],[20.00]]-pogoda__2[[#This Row],[ile podlac]]&lt;0,1,0)</f>
        <v>0</v>
      </c>
      <c r="L74">
        <f>IF(pogoda__2[[#This Row],[czy uzupelnic?]]=1,25000-pogoda__2[[#This Row],[20.00]],0)</f>
        <v>0</v>
      </c>
      <c r="M74">
        <f>pogoda__2[[#This Row],[20.00]]-pogoda__2[[#This Row],[ile podlac]]+pogoda__2[[#This Row],[ile uzupelnic?]]</f>
        <v>6197</v>
      </c>
      <c r="N74" s="2">
        <v>42162</v>
      </c>
    </row>
    <row r="75" spans="4:14" x14ac:dyDescent="0.25">
      <c r="D75">
        <v>14</v>
      </c>
      <c r="E75">
        <v>5.9</v>
      </c>
      <c r="F75">
        <f>700* pogoda__2[[#This Row],[opady]]</f>
        <v>4130</v>
      </c>
      <c r="G75">
        <f>IF(pogoda__2[[#This Row],[opady]]=0,ROUNDUP(0.03% * pogoda__2[[#This Row],[temperatura_srednia]]^1.5 * M74,0),0)</f>
        <v>0</v>
      </c>
      <c r="H75">
        <f>IF(M74+pogoda__2[[#This Row],[dolac z opadow]]-pogoda__2[[#This Row],[ubytek]] &gt; 25000, 25000,M74+pogoda__2[[#This Row],[dolac z opadow]]-pogoda__2[[#This Row],[ubytek]])</f>
        <v>10327</v>
      </c>
      <c r="I75">
        <f>IF(pogoda__2[[#This Row],[temperatura_srednia]]&gt;15,IF(pogoda__2[[#This Row],[opady]]&lt;0.61,1,0),0)</f>
        <v>0</v>
      </c>
      <c r="J75">
        <f>IF(pogoda__2[[#This Row],[czy podlacz]]=1,IF(pogoda__2[[#This Row],[temperatura_srednia]]&lt;30,12000,24000),0)</f>
        <v>0</v>
      </c>
      <c r="K75">
        <f>IF(pogoda__2[[#This Row],[20.00]]-pogoda__2[[#This Row],[ile podlac]]&lt;0,1,0)</f>
        <v>0</v>
      </c>
      <c r="L75">
        <f>IF(pogoda__2[[#This Row],[czy uzupelnic?]]=1,25000-pogoda__2[[#This Row],[20.00]],0)</f>
        <v>0</v>
      </c>
      <c r="M75">
        <f>pogoda__2[[#This Row],[20.00]]-pogoda__2[[#This Row],[ile podlac]]+pogoda__2[[#This Row],[ile uzupelnic?]]</f>
        <v>10327</v>
      </c>
      <c r="N75" s="2">
        <v>42163</v>
      </c>
    </row>
    <row r="76" spans="4:14" x14ac:dyDescent="0.25">
      <c r="D76">
        <v>12</v>
      </c>
      <c r="E76">
        <v>5</v>
      </c>
      <c r="F76">
        <f>700* pogoda__2[[#This Row],[opady]]</f>
        <v>3500</v>
      </c>
      <c r="G76">
        <f>IF(pogoda__2[[#This Row],[opady]]=0,ROUNDUP(0.03% * pogoda__2[[#This Row],[temperatura_srednia]]^1.5 * M75,0),0)</f>
        <v>0</v>
      </c>
      <c r="H76">
        <f>IF(M75+pogoda__2[[#This Row],[dolac z opadow]]-pogoda__2[[#This Row],[ubytek]] &gt; 25000, 25000,M75+pogoda__2[[#This Row],[dolac z opadow]]-pogoda__2[[#This Row],[ubytek]])</f>
        <v>13827</v>
      </c>
      <c r="I76">
        <f>IF(pogoda__2[[#This Row],[temperatura_srednia]]&gt;15,IF(pogoda__2[[#This Row],[opady]]&lt;0.61,1,0),0)</f>
        <v>0</v>
      </c>
      <c r="J76">
        <f>IF(pogoda__2[[#This Row],[czy podlacz]]=1,IF(pogoda__2[[#This Row],[temperatura_srednia]]&lt;30,12000,24000),0)</f>
        <v>0</v>
      </c>
      <c r="K76">
        <f>IF(pogoda__2[[#This Row],[20.00]]-pogoda__2[[#This Row],[ile podlac]]&lt;0,1,0)</f>
        <v>0</v>
      </c>
      <c r="L76">
        <f>IF(pogoda__2[[#This Row],[czy uzupelnic?]]=1,25000-pogoda__2[[#This Row],[20.00]],0)</f>
        <v>0</v>
      </c>
      <c r="M76">
        <f>pogoda__2[[#This Row],[20.00]]-pogoda__2[[#This Row],[ile podlac]]+pogoda__2[[#This Row],[ile uzupelnic?]]</f>
        <v>13827</v>
      </c>
      <c r="N76" s="2">
        <v>42164</v>
      </c>
    </row>
    <row r="77" spans="4:14" x14ac:dyDescent="0.25">
      <c r="D77">
        <v>16</v>
      </c>
      <c r="E77">
        <v>0</v>
      </c>
      <c r="F77">
        <f>700* pogoda__2[[#This Row],[opady]]</f>
        <v>0</v>
      </c>
      <c r="G77">
        <f>IF(pogoda__2[[#This Row],[opady]]=0,ROUNDUP(0.03% * pogoda__2[[#This Row],[temperatura_srednia]]^1.5 * M76,0),0)</f>
        <v>266</v>
      </c>
      <c r="H77">
        <f>IF(M76+pogoda__2[[#This Row],[dolac z opadow]]-pogoda__2[[#This Row],[ubytek]] &gt; 25000, 25000,M76+pogoda__2[[#This Row],[dolac z opadow]]-pogoda__2[[#This Row],[ubytek]])</f>
        <v>13561</v>
      </c>
      <c r="I77">
        <f>IF(pogoda__2[[#This Row],[temperatura_srednia]]&gt;15,IF(pogoda__2[[#This Row],[opady]]&lt;0.61,1,0),0)</f>
        <v>1</v>
      </c>
      <c r="J77">
        <f>IF(pogoda__2[[#This Row],[czy podlacz]]=1,IF(pogoda__2[[#This Row],[temperatura_srednia]]&lt;30,12000,24000),0)</f>
        <v>12000</v>
      </c>
      <c r="K77">
        <f>IF(pogoda__2[[#This Row],[20.00]]-pogoda__2[[#This Row],[ile podlac]]&lt;0,1,0)</f>
        <v>0</v>
      </c>
      <c r="L77">
        <f>IF(pogoda__2[[#This Row],[czy uzupelnic?]]=1,25000-pogoda__2[[#This Row],[20.00]],0)</f>
        <v>0</v>
      </c>
      <c r="M77">
        <f>pogoda__2[[#This Row],[20.00]]-pogoda__2[[#This Row],[ile podlac]]+pogoda__2[[#This Row],[ile uzupelnic?]]</f>
        <v>1561</v>
      </c>
      <c r="N77" s="2">
        <v>42165</v>
      </c>
    </row>
    <row r="78" spans="4:14" x14ac:dyDescent="0.25">
      <c r="D78">
        <v>16</v>
      </c>
      <c r="E78">
        <v>0</v>
      </c>
      <c r="F78">
        <f>700* pogoda__2[[#This Row],[opady]]</f>
        <v>0</v>
      </c>
      <c r="G78">
        <f>IF(pogoda__2[[#This Row],[opady]]=0,ROUNDUP(0.03% * pogoda__2[[#This Row],[temperatura_srednia]]^1.5 * M77,0),0)</f>
        <v>30</v>
      </c>
      <c r="H78">
        <f>IF(M77+pogoda__2[[#This Row],[dolac z opadow]]-pogoda__2[[#This Row],[ubytek]] &gt; 25000, 25000,M77+pogoda__2[[#This Row],[dolac z opadow]]-pogoda__2[[#This Row],[ubytek]])</f>
        <v>1531</v>
      </c>
      <c r="I78">
        <f>IF(pogoda__2[[#This Row],[temperatura_srednia]]&gt;15,IF(pogoda__2[[#This Row],[opady]]&lt;0.61,1,0),0)</f>
        <v>1</v>
      </c>
      <c r="J78">
        <f>IF(pogoda__2[[#This Row],[czy podlacz]]=1,IF(pogoda__2[[#This Row],[temperatura_srednia]]&lt;30,12000,24000),0)</f>
        <v>12000</v>
      </c>
      <c r="K78">
        <f>IF(pogoda__2[[#This Row],[20.00]]-pogoda__2[[#This Row],[ile podlac]]&lt;0,1,0)</f>
        <v>1</v>
      </c>
      <c r="L78">
        <f>IF(pogoda__2[[#This Row],[czy uzupelnic?]]=1,25000-pogoda__2[[#This Row],[20.00]],0)</f>
        <v>23469</v>
      </c>
      <c r="M78">
        <f>pogoda__2[[#This Row],[20.00]]-pogoda__2[[#This Row],[ile podlac]]+pogoda__2[[#This Row],[ile uzupelnic?]]</f>
        <v>13000</v>
      </c>
      <c r="N78" s="2">
        <v>42166</v>
      </c>
    </row>
    <row r="79" spans="4:14" x14ac:dyDescent="0.25">
      <c r="D79">
        <v>18</v>
      </c>
      <c r="E79">
        <v>5</v>
      </c>
      <c r="F79">
        <f>700* pogoda__2[[#This Row],[opady]]</f>
        <v>3500</v>
      </c>
      <c r="G79">
        <f>IF(pogoda__2[[#This Row],[opady]]=0,ROUNDUP(0.03% * pogoda__2[[#This Row],[temperatura_srednia]]^1.5 * M78,0),0)</f>
        <v>0</v>
      </c>
      <c r="H79">
        <f>IF(M78+pogoda__2[[#This Row],[dolac z opadow]]-pogoda__2[[#This Row],[ubytek]] &gt; 25000, 25000,M78+pogoda__2[[#This Row],[dolac z opadow]]-pogoda__2[[#This Row],[ubytek]])</f>
        <v>16500</v>
      </c>
      <c r="I79">
        <f>IF(pogoda__2[[#This Row],[temperatura_srednia]]&gt;15,IF(pogoda__2[[#This Row],[opady]]&lt;0.61,1,0),0)</f>
        <v>0</v>
      </c>
      <c r="J79">
        <f>IF(pogoda__2[[#This Row],[czy podlacz]]=1,IF(pogoda__2[[#This Row],[temperatura_srednia]]&lt;30,12000,24000),0)</f>
        <v>0</v>
      </c>
      <c r="K79">
        <f>IF(pogoda__2[[#This Row],[20.00]]-pogoda__2[[#This Row],[ile podlac]]&lt;0,1,0)</f>
        <v>0</v>
      </c>
      <c r="L79">
        <f>IF(pogoda__2[[#This Row],[czy uzupelnic?]]=1,25000-pogoda__2[[#This Row],[20.00]],0)</f>
        <v>0</v>
      </c>
      <c r="M79">
        <f>pogoda__2[[#This Row],[20.00]]-pogoda__2[[#This Row],[ile podlac]]+pogoda__2[[#This Row],[ile uzupelnic?]]</f>
        <v>16500</v>
      </c>
      <c r="N79" s="2">
        <v>42167</v>
      </c>
    </row>
    <row r="80" spans="4:14" x14ac:dyDescent="0.25">
      <c r="D80">
        <v>19</v>
      </c>
      <c r="E80">
        <v>1</v>
      </c>
      <c r="F80">
        <f>700* pogoda__2[[#This Row],[opady]]</f>
        <v>700</v>
      </c>
      <c r="G80">
        <f>IF(pogoda__2[[#This Row],[opady]]=0,ROUNDUP(0.03% * pogoda__2[[#This Row],[temperatura_srednia]]^1.5 * M79,0),0)</f>
        <v>0</v>
      </c>
      <c r="H80">
        <f>IF(M79+pogoda__2[[#This Row],[dolac z opadow]]-pogoda__2[[#This Row],[ubytek]] &gt; 25000, 25000,M79+pogoda__2[[#This Row],[dolac z opadow]]-pogoda__2[[#This Row],[ubytek]])</f>
        <v>17200</v>
      </c>
      <c r="I80">
        <f>IF(pogoda__2[[#This Row],[temperatura_srednia]]&gt;15,IF(pogoda__2[[#This Row],[opady]]&lt;0.61,1,0),0)</f>
        <v>0</v>
      </c>
      <c r="J80">
        <f>IF(pogoda__2[[#This Row],[czy podlacz]]=1,IF(pogoda__2[[#This Row],[temperatura_srednia]]&lt;30,12000,24000),0)</f>
        <v>0</v>
      </c>
      <c r="K80">
        <f>IF(pogoda__2[[#This Row],[20.00]]-pogoda__2[[#This Row],[ile podlac]]&lt;0,1,0)</f>
        <v>0</v>
      </c>
      <c r="L80">
        <f>IF(pogoda__2[[#This Row],[czy uzupelnic?]]=1,25000-pogoda__2[[#This Row],[20.00]],0)</f>
        <v>0</v>
      </c>
      <c r="M80">
        <f>pogoda__2[[#This Row],[20.00]]-pogoda__2[[#This Row],[ile podlac]]+pogoda__2[[#This Row],[ile uzupelnic?]]</f>
        <v>17200</v>
      </c>
      <c r="N80" s="2">
        <v>42168</v>
      </c>
    </row>
    <row r="81" spans="4:14" x14ac:dyDescent="0.25">
      <c r="D81">
        <v>22</v>
      </c>
      <c r="E81">
        <v>0</v>
      </c>
      <c r="F81">
        <f>700* pogoda__2[[#This Row],[opady]]</f>
        <v>0</v>
      </c>
      <c r="G81">
        <f>IF(pogoda__2[[#This Row],[opady]]=0,ROUNDUP(0.03% * pogoda__2[[#This Row],[temperatura_srednia]]^1.5 * M80,0),0)</f>
        <v>533</v>
      </c>
      <c r="H81">
        <f>IF(M80+pogoda__2[[#This Row],[dolac z opadow]]-pogoda__2[[#This Row],[ubytek]] &gt; 25000, 25000,M80+pogoda__2[[#This Row],[dolac z opadow]]-pogoda__2[[#This Row],[ubytek]])</f>
        <v>16667</v>
      </c>
      <c r="I81">
        <f>IF(pogoda__2[[#This Row],[temperatura_srednia]]&gt;15,IF(pogoda__2[[#This Row],[opady]]&lt;0.61,1,0),0)</f>
        <v>1</v>
      </c>
      <c r="J81">
        <f>IF(pogoda__2[[#This Row],[czy podlacz]]=1,IF(pogoda__2[[#This Row],[temperatura_srednia]]&lt;30,12000,24000),0)</f>
        <v>12000</v>
      </c>
      <c r="K81">
        <f>IF(pogoda__2[[#This Row],[20.00]]-pogoda__2[[#This Row],[ile podlac]]&lt;0,1,0)</f>
        <v>0</v>
      </c>
      <c r="L81">
        <f>IF(pogoda__2[[#This Row],[czy uzupelnic?]]=1,25000-pogoda__2[[#This Row],[20.00]],0)</f>
        <v>0</v>
      </c>
      <c r="M81">
        <f>pogoda__2[[#This Row],[20.00]]-pogoda__2[[#This Row],[ile podlac]]+pogoda__2[[#This Row],[ile uzupelnic?]]</f>
        <v>4667</v>
      </c>
      <c r="N81" s="2">
        <v>42169</v>
      </c>
    </row>
    <row r="82" spans="4:14" x14ac:dyDescent="0.25">
      <c r="D82">
        <v>16</v>
      </c>
      <c r="E82">
        <v>0</v>
      </c>
      <c r="F82">
        <f>700* pogoda__2[[#This Row],[opady]]</f>
        <v>0</v>
      </c>
      <c r="G82">
        <f>IF(pogoda__2[[#This Row],[opady]]=0,ROUNDUP(0.03% * pogoda__2[[#This Row],[temperatura_srednia]]^1.5 * M81,0),0)</f>
        <v>90</v>
      </c>
      <c r="H82">
        <f>IF(M81+pogoda__2[[#This Row],[dolac z opadow]]-pogoda__2[[#This Row],[ubytek]] &gt; 25000, 25000,M81+pogoda__2[[#This Row],[dolac z opadow]]-pogoda__2[[#This Row],[ubytek]])</f>
        <v>4577</v>
      </c>
      <c r="I82">
        <f>IF(pogoda__2[[#This Row],[temperatura_srednia]]&gt;15,IF(pogoda__2[[#This Row],[opady]]&lt;0.61,1,0),0)</f>
        <v>1</v>
      </c>
      <c r="J82">
        <f>IF(pogoda__2[[#This Row],[czy podlacz]]=1,IF(pogoda__2[[#This Row],[temperatura_srednia]]&lt;30,12000,24000),0)</f>
        <v>12000</v>
      </c>
      <c r="K82">
        <f>IF(pogoda__2[[#This Row],[20.00]]-pogoda__2[[#This Row],[ile podlac]]&lt;0,1,0)</f>
        <v>1</v>
      </c>
      <c r="L82">
        <f>IF(pogoda__2[[#This Row],[czy uzupelnic?]]=1,25000-pogoda__2[[#This Row],[20.00]],0)</f>
        <v>20423</v>
      </c>
      <c r="M82">
        <f>pogoda__2[[#This Row],[20.00]]-pogoda__2[[#This Row],[ile podlac]]+pogoda__2[[#This Row],[ile uzupelnic?]]</f>
        <v>13000</v>
      </c>
      <c r="N82" s="2">
        <v>42170</v>
      </c>
    </row>
    <row r="83" spans="4:14" x14ac:dyDescent="0.25">
      <c r="D83">
        <v>12</v>
      </c>
      <c r="E83">
        <v>0</v>
      </c>
      <c r="F83">
        <f>700* pogoda__2[[#This Row],[opady]]</f>
        <v>0</v>
      </c>
      <c r="G83">
        <f>IF(pogoda__2[[#This Row],[opady]]=0,ROUNDUP(0.03% * pogoda__2[[#This Row],[temperatura_srednia]]^1.5 * M82,0),0)</f>
        <v>163</v>
      </c>
      <c r="H83">
        <f>IF(M82+pogoda__2[[#This Row],[dolac z opadow]]-pogoda__2[[#This Row],[ubytek]] &gt; 25000, 25000,M82+pogoda__2[[#This Row],[dolac z opadow]]-pogoda__2[[#This Row],[ubytek]])</f>
        <v>12837</v>
      </c>
      <c r="I83">
        <f>IF(pogoda__2[[#This Row],[temperatura_srednia]]&gt;15,IF(pogoda__2[[#This Row],[opady]]&lt;0.61,1,0),0)</f>
        <v>0</v>
      </c>
      <c r="J83">
        <f>IF(pogoda__2[[#This Row],[czy podlacz]]=1,IF(pogoda__2[[#This Row],[temperatura_srednia]]&lt;30,12000,24000),0)</f>
        <v>0</v>
      </c>
      <c r="K83">
        <f>IF(pogoda__2[[#This Row],[20.00]]-pogoda__2[[#This Row],[ile podlac]]&lt;0,1,0)</f>
        <v>0</v>
      </c>
      <c r="L83">
        <f>IF(pogoda__2[[#This Row],[czy uzupelnic?]]=1,25000-pogoda__2[[#This Row],[20.00]],0)</f>
        <v>0</v>
      </c>
      <c r="M83">
        <f>pogoda__2[[#This Row],[20.00]]-pogoda__2[[#This Row],[ile podlac]]+pogoda__2[[#This Row],[ile uzupelnic?]]</f>
        <v>12837</v>
      </c>
      <c r="N83" s="2">
        <v>42171</v>
      </c>
    </row>
    <row r="84" spans="4:14" x14ac:dyDescent="0.25">
      <c r="D84">
        <v>14</v>
      </c>
      <c r="E84">
        <v>0</v>
      </c>
      <c r="F84">
        <f>700* pogoda__2[[#This Row],[opady]]</f>
        <v>0</v>
      </c>
      <c r="G84">
        <f>IF(pogoda__2[[#This Row],[opady]]=0,ROUNDUP(0.03% * pogoda__2[[#This Row],[temperatura_srednia]]^1.5 * M83,0),0)</f>
        <v>202</v>
      </c>
      <c r="H84">
        <f>IF(M83+pogoda__2[[#This Row],[dolac z opadow]]-pogoda__2[[#This Row],[ubytek]] &gt; 25000, 25000,M83+pogoda__2[[#This Row],[dolac z opadow]]-pogoda__2[[#This Row],[ubytek]])</f>
        <v>12635</v>
      </c>
      <c r="I84">
        <f>IF(pogoda__2[[#This Row],[temperatura_srednia]]&gt;15,IF(pogoda__2[[#This Row],[opady]]&lt;0.61,1,0),0)</f>
        <v>0</v>
      </c>
      <c r="J84">
        <f>IF(pogoda__2[[#This Row],[czy podlacz]]=1,IF(pogoda__2[[#This Row],[temperatura_srednia]]&lt;30,12000,24000),0)</f>
        <v>0</v>
      </c>
      <c r="K84">
        <f>IF(pogoda__2[[#This Row],[20.00]]-pogoda__2[[#This Row],[ile podlac]]&lt;0,1,0)</f>
        <v>0</v>
      </c>
      <c r="L84">
        <f>IF(pogoda__2[[#This Row],[czy uzupelnic?]]=1,25000-pogoda__2[[#This Row],[20.00]],0)</f>
        <v>0</v>
      </c>
      <c r="M84">
        <f>pogoda__2[[#This Row],[20.00]]-pogoda__2[[#This Row],[ile podlac]]+pogoda__2[[#This Row],[ile uzupelnic?]]</f>
        <v>12635</v>
      </c>
      <c r="N84" s="2">
        <v>42172</v>
      </c>
    </row>
    <row r="85" spans="4:14" x14ac:dyDescent="0.25">
      <c r="D85">
        <v>16</v>
      </c>
      <c r="E85">
        <v>0.3</v>
      </c>
      <c r="F85">
        <f>700* pogoda__2[[#This Row],[opady]]</f>
        <v>210</v>
      </c>
      <c r="G85">
        <f>IF(pogoda__2[[#This Row],[opady]]=0,ROUNDUP(0.03% * pogoda__2[[#This Row],[temperatura_srednia]]^1.5 * M84,0),0)</f>
        <v>0</v>
      </c>
      <c r="H85">
        <f>IF(M84+pogoda__2[[#This Row],[dolac z opadow]]-pogoda__2[[#This Row],[ubytek]] &gt; 25000, 25000,M84+pogoda__2[[#This Row],[dolac z opadow]]-pogoda__2[[#This Row],[ubytek]])</f>
        <v>12845</v>
      </c>
      <c r="I85">
        <f>IF(pogoda__2[[#This Row],[temperatura_srednia]]&gt;15,IF(pogoda__2[[#This Row],[opady]]&lt;0.61,1,0),0)</f>
        <v>1</v>
      </c>
      <c r="J85">
        <f>IF(pogoda__2[[#This Row],[czy podlacz]]=1,IF(pogoda__2[[#This Row],[temperatura_srednia]]&lt;30,12000,24000),0)</f>
        <v>12000</v>
      </c>
      <c r="K85">
        <f>IF(pogoda__2[[#This Row],[20.00]]-pogoda__2[[#This Row],[ile podlac]]&lt;0,1,0)</f>
        <v>0</v>
      </c>
      <c r="L85">
        <f>IF(pogoda__2[[#This Row],[czy uzupelnic?]]=1,25000-pogoda__2[[#This Row],[20.00]],0)</f>
        <v>0</v>
      </c>
      <c r="M85">
        <f>pogoda__2[[#This Row],[20.00]]-pogoda__2[[#This Row],[ile podlac]]+pogoda__2[[#This Row],[ile uzupelnic?]]</f>
        <v>845</v>
      </c>
      <c r="N85" s="2">
        <v>42173</v>
      </c>
    </row>
    <row r="86" spans="4:14" x14ac:dyDescent="0.25">
      <c r="D86">
        <v>12</v>
      </c>
      <c r="E86">
        <v>3</v>
      </c>
      <c r="F86">
        <f>700* pogoda__2[[#This Row],[opady]]</f>
        <v>2100</v>
      </c>
      <c r="G86">
        <f>IF(pogoda__2[[#This Row],[opady]]=0,ROUNDUP(0.03% * pogoda__2[[#This Row],[temperatura_srednia]]^1.5 * M85,0),0)</f>
        <v>0</v>
      </c>
      <c r="H86">
        <f>IF(M85+pogoda__2[[#This Row],[dolac z opadow]]-pogoda__2[[#This Row],[ubytek]] &gt; 25000, 25000,M85+pogoda__2[[#This Row],[dolac z opadow]]-pogoda__2[[#This Row],[ubytek]])</f>
        <v>2945</v>
      </c>
      <c r="I86">
        <f>IF(pogoda__2[[#This Row],[temperatura_srednia]]&gt;15,IF(pogoda__2[[#This Row],[opady]]&lt;0.61,1,0),0)</f>
        <v>0</v>
      </c>
      <c r="J86">
        <f>IF(pogoda__2[[#This Row],[czy podlacz]]=1,IF(pogoda__2[[#This Row],[temperatura_srednia]]&lt;30,12000,24000),0)</f>
        <v>0</v>
      </c>
      <c r="K86">
        <f>IF(pogoda__2[[#This Row],[20.00]]-pogoda__2[[#This Row],[ile podlac]]&lt;0,1,0)</f>
        <v>0</v>
      </c>
      <c r="L86">
        <f>IF(pogoda__2[[#This Row],[czy uzupelnic?]]=1,25000-pogoda__2[[#This Row],[20.00]],0)</f>
        <v>0</v>
      </c>
      <c r="M86">
        <f>pogoda__2[[#This Row],[20.00]]-pogoda__2[[#This Row],[ile podlac]]+pogoda__2[[#This Row],[ile uzupelnic?]]</f>
        <v>2945</v>
      </c>
      <c r="N86" s="2">
        <v>42174</v>
      </c>
    </row>
    <row r="87" spans="4:14" x14ac:dyDescent="0.25">
      <c r="D87">
        <v>13</v>
      </c>
      <c r="E87">
        <v>2</v>
      </c>
      <c r="F87">
        <f>700* pogoda__2[[#This Row],[opady]]</f>
        <v>1400</v>
      </c>
      <c r="G87">
        <f>IF(pogoda__2[[#This Row],[opady]]=0,ROUNDUP(0.03% * pogoda__2[[#This Row],[temperatura_srednia]]^1.5 * M86,0),0)</f>
        <v>0</v>
      </c>
      <c r="H87">
        <f>IF(M86+pogoda__2[[#This Row],[dolac z opadow]]-pogoda__2[[#This Row],[ubytek]] &gt; 25000, 25000,M86+pogoda__2[[#This Row],[dolac z opadow]]-pogoda__2[[#This Row],[ubytek]])</f>
        <v>4345</v>
      </c>
      <c r="I87">
        <f>IF(pogoda__2[[#This Row],[temperatura_srednia]]&gt;15,IF(pogoda__2[[#This Row],[opady]]&lt;0.61,1,0),0)</f>
        <v>0</v>
      </c>
      <c r="J87">
        <f>IF(pogoda__2[[#This Row],[czy podlacz]]=1,IF(pogoda__2[[#This Row],[temperatura_srednia]]&lt;30,12000,24000),0)</f>
        <v>0</v>
      </c>
      <c r="K87">
        <f>IF(pogoda__2[[#This Row],[20.00]]-pogoda__2[[#This Row],[ile podlac]]&lt;0,1,0)</f>
        <v>0</v>
      </c>
      <c r="L87">
        <f>IF(pogoda__2[[#This Row],[czy uzupelnic?]]=1,25000-pogoda__2[[#This Row],[20.00]],0)</f>
        <v>0</v>
      </c>
      <c r="M87">
        <f>pogoda__2[[#This Row],[20.00]]-pogoda__2[[#This Row],[ile podlac]]+pogoda__2[[#This Row],[ile uzupelnic?]]</f>
        <v>4345</v>
      </c>
      <c r="N87" s="2">
        <v>42175</v>
      </c>
    </row>
    <row r="88" spans="4:14" x14ac:dyDescent="0.25">
      <c r="D88">
        <v>12</v>
      </c>
      <c r="E88">
        <v>0</v>
      </c>
      <c r="F88">
        <f>700* pogoda__2[[#This Row],[opady]]</f>
        <v>0</v>
      </c>
      <c r="G88">
        <f>IF(pogoda__2[[#This Row],[opady]]=0,ROUNDUP(0.03% * pogoda__2[[#This Row],[temperatura_srednia]]^1.5 * M87,0),0)</f>
        <v>55</v>
      </c>
      <c r="H88">
        <f>IF(M87+pogoda__2[[#This Row],[dolac z opadow]]-pogoda__2[[#This Row],[ubytek]] &gt; 25000, 25000,M87+pogoda__2[[#This Row],[dolac z opadow]]-pogoda__2[[#This Row],[ubytek]])</f>
        <v>4290</v>
      </c>
      <c r="I88">
        <f>IF(pogoda__2[[#This Row],[temperatura_srednia]]&gt;15,IF(pogoda__2[[#This Row],[opady]]&lt;0.61,1,0),0)</f>
        <v>0</v>
      </c>
      <c r="J88">
        <f>IF(pogoda__2[[#This Row],[czy podlacz]]=1,IF(pogoda__2[[#This Row],[temperatura_srednia]]&lt;30,12000,24000),0)</f>
        <v>0</v>
      </c>
      <c r="K88">
        <f>IF(pogoda__2[[#This Row],[20.00]]-pogoda__2[[#This Row],[ile podlac]]&lt;0,1,0)</f>
        <v>0</v>
      </c>
      <c r="L88">
        <f>IF(pogoda__2[[#This Row],[czy uzupelnic?]]=1,25000-pogoda__2[[#This Row],[20.00]],0)</f>
        <v>0</v>
      </c>
      <c r="M88">
        <f>pogoda__2[[#This Row],[20.00]]-pogoda__2[[#This Row],[ile podlac]]+pogoda__2[[#This Row],[ile uzupelnic?]]</f>
        <v>4290</v>
      </c>
      <c r="N88" s="2">
        <v>42176</v>
      </c>
    </row>
    <row r="89" spans="4:14" x14ac:dyDescent="0.25">
      <c r="D89">
        <v>12</v>
      </c>
      <c r="E89">
        <v>3</v>
      </c>
      <c r="F89">
        <f>700* pogoda__2[[#This Row],[opady]]</f>
        <v>2100</v>
      </c>
      <c r="G89">
        <f>IF(pogoda__2[[#This Row],[opady]]=0,ROUNDUP(0.03% * pogoda__2[[#This Row],[temperatura_srednia]]^1.5 * M88,0),0)</f>
        <v>0</v>
      </c>
      <c r="H89">
        <f>IF(M88+pogoda__2[[#This Row],[dolac z opadow]]-pogoda__2[[#This Row],[ubytek]] &gt; 25000, 25000,M88+pogoda__2[[#This Row],[dolac z opadow]]-pogoda__2[[#This Row],[ubytek]])</f>
        <v>6390</v>
      </c>
      <c r="I89">
        <f>IF(pogoda__2[[#This Row],[temperatura_srednia]]&gt;15,IF(pogoda__2[[#This Row],[opady]]&lt;0.61,1,0),0)</f>
        <v>0</v>
      </c>
      <c r="J89">
        <f>IF(pogoda__2[[#This Row],[czy podlacz]]=1,IF(pogoda__2[[#This Row],[temperatura_srednia]]&lt;30,12000,24000),0)</f>
        <v>0</v>
      </c>
      <c r="K89">
        <f>IF(pogoda__2[[#This Row],[20.00]]-pogoda__2[[#This Row],[ile podlac]]&lt;0,1,0)</f>
        <v>0</v>
      </c>
      <c r="L89">
        <f>IF(pogoda__2[[#This Row],[czy uzupelnic?]]=1,25000-pogoda__2[[#This Row],[20.00]],0)</f>
        <v>0</v>
      </c>
      <c r="M89">
        <f>pogoda__2[[#This Row],[20.00]]-pogoda__2[[#This Row],[ile podlac]]+pogoda__2[[#This Row],[ile uzupelnic?]]</f>
        <v>6390</v>
      </c>
      <c r="N89" s="2">
        <v>42177</v>
      </c>
    </row>
    <row r="90" spans="4:14" x14ac:dyDescent="0.25">
      <c r="D90">
        <v>13</v>
      </c>
      <c r="E90">
        <v>3</v>
      </c>
      <c r="F90">
        <f>700* pogoda__2[[#This Row],[opady]]</f>
        <v>2100</v>
      </c>
      <c r="G90">
        <f>IF(pogoda__2[[#This Row],[opady]]=0,ROUNDUP(0.03% * pogoda__2[[#This Row],[temperatura_srednia]]^1.5 * M89,0),0)</f>
        <v>0</v>
      </c>
      <c r="H90">
        <f>IF(M89+pogoda__2[[#This Row],[dolac z opadow]]-pogoda__2[[#This Row],[ubytek]] &gt; 25000, 25000,M89+pogoda__2[[#This Row],[dolac z opadow]]-pogoda__2[[#This Row],[ubytek]])</f>
        <v>8490</v>
      </c>
      <c r="I90">
        <f>IF(pogoda__2[[#This Row],[temperatura_srednia]]&gt;15,IF(pogoda__2[[#This Row],[opady]]&lt;0.61,1,0),0)</f>
        <v>0</v>
      </c>
      <c r="J90">
        <f>IF(pogoda__2[[#This Row],[czy podlacz]]=1,IF(pogoda__2[[#This Row],[temperatura_srednia]]&lt;30,12000,24000),0)</f>
        <v>0</v>
      </c>
      <c r="K90">
        <f>IF(pogoda__2[[#This Row],[20.00]]-pogoda__2[[#This Row],[ile podlac]]&lt;0,1,0)</f>
        <v>0</v>
      </c>
      <c r="L90">
        <f>IF(pogoda__2[[#This Row],[czy uzupelnic?]]=1,25000-pogoda__2[[#This Row],[20.00]],0)</f>
        <v>0</v>
      </c>
      <c r="M90">
        <f>pogoda__2[[#This Row],[20.00]]-pogoda__2[[#This Row],[ile podlac]]+pogoda__2[[#This Row],[ile uzupelnic?]]</f>
        <v>8490</v>
      </c>
      <c r="N90" s="2">
        <v>42178</v>
      </c>
    </row>
    <row r="91" spans="4:14" x14ac:dyDescent="0.25">
      <c r="D91">
        <v>12</v>
      </c>
      <c r="E91">
        <v>0</v>
      </c>
      <c r="F91">
        <f>700* pogoda__2[[#This Row],[opady]]</f>
        <v>0</v>
      </c>
      <c r="G91">
        <f>IF(pogoda__2[[#This Row],[opady]]=0,ROUNDUP(0.03% * pogoda__2[[#This Row],[temperatura_srednia]]^1.5 * M90,0),0)</f>
        <v>106</v>
      </c>
      <c r="H91">
        <f>IF(M90+pogoda__2[[#This Row],[dolac z opadow]]-pogoda__2[[#This Row],[ubytek]] &gt; 25000, 25000,M90+pogoda__2[[#This Row],[dolac z opadow]]-pogoda__2[[#This Row],[ubytek]])</f>
        <v>8384</v>
      </c>
      <c r="I91">
        <f>IF(pogoda__2[[#This Row],[temperatura_srednia]]&gt;15,IF(pogoda__2[[#This Row],[opady]]&lt;0.61,1,0),0)</f>
        <v>0</v>
      </c>
      <c r="J91">
        <f>IF(pogoda__2[[#This Row],[czy podlacz]]=1,IF(pogoda__2[[#This Row],[temperatura_srednia]]&lt;30,12000,24000),0)</f>
        <v>0</v>
      </c>
      <c r="K91">
        <f>IF(pogoda__2[[#This Row],[20.00]]-pogoda__2[[#This Row],[ile podlac]]&lt;0,1,0)</f>
        <v>0</v>
      </c>
      <c r="L91">
        <f>IF(pogoda__2[[#This Row],[czy uzupelnic?]]=1,25000-pogoda__2[[#This Row],[20.00]],0)</f>
        <v>0</v>
      </c>
      <c r="M91">
        <f>pogoda__2[[#This Row],[20.00]]-pogoda__2[[#This Row],[ile podlac]]+pogoda__2[[#This Row],[ile uzupelnic?]]</f>
        <v>8384</v>
      </c>
      <c r="N91" s="2">
        <v>42179</v>
      </c>
    </row>
    <row r="92" spans="4:14" x14ac:dyDescent="0.25">
      <c r="D92">
        <v>16</v>
      </c>
      <c r="E92">
        <v>0</v>
      </c>
      <c r="F92">
        <f>700* pogoda__2[[#This Row],[opady]]</f>
        <v>0</v>
      </c>
      <c r="G92">
        <f>IF(pogoda__2[[#This Row],[opady]]=0,ROUNDUP(0.03% * pogoda__2[[#This Row],[temperatura_srednia]]^1.5 * M91,0),0)</f>
        <v>161</v>
      </c>
      <c r="H92">
        <f>IF(M91+pogoda__2[[#This Row],[dolac z opadow]]-pogoda__2[[#This Row],[ubytek]] &gt; 25000, 25000,M91+pogoda__2[[#This Row],[dolac z opadow]]-pogoda__2[[#This Row],[ubytek]])</f>
        <v>8223</v>
      </c>
      <c r="I92">
        <f>IF(pogoda__2[[#This Row],[temperatura_srednia]]&gt;15,IF(pogoda__2[[#This Row],[opady]]&lt;0.61,1,0),0)</f>
        <v>1</v>
      </c>
      <c r="J92">
        <f>IF(pogoda__2[[#This Row],[czy podlacz]]=1,IF(pogoda__2[[#This Row],[temperatura_srednia]]&lt;30,12000,24000),0)</f>
        <v>12000</v>
      </c>
      <c r="K92">
        <f>IF(pogoda__2[[#This Row],[20.00]]-pogoda__2[[#This Row],[ile podlac]]&lt;0,1,0)</f>
        <v>1</v>
      </c>
      <c r="L92">
        <f>IF(pogoda__2[[#This Row],[czy uzupelnic?]]=1,25000-pogoda__2[[#This Row],[20.00]],0)</f>
        <v>16777</v>
      </c>
      <c r="M92">
        <f>pogoda__2[[#This Row],[20.00]]-pogoda__2[[#This Row],[ile podlac]]+pogoda__2[[#This Row],[ile uzupelnic?]]</f>
        <v>13000</v>
      </c>
      <c r="N92" s="2">
        <v>42180</v>
      </c>
    </row>
    <row r="93" spans="4:14" x14ac:dyDescent="0.25">
      <c r="D93">
        <v>16</v>
      </c>
      <c r="E93">
        <v>7</v>
      </c>
      <c r="F93">
        <f>700* pogoda__2[[#This Row],[opady]]</f>
        <v>4900</v>
      </c>
      <c r="G93">
        <f>IF(pogoda__2[[#This Row],[opady]]=0,ROUNDUP(0.03% * pogoda__2[[#This Row],[temperatura_srednia]]^1.5 * M92,0),0)</f>
        <v>0</v>
      </c>
      <c r="H93">
        <f>IF(M92+pogoda__2[[#This Row],[dolac z opadow]]-pogoda__2[[#This Row],[ubytek]] &gt; 25000, 25000,M92+pogoda__2[[#This Row],[dolac z opadow]]-pogoda__2[[#This Row],[ubytek]])</f>
        <v>17900</v>
      </c>
      <c r="I93">
        <f>IF(pogoda__2[[#This Row],[temperatura_srednia]]&gt;15,IF(pogoda__2[[#This Row],[opady]]&lt;0.61,1,0),0)</f>
        <v>0</v>
      </c>
      <c r="J93">
        <f>IF(pogoda__2[[#This Row],[czy podlacz]]=1,IF(pogoda__2[[#This Row],[temperatura_srednia]]&lt;30,12000,24000),0)</f>
        <v>0</v>
      </c>
      <c r="K93">
        <f>IF(pogoda__2[[#This Row],[20.00]]-pogoda__2[[#This Row],[ile podlac]]&lt;0,1,0)</f>
        <v>0</v>
      </c>
      <c r="L93">
        <f>IF(pogoda__2[[#This Row],[czy uzupelnic?]]=1,25000-pogoda__2[[#This Row],[20.00]],0)</f>
        <v>0</v>
      </c>
      <c r="M93">
        <f>pogoda__2[[#This Row],[20.00]]-pogoda__2[[#This Row],[ile podlac]]+pogoda__2[[#This Row],[ile uzupelnic?]]</f>
        <v>17900</v>
      </c>
      <c r="N93" s="2">
        <v>42181</v>
      </c>
    </row>
    <row r="94" spans="4:14" x14ac:dyDescent="0.25">
      <c r="D94">
        <v>18</v>
      </c>
      <c r="E94">
        <v>6</v>
      </c>
      <c r="F94">
        <f>700* pogoda__2[[#This Row],[opady]]</f>
        <v>4200</v>
      </c>
      <c r="G94">
        <f>IF(pogoda__2[[#This Row],[opady]]=0,ROUNDUP(0.03% * pogoda__2[[#This Row],[temperatura_srednia]]^1.5 * M93,0),0)</f>
        <v>0</v>
      </c>
      <c r="H94">
        <f>IF(M93+pogoda__2[[#This Row],[dolac z opadow]]-pogoda__2[[#This Row],[ubytek]] &gt; 25000, 25000,M93+pogoda__2[[#This Row],[dolac z opadow]]-pogoda__2[[#This Row],[ubytek]])</f>
        <v>22100</v>
      </c>
      <c r="I94">
        <f>IF(pogoda__2[[#This Row],[temperatura_srednia]]&gt;15,IF(pogoda__2[[#This Row],[opady]]&lt;0.61,1,0),0)</f>
        <v>0</v>
      </c>
      <c r="J94">
        <f>IF(pogoda__2[[#This Row],[czy podlacz]]=1,IF(pogoda__2[[#This Row],[temperatura_srednia]]&lt;30,12000,24000),0)</f>
        <v>0</v>
      </c>
      <c r="K94">
        <f>IF(pogoda__2[[#This Row],[20.00]]-pogoda__2[[#This Row],[ile podlac]]&lt;0,1,0)</f>
        <v>0</v>
      </c>
      <c r="L94">
        <f>IF(pogoda__2[[#This Row],[czy uzupelnic?]]=1,25000-pogoda__2[[#This Row],[20.00]],0)</f>
        <v>0</v>
      </c>
      <c r="M94">
        <f>pogoda__2[[#This Row],[20.00]]-pogoda__2[[#This Row],[ile podlac]]+pogoda__2[[#This Row],[ile uzupelnic?]]</f>
        <v>22100</v>
      </c>
      <c r="N94" s="2">
        <v>42182</v>
      </c>
    </row>
    <row r="95" spans="4:14" x14ac:dyDescent="0.25">
      <c r="D95">
        <v>16</v>
      </c>
      <c r="E95">
        <v>0</v>
      </c>
      <c r="F95">
        <f>700* pogoda__2[[#This Row],[opady]]</f>
        <v>0</v>
      </c>
      <c r="G95">
        <f>IF(pogoda__2[[#This Row],[opady]]=0,ROUNDUP(0.03% * pogoda__2[[#This Row],[temperatura_srednia]]^1.5 * M94,0),0)</f>
        <v>425</v>
      </c>
      <c r="H95">
        <f>IF(M94+pogoda__2[[#This Row],[dolac z opadow]]-pogoda__2[[#This Row],[ubytek]] &gt; 25000, 25000,M94+pogoda__2[[#This Row],[dolac z opadow]]-pogoda__2[[#This Row],[ubytek]])</f>
        <v>21675</v>
      </c>
      <c r="I95">
        <f>IF(pogoda__2[[#This Row],[temperatura_srednia]]&gt;15,IF(pogoda__2[[#This Row],[opady]]&lt;0.61,1,0),0)</f>
        <v>1</v>
      </c>
      <c r="J95">
        <f>IF(pogoda__2[[#This Row],[czy podlacz]]=1,IF(pogoda__2[[#This Row],[temperatura_srednia]]&lt;30,12000,24000),0)</f>
        <v>12000</v>
      </c>
      <c r="K95">
        <f>IF(pogoda__2[[#This Row],[20.00]]-pogoda__2[[#This Row],[ile podlac]]&lt;0,1,0)</f>
        <v>0</v>
      </c>
      <c r="L95">
        <f>IF(pogoda__2[[#This Row],[czy uzupelnic?]]=1,25000-pogoda__2[[#This Row],[20.00]],0)</f>
        <v>0</v>
      </c>
      <c r="M95">
        <f>pogoda__2[[#This Row],[20.00]]-pogoda__2[[#This Row],[ile podlac]]+pogoda__2[[#This Row],[ile uzupelnic?]]</f>
        <v>9675</v>
      </c>
      <c r="N95" s="2">
        <v>42183</v>
      </c>
    </row>
    <row r="96" spans="4:14" x14ac:dyDescent="0.25">
      <c r="D96">
        <v>16</v>
      </c>
      <c r="E96">
        <v>0</v>
      </c>
      <c r="F96">
        <f>700* pogoda__2[[#This Row],[opady]]</f>
        <v>0</v>
      </c>
      <c r="G96">
        <f>IF(pogoda__2[[#This Row],[opady]]=0,ROUNDUP(0.03% * pogoda__2[[#This Row],[temperatura_srednia]]^1.5 * M95,0),0)</f>
        <v>186</v>
      </c>
      <c r="H96">
        <f>IF(M95+pogoda__2[[#This Row],[dolac z opadow]]-pogoda__2[[#This Row],[ubytek]] &gt; 25000, 25000,M95+pogoda__2[[#This Row],[dolac z opadow]]-pogoda__2[[#This Row],[ubytek]])</f>
        <v>9489</v>
      </c>
      <c r="I96">
        <f>IF(pogoda__2[[#This Row],[temperatura_srednia]]&gt;15,IF(pogoda__2[[#This Row],[opady]]&lt;0.61,1,0),0)</f>
        <v>1</v>
      </c>
      <c r="J96">
        <f>IF(pogoda__2[[#This Row],[czy podlacz]]=1,IF(pogoda__2[[#This Row],[temperatura_srednia]]&lt;30,12000,24000),0)</f>
        <v>12000</v>
      </c>
      <c r="K96">
        <f>IF(pogoda__2[[#This Row],[20.00]]-pogoda__2[[#This Row],[ile podlac]]&lt;0,1,0)</f>
        <v>1</v>
      </c>
      <c r="L96">
        <f>IF(pogoda__2[[#This Row],[czy uzupelnic?]]=1,25000-pogoda__2[[#This Row],[20.00]],0)</f>
        <v>15511</v>
      </c>
      <c r="M96">
        <f>pogoda__2[[#This Row],[20.00]]-pogoda__2[[#This Row],[ile podlac]]+pogoda__2[[#This Row],[ile uzupelnic?]]</f>
        <v>13000</v>
      </c>
      <c r="N96" s="2">
        <v>42184</v>
      </c>
    </row>
    <row r="97" spans="4:14" x14ac:dyDescent="0.25">
      <c r="D97">
        <v>19</v>
      </c>
      <c r="E97">
        <v>0</v>
      </c>
      <c r="F97">
        <f>700* pogoda__2[[#This Row],[opady]]</f>
        <v>0</v>
      </c>
      <c r="G97">
        <f>IF(pogoda__2[[#This Row],[opady]]=0,ROUNDUP(0.03% * pogoda__2[[#This Row],[temperatura_srednia]]^1.5 * M96,0),0)</f>
        <v>323</v>
      </c>
      <c r="H97">
        <f>IF(M96+pogoda__2[[#This Row],[dolac z opadow]]-pogoda__2[[#This Row],[ubytek]] &gt; 25000, 25000,M96+pogoda__2[[#This Row],[dolac z opadow]]-pogoda__2[[#This Row],[ubytek]])</f>
        <v>12677</v>
      </c>
      <c r="I97">
        <f>IF(pogoda__2[[#This Row],[temperatura_srednia]]&gt;15,IF(pogoda__2[[#This Row],[opady]]&lt;0.61,1,0),0)</f>
        <v>1</v>
      </c>
      <c r="J97">
        <f>IF(pogoda__2[[#This Row],[czy podlacz]]=1,IF(pogoda__2[[#This Row],[temperatura_srednia]]&lt;30,12000,24000),0)</f>
        <v>12000</v>
      </c>
      <c r="K97">
        <f>IF(pogoda__2[[#This Row],[20.00]]-pogoda__2[[#This Row],[ile podlac]]&lt;0,1,0)</f>
        <v>0</v>
      </c>
      <c r="L97">
        <f>IF(pogoda__2[[#This Row],[czy uzupelnic?]]=1,25000-pogoda__2[[#This Row],[20.00]],0)</f>
        <v>0</v>
      </c>
      <c r="M97">
        <f>pogoda__2[[#This Row],[20.00]]-pogoda__2[[#This Row],[ile podlac]]+pogoda__2[[#This Row],[ile uzupelnic?]]</f>
        <v>677</v>
      </c>
      <c r="N97" s="2">
        <v>42185</v>
      </c>
    </row>
    <row r="98" spans="4:14" x14ac:dyDescent="0.25">
      <c r="D98">
        <v>18</v>
      </c>
      <c r="E98">
        <v>0</v>
      </c>
      <c r="F98">
        <f>700* pogoda__2[[#This Row],[opady]]</f>
        <v>0</v>
      </c>
      <c r="G98">
        <f>IF(pogoda__2[[#This Row],[opady]]=0,ROUNDUP(0.03% * pogoda__2[[#This Row],[temperatura_srednia]]^1.5 * M97,0),0)</f>
        <v>16</v>
      </c>
      <c r="H98">
        <f>IF(M97+pogoda__2[[#This Row],[dolac z opadow]]-pogoda__2[[#This Row],[ubytek]] &gt; 25000, 25000,M97+pogoda__2[[#This Row],[dolac z opadow]]-pogoda__2[[#This Row],[ubytek]])</f>
        <v>661</v>
      </c>
      <c r="I98">
        <f>IF(pogoda__2[[#This Row],[temperatura_srednia]]&gt;15,IF(pogoda__2[[#This Row],[opady]]&lt;0.61,1,0),0)</f>
        <v>1</v>
      </c>
      <c r="J98">
        <f>IF(pogoda__2[[#This Row],[czy podlacz]]=1,IF(pogoda__2[[#This Row],[temperatura_srednia]]&lt;30,12000,24000),0)</f>
        <v>12000</v>
      </c>
      <c r="K98">
        <f>IF(pogoda__2[[#This Row],[20.00]]-pogoda__2[[#This Row],[ile podlac]]&lt;0,1,0)</f>
        <v>1</v>
      </c>
      <c r="L98">
        <f>IF(pogoda__2[[#This Row],[czy uzupelnic?]]=1,25000-pogoda__2[[#This Row],[20.00]],0)</f>
        <v>24339</v>
      </c>
      <c r="M98">
        <f>pogoda__2[[#This Row],[20.00]]-pogoda__2[[#This Row],[ile podlac]]+pogoda__2[[#This Row],[ile uzupelnic?]]</f>
        <v>13000</v>
      </c>
      <c r="N98" s="2">
        <v>42186</v>
      </c>
    </row>
    <row r="99" spans="4:14" x14ac:dyDescent="0.25">
      <c r="D99">
        <v>20</v>
      </c>
      <c r="E99">
        <v>0</v>
      </c>
      <c r="F99">
        <f>700* pogoda__2[[#This Row],[opady]]</f>
        <v>0</v>
      </c>
      <c r="G99">
        <f>IF(pogoda__2[[#This Row],[opady]]=0,ROUNDUP(0.03% * pogoda__2[[#This Row],[temperatura_srednia]]^1.5 * M98,0),0)</f>
        <v>349</v>
      </c>
      <c r="H99">
        <f>IF(M98+pogoda__2[[#This Row],[dolac z opadow]]-pogoda__2[[#This Row],[ubytek]] &gt; 25000, 25000,M98+pogoda__2[[#This Row],[dolac z opadow]]-pogoda__2[[#This Row],[ubytek]])</f>
        <v>12651</v>
      </c>
      <c r="I99">
        <f>IF(pogoda__2[[#This Row],[temperatura_srednia]]&gt;15,IF(pogoda__2[[#This Row],[opady]]&lt;0.61,1,0),0)</f>
        <v>1</v>
      </c>
      <c r="J99">
        <f>IF(pogoda__2[[#This Row],[czy podlacz]]=1,IF(pogoda__2[[#This Row],[temperatura_srednia]]&lt;30,12000,24000),0)</f>
        <v>12000</v>
      </c>
      <c r="K99">
        <f>IF(pogoda__2[[#This Row],[20.00]]-pogoda__2[[#This Row],[ile podlac]]&lt;0,1,0)</f>
        <v>0</v>
      </c>
      <c r="L99">
        <f>IF(pogoda__2[[#This Row],[czy uzupelnic?]]=1,25000-pogoda__2[[#This Row],[20.00]],0)</f>
        <v>0</v>
      </c>
      <c r="M99">
        <f>pogoda__2[[#This Row],[20.00]]-pogoda__2[[#This Row],[ile podlac]]+pogoda__2[[#This Row],[ile uzupelnic?]]</f>
        <v>651</v>
      </c>
      <c r="N99" s="2">
        <v>42187</v>
      </c>
    </row>
    <row r="100" spans="4:14" x14ac:dyDescent="0.25">
      <c r="D100">
        <v>22</v>
      </c>
      <c r="E100">
        <v>0</v>
      </c>
      <c r="F100">
        <f>700* pogoda__2[[#This Row],[opady]]</f>
        <v>0</v>
      </c>
      <c r="G100">
        <f>IF(pogoda__2[[#This Row],[opady]]=0,ROUNDUP(0.03% * pogoda__2[[#This Row],[temperatura_srednia]]^1.5 * M99,0),0)</f>
        <v>21</v>
      </c>
      <c r="H100">
        <f>IF(M99+pogoda__2[[#This Row],[dolac z opadow]]-pogoda__2[[#This Row],[ubytek]] &gt; 25000, 25000,M99+pogoda__2[[#This Row],[dolac z opadow]]-pogoda__2[[#This Row],[ubytek]])</f>
        <v>630</v>
      </c>
      <c r="I100">
        <f>IF(pogoda__2[[#This Row],[temperatura_srednia]]&gt;15,IF(pogoda__2[[#This Row],[opady]]&lt;0.61,1,0),0)</f>
        <v>1</v>
      </c>
      <c r="J100">
        <f>IF(pogoda__2[[#This Row],[czy podlacz]]=1,IF(pogoda__2[[#This Row],[temperatura_srednia]]&lt;30,12000,24000),0)</f>
        <v>12000</v>
      </c>
      <c r="K100">
        <f>IF(pogoda__2[[#This Row],[20.00]]-pogoda__2[[#This Row],[ile podlac]]&lt;0,1,0)</f>
        <v>1</v>
      </c>
      <c r="L100">
        <f>IF(pogoda__2[[#This Row],[czy uzupelnic?]]=1,25000-pogoda__2[[#This Row],[20.00]],0)</f>
        <v>24370</v>
      </c>
      <c r="M100">
        <f>pogoda__2[[#This Row],[20.00]]-pogoda__2[[#This Row],[ile podlac]]+pogoda__2[[#This Row],[ile uzupelnic?]]</f>
        <v>13000</v>
      </c>
      <c r="N100" s="2">
        <v>42188</v>
      </c>
    </row>
    <row r="101" spans="4:14" x14ac:dyDescent="0.25">
      <c r="D101">
        <v>25</v>
      </c>
      <c r="E101">
        <v>0</v>
      </c>
      <c r="F101">
        <f>700* pogoda__2[[#This Row],[opady]]</f>
        <v>0</v>
      </c>
      <c r="G101">
        <f>IF(pogoda__2[[#This Row],[opady]]=0,ROUNDUP(0.03% * pogoda__2[[#This Row],[temperatura_srednia]]^1.5 * M100,0),0)</f>
        <v>488</v>
      </c>
      <c r="H101">
        <f>IF(M100+pogoda__2[[#This Row],[dolac z opadow]]-pogoda__2[[#This Row],[ubytek]] &gt; 25000, 25000,M100+pogoda__2[[#This Row],[dolac z opadow]]-pogoda__2[[#This Row],[ubytek]])</f>
        <v>12512</v>
      </c>
      <c r="I101">
        <f>IF(pogoda__2[[#This Row],[temperatura_srednia]]&gt;15,IF(pogoda__2[[#This Row],[opady]]&lt;0.61,1,0),0)</f>
        <v>1</v>
      </c>
      <c r="J101">
        <f>IF(pogoda__2[[#This Row],[czy podlacz]]=1,IF(pogoda__2[[#This Row],[temperatura_srednia]]&lt;30,12000,24000),0)</f>
        <v>12000</v>
      </c>
      <c r="K101">
        <f>IF(pogoda__2[[#This Row],[20.00]]-pogoda__2[[#This Row],[ile podlac]]&lt;0,1,0)</f>
        <v>0</v>
      </c>
      <c r="L101">
        <f>IF(pogoda__2[[#This Row],[czy uzupelnic?]]=1,25000-pogoda__2[[#This Row],[20.00]],0)</f>
        <v>0</v>
      </c>
      <c r="M101">
        <f>pogoda__2[[#This Row],[20.00]]-pogoda__2[[#This Row],[ile podlac]]+pogoda__2[[#This Row],[ile uzupelnic?]]</f>
        <v>512</v>
      </c>
      <c r="N101" s="2">
        <v>42189</v>
      </c>
    </row>
    <row r="102" spans="4:14" x14ac:dyDescent="0.25">
      <c r="D102">
        <v>26</v>
      </c>
      <c r="E102">
        <v>0</v>
      </c>
      <c r="F102">
        <f>700* pogoda__2[[#This Row],[opady]]</f>
        <v>0</v>
      </c>
      <c r="G102">
        <f>IF(pogoda__2[[#This Row],[opady]]=0,ROUNDUP(0.03% * pogoda__2[[#This Row],[temperatura_srednia]]^1.5 * M101,0),0)</f>
        <v>21</v>
      </c>
      <c r="H102">
        <f>IF(M101+pogoda__2[[#This Row],[dolac z opadow]]-pogoda__2[[#This Row],[ubytek]] &gt; 25000, 25000,M101+pogoda__2[[#This Row],[dolac z opadow]]-pogoda__2[[#This Row],[ubytek]])</f>
        <v>491</v>
      </c>
      <c r="I102">
        <f>IF(pogoda__2[[#This Row],[temperatura_srednia]]&gt;15,IF(pogoda__2[[#This Row],[opady]]&lt;0.61,1,0),0)</f>
        <v>1</v>
      </c>
      <c r="J102">
        <f>IF(pogoda__2[[#This Row],[czy podlacz]]=1,IF(pogoda__2[[#This Row],[temperatura_srednia]]&lt;30,12000,24000),0)</f>
        <v>12000</v>
      </c>
      <c r="K102">
        <f>IF(pogoda__2[[#This Row],[20.00]]-pogoda__2[[#This Row],[ile podlac]]&lt;0,1,0)</f>
        <v>1</v>
      </c>
      <c r="L102">
        <f>IF(pogoda__2[[#This Row],[czy uzupelnic?]]=1,25000-pogoda__2[[#This Row],[20.00]],0)</f>
        <v>24509</v>
      </c>
      <c r="M102">
        <f>pogoda__2[[#This Row],[20.00]]-pogoda__2[[#This Row],[ile podlac]]+pogoda__2[[#This Row],[ile uzupelnic?]]</f>
        <v>13000</v>
      </c>
      <c r="N102" s="2">
        <v>42190</v>
      </c>
    </row>
    <row r="103" spans="4:14" x14ac:dyDescent="0.25">
      <c r="D103">
        <v>22</v>
      </c>
      <c r="E103">
        <v>0</v>
      </c>
      <c r="F103">
        <f>700* pogoda__2[[#This Row],[opady]]</f>
        <v>0</v>
      </c>
      <c r="G103">
        <f>IF(pogoda__2[[#This Row],[opady]]=0,ROUNDUP(0.03% * pogoda__2[[#This Row],[temperatura_srednia]]^1.5 * M102,0),0)</f>
        <v>403</v>
      </c>
      <c r="H103">
        <f>IF(M102+pogoda__2[[#This Row],[dolac z opadow]]-pogoda__2[[#This Row],[ubytek]] &gt; 25000, 25000,M102+pogoda__2[[#This Row],[dolac z opadow]]-pogoda__2[[#This Row],[ubytek]])</f>
        <v>12597</v>
      </c>
      <c r="I103">
        <f>IF(pogoda__2[[#This Row],[temperatura_srednia]]&gt;15,IF(pogoda__2[[#This Row],[opady]]&lt;0.61,1,0),0)</f>
        <v>1</v>
      </c>
      <c r="J103">
        <f>IF(pogoda__2[[#This Row],[czy podlacz]]=1,IF(pogoda__2[[#This Row],[temperatura_srednia]]&lt;30,12000,24000),0)</f>
        <v>12000</v>
      </c>
      <c r="K103">
        <f>IF(pogoda__2[[#This Row],[20.00]]-pogoda__2[[#This Row],[ile podlac]]&lt;0,1,0)</f>
        <v>0</v>
      </c>
      <c r="L103">
        <f>IF(pogoda__2[[#This Row],[czy uzupelnic?]]=1,25000-pogoda__2[[#This Row],[20.00]],0)</f>
        <v>0</v>
      </c>
      <c r="M103">
        <f>pogoda__2[[#This Row],[20.00]]-pogoda__2[[#This Row],[ile podlac]]+pogoda__2[[#This Row],[ile uzupelnic?]]</f>
        <v>597</v>
      </c>
      <c r="N103" s="2">
        <v>42191</v>
      </c>
    </row>
    <row r="104" spans="4:14" x14ac:dyDescent="0.25">
      <c r="D104">
        <v>22</v>
      </c>
      <c r="E104">
        <v>18</v>
      </c>
      <c r="F104">
        <f>700* pogoda__2[[#This Row],[opady]]</f>
        <v>12600</v>
      </c>
      <c r="G104">
        <f>IF(pogoda__2[[#This Row],[opady]]=0,ROUNDUP(0.03% * pogoda__2[[#This Row],[temperatura_srednia]]^1.5 * M103,0),0)</f>
        <v>0</v>
      </c>
      <c r="H104">
        <f>IF(M103+pogoda__2[[#This Row],[dolac z opadow]]-pogoda__2[[#This Row],[ubytek]] &gt; 25000, 25000,M103+pogoda__2[[#This Row],[dolac z opadow]]-pogoda__2[[#This Row],[ubytek]])</f>
        <v>13197</v>
      </c>
      <c r="I104">
        <f>IF(pogoda__2[[#This Row],[temperatura_srednia]]&gt;15,IF(pogoda__2[[#This Row],[opady]]&lt;0.61,1,0),0)</f>
        <v>0</v>
      </c>
      <c r="J104">
        <f>IF(pogoda__2[[#This Row],[czy podlacz]]=1,IF(pogoda__2[[#This Row],[temperatura_srednia]]&lt;30,12000,24000),0)</f>
        <v>0</v>
      </c>
      <c r="K104">
        <f>IF(pogoda__2[[#This Row],[20.00]]-pogoda__2[[#This Row],[ile podlac]]&lt;0,1,0)</f>
        <v>0</v>
      </c>
      <c r="L104">
        <f>IF(pogoda__2[[#This Row],[czy uzupelnic?]]=1,25000-pogoda__2[[#This Row],[20.00]],0)</f>
        <v>0</v>
      </c>
      <c r="M104">
        <f>pogoda__2[[#This Row],[20.00]]-pogoda__2[[#This Row],[ile podlac]]+pogoda__2[[#This Row],[ile uzupelnic?]]</f>
        <v>13197</v>
      </c>
      <c r="N104" s="2">
        <v>42192</v>
      </c>
    </row>
    <row r="105" spans="4:14" x14ac:dyDescent="0.25">
      <c r="D105">
        <v>20</v>
      </c>
      <c r="E105">
        <v>3</v>
      </c>
      <c r="F105">
        <f>700* pogoda__2[[#This Row],[opady]]</f>
        <v>2100</v>
      </c>
      <c r="G105">
        <f>IF(pogoda__2[[#This Row],[opady]]=0,ROUNDUP(0.03% * pogoda__2[[#This Row],[temperatura_srednia]]^1.5 * M104,0),0)</f>
        <v>0</v>
      </c>
      <c r="H105">
        <f>IF(M104+pogoda__2[[#This Row],[dolac z opadow]]-pogoda__2[[#This Row],[ubytek]] &gt; 25000, 25000,M104+pogoda__2[[#This Row],[dolac z opadow]]-pogoda__2[[#This Row],[ubytek]])</f>
        <v>15297</v>
      </c>
      <c r="I105">
        <f>IF(pogoda__2[[#This Row],[temperatura_srednia]]&gt;15,IF(pogoda__2[[#This Row],[opady]]&lt;0.61,1,0),0)</f>
        <v>0</v>
      </c>
      <c r="J105">
        <f>IF(pogoda__2[[#This Row],[czy podlacz]]=1,IF(pogoda__2[[#This Row],[temperatura_srednia]]&lt;30,12000,24000),0)</f>
        <v>0</v>
      </c>
      <c r="K105">
        <f>IF(pogoda__2[[#This Row],[20.00]]-pogoda__2[[#This Row],[ile podlac]]&lt;0,1,0)</f>
        <v>0</v>
      </c>
      <c r="L105">
        <f>IF(pogoda__2[[#This Row],[czy uzupelnic?]]=1,25000-pogoda__2[[#This Row],[20.00]],0)</f>
        <v>0</v>
      </c>
      <c r="M105">
        <f>pogoda__2[[#This Row],[20.00]]-pogoda__2[[#This Row],[ile podlac]]+pogoda__2[[#This Row],[ile uzupelnic?]]</f>
        <v>15297</v>
      </c>
      <c r="N105" s="2">
        <v>42193</v>
      </c>
    </row>
    <row r="106" spans="4:14" x14ac:dyDescent="0.25">
      <c r="D106">
        <v>16</v>
      </c>
      <c r="E106">
        <v>0.2</v>
      </c>
      <c r="F106">
        <f>700* pogoda__2[[#This Row],[opady]]</f>
        <v>140</v>
      </c>
      <c r="G106">
        <f>IF(pogoda__2[[#This Row],[opady]]=0,ROUNDUP(0.03% * pogoda__2[[#This Row],[temperatura_srednia]]^1.5 * M105,0),0)</f>
        <v>0</v>
      </c>
      <c r="H106">
        <f>IF(M105+pogoda__2[[#This Row],[dolac z opadow]]-pogoda__2[[#This Row],[ubytek]] &gt; 25000, 25000,M105+pogoda__2[[#This Row],[dolac z opadow]]-pogoda__2[[#This Row],[ubytek]])</f>
        <v>15437</v>
      </c>
      <c r="I106">
        <f>IF(pogoda__2[[#This Row],[temperatura_srednia]]&gt;15,IF(pogoda__2[[#This Row],[opady]]&lt;0.61,1,0),0)</f>
        <v>1</v>
      </c>
      <c r="J106">
        <f>IF(pogoda__2[[#This Row],[czy podlacz]]=1,IF(pogoda__2[[#This Row],[temperatura_srednia]]&lt;30,12000,24000),0)</f>
        <v>12000</v>
      </c>
      <c r="K106">
        <f>IF(pogoda__2[[#This Row],[20.00]]-pogoda__2[[#This Row],[ile podlac]]&lt;0,1,0)</f>
        <v>0</v>
      </c>
      <c r="L106">
        <f>IF(pogoda__2[[#This Row],[czy uzupelnic?]]=1,25000-pogoda__2[[#This Row],[20.00]],0)</f>
        <v>0</v>
      </c>
      <c r="M106">
        <f>pogoda__2[[#This Row],[20.00]]-pogoda__2[[#This Row],[ile podlac]]+pogoda__2[[#This Row],[ile uzupelnic?]]</f>
        <v>3437</v>
      </c>
      <c r="N106" s="2">
        <v>42194</v>
      </c>
    </row>
    <row r="107" spans="4:14" x14ac:dyDescent="0.25">
      <c r="D107">
        <v>13</v>
      </c>
      <c r="E107">
        <v>12.2</v>
      </c>
      <c r="F107">
        <f>700* pogoda__2[[#This Row],[opady]]</f>
        <v>8540</v>
      </c>
      <c r="G107">
        <f>IF(pogoda__2[[#This Row],[opady]]=0,ROUNDUP(0.03% * pogoda__2[[#This Row],[temperatura_srednia]]^1.5 * M106,0),0)</f>
        <v>0</v>
      </c>
      <c r="H107">
        <f>IF(M106+pogoda__2[[#This Row],[dolac z opadow]]-pogoda__2[[#This Row],[ubytek]] &gt; 25000, 25000,M106+pogoda__2[[#This Row],[dolac z opadow]]-pogoda__2[[#This Row],[ubytek]])</f>
        <v>11977</v>
      </c>
      <c r="I107">
        <f>IF(pogoda__2[[#This Row],[temperatura_srednia]]&gt;15,IF(pogoda__2[[#This Row],[opady]]&lt;0.61,1,0),0)</f>
        <v>0</v>
      </c>
      <c r="J107">
        <f>IF(pogoda__2[[#This Row],[czy podlacz]]=1,IF(pogoda__2[[#This Row],[temperatura_srednia]]&lt;30,12000,24000),0)</f>
        <v>0</v>
      </c>
      <c r="K107">
        <f>IF(pogoda__2[[#This Row],[20.00]]-pogoda__2[[#This Row],[ile podlac]]&lt;0,1,0)</f>
        <v>0</v>
      </c>
      <c r="L107">
        <f>IF(pogoda__2[[#This Row],[czy uzupelnic?]]=1,25000-pogoda__2[[#This Row],[20.00]],0)</f>
        <v>0</v>
      </c>
      <c r="M107">
        <f>pogoda__2[[#This Row],[20.00]]-pogoda__2[[#This Row],[ile podlac]]+pogoda__2[[#This Row],[ile uzupelnic?]]</f>
        <v>11977</v>
      </c>
      <c r="N107" s="2">
        <v>42195</v>
      </c>
    </row>
    <row r="108" spans="4:14" x14ac:dyDescent="0.25">
      <c r="D108">
        <v>16</v>
      </c>
      <c r="E108">
        <v>0</v>
      </c>
      <c r="F108">
        <f>700* pogoda__2[[#This Row],[opady]]</f>
        <v>0</v>
      </c>
      <c r="G108">
        <f>IF(pogoda__2[[#This Row],[opady]]=0,ROUNDUP(0.03% * pogoda__2[[#This Row],[temperatura_srednia]]^1.5 * M107,0),0)</f>
        <v>230</v>
      </c>
      <c r="H108">
        <f>IF(M107+pogoda__2[[#This Row],[dolac z opadow]]-pogoda__2[[#This Row],[ubytek]] &gt; 25000, 25000,M107+pogoda__2[[#This Row],[dolac z opadow]]-pogoda__2[[#This Row],[ubytek]])</f>
        <v>11747</v>
      </c>
      <c r="I108">
        <f>IF(pogoda__2[[#This Row],[temperatura_srednia]]&gt;15,IF(pogoda__2[[#This Row],[opady]]&lt;0.61,1,0),0)</f>
        <v>1</v>
      </c>
      <c r="J108">
        <f>IF(pogoda__2[[#This Row],[czy podlacz]]=1,IF(pogoda__2[[#This Row],[temperatura_srednia]]&lt;30,12000,24000),0)</f>
        <v>12000</v>
      </c>
      <c r="K108">
        <f>IF(pogoda__2[[#This Row],[20.00]]-pogoda__2[[#This Row],[ile podlac]]&lt;0,1,0)</f>
        <v>1</v>
      </c>
      <c r="L108">
        <f>IF(pogoda__2[[#This Row],[czy uzupelnic?]]=1,25000-pogoda__2[[#This Row],[20.00]],0)</f>
        <v>13253</v>
      </c>
      <c r="M108">
        <f>pogoda__2[[#This Row],[20.00]]-pogoda__2[[#This Row],[ile podlac]]+pogoda__2[[#This Row],[ile uzupelnic?]]</f>
        <v>13000</v>
      </c>
      <c r="N108" s="2">
        <v>42196</v>
      </c>
    </row>
    <row r="109" spans="4:14" x14ac:dyDescent="0.25">
      <c r="D109">
        <v>18</v>
      </c>
      <c r="E109">
        <v>2</v>
      </c>
      <c r="F109">
        <f>700* pogoda__2[[#This Row],[opady]]</f>
        <v>1400</v>
      </c>
      <c r="G109">
        <f>IF(pogoda__2[[#This Row],[opady]]=0,ROUNDUP(0.03% * pogoda__2[[#This Row],[temperatura_srednia]]^1.5 * M108,0),0)</f>
        <v>0</v>
      </c>
      <c r="H109">
        <f>IF(M108+pogoda__2[[#This Row],[dolac z opadow]]-pogoda__2[[#This Row],[ubytek]] &gt; 25000, 25000,M108+pogoda__2[[#This Row],[dolac z opadow]]-pogoda__2[[#This Row],[ubytek]])</f>
        <v>14400</v>
      </c>
      <c r="I109">
        <f>IF(pogoda__2[[#This Row],[temperatura_srednia]]&gt;15,IF(pogoda__2[[#This Row],[opady]]&lt;0.61,1,0),0)</f>
        <v>0</v>
      </c>
      <c r="J109">
        <f>IF(pogoda__2[[#This Row],[czy podlacz]]=1,IF(pogoda__2[[#This Row],[temperatura_srednia]]&lt;30,12000,24000),0)</f>
        <v>0</v>
      </c>
      <c r="K109">
        <f>IF(pogoda__2[[#This Row],[20.00]]-pogoda__2[[#This Row],[ile podlac]]&lt;0,1,0)</f>
        <v>0</v>
      </c>
      <c r="L109">
        <f>IF(pogoda__2[[#This Row],[czy uzupelnic?]]=1,25000-pogoda__2[[#This Row],[20.00]],0)</f>
        <v>0</v>
      </c>
      <c r="M109">
        <f>pogoda__2[[#This Row],[20.00]]-pogoda__2[[#This Row],[ile podlac]]+pogoda__2[[#This Row],[ile uzupelnic?]]</f>
        <v>14400</v>
      </c>
      <c r="N109" s="2">
        <v>42197</v>
      </c>
    </row>
    <row r="110" spans="4:14" x14ac:dyDescent="0.25">
      <c r="D110">
        <v>18</v>
      </c>
      <c r="E110">
        <v>12</v>
      </c>
      <c r="F110">
        <f>700* pogoda__2[[#This Row],[opady]]</f>
        <v>8400</v>
      </c>
      <c r="G110">
        <f>IF(pogoda__2[[#This Row],[opady]]=0,ROUNDUP(0.03% * pogoda__2[[#This Row],[temperatura_srednia]]^1.5 * M109,0),0)</f>
        <v>0</v>
      </c>
      <c r="H110">
        <f>IF(M109+pogoda__2[[#This Row],[dolac z opadow]]-pogoda__2[[#This Row],[ubytek]] &gt; 25000, 25000,M109+pogoda__2[[#This Row],[dolac z opadow]]-pogoda__2[[#This Row],[ubytek]])</f>
        <v>22800</v>
      </c>
      <c r="I110">
        <f>IF(pogoda__2[[#This Row],[temperatura_srednia]]&gt;15,IF(pogoda__2[[#This Row],[opady]]&lt;0.61,1,0),0)</f>
        <v>0</v>
      </c>
      <c r="J110">
        <f>IF(pogoda__2[[#This Row],[czy podlacz]]=1,IF(pogoda__2[[#This Row],[temperatura_srednia]]&lt;30,12000,24000),0)</f>
        <v>0</v>
      </c>
      <c r="K110">
        <f>IF(pogoda__2[[#This Row],[20.00]]-pogoda__2[[#This Row],[ile podlac]]&lt;0,1,0)</f>
        <v>0</v>
      </c>
      <c r="L110">
        <f>IF(pogoda__2[[#This Row],[czy uzupelnic?]]=1,25000-pogoda__2[[#This Row],[20.00]],0)</f>
        <v>0</v>
      </c>
      <c r="M110">
        <f>pogoda__2[[#This Row],[20.00]]-pogoda__2[[#This Row],[ile podlac]]+pogoda__2[[#This Row],[ile uzupelnic?]]</f>
        <v>22800</v>
      </c>
      <c r="N110" s="2">
        <v>42198</v>
      </c>
    </row>
    <row r="111" spans="4:14" x14ac:dyDescent="0.25">
      <c r="D111">
        <v>18</v>
      </c>
      <c r="E111">
        <v>0</v>
      </c>
      <c r="F111">
        <f>700* pogoda__2[[#This Row],[opady]]</f>
        <v>0</v>
      </c>
      <c r="G111">
        <f>IF(pogoda__2[[#This Row],[opady]]=0,ROUNDUP(0.03% * pogoda__2[[#This Row],[temperatura_srednia]]^1.5 * M110,0),0)</f>
        <v>523</v>
      </c>
      <c r="H111">
        <f>IF(M110+pogoda__2[[#This Row],[dolac z opadow]]-pogoda__2[[#This Row],[ubytek]] &gt; 25000, 25000,M110+pogoda__2[[#This Row],[dolac z opadow]]-pogoda__2[[#This Row],[ubytek]])</f>
        <v>22277</v>
      </c>
      <c r="I111">
        <f>IF(pogoda__2[[#This Row],[temperatura_srednia]]&gt;15,IF(pogoda__2[[#This Row],[opady]]&lt;0.61,1,0),0)</f>
        <v>1</v>
      </c>
      <c r="J111">
        <f>IF(pogoda__2[[#This Row],[czy podlacz]]=1,IF(pogoda__2[[#This Row],[temperatura_srednia]]&lt;30,12000,24000),0)</f>
        <v>12000</v>
      </c>
      <c r="K111">
        <f>IF(pogoda__2[[#This Row],[20.00]]-pogoda__2[[#This Row],[ile podlac]]&lt;0,1,0)</f>
        <v>0</v>
      </c>
      <c r="L111">
        <f>IF(pogoda__2[[#This Row],[czy uzupelnic?]]=1,25000-pogoda__2[[#This Row],[20.00]],0)</f>
        <v>0</v>
      </c>
      <c r="M111">
        <f>pogoda__2[[#This Row],[20.00]]-pogoda__2[[#This Row],[ile podlac]]+pogoda__2[[#This Row],[ile uzupelnic?]]</f>
        <v>10277</v>
      </c>
      <c r="N111" s="2">
        <v>42199</v>
      </c>
    </row>
    <row r="112" spans="4:14" x14ac:dyDescent="0.25">
      <c r="D112">
        <v>18</v>
      </c>
      <c r="E112">
        <v>0</v>
      </c>
      <c r="F112">
        <f>700* pogoda__2[[#This Row],[opady]]</f>
        <v>0</v>
      </c>
      <c r="G112">
        <f>IF(pogoda__2[[#This Row],[opady]]=0,ROUNDUP(0.03% * pogoda__2[[#This Row],[temperatura_srednia]]^1.5 * M111,0),0)</f>
        <v>236</v>
      </c>
      <c r="H112">
        <f>IF(M111+pogoda__2[[#This Row],[dolac z opadow]]-pogoda__2[[#This Row],[ubytek]] &gt; 25000, 25000,M111+pogoda__2[[#This Row],[dolac z opadow]]-pogoda__2[[#This Row],[ubytek]])</f>
        <v>10041</v>
      </c>
      <c r="I112">
        <f>IF(pogoda__2[[#This Row],[temperatura_srednia]]&gt;15,IF(pogoda__2[[#This Row],[opady]]&lt;0.61,1,0),0)</f>
        <v>1</v>
      </c>
      <c r="J112">
        <f>IF(pogoda__2[[#This Row],[czy podlacz]]=1,IF(pogoda__2[[#This Row],[temperatura_srednia]]&lt;30,12000,24000),0)</f>
        <v>12000</v>
      </c>
      <c r="K112">
        <f>IF(pogoda__2[[#This Row],[20.00]]-pogoda__2[[#This Row],[ile podlac]]&lt;0,1,0)</f>
        <v>1</v>
      </c>
      <c r="L112">
        <f>IF(pogoda__2[[#This Row],[czy uzupelnic?]]=1,25000-pogoda__2[[#This Row],[20.00]],0)</f>
        <v>14959</v>
      </c>
      <c r="M112">
        <f>pogoda__2[[#This Row],[20.00]]-pogoda__2[[#This Row],[ile podlac]]+pogoda__2[[#This Row],[ile uzupelnic?]]</f>
        <v>13000</v>
      </c>
      <c r="N112" s="2">
        <v>42200</v>
      </c>
    </row>
    <row r="113" spans="4:14" x14ac:dyDescent="0.25">
      <c r="D113">
        <v>16</v>
      </c>
      <c r="E113">
        <v>0</v>
      </c>
      <c r="F113">
        <f>700* pogoda__2[[#This Row],[opady]]</f>
        <v>0</v>
      </c>
      <c r="G113">
        <f>IF(pogoda__2[[#This Row],[opady]]=0,ROUNDUP(0.03% * pogoda__2[[#This Row],[temperatura_srednia]]^1.5 * M112,0),0)</f>
        <v>250</v>
      </c>
      <c r="H113">
        <f>IF(M112+pogoda__2[[#This Row],[dolac z opadow]]-pogoda__2[[#This Row],[ubytek]] &gt; 25000, 25000,M112+pogoda__2[[#This Row],[dolac z opadow]]-pogoda__2[[#This Row],[ubytek]])</f>
        <v>12750</v>
      </c>
      <c r="I113">
        <f>IF(pogoda__2[[#This Row],[temperatura_srednia]]&gt;15,IF(pogoda__2[[#This Row],[opady]]&lt;0.61,1,0),0)</f>
        <v>1</v>
      </c>
      <c r="J113">
        <f>IF(pogoda__2[[#This Row],[czy podlacz]]=1,IF(pogoda__2[[#This Row],[temperatura_srednia]]&lt;30,12000,24000),0)</f>
        <v>12000</v>
      </c>
      <c r="K113">
        <f>IF(pogoda__2[[#This Row],[20.00]]-pogoda__2[[#This Row],[ile podlac]]&lt;0,1,0)</f>
        <v>0</v>
      </c>
      <c r="L113">
        <f>IF(pogoda__2[[#This Row],[czy uzupelnic?]]=1,25000-pogoda__2[[#This Row],[20.00]],0)</f>
        <v>0</v>
      </c>
      <c r="M113">
        <f>pogoda__2[[#This Row],[20.00]]-pogoda__2[[#This Row],[ile podlac]]+pogoda__2[[#This Row],[ile uzupelnic?]]</f>
        <v>750</v>
      </c>
      <c r="N113" s="2">
        <v>42201</v>
      </c>
    </row>
    <row r="114" spans="4:14" x14ac:dyDescent="0.25">
      <c r="D114">
        <v>21</v>
      </c>
      <c r="E114">
        <v>0</v>
      </c>
      <c r="F114">
        <f>700* pogoda__2[[#This Row],[opady]]</f>
        <v>0</v>
      </c>
      <c r="G114">
        <f>IF(pogoda__2[[#This Row],[opady]]=0,ROUNDUP(0.03% * pogoda__2[[#This Row],[temperatura_srednia]]^1.5 * M113,0),0)</f>
        <v>22</v>
      </c>
      <c r="H114">
        <f>IF(M113+pogoda__2[[#This Row],[dolac z opadow]]-pogoda__2[[#This Row],[ubytek]] &gt; 25000, 25000,M113+pogoda__2[[#This Row],[dolac z opadow]]-pogoda__2[[#This Row],[ubytek]])</f>
        <v>728</v>
      </c>
      <c r="I114">
        <f>IF(pogoda__2[[#This Row],[temperatura_srednia]]&gt;15,IF(pogoda__2[[#This Row],[opady]]&lt;0.61,1,0),0)</f>
        <v>1</v>
      </c>
      <c r="J114">
        <f>IF(pogoda__2[[#This Row],[czy podlacz]]=1,IF(pogoda__2[[#This Row],[temperatura_srednia]]&lt;30,12000,24000),0)</f>
        <v>12000</v>
      </c>
      <c r="K114">
        <f>IF(pogoda__2[[#This Row],[20.00]]-pogoda__2[[#This Row],[ile podlac]]&lt;0,1,0)</f>
        <v>1</v>
      </c>
      <c r="L114">
        <f>IF(pogoda__2[[#This Row],[czy uzupelnic?]]=1,25000-pogoda__2[[#This Row],[20.00]],0)</f>
        <v>24272</v>
      </c>
      <c r="M114">
        <f>pogoda__2[[#This Row],[20.00]]-pogoda__2[[#This Row],[ile podlac]]+pogoda__2[[#This Row],[ile uzupelnic?]]</f>
        <v>13000</v>
      </c>
      <c r="N114" s="2">
        <v>42202</v>
      </c>
    </row>
    <row r="115" spans="4:14" x14ac:dyDescent="0.25">
      <c r="D115">
        <v>26</v>
      </c>
      <c r="E115">
        <v>0</v>
      </c>
      <c r="F115">
        <f>700* pogoda__2[[#This Row],[opady]]</f>
        <v>0</v>
      </c>
      <c r="G115">
        <f>IF(pogoda__2[[#This Row],[opady]]=0,ROUNDUP(0.03% * pogoda__2[[#This Row],[temperatura_srednia]]^1.5 * M114,0),0)</f>
        <v>518</v>
      </c>
      <c r="H115">
        <f>IF(M114+pogoda__2[[#This Row],[dolac z opadow]]-pogoda__2[[#This Row],[ubytek]] &gt; 25000, 25000,M114+pogoda__2[[#This Row],[dolac z opadow]]-pogoda__2[[#This Row],[ubytek]])</f>
        <v>12482</v>
      </c>
      <c r="I115">
        <f>IF(pogoda__2[[#This Row],[temperatura_srednia]]&gt;15,IF(pogoda__2[[#This Row],[opady]]&lt;0.61,1,0),0)</f>
        <v>1</v>
      </c>
      <c r="J115">
        <f>IF(pogoda__2[[#This Row],[czy podlacz]]=1,IF(pogoda__2[[#This Row],[temperatura_srednia]]&lt;30,12000,24000),0)</f>
        <v>12000</v>
      </c>
      <c r="K115">
        <f>IF(pogoda__2[[#This Row],[20.00]]-pogoda__2[[#This Row],[ile podlac]]&lt;0,1,0)</f>
        <v>0</v>
      </c>
      <c r="L115">
        <f>IF(pogoda__2[[#This Row],[czy uzupelnic?]]=1,25000-pogoda__2[[#This Row],[20.00]],0)</f>
        <v>0</v>
      </c>
      <c r="M115">
        <f>pogoda__2[[#This Row],[20.00]]-pogoda__2[[#This Row],[ile podlac]]+pogoda__2[[#This Row],[ile uzupelnic?]]</f>
        <v>482</v>
      </c>
      <c r="N115" s="2">
        <v>42203</v>
      </c>
    </row>
    <row r="116" spans="4:14" x14ac:dyDescent="0.25">
      <c r="D116">
        <v>23</v>
      </c>
      <c r="E116">
        <v>18</v>
      </c>
      <c r="F116">
        <f>700* pogoda__2[[#This Row],[opady]]</f>
        <v>12600</v>
      </c>
      <c r="G116">
        <f>IF(pogoda__2[[#This Row],[opady]]=0,ROUNDUP(0.03% * pogoda__2[[#This Row],[temperatura_srednia]]^1.5 * M115,0),0)</f>
        <v>0</v>
      </c>
      <c r="H116">
        <f>IF(M115+pogoda__2[[#This Row],[dolac z opadow]]-pogoda__2[[#This Row],[ubytek]] &gt; 25000, 25000,M115+pogoda__2[[#This Row],[dolac z opadow]]-pogoda__2[[#This Row],[ubytek]])</f>
        <v>13082</v>
      </c>
      <c r="I116">
        <f>IF(pogoda__2[[#This Row],[temperatura_srednia]]&gt;15,IF(pogoda__2[[#This Row],[opady]]&lt;0.61,1,0),0)</f>
        <v>0</v>
      </c>
      <c r="J116">
        <f>IF(pogoda__2[[#This Row],[czy podlacz]]=1,IF(pogoda__2[[#This Row],[temperatura_srednia]]&lt;30,12000,24000),0)</f>
        <v>0</v>
      </c>
      <c r="K116">
        <f>IF(pogoda__2[[#This Row],[20.00]]-pogoda__2[[#This Row],[ile podlac]]&lt;0,1,0)</f>
        <v>0</v>
      </c>
      <c r="L116">
        <f>IF(pogoda__2[[#This Row],[czy uzupelnic?]]=1,25000-pogoda__2[[#This Row],[20.00]],0)</f>
        <v>0</v>
      </c>
      <c r="M116">
        <f>pogoda__2[[#This Row],[20.00]]-pogoda__2[[#This Row],[ile podlac]]+pogoda__2[[#This Row],[ile uzupelnic?]]</f>
        <v>13082</v>
      </c>
      <c r="N116" s="2">
        <v>42204</v>
      </c>
    </row>
    <row r="117" spans="4:14" x14ac:dyDescent="0.25">
      <c r="D117">
        <v>19</v>
      </c>
      <c r="E117">
        <v>0</v>
      </c>
      <c r="F117">
        <f>700* pogoda__2[[#This Row],[opady]]</f>
        <v>0</v>
      </c>
      <c r="G117">
        <f>IF(pogoda__2[[#This Row],[opady]]=0,ROUNDUP(0.03% * pogoda__2[[#This Row],[temperatura_srednia]]^1.5 * M116,0),0)</f>
        <v>326</v>
      </c>
      <c r="H117">
        <f>IF(M116+pogoda__2[[#This Row],[dolac z opadow]]-pogoda__2[[#This Row],[ubytek]] &gt; 25000, 25000,M116+pogoda__2[[#This Row],[dolac z opadow]]-pogoda__2[[#This Row],[ubytek]])</f>
        <v>12756</v>
      </c>
      <c r="I117">
        <f>IF(pogoda__2[[#This Row],[temperatura_srednia]]&gt;15,IF(pogoda__2[[#This Row],[opady]]&lt;0.61,1,0),0)</f>
        <v>1</v>
      </c>
      <c r="J117">
        <f>IF(pogoda__2[[#This Row],[czy podlacz]]=1,IF(pogoda__2[[#This Row],[temperatura_srednia]]&lt;30,12000,24000),0)</f>
        <v>12000</v>
      </c>
      <c r="K117">
        <f>IF(pogoda__2[[#This Row],[20.00]]-pogoda__2[[#This Row],[ile podlac]]&lt;0,1,0)</f>
        <v>0</v>
      </c>
      <c r="L117">
        <f>IF(pogoda__2[[#This Row],[czy uzupelnic?]]=1,25000-pogoda__2[[#This Row],[20.00]],0)</f>
        <v>0</v>
      </c>
      <c r="M117">
        <f>pogoda__2[[#This Row],[20.00]]-pogoda__2[[#This Row],[ile podlac]]+pogoda__2[[#This Row],[ile uzupelnic?]]</f>
        <v>756</v>
      </c>
      <c r="N117" s="2">
        <v>42205</v>
      </c>
    </row>
    <row r="118" spans="4:14" x14ac:dyDescent="0.25">
      <c r="D118">
        <v>20</v>
      </c>
      <c r="E118">
        <v>6</v>
      </c>
      <c r="F118">
        <f>700* pogoda__2[[#This Row],[opady]]</f>
        <v>4200</v>
      </c>
      <c r="G118">
        <f>IF(pogoda__2[[#This Row],[opady]]=0,ROUNDUP(0.03% * pogoda__2[[#This Row],[temperatura_srednia]]^1.5 * M117,0),0)</f>
        <v>0</v>
      </c>
      <c r="H118">
        <f>IF(M117+pogoda__2[[#This Row],[dolac z opadow]]-pogoda__2[[#This Row],[ubytek]] &gt; 25000, 25000,M117+pogoda__2[[#This Row],[dolac z opadow]]-pogoda__2[[#This Row],[ubytek]])</f>
        <v>4956</v>
      </c>
      <c r="I118">
        <f>IF(pogoda__2[[#This Row],[temperatura_srednia]]&gt;15,IF(pogoda__2[[#This Row],[opady]]&lt;0.61,1,0),0)</f>
        <v>0</v>
      </c>
      <c r="J118">
        <f>IF(pogoda__2[[#This Row],[czy podlacz]]=1,IF(pogoda__2[[#This Row],[temperatura_srednia]]&lt;30,12000,24000),0)</f>
        <v>0</v>
      </c>
      <c r="K118">
        <f>IF(pogoda__2[[#This Row],[20.00]]-pogoda__2[[#This Row],[ile podlac]]&lt;0,1,0)</f>
        <v>0</v>
      </c>
      <c r="L118">
        <f>IF(pogoda__2[[#This Row],[czy uzupelnic?]]=1,25000-pogoda__2[[#This Row],[20.00]],0)</f>
        <v>0</v>
      </c>
      <c r="M118">
        <f>pogoda__2[[#This Row],[20.00]]-pogoda__2[[#This Row],[ile podlac]]+pogoda__2[[#This Row],[ile uzupelnic?]]</f>
        <v>4956</v>
      </c>
      <c r="N118" s="2">
        <v>42206</v>
      </c>
    </row>
    <row r="119" spans="4:14" x14ac:dyDescent="0.25">
      <c r="D119">
        <v>22</v>
      </c>
      <c r="E119">
        <v>0</v>
      </c>
      <c r="F119">
        <f>700* pogoda__2[[#This Row],[opady]]</f>
        <v>0</v>
      </c>
      <c r="G119">
        <f>IF(pogoda__2[[#This Row],[opady]]=0,ROUNDUP(0.03% * pogoda__2[[#This Row],[temperatura_srednia]]^1.5 * M118,0),0)</f>
        <v>154</v>
      </c>
      <c r="H119">
        <f>IF(M118+pogoda__2[[#This Row],[dolac z opadow]]-pogoda__2[[#This Row],[ubytek]] &gt; 25000, 25000,M118+pogoda__2[[#This Row],[dolac z opadow]]-pogoda__2[[#This Row],[ubytek]])</f>
        <v>4802</v>
      </c>
      <c r="I119">
        <f>IF(pogoda__2[[#This Row],[temperatura_srednia]]&gt;15,IF(pogoda__2[[#This Row],[opady]]&lt;0.61,1,0),0)</f>
        <v>1</v>
      </c>
      <c r="J119">
        <f>IF(pogoda__2[[#This Row],[czy podlacz]]=1,IF(pogoda__2[[#This Row],[temperatura_srednia]]&lt;30,12000,24000),0)</f>
        <v>12000</v>
      </c>
      <c r="K119">
        <f>IF(pogoda__2[[#This Row],[20.00]]-pogoda__2[[#This Row],[ile podlac]]&lt;0,1,0)</f>
        <v>1</v>
      </c>
      <c r="L119">
        <f>IF(pogoda__2[[#This Row],[czy uzupelnic?]]=1,25000-pogoda__2[[#This Row],[20.00]],0)</f>
        <v>20198</v>
      </c>
      <c r="M119">
        <f>pogoda__2[[#This Row],[20.00]]-pogoda__2[[#This Row],[ile podlac]]+pogoda__2[[#This Row],[ile uzupelnic?]]</f>
        <v>13000</v>
      </c>
      <c r="N119" s="2">
        <v>42207</v>
      </c>
    </row>
    <row r="120" spans="4:14" x14ac:dyDescent="0.25">
      <c r="D120">
        <v>20</v>
      </c>
      <c r="E120">
        <v>0</v>
      </c>
      <c r="F120">
        <f>700* pogoda__2[[#This Row],[opady]]</f>
        <v>0</v>
      </c>
      <c r="G120">
        <f>IF(pogoda__2[[#This Row],[opady]]=0,ROUNDUP(0.03% * pogoda__2[[#This Row],[temperatura_srednia]]^1.5 * M119,0),0)</f>
        <v>349</v>
      </c>
      <c r="H120">
        <f>IF(M119+pogoda__2[[#This Row],[dolac z opadow]]-pogoda__2[[#This Row],[ubytek]] &gt; 25000, 25000,M119+pogoda__2[[#This Row],[dolac z opadow]]-pogoda__2[[#This Row],[ubytek]])</f>
        <v>12651</v>
      </c>
      <c r="I120">
        <f>IF(pogoda__2[[#This Row],[temperatura_srednia]]&gt;15,IF(pogoda__2[[#This Row],[opady]]&lt;0.61,1,0),0)</f>
        <v>1</v>
      </c>
      <c r="J120">
        <f>IF(pogoda__2[[#This Row],[czy podlacz]]=1,IF(pogoda__2[[#This Row],[temperatura_srednia]]&lt;30,12000,24000),0)</f>
        <v>12000</v>
      </c>
      <c r="K120">
        <f>IF(pogoda__2[[#This Row],[20.00]]-pogoda__2[[#This Row],[ile podlac]]&lt;0,1,0)</f>
        <v>0</v>
      </c>
      <c r="L120">
        <f>IF(pogoda__2[[#This Row],[czy uzupelnic?]]=1,25000-pogoda__2[[#This Row],[20.00]],0)</f>
        <v>0</v>
      </c>
      <c r="M120">
        <f>pogoda__2[[#This Row],[20.00]]-pogoda__2[[#This Row],[ile podlac]]+pogoda__2[[#This Row],[ile uzupelnic?]]</f>
        <v>651</v>
      </c>
      <c r="N120" s="2">
        <v>42208</v>
      </c>
    </row>
    <row r="121" spans="4:14" x14ac:dyDescent="0.25">
      <c r="D121">
        <v>20</v>
      </c>
      <c r="E121">
        <v>0</v>
      </c>
      <c r="F121">
        <f>700* pogoda__2[[#This Row],[opady]]</f>
        <v>0</v>
      </c>
      <c r="G121">
        <f>IF(pogoda__2[[#This Row],[opady]]=0,ROUNDUP(0.03% * pogoda__2[[#This Row],[temperatura_srednia]]^1.5 * M120,0),0)</f>
        <v>18</v>
      </c>
      <c r="H121">
        <f>IF(M120+pogoda__2[[#This Row],[dolac z opadow]]-pogoda__2[[#This Row],[ubytek]] &gt; 25000, 25000,M120+pogoda__2[[#This Row],[dolac z opadow]]-pogoda__2[[#This Row],[ubytek]])</f>
        <v>633</v>
      </c>
      <c r="I121">
        <f>IF(pogoda__2[[#This Row],[temperatura_srednia]]&gt;15,IF(pogoda__2[[#This Row],[opady]]&lt;0.61,1,0),0)</f>
        <v>1</v>
      </c>
      <c r="J121">
        <f>IF(pogoda__2[[#This Row],[czy podlacz]]=1,IF(pogoda__2[[#This Row],[temperatura_srednia]]&lt;30,12000,24000),0)</f>
        <v>12000</v>
      </c>
      <c r="K121">
        <f>IF(pogoda__2[[#This Row],[20.00]]-pogoda__2[[#This Row],[ile podlac]]&lt;0,1,0)</f>
        <v>1</v>
      </c>
      <c r="L121">
        <f>IF(pogoda__2[[#This Row],[czy uzupelnic?]]=1,25000-pogoda__2[[#This Row],[20.00]],0)</f>
        <v>24367</v>
      </c>
      <c r="M121">
        <f>pogoda__2[[#This Row],[20.00]]-pogoda__2[[#This Row],[ile podlac]]+pogoda__2[[#This Row],[ile uzupelnic?]]</f>
        <v>13000</v>
      </c>
      <c r="N121" s="2">
        <v>42209</v>
      </c>
    </row>
    <row r="122" spans="4:14" x14ac:dyDescent="0.25">
      <c r="D122">
        <v>23</v>
      </c>
      <c r="E122">
        <v>0.1</v>
      </c>
      <c r="F122">
        <f>700* pogoda__2[[#This Row],[opady]]</f>
        <v>70</v>
      </c>
      <c r="G122">
        <f>IF(pogoda__2[[#This Row],[opady]]=0,ROUNDUP(0.03% * pogoda__2[[#This Row],[temperatura_srednia]]^1.5 * M121,0),0)</f>
        <v>0</v>
      </c>
      <c r="H122">
        <f>IF(M121+pogoda__2[[#This Row],[dolac z opadow]]-pogoda__2[[#This Row],[ubytek]] &gt; 25000, 25000,M121+pogoda__2[[#This Row],[dolac z opadow]]-pogoda__2[[#This Row],[ubytek]])</f>
        <v>13070</v>
      </c>
      <c r="I122">
        <f>IF(pogoda__2[[#This Row],[temperatura_srednia]]&gt;15,IF(pogoda__2[[#This Row],[opady]]&lt;0.61,1,0),0)</f>
        <v>1</v>
      </c>
      <c r="J122">
        <f>IF(pogoda__2[[#This Row],[czy podlacz]]=1,IF(pogoda__2[[#This Row],[temperatura_srednia]]&lt;30,12000,24000),0)</f>
        <v>12000</v>
      </c>
      <c r="K122">
        <f>IF(pogoda__2[[#This Row],[20.00]]-pogoda__2[[#This Row],[ile podlac]]&lt;0,1,0)</f>
        <v>0</v>
      </c>
      <c r="L122">
        <f>IF(pogoda__2[[#This Row],[czy uzupelnic?]]=1,25000-pogoda__2[[#This Row],[20.00]],0)</f>
        <v>0</v>
      </c>
      <c r="M122">
        <f>pogoda__2[[#This Row],[20.00]]-pogoda__2[[#This Row],[ile podlac]]+pogoda__2[[#This Row],[ile uzupelnic?]]</f>
        <v>1070</v>
      </c>
      <c r="N122" s="2">
        <v>42210</v>
      </c>
    </row>
    <row r="123" spans="4:14" x14ac:dyDescent="0.25">
      <c r="D123">
        <v>16</v>
      </c>
      <c r="E123">
        <v>0</v>
      </c>
      <c r="F123">
        <f>700* pogoda__2[[#This Row],[opady]]</f>
        <v>0</v>
      </c>
      <c r="G123">
        <f>IF(pogoda__2[[#This Row],[opady]]=0,ROUNDUP(0.03% * pogoda__2[[#This Row],[temperatura_srednia]]^1.5 * M122,0),0)</f>
        <v>21</v>
      </c>
      <c r="H123">
        <f>IF(M122+pogoda__2[[#This Row],[dolac z opadow]]-pogoda__2[[#This Row],[ubytek]] &gt; 25000, 25000,M122+pogoda__2[[#This Row],[dolac z opadow]]-pogoda__2[[#This Row],[ubytek]])</f>
        <v>1049</v>
      </c>
      <c r="I123">
        <f>IF(pogoda__2[[#This Row],[temperatura_srednia]]&gt;15,IF(pogoda__2[[#This Row],[opady]]&lt;0.61,1,0),0)</f>
        <v>1</v>
      </c>
      <c r="J123">
        <f>IF(pogoda__2[[#This Row],[czy podlacz]]=1,IF(pogoda__2[[#This Row],[temperatura_srednia]]&lt;30,12000,24000),0)</f>
        <v>12000</v>
      </c>
      <c r="K123">
        <f>IF(pogoda__2[[#This Row],[20.00]]-pogoda__2[[#This Row],[ile podlac]]&lt;0,1,0)</f>
        <v>1</v>
      </c>
      <c r="L123">
        <f>IF(pogoda__2[[#This Row],[czy uzupelnic?]]=1,25000-pogoda__2[[#This Row],[20.00]],0)</f>
        <v>23951</v>
      </c>
      <c r="M123">
        <f>pogoda__2[[#This Row],[20.00]]-pogoda__2[[#This Row],[ile podlac]]+pogoda__2[[#This Row],[ile uzupelnic?]]</f>
        <v>13000</v>
      </c>
      <c r="N123" s="2">
        <v>42211</v>
      </c>
    </row>
    <row r="124" spans="4:14" x14ac:dyDescent="0.25">
      <c r="D124">
        <v>16</v>
      </c>
      <c r="E124">
        <v>0.1</v>
      </c>
      <c r="F124">
        <f>700* pogoda__2[[#This Row],[opady]]</f>
        <v>70</v>
      </c>
      <c r="G124">
        <f>IF(pogoda__2[[#This Row],[opady]]=0,ROUNDUP(0.03% * pogoda__2[[#This Row],[temperatura_srednia]]^1.5 * M123,0),0)</f>
        <v>0</v>
      </c>
      <c r="H124">
        <f>IF(M123+pogoda__2[[#This Row],[dolac z opadow]]-pogoda__2[[#This Row],[ubytek]] &gt; 25000, 25000,M123+pogoda__2[[#This Row],[dolac z opadow]]-pogoda__2[[#This Row],[ubytek]])</f>
        <v>13070</v>
      </c>
      <c r="I124">
        <f>IF(pogoda__2[[#This Row],[temperatura_srednia]]&gt;15,IF(pogoda__2[[#This Row],[opady]]&lt;0.61,1,0),0)</f>
        <v>1</v>
      </c>
      <c r="J124">
        <f>IF(pogoda__2[[#This Row],[czy podlacz]]=1,IF(pogoda__2[[#This Row],[temperatura_srednia]]&lt;30,12000,24000),0)</f>
        <v>12000</v>
      </c>
      <c r="K124">
        <f>IF(pogoda__2[[#This Row],[20.00]]-pogoda__2[[#This Row],[ile podlac]]&lt;0,1,0)</f>
        <v>0</v>
      </c>
      <c r="L124">
        <f>IF(pogoda__2[[#This Row],[czy uzupelnic?]]=1,25000-pogoda__2[[#This Row],[20.00]],0)</f>
        <v>0</v>
      </c>
      <c r="M124">
        <f>pogoda__2[[#This Row],[20.00]]-pogoda__2[[#This Row],[ile podlac]]+pogoda__2[[#This Row],[ile uzupelnic?]]</f>
        <v>1070</v>
      </c>
      <c r="N124" s="2">
        <v>42212</v>
      </c>
    </row>
    <row r="125" spans="4:14" x14ac:dyDescent="0.25">
      <c r="D125">
        <v>18</v>
      </c>
      <c r="E125">
        <v>0.3</v>
      </c>
      <c r="F125">
        <f>700* pogoda__2[[#This Row],[opady]]</f>
        <v>210</v>
      </c>
      <c r="G125">
        <f>IF(pogoda__2[[#This Row],[opady]]=0,ROUNDUP(0.03% * pogoda__2[[#This Row],[temperatura_srednia]]^1.5 * M124,0),0)</f>
        <v>0</v>
      </c>
      <c r="H125">
        <f>IF(M124+pogoda__2[[#This Row],[dolac z opadow]]-pogoda__2[[#This Row],[ubytek]] &gt; 25000, 25000,M124+pogoda__2[[#This Row],[dolac z opadow]]-pogoda__2[[#This Row],[ubytek]])</f>
        <v>1280</v>
      </c>
      <c r="I125">
        <f>IF(pogoda__2[[#This Row],[temperatura_srednia]]&gt;15,IF(pogoda__2[[#This Row],[opady]]&lt;0.61,1,0),0)</f>
        <v>1</v>
      </c>
      <c r="J125">
        <f>IF(pogoda__2[[#This Row],[czy podlacz]]=1,IF(pogoda__2[[#This Row],[temperatura_srednia]]&lt;30,12000,24000),0)</f>
        <v>12000</v>
      </c>
      <c r="K125">
        <f>IF(pogoda__2[[#This Row],[20.00]]-pogoda__2[[#This Row],[ile podlac]]&lt;0,1,0)</f>
        <v>1</v>
      </c>
      <c r="L125">
        <f>IF(pogoda__2[[#This Row],[czy uzupelnic?]]=1,25000-pogoda__2[[#This Row],[20.00]],0)</f>
        <v>23720</v>
      </c>
      <c r="M125">
        <f>pogoda__2[[#This Row],[20.00]]-pogoda__2[[#This Row],[ile podlac]]+pogoda__2[[#This Row],[ile uzupelnic?]]</f>
        <v>13000</v>
      </c>
      <c r="N125" s="2">
        <v>42213</v>
      </c>
    </row>
    <row r="126" spans="4:14" x14ac:dyDescent="0.25">
      <c r="D126">
        <v>18</v>
      </c>
      <c r="E126">
        <v>0</v>
      </c>
      <c r="F126">
        <f>700* pogoda__2[[#This Row],[opady]]</f>
        <v>0</v>
      </c>
      <c r="G126">
        <f>IF(pogoda__2[[#This Row],[opady]]=0,ROUNDUP(0.03% * pogoda__2[[#This Row],[temperatura_srednia]]^1.5 * M125,0),0)</f>
        <v>298</v>
      </c>
      <c r="H126">
        <f>IF(M125+pogoda__2[[#This Row],[dolac z opadow]]-pogoda__2[[#This Row],[ubytek]] &gt; 25000, 25000,M125+pogoda__2[[#This Row],[dolac z opadow]]-pogoda__2[[#This Row],[ubytek]])</f>
        <v>12702</v>
      </c>
      <c r="I126">
        <f>IF(pogoda__2[[#This Row],[temperatura_srednia]]&gt;15,IF(pogoda__2[[#This Row],[opady]]&lt;0.61,1,0),0)</f>
        <v>1</v>
      </c>
      <c r="J126">
        <f>IF(pogoda__2[[#This Row],[czy podlacz]]=1,IF(pogoda__2[[#This Row],[temperatura_srednia]]&lt;30,12000,24000),0)</f>
        <v>12000</v>
      </c>
      <c r="K126">
        <f>IF(pogoda__2[[#This Row],[20.00]]-pogoda__2[[#This Row],[ile podlac]]&lt;0,1,0)</f>
        <v>0</v>
      </c>
      <c r="L126">
        <f>IF(pogoda__2[[#This Row],[czy uzupelnic?]]=1,25000-pogoda__2[[#This Row],[20.00]],0)</f>
        <v>0</v>
      </c>
      <c r="M126">
        <f>pogoda__2[[#This Row],[20.00]]-pogoda__2[[#This Row],[ile podlac]]+pogoda__2[[#This Row],[ile uzupelnic?]]</f>
        <v>702</v>
      </c>
      <c r="N126" s="2">
        <v>42214</v>
      </c>
    </row>
    <row r="127" spans="4:14" x14ac:dyDescent="0.25">
      <c r="D127">
        <v>14</v>
      </c>
      <c r="E127">
        <v>0</v>
      </c>
      <c r="F127">
        <f>700* pogoda__2[[#This Row],[opady]]</f>
        <v>0</v>
      </c>
      <c r="G127">
        <f>IF(pogoda__2[[#This Row],[opady]]=0,ROUNDUP(0.03% * pogoda__2[[#This Row],[temperatura_srednia]]^1.5 * M126,0),0)</f>
        <v>12</v>
      </c>
      <c r="H127">
        <f>IF(M126+pogoda__2[[#This Row],[dolac z opadow]]-pogoda__2[[#This Row],[ubytek]] &gt; 25000, 25000,M126+pogoda__2[[#This Row],[dolac z opadow]]-pogoda__2[[#This Row],[ubytek]])</f>
        <v>690</v>
      </c>
      <c r="I127">
        <f>IF(pogoda__2[[#This Row],[temperatura_srednia]]&gt;15,IF(pogoda__2[[#This Row],[opady]]&lt;0.61,1,0),0)</f>
        <v>0</v>
      </c>
      <c r="J127">
        <f>IF(pogoda__2[[#This Row],[czy podlacz]]=1,IF(pogoda__2[[#This Row],[temperatura_srednia]]&lt;30,12000,24000),0)</f>
        <v>0</v>
      </c>
      <c r="K127">
        <f>IF(pogoda__2[[#This Row],[20.00]]-pogoda__2[[#This Row],[ile podlac]]&lt;0,1,0)</f>
        <v>0</v>
      </c>
      <c r="L127">
        <f>IF(pogoda__2[[#This Row],[czy uzupelnic?]]=1,25000-pogoda__2[[#This Row],[20.00]],0)</f>
        <v>0</v>
      </c>
      <c r="M127">
        <f>pogoda__2[[#This Row],[20.00]]-pogoda__2[[#This Row],[ile podlac]]+pogoda__2[[#This Row],[ile uzupelnic?]]</f>
        <v>690</v>
      </c>
      <c r="N127" s="2">
        <v>42215</v>
      </c>
    </row>
    <row r="128" spans="4:14" x14ac:dyDescent="0.25">
      <c r="D128">
        <v>14</v>
      </c>
      <c r="E128">
        <v>0</v>
      </c>
      <c r="F128">
        <f>700* pogoda__2[[#This Row],[opady]]</f>
        <v>0</v>
      </c>
      <c r="G128">
        <f>IF(pogoda__2[[#This Row],[opady]]=0,ROUNDUP(0.03% * pogoda__2[[#This Row],[temperatura_srednia]]^1.5 * M127,0),0)</f>
        <v>11</v>
      </c>
      <c r="H128">
        <f>IF(M127+pogoda__2[[#This Row],[dolac z opadow]]-pogoda__2[[#This Row],[ubytek]] &gt; 25000, 25000,M127+pogoda__2[[#This Row],[dolac z opadow]]-pogoda__2[[#This Row],[ubytek]])</f>
        <v>679</v>
      </c>
      <c r="I128">
        <f>IF(pogoda__2[[#This Row],[temperatura_srednia]]&gt;15,IF(pogoda__2[[#This Row],[opady]]&lt;0.61,1,0),0)</f>
        <v>0</v>
      </c>
      <c r="J128">
        <f>IF(pogoda__2[[#This Row],[czy podlacz]]=1,IF(pogoda__2[[#This Row],[temperatura_srednia]]&lt;30,12000,24000),0)</f>
        <v>0</v>
      </c>
      <c r="K128">
        <f>IF(pogoda__2[[#This Row],[20.00]]-pogoda__2[[#This Row],[ile podlac]]&lt;0,1,0)</f>
        <v>0</v>
      </c>
      <c r="L128">
        <f>IF(pogoda__2[[#This Row],[czy uzupelnic?]]=1,25000-pogoda__2[[#This Row],[20.00]],0)</f>
        <v>0</v>
      </c>
      <c r="M128">
        <f>pogoda__2[[#This Row],[20.00]]-pogoda__2[[#This Row],[ile podlac]]+pogoda__2[[#This Row],[ile uzupelnic?]]</f>
        <v>679</v>
      </c>
      <c r="N128" s="2">
        <v>42216</v>
      </c>
    </row>
    <row r="129" spans="4:14" x14ac:dyDescent="0.25">
      <c r="D129">
        <v>16</v>
      </c>
      <c r="E129">
        <v>0</v>
      </c>
      <c r="F129">
        <f>700* pogoda__2[[#This Row],[opady]]</f>
        <v>0</v>
      </c>
      <c r="G129">
        <f>IF(pogoda__2[[#This Row],[opady]]=0,ROUNDUP(0.03% * pogoda__2[[#This Row],[temperatura_srednia]]^1.5 * M128,0),0)</f>
        <v>14</v>
      </c>
      <c r="H129">
        <f>IF(M128+pogoda__2[[#This Row],[dolac z opadow]]-pogoda__2[[#This Row],[ubytek]] &gt; 25000, 25000,M128+pogoda__2[[#This Row],[dolac z opadow]]-pogoda__2[[#This Row],[ubytek]])</f>
        <v>665</v>
      </c>
      <c r="I129">
        <f>IF(pogoda__2[[#This Row],[temperatura_srednia]]&gt;15,IF(pogoda__2[[#This Row],[opady]]&lt;0.61,1,0),0)</f>
        <v>1</v>
      </c>
      <c r="J129">
        <f>IF(pogoda__2[[#This Row],[czy podlacz]]=1,IF(pogoda__2[[#This Row],[temperatura_srednia]]&lt;30,12000,24000),0)</f>
        <v>12000</v>
      </c>
      <c r="K129">
        <f>IF(pogoda__2[[#This Row],[20.00]]-pogoda__2[[#This Row],[ile podlac]]&lt;0,1,0)</f>
        <v>1</v>
      </c>
      <c r="L129">
        <f>IF(pogoda__2[[#This Row],[czy uzupelnic?]]=1,25000-pogoda__2[[#This Row],[20.00]],0)</f>
        <v>24335</v>
      </c>
      <c r="M129">
        <f>pogoda__2[[#This Row],[20.00]]-pogoda__2[[#This Row],[ile podlac]]+pogoda__2[[#This Row],[ile uzupelnic?]]</f>
        <v>13000</v>
      </c>
      <c r="N129" s="2">
        <v>42217</v>
      </c>
    </row>
    <row r="130" spans="4:14" x14ac:dyDescent="0.25">
      <c r="D130">
        <v>22</v>
      </c>
      <c r="E130">
        <v>0</v>
      </c>
      <c r="F130">
        <f>700* pogoda__2[[#This Row],[opady]]</f>
        <v>0</v>
      </c>
      <c r="G130">
        <f>IF(pogoda__2[[#This Row],[opady]]=0,ROUNDUP(0.03% * pogoda__2[[#This Row],[temperatura_srednia]]^1.5 * M129,0),0)</f>
        <v>403</v>
      </c>
      <c r="H130">
        <f>IF(M129+pogoda__2[[#This Row],[dolac z opadow]]-pogoda__2[[#This Row],[ubytek]] &gt; 25000, 25000,M129+pogoda__2[[#This Row],[dolac z opadow]]-pogoda__2[[#This Row],[ubytek]])</f>
        <v>12597</v>
      </c>
      <c r="I130">
        <f>IF(pogoda__2[[#This Row],[temperatura_srednia]]&gt;15,IF(pogoda__2[[#This Row],[opady]]&lt;0.61,1,0),0)</f>
        <v>1</v>
      </c>
      <c r="J130">
        <f>IF(pogoda__2[[#This Row],[czy podlacz]]=1,IF(pogoda__2[[#This Row],[temperatura_srednia]]&lt;30,12000,24000),0)</f>
        <v>12000</v>
      </c>
      <c r="K130">
        <f>IF(pogoda__2[[#This Row],[20.00]]-pogoda__2[[#This Row],[ile podlac]]&lt;0,1,0)</f>
        <v>0</v>
      </c>
      <c r="L130">
        <f>IF(pogoda__2[[#This Row],[czy uzupelnic?]]=1,25000-pogoda__2[[#This Row],[20.00]],0)</f>
        <v>0</v>
      </c>
      <c r="M130">
        <f>pogoda__2[[#This Row],[20.00]]-pogoda__2[[#This Row],[ile podlac]]+pogoda__2[[#This Row],[ile uzupelnic?]]</f>
        <v>597</v>
      </c>
      <c r="N130" s="2">
        <v>42218</v>
      </c>
    </row>
    <row r="131" spans="4:14" x14ac:dyDescent="0.25">
      <c r="D131">
        <v>22</v>
      </c>
      <c r="E131">
        <v>0</v>
      </c>
      <c r="F131">
        <f>700* pogoda__2[[#This Row],[opady]]</f>
        <v>0</v>
      </c>
      <c r="G131">
        <f>IF(pogoda__2[[#This Row],[opady]]=0,ROUNDUP(0.03% * pogoda__2[[#This Row],[temperatura_srednia]]^1.5 * M130,0),0)</f>
        <v>19</v>
      </c>
      <c r="H131">
        <f>IF(M130+pogoda__2[[#This Row],[dolac z opadow]]-pogoda__2[[#This Row],[ubytek]] &gt; 25000, 25000,M130+pogoda__2[[#This Row],[dolac z opadow]]-pogoda__2[[#This Row],[ubytek]])</f>
        <v>578</v>
      </c>
      <c r="I131">
        <f>IF(pogoda__2[[#This Row],[temperatura_srednia]]&gt;15,IF(pogoda__2[[#This Row],[opady]]&lt;0.61,1,0),0)</f>
        <v>1</v>
      </c>
      <c r="J131">
        <f>IF(pogoda__2[[#This Row],[czy podlacz]]=1,IF(pogoda__2[[#This Row],[temperatura_srednia]]&lt;30,12000,24000),0)</f>
        <v>12000</v>
      </c>
      <c r="K131">
        <f>IF(pogoda__2[[#This Row],[20.00]]-pogoda__2[[#This Row],[ile podlac]]&lt;0,1,0)</f>
        <v>1</v>
      </c>
      <c r="L131">
        <f>IF(pogoda__2[[#This Row],[czy uzupelnic?]]=1,25000-pogoda__2[[#This Row],[20.00]],0)</f>
        <v>24422</v>
      </c>
      <c r="M131">
        <f>pogoda__2[[#This Row],[20.00]]-pogoda__2[[#This Row],[ile podlac]]+pogoda__2[[#This Row],[ile uzupelnic?]]</f>
        <v>13000</v>
      </c>
      <c r="N131" s="2">
        <v>42219</v>
      </c>
    </row>
    <row r="132" spans="4:14" x14ac:dyDescent="0.25">
      <c r="D132">
        <v>25</v>
      </c>
      <c r="E132">
        <v>0</v>
      </c>
      <c r="F132">
        <f>700* pogoda__2[[#This Row],[opady]]</f>
        <v>0</v>
      </c>
      <c r="G132">
        <f>IF(pogoda__2[[#This Row],[opady]]=0,ROUNDUP(0.03% * pogoda__2[[#This Row],[temperatura_srednia]]^1.5 * M131,0),0)</f>
        <v>488</v>
      </c>
      <c r="H132">
        <f>IF(M131+pogoda__2[[#This Row],[dolac z opadow]]-pogoda__2[[#This Row],[ubytek]] &gt; 25000, 25000,M131+pogoda__2[[#This Row],[dolac z opadow]]-pogoda__2[[#This Row],[ubytek]])</f>
        <v>12512</v>
      </c>
      <c r="I132">
        <f>IF(pogoda__2[[#This Row],[temperatura_srednia]]&gt;15,IF(pogoda__2[[#This Row],[opady]]&lt;0.61,1,0),0)</f>
        <v>1</v>
      </c>
      <c r="J132">
        <f>IF(pogoda__2[[#This Row],[czy podlacz]]=1,IF(pogoda__2[[#This Row],[temperatura_srednia]]&lt;30,12000,24000),0)</f>
        <v>12000</v>
      </c>
      <c r="K132">
        <f>IF(pogoda__2[[#This Row],[20.00]]-pogoda__2[[#This Row],[ile podlac]]&lt;0,1,0)</f>
        <v>0</v>
      </c>
      <c r="L132">
        <f>IF(pogoda__2[[#This Row],[czy uzupelnic?]]=1,25000-pogoda__2[[#This Row],[20.00]],0)</f>
        <v>0</v>
      </c>
      <c r="M132">
        <f>pogoda__2[[#This Row],[20.00]]-pogoda__2[[#This Row],[ile podlac]]+pogoda__2[[#This Row],[ile uzupelnic?]]</f>
        <v>512</v>
      </c>
      <c r="N132" s="2">
        <v>42220</v>
      </c>
    </row>
    <row r="133" spans="4:14" x14ac:dyDescent="0.25">
      <c r="D133">
        <v>24</v>
      </c>
      <c r="E133">
        <v>0</v>
      </c>
      <c r="F133">
        <f>700* pogoda__2[[#This Row],[opady]]</f>
        <v>0</v>
      </c>
      <c r="G133">
        <f>IF(pogoda__2[[#This Row],[opady]]=0,ROUNDUP(0.03% * pogoda__2[[#This Row],[temperatura_srednia]]^1.5 * M132,0),0)</f>
        <v>19</v>
      </c>
      <c r="H133">
        <f>IF(M132+pogoda__2[[#This Row],[dolac z opadow]]-pogoda__2[[#This Row],[ubytek]] &gt; 25000, 25000,M132+pogoda__2[[#This Row],[dolac z opadow]]-pogoda__2[[#This Row],[ubytek]])</f>
        <v>493</v>
      </c>
      <c r="I133">
        <f>IF(pogoda__2[[#This Row],[temperatura_srednia]]&gt;15,IF(pogoda__2[[#This Row],[opady]]&lt;0.61,1,0),0)</f>
        <v>1</v>
      </c>
      <c r="J133">
        <f>IF(pogoda__2[[#This Row],[czy podlacz]]=1,IF(pogoda__2[[#This Row],[temperatura_srednia]]&lt;30,12000,24000),0)</f>
        <v>12000</v>
      </c>
      <c r="K133">
        <f>IF(pogoda__2[[#This Row],[20.00]]-pogoda__2[[#This Row],[ile podlac]]&lt;0,1,0)</f>
        <v>1</v>
      </c>
      <c r="L133">
        <f>IF(pogoda__2[[#This Row],[czy uzupelnic?]]=1,25000-pogoda__2[[#This Row],[20.00]],0)</f>
        <v>24507</v>
      </c>
      <c r="M133">
        <f>pogoda__2[[#This Row],[20.00]]-pogoda__2[[#This Row],[ile podlac]]+pogoda__2[[#This Row],[ile uzupelnic?]]</f>
        <v>13000</v>
      </c>
      <c r="N133" s="2">
        <v>42221</v>
      </c>
    </row>
    <row r="134" spans="4:14" x14ac:dyDescent="0.25">
      <c r="D134">
        <v>24</v>
      </c>
      <c r="E134">
        <v>0</v>
      </c>
      <c r="F134">
        <f>700* pogoda__2[[#This Row],[opady]]</f>
        <v>0</v>
      </c>
      <c r="G134">
        <f>IF(pogoda__2[[#This Row],[opady]]=0,ROUNDUP(0.03% * pogoda__2[[#This Row],[temperatura_srednia]]^1.5 * M133,0),0)</f>
        <v>459</v>
      </c>
      <c r="H134">
        <f>IF(M133+pogoda__2[[#This Row],[dolac z opadow]]-pogoda__2[[#This Row],[ubytek]] &gt; 25000, 25000,M133+pogoda__2[[#This Row],[dolac z opadow]]-pogoda__2[[#This Row],[ubytek]])</f>
        <v>12541</v>
      </c>
      <c r="I134">
        <f>IF(pogoda__2[[#This Row],[temperatura_srednia]]&gt;15,IF(pogoda__2[[#This Row],[opady]]&lt;0.61,1,0),0)</f>
        <v>1</v>
      </c>
      <c r="J134">
        <f>IF(pogoda__2[[#This Row],[czy podlacz]]=1,IF(pogoda__2[[#This Row],[temperatura_srednia]]&lt;30,12000,24000),0)</f>
        <v>12000</v>
      </c>
      <c r="K134">
        <f>IF(pogoda__2[[#This Row],[20.00]]-pogoda__2[[#This Row],[ile podlac]]&lt;0,1,0)</f>
        <v>0</v>
      </c>
      <c r="L134">
        <f>IF(pogoda__2[[#This Row],[czy uzupelnic?]]=1,25000-pogoda__2[[#This Row],[20.00]],0)</f>
        <v>0</v>
      </c>
      <c r="M134">
        <f>pogoda__2[[#This Row],[20.00]]-pogoda__2[[#This Row],[ile podlac]]+pogoda__2[[#This Row],[ile uzupelnic?]]</f>
        <v>541</v>
      </c>
      <c r="N134" s="2">
        <v>42222</v>
      </c>
    </row>
    <row r="135" spans="4:14" x14ac:dyDescent="0.25">
      <c r="D135">
        <v>28</v>
      </c>
      <c r="E135">
        <v>0</v>
      </c>
      <c r="F135">
        <f>700* pogoda__2[[#This Row],[opady]]</f>
        <v>0</v>
      </c>
      <c r="G135">
        <f>IF(pogoda__2[[#This Row],[opady]]=0,ROUNDUP(0.03% * pogoda__2[[#This Row],[temperatura_srednia]]^1.5 * M134,0),0)</f>
        <v>25</v>
      </c>
      <c r="H135">
        <f>IF(M134+pogoda__2[[#This Row],[dolac z opadow]]-pogoda__2[[#This Row],[ubytek]] &gt; 25000, 25000,M134+pogoda__2[[#This Row],[dolac z opadow]]-pogoda__2[[#This Row],[ubytek]])</f>
        <v>516</v>
      </c>
      <c r="I135">
        <f>IF(pogoda__2[[#This Row],[temperatura_srednia]]&gt;15,IF(pogoda__2[[#This Row],[opady]]&lt;0.61,1,0),0)</f>
        <v>1</v>
      </c>
      <c r="J135">
        <f>IF(pogoda__2[[#This Row],[czy podlacz]]=1,IF(pogoda__2[[#This Row],[temperatura_srednia]]&lt;30,12000,24000),0)</f>
        <v>12000</v>
      </c>
      <c r="K135">
        <f>IF(pogoda__2[[#This Row],[20.00]]-pogoda__2[[#This Row],[ile podlac]]&lt;0,1,0)</f>
        <v>1</v>
      </c>
      <c r="L135">
        <f>IF(pogoda__2[[#This Row],[czy uzupelnic?]]=1,25000-pogoda__2[[#This Row],[20.00]],0)</f>
        <v>24484</v>
      </c>
      <c r="M135">
        <f>pogoda__2[[#This Row],[20.00]]-pogoda__2[[#This Row],[ile podlac]]+pogoda__2[[#This Row],[ile uzupelnic?]]</f>
        <v>13000</v>
      </c>
      <c r="N135" s="2">
        <v>42223</v>
      </c>
    </row>
    <row r="136" spans="4:14" x14ac:dyDescent="0.25">
      <c r="D136">
        <v>28</v>
      </c>
      <c r="E136">
        <v>0</v>
      </c>
      <c r="F136">
        <f>700* pogoda__2[[#This Row],[opady]]</f>
        <v>0</v>
      </c>
      <c r="G136">
        <f>IF(pogoda__2[[#This Row],[opady]]=0,ROUNDUP(0.03% * pogoda__2[[#This Row],[temperatura_srednia]]^1.5 * M135,0),0)</f>
        <v>578</v>
      </c>
      <c r="H136">
        <f>IF(M135+pogoda__2[[#This Row],[dolac z opadow]]-pogoda__2[[#This Row],[ubytek]] &gt; 25000, 25000,M135+pogoda__2[[#This Row],[dolac z opadow]]-pogoda__2[[#This Row],[ubytek]])</f>
        <v>12422</v>
      </c>
      <c r="I136">
        <f>IF(pogoda__2[[#This Row],[temperatura_srednia]]&gt;15,IF(pogoda__2[[#This Row],[opady]]&lt;0.61,1,0),0)</f>
        <v>1</v>
      </c>
      <c r="J136">
        <f>IF(pogoda__2[[#This Row],[czy podlacz]]=1,IF(pogoda__2[[#This Row],[temperatura_srednia]]&lt;30,12000,24000),0)</f>
        <v>12000</v>
      </c>
      <c r="K136">
        <f>IF(pogoda__2[[#This Row],[20.00]]-pogoda__2[[#This Row],[ile podlac]]&lt;0,1,0)</f>
        <v>0</v>
      </c>
      <c r="L136">
        <f>IF(pogoda__2[[#This Row],[czy uzupelnic?]]=1,25000-pogoda__2[[#This Row],[20.00]],0)</f>
        <v>0</v>
      </c>
      <c r="M136">
        <f>pogoda__2[[#This Row],[20.00]]-pogoda__2[[#This Row],[ile podlac]]+pogoda__2[[#This Row],[ile uzupelnic?]]</f>
        <v>422</v>
      </c>
      <c r="N136" s="2">
        <v>42224</v>
      </c>
    </row>
    <row r="137" spans="4:14" x14ac:dyDescent="0.25">
      <c r="D137">
        <v>24</v>
      </c>
      <c r="E137">
        <v>0</v>
      </c>
      <c r="F137">
        <f>700* pogoda__2[[#This Row],[opady]]</f>
        <v>0</v>
      </c>
      <c r="G137">
        <f>IF(pogoda__2[[#This Row],[opady]]=0,ROUNDUP(0.03% * pogoda__2[[#This Row],[temperatura_srednia]]^1.5 * M136,0),0)</f>
        <v>15</v>
      </c>
      <c r="H137">
        <f>IF(M136+pogoda__2[[#This Row],[dolac z opadow]]-pogoda__2[[#This Row],[ubytek]] &gt; 25000, 25000,M136+pogoda__2[[#This Row],[dolac z opadow]]-pogoda__2[[#This Row],[ubytek]])</f>
        <v>407</v>
      </c>
      <c r="I137">
        <f>IF(pogoda__2[[#This Row],[temperatura_srednia]]&gt;15,IF(pogoda__2[[#This Row],[opady]]&lt;0.61,1,0),0)</f>
        <v>1</v>
      </c>
      <c r="J137">
        <f>IF(pogoda__2[[#This Row],[czy podlacz]]=1,IF(pogoda__2[[#This Row],[temperatura_srednia]]&lt;30,12000,24000),0)</f>
        <v>12000</v>
      </c>
      <c r="K137">
        <f>IF(pogoda__2[[#This Row],[20.00]]-pogoda__2[[#This Row],[ile podlac]]&lt;0,1,0)</f>
        <v>1</v>
      </c>
      <c r="L137">
        <f>IF(pogoda__2[[#This Row],[czy uzupelnic?]]=1,25000-pogoda__2[[#This Row],[20.00]],0)</f>
        <v>24593</v>
      </c>
      <c r="M137">
        <f>pogoda__2[[#This Row],[20.00]]-pogoda__2[[#This Row],[ile podlac]]+pogoda__2[[#This Row],[ile uzupelnic?]]</f>
        <v>13000</v>
      </c>
      <c r="N137" s="2">
        <v>42225</v>
      </c>
    </row>
    <row r="138" spans="4:14" x14ac:dyDescent="0.25">
      <c r="D138">
        <v>24</v>
      </c>
      <c r="E138">
        <v>0</v>
      </c>
      <c r="F138">
        <f>700* pogoda__2[[#This Row],[opady]]</f>
        <v>0</v>
      </c>
      <c r="G138">
        <f>IF(pogoda__2[[#This Row],[opady]]=0,ROUNDUP(0.03% * pogoda__2[[#This Row],[temperatura_srednia]]^1.5 * M137,0),0)</f>
        <v>459</v>
      </c>
      <c r="H138">
        <f>IF(M137+pogoda__2[[#This Row],[dolac z opadow]]-pogoda__2[[#This Row],[ubytek]] &gt; 25000, 25000,M137+pogoda__2[[#This Row],[dolac z opadow]]-pogoda__2[[#This Row],[ubytek]])</f>
        <v>12541</v>
      </c>
      <c r="I138">
        <f>IF(pogoda__2[[#This Row],[temperatura_srednia]]&gt;15,IF(pogoda__2[[#This Row],[opady]]&lt;0.61,1,0),0)</f>
        <v>1</v>
      </c>
      <c r="J138">
        <f>IF(pogoda__2[[#This Row],[czy podlacz]]=1,IF(pogoda__2[[#This Row],[temperatura_srednia]]&lt;30,12000,24000),0)</f>
        <v>12000</v>
      </c>
      <c r="K138">
        <f>IF(pogoda__2[[#This Row],[20.00]]-pogoda__2[[#This Row],[ile podlac]]&lt;0,1,0)</f>
        <v>0</v>
      </c>
      <c r="L138">
        <f>IF(pogoda__2[[#This Row],[czy uzupelnic?]]=1,25000-pogoda__2[[#This Row],[20.00]],0)</f>
        <v>0</v>
      </c>
      <c r="M138">
        <f>pogoda__2[[#This Row],[20.00]]-pogoda__2[[#This Row],[ile podlac]]+pogoda__2[[#This Row],[ile uzupelnic?]]</f>
        <v>541</v>
      </c>
      <c r="N138" s="2">
        <v>42226</v>
      </c>
    </row>
    <row r="139" spans="4:14" x14ac:dyDescent="0.25">
      <c r="D139">
        <v>26</v>
      </c>
      <c r="E139">
        <v>0</v>
      </c>
      <c r="F139">
        <f>700* pogoda__2[[#This Row],[opady]]</f>
        <v>0</v>
      </c>
      <c r="G139">
        <f>IF(pogoda__2[[#This Row],[opady]]=0,ROUNDUP(0.03% * pogoda__2[[#This Row],[temperatura_srednia]]^1.5 * M138,0),0)</f>
        <v>22</v>
      </c>
      <c r="H139">
        <f>IF(M138+pogoda__2[[#This Row],[dolac z opadow]]-pogoda__2[[#This Row],[ubytek]] &gt; 25000, 25000,M138+pogoda__2[[#This Row],[dolac z opadow]]-pogoda__2[[#This Row],[ubytek]])</f>
        <v>519</v>
      </c>
      <c r="I139">
        <f>IF(pogoda__2[[#This Row],[temperatura_srednia]]&gt;15,IF(pogoda__2[[#This Row],[opady]]&lt;0.61,1,0),0)</f>
        <v>1</v>
      </c>
      <c r="J139">
        <f>IF(pogoda__2[[#This Row],[czy podlacz]]=1,IF(pogoda__2[[#This Row],[temperatura_srednia]]&lt;30,12000,24000),0)</f>
        <v>12000</v>
      </c>
      <c r="K139">
        <f>IF(pogoda__2[[#This Row],[20.00]]-pogoda__2[[#This Row],[ile podlac]]&lt;0,1,0)</f>
        <v>1</v>
      </c>
      <c r="L139">
        <f>IF(pogoda__2[[#This Row],[czy uzupelnic?]]=1,25000-pogoda__2[[#This Row],[20.00]],0)</f>
        <v>24481</v>
      </c>
      <c r="M139">
        <f>pogoda__2[[#This Row],[20.00]]-pogoda__2[[#This Row],[ile podlac]]+pogoda__2[[#This Row],[ile uzupelnic?]]</f>
        <v>13000</v>
      </c>
      <c r="N139" s="2">
        <v>42227</v>
      </c>
    </row>
    <row r="140" spans="4:14" x14ac:dyDescent="0.25">
      <c r="D140">
        <v>32</v>
      </c>
      <c r="E140">
        <v>0.6</v>
      </c>
      <c r="F140">
        <f>700* pogoda__2[[#This Row],[opady]]</f>
        <v>420</v>
      </c>
      <c r="G140">
        <f>IF(pogoda__2[[#This Row],[opady]]=0,ROUNDUP(0.03% * pogoda__2[[#This Row],[temperatura_srednia]]^1.5 * M139,0),0)</f>
        <v>0</v>
      </c>
      <c r="H140">
        <f>IF(M139+pogoda__2[[#This Row],[dolac z opadow]]-pogoda__2[[#This Row],[ubytek]] &gt; 25000, 25000,M139+pogoda__2[[#This Row],[dolac z opadow]]-pogoda__2[[#This Row],[ubytek]])</f>
        <v>13420</v>
      </c>
      <c r="I140">
        <f>IF(pogoda__2[[#This Row],[temperatura_srednia]]&gt;15,IF(pogoda__2[[#This Row],[opady]]&lt;0.61,1,0),0)</f>
        <v>1</v>
      </c>
      <c r="J140">
        <f>IF(pogoda__2[[#This Row],[czy podlacz]]=1,IF(pogoda__2[[#This Row],[temperatura_srednia]]&lt;30,12000,24000),0)</f>
        <v>24000</v>
      </c>
      <c r="K140">
        <f>IF(pogoda__2[[#This Row],[20.00]]-pogoda__2[[#This Row],[ile podlac]]&lt;0,1,0)</f>
        <v>1</v>
      </c>
      <c r="L140">
        <f>IF(pogoda__2[[#This Row],[czy uzupelnic?]]=1,25000-pogoda__2[[#This Row],[20.00]],0)</f>
        <v>11580</v>
      </c>
      <c r="M140">
        <f>pogoda__2[[#This Row],[20.00]]-pogoda__2[[#This Row],[ile podlac]]+pogoda__2[[#This Row],[ile uzupelnic?]]</f>
        <v>1000</v>
      </c>
      <c r="N140" s="2">
        <v>42228</v>
      </c>
    </row>
    <row r="141" spans="4:14" x14ac:dyDescent="0.25">
      <c r="D141">
        <v>31</v>
      </c>
      <c r="E141">
        <v>0.1</v>
      </c>
      <c r="F141">
        <f>700* pogoda__2[[#This Row],[opady]]</f>
        <v>70</v>
      </c>
      <c r="G141">
        <f>IF(pogoda__2[[#This Row],[opady]]=0,ROUNDUP(0.03% * pogoda__2[[#This Row],[temperatura_srednia]]^1.5 * M140,0),0)</f>
        <v>0</v>
      </c>
      <c r="H141">
        <f>IF(M140+pogoda__2[[#This Row],[dolac z opadow]]-pogoda__2[[#This Row],[ubytek]] &gt; 25000, 25000,M140+pogoda__2[[#This Row],[dolac z opadow]]-pogoda__2[[#This Row],[ubytek]])</f>
        <v>1070</v>
      </c>
      <c r="I141">
        <f>IF(pogoda__2[[#This Row],[temperatura_srednia]]&gt;15,IF(pogoda__2[[#This Row],[opady]]&lt;0.61,1,0),0)</f>
        <v>1</v>
      </c>
      <c r="J141">
        <f>IF(pogoda__2[[#This Row],[czy podlacz]]=1,IF(pogoda__2[[#This Row],[temperatura_srednia]]&lt;30,12000,24000),0)</f>
        <v>24000</v>
      </c>
      <c r="K141">
        <f>IF(pogoda__2[[#This Row],[20.00]]-pogoda__2[[#This Row],[ile podlac]]&lt;0,1,0)</f>
        <v>1</v>
      </c>
      <c r="L141">
        <f>IF(pogoda__2[[#This Row],[czy uzupelnic?]]=1,25000-pogoda__2[[#This Row],[20.00]],0)</f>
        <v>23930</v>
      </c>
      <c r="M141">
        <f>pogoda__2[[#This Row],[20.00]]-pogoda__2[[#This Row],[ile podlac]]+pogoda__2[[#This Row],[ile uzupelnic?]]</f>
        <v>1000</v>
      </c>
      <c r="N141" s="2">
        <v>42229</v>
      </c>
    </row>
    <row r="142" spans="4:14" x14ac:dyDescent="0.25">
      <c r="D142">
        <v>33</v>
      </c>
      <c r="E142">
        <v>0</v>
      </c>
      <c r="F142">
        <f>700* pogoda__2[[#This Row],[opady]]</f>
        <v>0</v>
      </c>
      <c r="G142">
        <f>IF(pogoda__2[[#This Row],[opady]]=0,ROUNDUP(0.03% * pogoda__2[[#This Row],[temperatura_srednia]]^1.5 * M141,0),0)</f>
        <v>57</v>
      </c>
      <c r="H142">
        <f>IF(M141+pogoda__2[[#This Row],[dolac z opadow]]-pogoda__2[[#This Row],[ubytek]] &gt; 25000, 25000,M141+pogoda__2[[#This Row],[dolac z opadow]]-pogoda__2[[#This Row],[ubytek]])</f>
        <v>943</v>
      </c>
      <c r="I142">
        <f>IF(pogoda__2[[#This Row],[temperatura_srednia]]&gt;15,IF(pogoda__2[[#This Row],[opady]]&lt;0.61,1,0),0)</f>
        <v>1</v>
      </c>
      <c r="J142">
        <f>IF(pogoda__2[[#This Row],[czy podlacz]]=1,IF(pogoda__2[[#This Row],[temperatura_srednia]]&lt;30,12000,24000),0)</f>
        <v>24000</v>
      </c>
      <c r="K142">
        <f>IF(pogoda__2[[#This Row],[20.00]]-pogoda__2[[#This Row],[ile podlac]]&lt;0,1,0)</f>
        <v>1</v>
      </c>
      <c r="L142">
        <f>IF(pogoda__2[[#This Row],[czy uzupelnic?]]=1,25000-pogoda__2[[#This Row],[20.00]],0)</f>
        <v>24057</v>
      </c>
      <c r="M142">
        <f>pogoda__2[[#This Row],[20.00]]-pogoda__2[[#This Row],[ile podlac]]+pogoda__2[[#This Row],[ile uzupelnic?]]</f>
        <v>1000</v>
      </c>
      <c r="N142" s="2">
        <v>42230</v>
      </c>
    </row>
    <row r="143" spans="4:14" x14ac:dyDescent="0.25">
      <c r="D143">
        <v>31</v>
      </c>
      <c r="E143">
        <v>12</v>
      </c>
      <c r="F143">
        <f>700* pogoda__2[[#This Row],[opady]]</f>
        <v>8400</v>
      </c>
      <c r="G143">
        <f>IF(pogoda__2[[#This Row],[opady]]=0,ROUNDUP(0.03% * pogoda__2[[#This Row],[temperatura_srednia]]^1.5 * M142,0),0)</f>
        <v>0</v>
      </c>
      <c r="H143">
        <f>IF(M142+pogoda__2[[#This Row],[dolac z opadow]]-pogoda__2[[#This Row],[ubytek]] &gt; 25000, 25000,M142+pogoda__2[[#This Row],[dolac z opadow]]-pogoda__2[[#This Row],[ubytek]])</f>
        <v>9400</v>
      </c>
      <c r="I143">
        <f>IF(pogoda__2[[#This Row],[temperatura_srednia]]&gt;15,IF(pogoda__2[[#This Row],[opady]]&lt;0.61,1,0),0)</f>
        <v>0</v>
      </c>
      <c r="J143">
        <f>IF(pogoda__2[[#This Row],[czy podlacz]]=1,IF(pogoda__2[[#This Row],[temperatura_srednia]]&lt;30,12000,24000),0)</f>
        <v>0</v>
      </c>
      <c r="K143">
        <f>IF(pogoda__2[[#This Row],[20.00]]-pogoda__2[[#This Row],[ile podlac]]&lt;0,1,0)</f>
        <v>0</v>
      </c>
      <c r="L143">
        <f>IF(pogoda__2[[#This Row],[czy uzupelnic?]]=1,25000-pogoda__2[[#This Row],[20.00]],0)</f>
        <v>0</v>
      </c>
      <c r="M143">
        <f>pogoda__2[[#This Row],[20.00]]-pogoda__2[[#This Row],[ile podlac]]+pogoda__2[[#This Row],[ile uzupelnic?]]</f>
        <v>9400</v>
      </c>
      <c r="N143" s="2">
        <v>42231</v>
      </c>
    </row>
    <row r="144" spans="4:14" x14ac:dyDescent="0.25">
      <c r="D144">
        <v>22</v>
      </c>
      <c r="E144">
        <v>0</v>
      </c>
      <c r="F144">
        <f>700* pogoda__2[[#This Row],[opady]]</f>
        <v>0</v>
      </c>
      <c r="G144">
        <f>IF(pogoda__2[[#This Row],[opady]]=0,ROUNDUP(0.03% * pogoda__2[[#This Row],[temperatura_srednia]]^1.5 * M143,0),0)</f>
        <v>291</v>
      </c>
      <c r="H144">
        <f>IF(M143+pogoda__2[[#This Row],[dolac z opadow]]-pogoda__2[[#This Row],[ubytek]] &gt; 25000, 25000,M143+pogoda__2[[#This Row],[dolac z opadow]]-pogoda__2[[#This Row],[ubytek]])</f>
        <v>9109</v>
      </c>
      <c r="I144">
        <f>IF(pogoda__2[[#This Row],[temperatura_srednia]]&gt;15,IF(pogoda__2[[#This Row],[opady]]&lt;0.61,1,0),0)</f>
        <v>1</v>
      </c>
      <c r="J144">
        <f>IF(pogoda__2[[#This Row],[czy podlacz]]=1,IF(pogoda__2[[#This Row],[temperatura_srednia]]&lt;30,12000,24000),0)</f>
        <v>12000</v>
      </c>
      <c r="K144">
        <f>IF(pogoda__2[[#This Row],[20.00]]-pogoda__2[[#This Row],[ile podlac]]&lt;0,1,0)</f>
        <v>1</v>
      </c>
      <c r="L144">
        <f>IF(pogoda__2[[#This Row],[czy uzupelnic?]]=1,25000-pogoda__2[[#This Row],[20.00]],0)</f>
        <v>15891</v>
      </c>
      <c r="M144">
        <f>pogoda__2[[#This Row],[20.00]]-pogoda__2[[#This Row],[ile podlac]]+pogoda__2[[#This Row],[ile uzupelnic?]]</f>
        <v>13000</v>
      </c>
      <c r="N144" s="2">
        <v>42232</v>
      </c>
    </row>
    <row r="145" spans="4:14" x14ac:dyDescent="0.25">
      <c r="D145">
        <v>24</v>
      </c>
      <c r="E145">
        <v>0.2</v>
      </c>
      <c r="F145">
        <f>700* pogoda__2[[#This Row],[opady]]</f>
        <v>140</v>
      </c>
      <c r="G145">
        <f>IF(pogoda__2[[#This Row],[opady]]=0,ROUNDUP(0.03% * pogoda__2[[#This Row],[temperatura_srednia]]^1.5 * M144,0),0)</f>
        <v>0</v>
      </c>
      <c r="H145">
        <f>IF(M144+pogoda__2[[#This Row],[dolac z opadow]]-pogoda__2[[#This Row],[ubytek]] &gt; 25000, 25000,M144+pogoda__2[[#This Row],[dolac z opadow]]-pogoda__2[[#This Row],[ubytek]])</f>
        <v>13140</v>
      </c>
      <c r="I145">
        <f>IF(pogoda__2[[#This Row],[temperatura_srednia]]&gt;15,IF(pogoda__2[[#This Row],[opady]]&lt;0.61,1,0),0)</f>
        <v>1</v>
      </c>
      <c r="J145">
        <f>IF(pogoda__2[[#This Row],[czy podlacz]]=1,IF(pogoda__2[[#This Row],[temperatura_srednia]]&lt;30,12000,24000),0)</f>
        <v>12000</v>
      </c>
      <c r="K145">
        <f>IF(pogoda__2[[#This Row],[20.00]]-pogoda__2[[#This Row],[ile podlac]]&lt;0,1,0)</f>
        <v>0</v>
      </c>
      <c r="L145">
        <f>IF(pogoda__2[[#This Row],[czy uzupelnic?]]=1,25000-pogoda__2[[#This Row],[20.00]],0)</f>
        <v>0</v>
      </c>
      <c r="M145">
        <f>pogoda__2[[#This Row],[20.00]]-pogoda__2[[#This Row],[ile podlac]]+pogoda__2[[#This Row],[ile uzupelnic?]]</f>
        <v>1140</v>
      </c>
      <c r="N145" s="2">
        <v>42233</v>
      </c>
    </row>
    <row r="146" spans="4:14" x14ac:dyDescent="0.25">
      <c r="D146">
        <v>22</v>
      </c>
      <c r="E146">
        <v>0</v>
      </c>
      <c r="F146">
        <f>700* pogoda__2[[#This Row],[opady]]</f>
        <v>0</v>
      </c>
      <c r="G146">
        <f>IF(pogoda__2[[#This Row],[opady]]=0,ROUNDUP(0.03% * pogoda__2[[#This Row],[temperatura_srednia]]^1.5 * M145,0),0)</f>
        <v>36</v>
      </c>
      <c r="H146">
        <f>IF(M145+pogoda__2[[#This Row],[dolac z opadow]]-pogoda__2[[#This Row],[ubytek]] &gt; 25000, 25000,M145+pogoda__2[[#This Row],[dolac z opadow]]-pogoda__2[[#This Row],[ubytek]])</f>
        <v>1104</v>
      </c>
      <c r="I146">
        <f>IF(pogoda__2[[#This Row],[temperatura_srednia]]&gt;15,IF(pogoda__2[[#This Row],[opady]]&lt;0.61,1,0),0)</f>
        <v>1</v>
      </c>
      <c r="J146">
        <f>IF(pogoda__2[[#This Row],[czy podlacz]]=1,IF(pogoda__2[[#This Row],[temperatura_srednia]]&lt;30,12000,24000),0)</f>
        <v>12000</v>
      </c>
      <c r="K146">
        <f>IF(pogoda__2[[#This Row],[20.00]]-pogoda__2[[#This Row],[ile podlac]]&lt;0,1,0)</f>
        <v>1</v>
      </c>
      <c r="L146">
        <f>IF(pogoda__2[[#This Row],[czy uzupelnic?]]=1,25000-pogoda__2[[#This Row],[20.00]],0)</f>
        <v>23896</v>
      </c>
      <c r="M146">
        <f>pogoda__2[[#This Row],[20.00]]-pogoda__2[[#This Row],[ile podlac]]+pogoda__2[[#This Row],[ile uzupelnic?]]</f>
        <v>13000</v>
      </c>
      <c r="N146" s="2">
        <v>42234</v>
      </c>
    </row>
    <row r="147" spans="4:14" x14ac:dyDescent="0.25">
      <c r="D147">
        <v>19</v>
      </c>
      <c r="E147">
        <v>0</v>
      </c>
      <c r="F147">
        <f>700* pogoda__2[[#This Row],[opady]]</f>
        <v>0</v>
      </c>
      <c r="G147">
        <f>IF(pogoda__2[[#This Row],[opady]]=0,ROUNDUP(0.03% * pogoda__2[[#This Row],[temperatura_srednia]]^1.5 * M146,0),0)</f>
        <v>323</v>
      </c>
      <c r="H147">
        <f>IF(M146+pogoda__2[[#This Row],[dolac z opadow]]-pogoda__2[[#This Row],[ubytek]] &gt; 25000, 25000,M146+pogoda__2[[#This Row],[dolac z opadow]]-pogoda__2[[#This Row],[ubytek]])</f>
        <v>12677</v>
      </c>
      <c r="I147">
        <f>IF(pogoda__2[[#This Row],[temperatura_srednia]]&gt;15,IF(pogoda__2[[#This Row],[opady]]&lt;0.61,1,0),0)</f>
        <v>1</v>
      </c>
      <c r="J147">
        <f>IF(pogoda__2[[#This Row],[czy podlacz]]=1,IF(pogoda__2[[#This Row],[temperatura_srednia]]&lt;30,12000,24000),0)</f>
        <v>12000</v>
      </c>
      <c r="K147">
        <f>IF(pogoda__2[[#This Row],[20.00]]-pogoda__2[[#This Row],[ile podlac]]&lt;0,1,0)</f>
        <v>0</v>
      </c>
      <c r="L147">
        <f>IF(pogoda__2[[#This Row],[czy uzupelnic?]]=1,25000-pogoda__2[[#This Row],[20.00]],0)</f>
        <v>0</v>
      </c>
      <c r="M147">
        <f>pogoda__2[[#This Row],[20.00]]-pogoda__2[[#This Row],[ile podlac]]+pogoda__2[[#This Row],[ile uzupelnic?]]</f>
        <v>677</v>
      </c>
      <c r="N147" s="2">
        <v>42235</v>
      </c>
    </row>
    <row r="148" spans="4:14" x14ac:dyDescent="0.25">
      <c r="D148">
        <v>18</v>
      </c>
      <c r="E148">
        <v>0</v>
      </c>
      <c r="F148">
        <f>700* pogoda__2[[#This Row],[opady]]</f>
        <v>0</v>
      </c>
      <c r="G148">
        <f>IF(pogoda__2[[#This Row],[opady]]=0,ROUNDUP(0.03% * pogoda__2[[#This Row],[temperatura_srednia]]^1.5 * M147,0),0)</f>
        <v>16</v>
      </c>
      <c r="H148">
        <f>IF(M147+pogoda__2[[#This Row],[dolac z opadow]]-pogoda__2[[#This Row],[ubytek]] &gt; 25000, 25000,M147+pogoda__2[[#This Row],[dolac z opadow]]-pogoda__2[[#This Row],[ubytek]])</f>
        <v>661</v>
      </c>
      <c r="I148">
        <f>IF(pogoda__2[[#This Row],[temperatura_srednia]]&gt;15,IF(pogoda__2[[#This Row],[opady]]&lt;0.61,1,0),0)</f>
        <v>1</v>
      </c>
      <c r="J148">
        <f>IF(pogoda__2[[#This Row],[czy podlacz]]=1,IF(pogoda__2[[#This Row],[temperatura_srednia]]&lt;30,12000,24000),0)</f>
        <v>12000</v>
      </c>
      <c r="K148">
        <f>IF(pogoda__2[[#This Row],[20.00]]-pogoda__2[[#This Row],[ile podlac]]&lt;0,1,0)</f>
        <v>1</v>
      </c>
      <c r="L148">
        <f>IF(pogoda__2[[#This Row],[czy uzupelnic?]]=1,25000-pogoda__2[[#This Row],[20.00]],0)</f>
        <v>24339</v>
      </c>
      <c r="M148">
        <f>pogoda__2[[#This Row],[20.00]]-pogoda__2[[#This Row],[ile podlac]]+pogoda__2[[#This Row],[ile uzupelnic?]]</f>
        <v>13000</v>
      </c>
      <c r="N148" s="2">
        <v>42236</v>
      </c>
    </row>
    <row r="149" spans="4:14" x14ac:dyDescent="0.25">
      <c r="D149">
        <v>18</v>
      </c>
      <c r="E149">
        <v>0</v>
      </c>
      <c r="F149">
        <f>700* pogoda__2[[#This Row],[opady]]</f>
        <v>0</v>
      </c>
      <c r="G149">
        <f>IF(pogoda__2[[#This Row],[opady]]=0,ROUNDUP(0.03% * pogoda__2[[#This Row],[temperatura_srednia]]^1.5 * M148,0),0)</f>
        <v>298</v>
      </c>
      <c r="H149">
        <f>IF(M148+pogoda__2[[#This Row],[dolac z opadow]]-pogoda__2[[#This Row],[ubytek]] &gt; 25000, 25000,M148+pogoda__2[[#This Row],[dolac z opadow]]-pogoda__2[[#This Row],[ubytek]])</f>
        <v>12702</v>
      </c>
      <c r="I149">
        <f>IF(pogoda__2[[#This Row],[temperatura_srednia]]&gt;15,IF(pogoda__2[[#This Row],[opady]]&lt;0.61,1,0),0)</f>
        <v>1</v>
      </c>
      <c r="J149">
        <f>IF(pogoda__2[[#This Row],[czy podlacz]]=1,IF(pogoda__2[[#This Row],[temperatura_srednia]]&lt;30,12000,24000),0)</f>
        <v>12000</v>
      </c>
      <c r="K149">
        <f>IF(pogoda__2[[#This Row],[20.00]]-pogoda__2[[#This Row],[ile podlac]]&lt;0,1,0)</f>
        <v>0</v>
      </c>
      <c r="L149">
        <f>IF(pogoda__2[[#This Row],[czy uzupelnic?]]=1,25000-pogoda__2[[#This Row],[20.00]],0)</f>
        <v>0</v>
      </c>
      <c r="M149">
        <f>pogoda__2[[#This Row],[20.00]]-pogoda__2[[#This Row],[ile podlac]]+pogoda__2[[#This Row],[ile uzupelnic?]]</f>
        <v>702</v>
      </c>
      <c r="N149" s="2">
        <v>42237</v>
      </c>
    </row>
    <row r="150" spans="4:14" x14ac:dyDescent="0.25">
      <c r="D150">
        <v>18</v>
      </c>
      <c r="E150">
        <v>0</v>
      </c>
      <c r="F150">
        <f>700* pogoda__2[[#This Row],[opady]]</f>
        <v>0</v>
      </c>
      <c r="G150">
        <f>IF(pogoda__2[[#This Row],[opady]]=0,ROUNDUP(0.03% * pogoda__2[[#This Row],[temperatura_srednia]]^1.5 * M149,0),0)</f>
        <v>17</v>
      </c>
      <c r="H150">
        <f>IF(M149+pogoda__2[[#This Row],[dolac z opadow]]-pogoda__2[[#This Row],[ubytek]] &gt; 25000, 25000,M149+pogoda__2[[#This Row],[dolac z opadow]]-pogoda__2[[#This Row],[ubytek]])</f>
        <v>685</v>
      </c>
      <c r="I150">
        <f>IF(pogoda__2[[#This Row],[temperatura_srednia]]&gt;15,IF(pogoda__2[[#This Row],[opady]]&lt;0.61,1,0),0)</f>
        <v>1</v>
      </c>
      <c r="J150">
        <f>IF(pogoda__2[[#This Row],[czy podlacz]]=1,IF(pogoda__2[[#This Row],[temperatura_srednia]]&lt;30,12000,24000),0)</f>
        <v>12000</v>
      </c>
      <c r="K150">
        <f>IF(pogoda__2[[#This Row],[20.00]]-pogoda__2[[#This Row],[ile podlac]]&lt;0,1,0)</f>
        <v>1</v>
      </c>
      <c r="L150">
        <f>IF(pogoda__2[[#This Row],[czy uzupelnic?]]=1,25000-pogoda__2[[#This Row],[20.00]],0)</f>
        <v>24315</v>
      </c>
      <c r="M150">
        <f>pogoda__2[[#This Row],[20.00]]-pogoda__2[[#This Row],[ile podlac]]+pogoda__2[[#This Row],[ile uzupelnic?]]</f>
        <v>13000</v>
      </c>
      <c r="N150" s="2">
        <v>42238</v>
      </c>
    </row>
    <row r="151" spans="4:14" x14ac:dyDescent="0.25">
      <c r="D151">
        <v>19</v>
      </c>
      <c r="E151">
        <v>0</v>
      </c>
      <c r="F151">
        <f>700* pogoda__2[[#This Row],[opady]]</f>
        <v>0</v>
      </c>
      <c r="G151">
        <f>IF(pogoda__2[[#This Row],[opady]]=0,ROUNDUP(0.03% * pogoda__2[[#This Row],[temperatura_srednia]]^1.5 * M150,0),0)</f>
        <v>323</v>
      </c>
      <c r="H151">
        <f>IF(M150+pogoda__2[[#This Row],[dolac z opadow]]-pogoda__2[[#This Row],[ubytek]] &gt; 25000, 25000,M150+pogoda__2[[#This Row],[dolac z opadow]]-pogoda__2[[#This Row],[ubytek]])</f>
        <v>12677</v>
      </c>
      <c r="I151">
        <f>IF(pogoda__2[[#This Row],[temperatura_srednia]]&gt;15,IF(pogoda__2[[#This Row],[opady]]&lt;0.61,1,0),0)</f>
        <v>1</v>
      </c>
      <c r="J151">
        <f>IF(pogoda__2[[#This Row],[czy podlacz]]=1,IF(pogoda__2[[#This Row],[temperatura_srednia]]&lt;30,12000,24000),0)</f>
        <v>12000</v>
      </c>
      <c r="K151">
        <f>IF(pogoda__2[[#This Row],[20.00]]-pogoda__2[[#This Row],[ile podlac]]&lt;0,1,0)</f>
        <v>0</v>
      </c>
      <c r="L151">
        <f>IF(pogoda__2[[#This Row],[czy uzupelnic?]]=1,25000-pogoda__2[[#This Row],[20.00]],0)</f>
        <v>0</v>
      </c>
      <c r="M151">
        <f>pogoda__2[[#This Row],[20.00]]-pogoda__2[[#This Row],[ile podlac]]+pogoda__2[[#This Row],[ile uzupelnic?]]</f>
        <v>677</v>
      </c>
      <c r="N151" s="2">
        <v>42239</v>
      </c>
    </row>
    <row r="152" spans="4:14" x14ac:dyDescent="0.25">
      <c r="D152">
        <v>21</v>
      </c>
      <c r="E152">
        <v>5.5</v>
      </c>
      <c r="F152">
        <f>700* pogoda__2[[#This Row],[opady]]</f>
        <v>3850</v>
      </c>
      <c r="G152">
        <f>IF(pogoda__2[[#This Row],[opady]]=0,ROUNDUP(0.03% * pogoda__2[[#This Row],[temperatura_srednia]]^1.5 * M151,0),0)</f>
        <v>0</v>
      </c>
      <c r="H152">
        <f>IF(M151+pogoda__2[[#This Row],[dolac z opadow]]-pogoda__2[[#This Row],[ubytek]] &gt; 25000, 25000,M151+pogoda__2[[#This Row],[dolac z opadow]]-pogoda__2[[#This Row],[ubytek]])</f>
        <v>4527</v>
      </c>
      <c r="I152">
        <f>IF(pogoda__2[[#This Row],[temperatura_srednia]]&gt;15,IF(pogoda__2[[#This Row],[opady]]&lt;0.61,1,0),0)</f>
        <v>0</v>
      </c>
      <c r="J152">
        <f>IF(pogoda__2[[#This Row],[czy podlacz]]=1,IF(pogoda__2[[#This Row],[temperatura_srednia]]&lt;30,12000,24000),0)</f>
        <v>0</v>
      </c>
      <c r="K152">
        <f>IF(pogoda__2[[#This Row],[20.00]]-pogoda__2[[#This Row],[ile podlac]]&lt;0,1,0)</f>
        <v>0</v>
      </c>
      <c r="L152">
        <f>IF(pogoda__2[[#This Row],[czy uzupelnic?]]=1,25000-pogoda__2[[#This Row],[20.00]],0)</f>
        <v>0</v>
      </c>
      <c r="M152">
        <f>pogoda__2[[#This Row],[20.00]]-pogoda__2[[#This Row],[ile podlac]]+pogoda__2[[#This Row],[ile uzupelnic?]]</f>
        <v>4527</v>
      </c>
      <c r="N152" s="2">
        <v>42240</v>
      </c>
    </row>
    <row r="153" spans="4:14" x14ac:dyDescent="0.25">
      <c r="D153">
        <v>18</v>
      </c>
      <c r="E153">
        <v>18</v>
      </c>
      <c r="F153">
        <f>700* pogoda__2[[#This Row],[opady]]</f>
        <v>12600</v>
      </c>
      <c r="G153">
        <f>IF(pogoda__2[[#This Row],[opady]]=0,ROUNDUP(0.03% * pogoda__2[[#This Row],[temperatura_srednia]]^1.5 * M152,0),0)</f>
        <v>0</v>
      </c>
      <c r="H153">
        <f>IF(M152+pogoda__2[[#This Row],[dolac z opadow]]-pogoda__2[[#This Row],[ubytek]] &gt; 25000, 25000,M152+pogoda__2[[#This Row],[dolac z opadow]]-pogoda__2[[#This Row],[ubytek]])</f>
        <v>17127</v>
      </c>
      <c r="I153">
        <f>IF(pogoda__2[[#This Row],[temperatura_srednia]]&gt;15,IF(pogoda__2[[#This Row],[opady]]&lt;0.61,1,0),0)</f>
        <v>0</v>
      </c>
      <c r="J153">
        <f>IF(pogoda__2[[#This Row],[czy podlacz]]=1,IF(pogoda__2[[#This Row],[temperatura_srednia]]&lt;30,12000,24000),0)</f>
        <v>0</v>
      </c>
      <c r="K153">
        <f>IF(pogoda__2[[#This Row],[20.00]]-pogoda__2[[#This Row],[ile podlac]]&lt;0,1,0)</f>
        <v>0</v>
      </c>
      <c r="L153">
        <f>IF(pogoda__2[[#This Row],[czy uzupelnic?]]=1,25000-pogoda__2[[#This Row],[20.00]],0)</f>
        <v>0</v>
      </c>
      <c r="M153">
        <f>pogoda__2[[#This Row],[20.00]]-pogoda__2[[#This Row],[ile podlac]]+pogoda__2[[#This Row],[ile uzupelnic?]]</f>
        <v>17127</v>
      </c>
      <c r="N153" s="2">
        <v>42241</v>
      </c>
    </row>
    <row r="154" spans="4:14" x14ac:dyDescent="0.25">
      <c r="D154">
        <v>19</v>
      </c>
      <c r="E154">
        <v>12</v>
      </c>
      <c r="F154">
        <f>700* pogoda__2[[#This Row],[opady]]</f>
        <v>8400</v>
      </c>
      <c r="G154">
        <f>IF(pogoda__2[[#This Row],[opady]]=0,ROUNDUP(0.03% * pogoda__2[[#This Row],[temperatura_srednia]]^1.5 * M153,0),0)</f>
        <v>0</v>
      </c>
      <c r="H154">
        <f>IF(M153+pogoda__2[[#This Row],[dolac z opadow]]-pogoda__2[[#This Row],[ubytek]] &gt; 25000, 25000,M153+pogoda__2[[#This Row],[dolac z opadow]]-pogoda__2[[#This Row],[ubytek]])</f>
        <v>25000</v>
      </c>
      <c r="I154">
        <f>IF(pogoda__2[[#This Row],[temperatura_srednia]]&gt;15,IF(pogoda__2[[#This Row],[opady]]&lt;0.61,1,0),0)</f>
        <v>0</v>
      </c>
      <c r="J154">
        <f>IF(pogoda__2[[#This Row],[czy podlacz]]=1,IF(pogoda__2[[#This Row],[temperatura_srednia]]&lt;30,12000,24000),0)</f>
        <v>0</v>
      </c>
      <c r="K154">
        <f>IF(pogoda__2[[#This Row],[20.00]]-pogoda__2[[#This Row],[ile podlac]]&lt;0,1,0)</f>
        <v>0</v>
      </c>
      <c r="L154">
        <f>IF(pogoda__2[[#This Row],[czy uzupelnic?]]=1,25000-pogoda__2[[#This Row],[20.00]],0)</f>
        <v>0</v>
      </c>
      <c r="M154">
        <f>pogoda__2[[#This Row],[20.00]]-pogoda__2[[#This Row],[ile podlac]]+pogoda__2[[#This Row],[ile uzupelnic?]]</f>
        <v>25000</v>
      </c>
      <c r="N154" s="2">
        <v>42242</v>
      </c>
    </row>
    <row r="155" spans="4:14" x14ac:dyDescent="0.25">
      <c r="D155">
        <v>23</v>
      </c>
      <c r="E155">
        <v>0</v>
      </c>
      <c r="F155">
        <f>700* pogoda__2[[#This Row],[opady]]</f>
        <v>0</v>
      </c>
      <c r="G155">
        <f>IF(pogoda__2[[#This Row],[opady]]=0,ROUNDUP(0.03% * pogoda__2[[#This Row],[temperatura_srednia]]^1.5 * M154,0),0)</f>
        <v>828</v>
      </c>
      <c r="H155">
        <f>IF(M154+pogoda__2[[#This Row],[dolac z opadow]]-pogoda__2[[#This Row],[ubytek]] &gt; 25000, 25000,M154+pogoda__2[[#This Row],[dolac z opadow]]-pogoda__2[[#This Row],[ubytek]])</f>
        <v>24172</v>
      </c>
      <c r="I155">
        <f>IF(pogoda__2[[#This Row],[temperatura_srednia]]&gt;15,IF(pogoda__2[[#This Row],[opady]]&lt;0.61,1,0),0)</f>
        <v>1</v>
      </c>
      <c r="J155">
        <f>IF(pogoda__2[[#This Row],[czy podlacz]]=1,IF(pogoda__2[[#This Row],[temperatura_srednia]]&lt;30,12000,24000),0)</f>
        <v>12000</v>
      </c>
      <c r="K155">
        <f>IF(pogoda__2[[#This Row],[20.00]]-pogoda__2[[#This Row],[ile podlac]]&lt;0,1,0)</f>
        <v>0</v>
      </c>
      <c r="L155">
        <f>IF(pogoda__2[[#This Row],[czy uzupelnic?]]=1,25000-pogoda__2[[#This Row],[20.00]],0)</f>
        <v>0</v>
      </c>
      <c r="M155">
        <f>pogoda__2[[#This Row],[20.00]]-pogoda__2[[#This Row],[ile podlac]]+pogoda__2[[#This Row],[ile uzupelnic?]]</f>
        <v>12172</v>
      </c>
      <c r="N155" s="2">
        <v>42243</v>
      </c>
    </row>
    <row r="156" spans="4:14" x14ac:dyDescent="0.25">
      <c r="D156">
        <v>17</v>
      </c>
      <c r="E156">
        <v>0.1</v>
      </c>
      <c r="F156">
        <f>700* pogoda__2[[#This Row],[opady]]</f>
        <v>70</v>
      </c>
      <c r="G156">
        <f>IF(pogoda__2[[#This Row],[opady]]=0,ROUNDUP(0.03% * pogoda__2[[#This Row],[temperatura_srednia]]^1.5 * M155,0),0)</f>
        <v>0</v>
      </c>
      <c r="H156">
        <f>IF(M155+pogoda__2[[#This Row],[dolac z opadow]]-pogoda__2[[#This Row],[ubytek]] &gt; 25000, 25000,M155+pogoda__2[[#This Row],[dolac z opadow]]-pogoda__2[[#This Row],[ubytek]])</f>
        <v>12242</v>
      </c>
      <c r="I156">
        <f>IF(pogoda__2[[#This Row],[temperatura_srednia]]&gt;15,IF(pogoda__2[[#This Row],[opady]]&lt;0.61,1,0),0)</f>
        <v>1</v>
      </c>
      <c r="J156">
        <f>IF(pogoda__2[[#This Row],[czy podlacz]]=1,IF(pogoda__2[[#This Row],[temperatura_srednia]]&lt;30,12000,24000),0)</f>
        <v>12000</v>
      </c>
      <c r="K156">
        <f>IF(pogoda__2[[#This Row],[20.00]]-pogoda__2[[#This Row],[ile podlac]]&lt;0,1,0)</f>
        <v>0</v>
      </c>
      <c r="L156">
        <f>IF(pogoda__2[[#This Row],[czy uzupelnic?]]=1,25000-pogoda__2[[#This Row],[20.00]],0)</f>
        <v>0</v>
      </c>
      <c r="M156">
        <f>pogoda__2[[#This Row],[20.00]]-pogoda__2[[#This Row],[ile podlac]]+pogoda__2[[#This Row],[ile uzupelnic?]]</f>
        <v>242</v>
      </c>
      <c r="N156" s="2">
        <v>42244</v>
      </c>
    </row>
    <row r="157" spans="4:14" x14ac:dyDescent="0.25">
      <c r="D157">
        <v>16</v>
      </c>
      <c r="E157">
        <v>14</v>
      </c>
      <c r="F157">
        <f>700* pogoda__2[[#This Row],[opady]]</f>
        <v>9800</v>
      </c>
      <c r="G157">
        <f>IF(pogoda__2[[#This Row],[opady]]=0,ROUNDUP(0.03% * pogoda__2[[#This Row],[temperatura_srednia]]^1.5 * M156,0),0)</f>
        <v>0</v>
      </c>
      <c r="H157">
        <f>IF(M156+pogoda__2[[#This Row],[dolac z opadow]]-pogoda__2[[#This Row],[ubytek]] &gt; 25000, 25000,M156+pogoda__2[[#This Row],[dolac z opadow]]-pogoda__2[[#This Row],[ubytek]])</f>
        <v>10042</v>
      </c>
      <c r="I157">
        <f>IF(pogoda__2[[#This Row],[temperatura_srednia]]&gt;15,IF(pogoda__2[[#This Row],[opady]]&lt;0.61,1,0),0)</f>
        <v>0</v>
      </c>
      <c r="J157">
        <f>IF(pogoda__2[[#This Row],[czy podlacz]]=1,IF(pogoda__2[[#This Row],[temperatura_srednia]]&lt;30,12000,24000),0)</f>
        <v>0</v>
      </c>
      <c r="K157">
        <f>IF(pogoda__2[[#This Row],[20.00]]-pogoda__2[[#This Row],[ile podlac]]&lt;0,1,0)</f>
        <v>0</v>
      </c>
      <c r="L157">
        <f>IF(pogoda__2[[#This Row],[czy uzupelnic?]]=1,25000-pogoda__2[[#This Row],[20.00]],0)</f>
        <v>0</v>
      </c>
      <c r="M157">
        <f>pogoda__2[[#This Row],[20.00]]-pogoda__2[[#This Row],[ile podlac]]+pogoda__2[[#This Row],[ile uzupelnic?]]</f>
        <v>10042</v>
      </c>
      <c r="N157" s="2">
        <v>42245</v>
      </c>
    </row>
    <row r="158" spans="4:14" x14ac:dyDescent="0.25">
      <c r="D158">
        <v>22</v>
      </c>
      <c r="E158">
        <v>0</v>
      </c>
      <c r="F158">
        <f>700* pogoda__2[[#This Row],[opady]]</f>
        <v>0</v>
      </c>
      <c r="G158">
        <f>IF(pogoda__2[[#This Row],[opady]]=0,ROUNDUP(0.03% * pogoda__2[[#This Row],[temperatura_srednia]]^1.5 * M157,0),0)</f>
        <v>311</v>
      </c>
      <c r="H158">
        <f>IF(M157+pogoda__2[[#This Row],[dolac z opadow]]-pogoda__2[[#This Row],[ubytek]] &gt; 25000, 25000,M157+pogoda__2[[#This Row],[dolac z opadow]]-pogoda__2[[#This Row],[ubytek]])</f>
        <v>9731</v>
      </c>
      <c r="I158">
        <f>IF(pogoda__2[[#This Row],[temperatura_srednia]]&gt;15,IF(pogoda__2[[#This Row],[opady]]&lt;0.61,1,0),0)</f>
        <v>1</v>
      </c>
      <c r="J158">
        <f>IF(pogoda__2[[#This Row],[czy podlacz]]=1,IF(pogoda__2[[#This Row],[temperatura_srednia]]&lt;30,12000,24000),0)</f>
        <v>12000</v>
      </c>
      <c r="K158">
        <f>IF(pogoda__2[[#This Row],[20.00]]-pogoda__2[[#This Row],[ile podlac]]&lt;0,1,0)</f>
        <v>1</v>
      </c>
      <c r="L158">
        <f>IF(pogoda__2[[#This Row],[czy uzupelnic?]]=1,25000-pogoda__2[[#This Row],[20.00]],0)</f>
        <v>15269</v>
      </c>
      <c r="M158">
        <f>pogoda__2[[#This Row],[20.00]]-pogoda__2[[#This Row],[ile podlac]]+pogoda__2[[#This Row],[ile uzupelnic?]]</f>
        <v>13000</v>
      </c>
      <c r="N158" s="2">
        <v>42246</v>
      </c>
    </row>
    <row r="159" spans="4:14" x14ac:dyDescent="0.25">
      <c r="D159">
        <v>26</v>
      </c>
      <c r="E159">
        <v>0</v>
      </c>
      <c r="F159">
        <f>700* pogoda__2[[#This Row],[opady]]</f>
        <v>0</v>
      </c>
      <c r="G159">
        <f>IF(pogoda__2[[#This Row],[opady]]=0,ROUNDUP(0.03% * pogoda__2[[#This Row],[temperatura_srednia]]^1.5 * M158,0),0)</f>
        <v>518</v>
      </c>
      <c r="H159">
        <f>IF(M158+pogoda__2[[#This Row],[dolac z opadow]]-pogoda__2[[#This Row],[ubytek]] &gt; 25000, 25000,M158+pogoda__2[[#This Row],[dolac z opadow]]-pogoda__2[[#This Row],[ubytek]])</f>
        <v>12482</v>
      </c>
      <c r="I159">
        <f>IF(pogoda__2[[#This Row],[temperatura_srednia]]&gt;15,IF(pogoda__2[[#This Row],[opady]]&lt;0.61,1,0),0)</f>
        <v>1</v>
      </c>
      <c r="J159">
        <f>IF(pogoda__2[[#This Row],[czy podlacz]]=1,IF(pogoda__2[[#This Row],[temperatura_srednia]]&lt;30,12000,24000),0)</f>
        <v>12000</v>
      </c>
      <c r="K159">
        <f>IF(pogoda__2[[#This Row],[20.00]]-pogoda__2[[#This Row],[ile podlac]]&lt;0,1,0)</f>
        <v>0</v>
      </c>
      <c r="L159">
        <f>IF(pogoda__2[[#This Row],[czy uzupelnic?]]=1,25000-pogoda__2[[#This Row],[20.00]],0)</f>
        <v>0</v>
      </c>
      <c r="M159">
        <f>pogoda__2[[#This Row],[20.00]]-pogoda__2[[#This Row],[ile podlac]]+pogoda__2[[#This Row],[ile uzupelnic?]]</f>
        <v>482</v>
      </c>
      <c r="N159" s="2">
        <v>42247</v>
      </c>
    </row>
    <row r="160" spans="4:14" x14ac:dyDescent="0.25">
      <c r="D160">
        <v>27</v>
      </c>
      <c r="E160">
        <v>2</v>
      </c>
      <c r="F160">
        <f>700* pogoda__2[[#This Row],[opady]]</f>
        <v>1400</v>
      </c>
      <c r="G160">
        <f>IF(pogoda__2[[#This Row],[opady]]=0,ROUNDUP(0.03% * pogoda__2[[#This Row],[temperatura_srednia]]^1.5 * M159,0),0)</f>
        <v>0</v>
      </c>
      <c r="H160">
        <f>IF(M159+pogoda__2[[#This Row],[dolac z opadow]]-pogoda__2[[#This Row],[ubytek]] &gt; 25000, 25000,M159+pogoda__2[[#This Row],[dolac z opadow]]-pogoda__2[[#This Row],[ubytek]])</f>
        <v>1882</v>
      </c>
      <c r="I160">
        <f>IF(pogoda__2[[#This Row],[temperatura_srednia]]&gt;15,IF(pogoda__2[[#This Row],[opady]]&lt;0.61,1,0),0)</f>
        <v>0</v>
      </c>
      <c r="J160">
        <f>IF(pogoda__2[[#This Row],[czy podlacz]]=1,IF(pogoda__2[[#This Row],[temperatura_srednia]]&lt;30,12000,24000),0)</f>
        <v>0</v>
      </c>
      <c r="K160">
        <f>IF(pogoda__2[[#This Row],[20.00]]-pogoda__2[[#This Row],[ile podlac]]&lt;0,1,0)</f>
        <v>0</v>
      </c>
      <c r="L160">
        <f>IF(pogoda__2[[#This Row],[czy uzupelnic?]]=1,25000-pogoda__2[[#This Row],[20.00]],0)</f>
        <v>0</v>
      </c>
      <c r="M160">
        <f>pogoda__2[[#This Row],[20.00]]-pogoda__2[[#This Row],[ile podlac]]+pogoda__2[[#This Row],[ile uzupelnic?]]</f>
        <v>1882</v>
      </c>
      <c r="N160" s="2">
        <v>42248</v>
      </c>
    </row>
    <row r="161" spans="4:14" x14ac:dyDescent="0.25">
      <c r="D161">
        <v>18</v>
      </c>
      <c r="E161">
        <v>0</v>
      </c>
      <c r="F161">
        <f>700* pogoda__2[[#This Row],[opady]]</f>
        <v>0</v>
      </c>
      <c r="G161">
        <f>IF(pogoda__2[[#This Row],[opady]]=0,ROUNDUP(0.03% * pogoda__2[[#This Row],[temperatura_srednia]]^1.5 * M160,0),0)</f>
        <v>44</v>
      </c>
      <c r="H161">
        <f>IF(M160+pogoda__2[[#This Row],[dolac z opadow]]-pogoda__2[[#This Row],[ubytek]] &gt; 25000, 25000,M160+pogoda__2[[#This Row],[dolac z opadow]]-pogoda__2[[#This Row],[ubytek]])</f>
        <v>1838</v>
      </c>
      <c r="I161">
        <f>IF(pogoda__2[[#This Row],[temperatura_srednia]]&gt;15,IF(pogoda__2[[#This Row],[opady]]&lt;0.61,1,0),0)</f>
        <v>1</v>
      </c>
      <c r="J161">
        <f>IF(pogoda__2[[#This Row],[czy podlacz]]=1,IF(pogoda__2[[#This Row],[temperatura_srednia]]&lt;30,12000,24000),0)</f>
        <v>12000</v>
      </c>
      <c r="K161">
        <f>IF(pogoda__2[[#This Row],[20.00]]-pogoda__2[[#This Row],[ile podlac]]&lt;0,1,0)</f>
        <v>1</v>
      </c>
      <c r="L161">
        <f>IF(pogoda__2[[#This Row],[czy uzupelnic?]]=1,25000-pogoda__2[[#This Row],[20.00]],0)</f>
        <v>23162</v>
      </c>
      <c r="M161">
        <f>pogoda__2[[#This Row],[20.00]]-pogoda__2[[#This Row],[ile podlac]]+pogoda__2[[#This Row],[ile uzupelnic?]]</f>
        <v>13000</v>
      </c>
      <c r="N161" s="2">
        <v>42249</v>
      </c>
    </row>
    <row r="162" spans="4:14" x14ac:dyDescent="0.25">
      <c r="D162">
        <v>17</v>
      </c>
      <c r="E162">
        <v>0</v>
      </c>
      <c r="F162">
        <f>700* pogoda__2[[#This Row],[opady]]</f>
        <v>0</v>
      </c>
      <c r="G162">
        <f>IF(pogoda__2[[#This Row],[opady]]=0,ROUNDUP(0.03% * pogoda__2[[#This Row],[temperatura_srednia]]^1.5 * M161,0),0)</f>
        <v>274</v>
      </c>
      <c r="H162">
        <f>IF(M161+pogoda__2[[#This Row],[dolac z opadow]]-pogoda__2[[#This Row],[ubytek]] &gt; 25000, 25000,M161+pogoda__2[[#This Row],[dolac z opadow]]-pogoda__2[[#This Row],[ubytek]])</f>
        <v>12726</v>
      </c>
      <c r="I162">
        <f>IF(pogoda__2[[#This Row],[temperatura_srednia]]&gt;15,IF(pogoda__2[[#This Row],[opady]]&lt;0.61,1,0),0)</f>
        <v>1</v>
      </c>
      <c r="J162">
        <f>IF(pogoda__2[[#This Row],[czy podlacz]]=1,IF(pogoda__2[[#This Row],[temperatura_srednia]]&lt;30,12000,24000),0)</f>
        <v>12000</v>
      </c>
      <c r="K162">
        <f>IF(pogoda__2[[#This Row],[20.00]]-pogoda__2[[#This Row],[ile podlac]]&lt;0,1,0)</f>
        <v>0</v>
      </c>
      <c r="L162">
        <f>IF(pogoda__2[[#This Row],[czy uzupelnic?]]=1,25000-pogoda__2[[#This Row],[20.00]],0)</f>
        <v>0</v>
      </c>
      <c r="M162">
        <f>pogoda__2[[#This Row],[20.00]]-pogoda__2[[#This Row],[ile podlac]]+pogoda__2[[#This Row],[ile uzupelnic?]]</f>
        <v>726</v>
      </c>
      <c r="N162" s="2">
        <v>42250</v>
      </c>
    </row>
    <row r="163" spans="4:14" x14ac:dyDescent="0.25">
      <c r="D163">
        <v>16</v>
      </c>
      <c r="E163">
        <v>0.1</v>
      </c>
      <c r="F163">
        <f>700* pogoda__2[[#This Row],[opady]]</f>
        <v>70</v>
      </c>
      <c r="G163">
        <f>IF(pogoda__2[[#This Row],[opady]]=0,ROUNDUP(0.03% * pogoda__2[[#This Row],[temperatura_srednia]]^1.5 * M162,0),0)</f>
        <v>0</v>
      </c>
      <c r="H163">
        <f>IF(M162+pogoda__2[[#This Row],[dolac z opadow]]-pogoda__2[[#This Row],[ubytek]] &gt; 25000, 25000,M162+pogoda__2[[#This Row],[dolac z opadow]]-pogoda__2[[#This Row],[ubytek]])</f>
        <v>796</v>
      </c>
      <c r="I163">
        <f>IF(pogoda__2[[#This Row],[temperatura_srednia]]&gt;15,IF(pogoda__2[[#This Row],[opady]]&lt;0.61,1,0),0)</f>
        <v>1</v>
      </c>
      <c r="J163">
        <f>IF(pogoda__2[[#This Row],[czy podlacz]]=1,IF(pogoda__2[[#This Row],[temperatura_srednia]]&lt;30,12000,24000),0)</f>
        <v>12000</v>
      </c>
      <c r="K163">
        <f>IF(pogoda__2[[#This Row],[20.00]]-pogoda__2[[#This Row],[ile podlac]]&lt;0,1,0)</f>
        <v>1</v>
      </c>
      <c r="L163">
        <f>IF(pogoda__2[[#This Row],[czy uzupelnic?]]=1,25000-pogoda__2[[#This Row],[20.00]],0)</f>
        <v>24204</v>
      </c>
      <c r="M163">
        <f>pogoda__2[[#This Row],[20.00]]-pogoda__2[[#This Row],[ile podlac]]+pogoda__2[[#This Row],[ile uzupelnic?]]</f>
        <v>13000</v>
      </c>
      <c r="N163" s="2">
        <v>42251</v>
      </c>
    </row>
    <row r="164" spans="4:14" x14ac:dyDescent="0.25">
      <c r="D164">
        <v>15</v>
      </c>
      <c r="E164">
        <v>0</v>
      </c>
      <c r="F164">
        <f>700* pogoda__2[[#This Row],[opady]]</f>
        <v>0</v>
      </c>
      <c r="G164">
        <f>IF(pogoda__2[[#This Row],[opady]]=0,ROUNDUP(0.03% * pogoda__2[[#This Row],[temperatura_srednia]]^1.5 * M163,0),0)</f>
        <v>227</v>
      </c>
      <c r="H164">
        <f>IF(M163+pogoda__2[[#This Row],[dolac z opadow]]-pogoda__2[[#This Row],[ubytek]] &gt; 25000, 25000,M163+pogoda__2[[#This Row],[dolac z opadow]]-pogoda__2[[#This Row],[ubytek]])</f>
        <v>12773</v>
      </c>
      <c r="I164">
        <f>IF(pogoda__2[[#This Row],[temperatura_srednia]]&gt;15,IF(pogoda__2[[#This Row],[opady]]&lt;0.61,1,0),0)</f>
        <v>0</v>
      </c>
      <c r="J164">
        <f>IF(pogoda__2[[#This Row],[czy podlacz]]=1,IF(pogoda__2[[#This Row],[temperatura_srednia]]&lt;30,12000,24000),0)</f>
        <v>0</v>
      </c>
      <c r="K164">
        <f>IF(pogoda__2[[#This Row],[20.00]]-pogoda__2[[#This Row],[ile podlac]]&lt;0,1,0)</f>
        <v>0</v>
      </c>
      <c r="L164">
        <f>IF(pogoda__2[[#This Row],[czy uzupelnic?]]=1,25000-pogoda__2[[#This Row],[20.00]],0)</f>
        <v>0</v>
      </c>
      <c r="M164">
        <f>pogoda__2[[#This Row],[20.00]]-pogoda__2[[#This Row],[ile podlac]]+pogoda__2[[#This Row],[ile uzupelnic?]]</f>
        <v>12773</v>
      </c>
      <c r="N164" s="2">
        <v>42252</v>
      </c>
    </row>
    <row r="165" spans="4:14" x14ac:dyDescent="0.25">
      <c r="D165">
        <v>12</v>
      </c>
      <c r="E165">
        <v>4</v>
      </c>
      <c r="F165">
        <f>700* pogoda__2[[#This Row],[opady]]</f>
        <v>2800</v>
      </c>
      <c r="G165">
        <f>IF(pogoda__2[[#This Row],[opady]]=0,ROUNDUP(0.03% * pogoda__2[[#This Row],[temperatura_srednia]]^1.5 * M164,0),0)</f>
        <v>0</v>
      </c>
      <c r="H165">
        <f>IF(M164+pogoda__2[[#This Row],[dolac z opadow]]-pogoda__2[[#This Row],[ubytek]] &gt; 25000, 25000,M164+pogoda__2[[#This Row],[dolac z opadow]]-pogoda__2[[#This Row],[ubytek]])</f>
        <v>15573</v>
      </c>
      <c r="I165">
        <f>IF(pogoda__2[[#This Row],[temperatura_srednia]]&gt;15,IF(pogoda__2[[#This Row],[opady]]&lt;0.61,1,0),0)</f>
        <v>0</v>
      </c>
      <c r="J165">
        <f>IF(pogoda__2[[#This Row],[czy podlacz]]=1,IF(pogoda__2[[#This Row],[temperatura_srednia]]&lt;30,12000,24000),0)</f>
        <v>0</v>
      </c>
      <c r="K165">
        <f>IF(pogoda__2[[#This Row],[20.00]]-pogoda__2[[#This Row],[ile podlac]]&lt;0,1,0)</f>
        <v>0</v>
      </c>
      <c r="L165">
        <f>IF(pogoda__2[[#This Row],[czy uzupelnic?]]=1,25000-pogoda__2[[#This Row],[20.00]],0)</f>
        <v>0</v>
      </c>
      <c r="M165">
        <f>pogoda__2[[#This Row],[20.00]]-pogoda__2[[#This Row],[ile podlac]]+pogoda__2[[#This Row],[ile uzupelnic?]]</f>
        <v>15573</v>
      </c>
      <c r="N165" s="2">
        <v>42253</v>
      </c>
    </row>
    <row r="166" spans="4:14" x14ac:dyDescent="0.25">
      <c r="D166">
        <v>13</v>
      </c>
      <c r="E166">
        <v>0</v>
      </c>
      <c r="F166">
        <f>700* pogoda__2[[#This Row],[opady]]</f>
        <v>0</v>
      </c>
      <c r="G166">
        <f>IF(pogoda__2[[#This Row],[opady]]=0,ROUNDUP(0.03% * pogoda__2[[#This Row],[temperatura_srednia]]^1.5 * M165,0),0)</f>
        <v>219</v>
      </c>
      <c r="H166">
        <f>IF(M165+pogoda__2[[#This Row],[dolac z opadow]]-pogoda__2[[#This Row],[ubytek]] &gt; 25000, 25000,M165+pogoda__2[[#This Row],[dolac z opadow]]-pogoda__2[[#This Row],[ubytek]])</f>
        <v>15354</v>
      </c>
      <c r="I166">
        <f>IF(pogoda__2[[#This Row],[temperatura_srednia]]&gt;15,IF(pogoda__2[[#This Row],[opady]]&lt;0.61,1,0),0)</f>
        <v>0</v>
      </c>
      <c r="J166">
        <f>IF(pogoda__2[[#This Row],[czy podlacz]]=1,IF(pogoda__2[[#This Row],[temperatura_srednia]]&lt;30,12000,24000),0)</f>
        <v>0</v>
      </c>
      <c r="K166">
        <f>IF(pogoda__2[[#This Row],[20.00]]-pogoda__2[[#This Row],[ile podlac]]&lt;0,1,0)</f>
        <v>0</v>
      </c>
      <c r="L166">
        <f>IF(pogoda__2[[#This Row],[czy uzupelnic?]]=1,25000-pogoda__2[[#This Row],[20.00]],0)</f>
        <v>0</v>
      </c>
      <c r="M166">
        <f>pogoda__2[[#This Row],[20.00]]-pogoda__2[[#This Row],[ile podlac]]+pogoda__2[[#This Row],[ile uzupelnic?]]</f>
        <v>15354</v>
      </c>
      <c r="N166" s="2">
        <v>42254</v>
      </c>
    </row>
    <row r="167" spans="4:14" x14ac:dyDescent="0.25">
      <c r="D167">
        <v>11</v>
      </c>
      <c r="E167">
        <v>4</v>
      </c>
      <c r="F167">
        <f>700* pogoda__2[[#This Row],[opady]]</f>
        <v>2800</v>
      </c>
      <c r="G167">
        <f>IF(pogoda__2[[#This Row],[opady]]=0,ROUNDUP(0.03% * pogoda__2[[#This Row],[temperatura_srednia]]^1.5 * M166,0),0)</f>
        <v>0</v>
      </c>
      <c r="H167">
        <f>IF(M166+pogoda__2[[#This Row],[dolac z opadow]]-pogoda__2[[#This Row],[ubytek]] &gt; 25000, 25000,M166+pogoda__2[[#This Row],[dolac z opadow]]-pogoda__2[[#This Row],[ubytek]])</f>
        <v>18154</v>
      </c>
      <c r="I167">
        <f>IF(pogoda__2[[#This Row],[temperatura_srednia]]&gt;15,IF(pogoda__2[[#This Row],[opady]]&lt;0.61,1,0),0)</f>
        <v>0</v>
      </c>
      <c r="J167">
        <f>IF(pogoda__2[[#This Row],[czy podlacz]]=1,IF(pogoda__2[[#This Row],[temperatura_srednia]]&lt;30,12000,24000),0)</f>
        <v>0</v>
      </c>
      <c r="K167">
        <f>IF(pogoda__2[[#This Row],[20.00]]-pogoda__2[[#This Row],[ile podlac]]&lt;0,1,0)</f>
        <v>0</v>
      </c>
      <c r="L167">
        <f>IF(pogoda__2[[#This Row],[czy uzupelnic?]]=1,25000-pogoda__2[[#This Row],[20.00]],0)</f>
        <v>0</v>
      </c>
      <c r="M167">
        <f>pogoda__2[[#This Row],[20.00]]-pogoda__2[[#This Row],[ile podlac]]+pogoda__2[[#This Row],[ile uzupelnic?]]</f>
        <v>18154</v>
      </c>
      <c r="N167" s="2">
        <v>42255</v>
      </c>
    </row>
    <row r="168" spans="4:14" x14ac:dyDescent="0.25">
      <c r="D168">
        <v>11</v>
      </c>
      <c r="E168">
        <v>0</v>
      </c>
      <c r="F168">
        <f>700* pogoda__2[[#This Row],[opady]]</f>
        <v>0</v>
      </c>
      <c r="G168">
        <f>IF(pogoda__2[[#This Row],[opady]]=0,ROUNDUP(0.03% * pogoda__2[[#This Row],[temperatura_srednia]]^1.5 * M167,0),0)</f>
        <v>199</v>
      </c>
      <c r="H168">
        <f>IF(M167+pogoda__2[[#This Row],[dolac z opadow]]-pogoda__2[[#This Row],[ubytek]] &gt; 25000, 25000,M167+pogoda__2[[#This Row],[dolac z opadow]]-pogoda__2[[#This Row],[ubytek]])</f>
        <v>17955</v>
      </c>
      <c r="I168">
        <f>IF(pogoda__2[[#This Row],[temperatura_srednia]]&gt;15,IF(pogoda__2[[#This Row],[opady]]&lt;0.61,1,0),0)</f>
        <v>0</v>
      </c>
      <c r="J168">
        <f>IF(pogoda__2[[#This Row],[czy podlacz]]=1,IF(pogoda__2[[#This Row],[temperatura_srednia]]&lt;30,12000,24000),0)</f>
        <v>0</v>
      </c>
      <c r="K168">
        <f>IF(pogoda__2[[#This Row],[20.00]]-pogoda__2[[#This Row],[ile podlac]]&lt;0,1,0)</f>
        <v>0</v>
      </c>
      <c r="L168">
        <f>IF(pogoda__2[[#This Row],[czy uzupelnic?]]=1,25000-pogoda__2[[#This Row],[20.00]],0)</f>
        <v>0</v>
      </c>
      <c r="M168">
        <f>pogoda__2[[#This Row],[20.00]]-pogoda__2[[#This Row],[ile podlac]]+pogoda__2[[#This Row],[ile uzupelnic?]]</f>
        <v>17955</v>
      </c>
      <c r="N168" s="2">
        <v>42256</v>
      </c>
    </row>
    <row r="169" spans="4:14" x14ac:dyDescent="0.25">
      <c r="D169">
        <v>12</v>
      </c>
      <c r="E169">
        <v>0</v>
      </c>
      <c r="F169">
        <f>700* pogoda__2[[#This Row],[opady]]</f>
        <v>0</v>
      </c>
      <c r="G169">
        <f>IF(pogoda__2[[#This Row],[opady]]=0,ROUNDUP(0.03% * pogoda__2[[#This Row],[temperatura_srednia]]^1.5 * M168,0),0)</f>
        <v>224</v>
      </c>
      <c r="H169">
        <f>IF(M168+pogoda__2[[#This Row],[dolac z opadow]]-pogoda__2[[#This Row],[ubytek]] &gt; 25000, 25000,M168+pogoda__2[[#This Row],[dolac z opadow]]-pogoda__2[[#This Row],[ubytek]])</f>
        <v>17731</v>
      </c>
      <c r="I169">
        <f>IF(pogoda__2[[#This Row],[temperatura_srednia]]&gt;15,IF(pogoda__2[[#This Row],[opady]]&lt;0.61,1,0),0)</f>
        <v>0</v>
      </c>
      <c r="J169">
        <f>IF(pogoda__2[[#This Row],[czy podlacz]]=1,IF(pogoda__2[[#This Row],[temperatura_srednia]]&lt;30,12000,24000),0)</f>
        <v>0</v>
      </c>
      <c r="K169">
        <f>IF(pogoda__2[[#This Row],[20.00]]-pogoda__2[[#This Row],[ile podlac]]&lt;0,1,0)</f>
        <v>0</v>
      </c>
      <c r="L169">
        <f>IF(pogoda__2[[#This Row],[czy uzupelnic?]]=1,25000-pogoda__2[[#This Row],[20.00]],0)</f>
        <v>0</v>
      </c>
      <c r="M169">
        <f>pogoda__2[[#This Row],[20.00]]-pogoda__2[[#This Row],[ile podlac]]+pogoda__2[[#This Row],[ile uzupelnic?]]</f>
        <v>17731</v>
      </c>
      <c r="N169" s="2">
        <v>42257</v>
      </c>
    </row>
    <row r="170" spans="4:14" x14ac:dyDescent="0.25">
      <c r="D170">
        <v>16</v>
      </c>
      <c r="E170">
        <v>0.1</v>
      </c>
      <c r="F170">
        <f>700* pogoda__2[[#This Row],[opady]]</f>
        <v>70</v>
      </c>
      <c r="G170">
        <f>IF(pogoda__2[[#This Row],[opady]]=0,ROUNDUP(0.03% * pogoda__2[[#This Row],[temperatura_srednia]]^1.5 * M169,0),0)</f>
        <v>0</v>
      </c>
      <c r="H170">
        <f>IF(M169+pogoda__2[[#This Row],[dolac z opadow]]-pogoda__2[[#This Row],[ubytek]] &gt; 25000, 25000,M169+pogoda__2[[#This Row],[dolac z opadow]]-pogoda__2[[#This Row],[ubytek]])</f>
        <v>17801</v>
      </c>
      <c r="I170">
        <f>IF(pogoda__2[[#This Row],[temperatura_srednia]]&gt;15,IF(pogoda__2[[#This Row],[opady]]&lt;0.61,1,0),0)</f>
        <v>1</v>
      </c>
      <c r="J170">
        <f>IF(pogoda__2[[#This Row],[czy podlacz]]=1,IF(pogoda__2[[#This Row],[temperatura_srednia]]&lt;30,12000,24000),0)</f>
        <v>12000</v>
      </c>
      <c r="K170">
        <f>IF(pogoda__2[[#This Row],[20.00]]-pogoda__2[[#This Row],[ile podlac]]&lt;0,1,0)</f>
        <v>0</v>
      </c>
      <c r="L170">
        <f>IF(pogoda__2[[#This Row],[czy uzupelnic?]]=1,25000-pogoda__2[[#This Row],[20.00]],0)</f>
        <v>0</v>
      </c>
      <c r="M170">
        <f>pogoda__2[[#This Row],[20.00]]-pogoda__2[[#This Row],[ile podlac]]+pogoda__2[[#This Row],[ile uzupelnic?]]</f>
        <v>5801</v>
      </c>
      <c r="N170" s="2">
        <v>42258</v>
      </c>
    </row>
    <row r="171" spans="4:14" x14ac:dyDescent="0.25">
      <c r="D171">
        <v>18</v>
      </c>
      <c r="E171">
        <v>0</v>
      </c>
      <c r="F171">
        <f>700* pogoda__2[[#This Row],[opady]]</f>
        <v>0</v>
      </c>
      <c r="G171">
        <f>IF(pogoda__2[[#This Row],[opady]]=0,ROUNDUP(0.03% * pogoda__2[[#This Row],[temperatura_srednia]]^1.5 * M170,0),0)</f>
        <v>133</v>
      </c>
      <c r="H171">
        <f>IF(M170+pogoda__2[[#This Row],[dolac z opadow]]-pogoda__2[[#This Row],[ubytek]] &gt; 25000, 25000,M170+pogoda__2[[#This Row],[dolac z opadow]]-pogoda__2[[#This Row],[ubytek]])</f>
        <v>5668</v>
      </c>
      <c r="I171">
        <f>IF(pogoda__2[[#This Row],[temperatura_srednia]]&gt;15,IF(pogoda__2[[#This Row],[opady]]&lt;0.61,1,0),0)</f>
        <v>1</v>
      </c>
      <c r="J171">
        <f>IF(pogoda__2[[#This Row],[czy podlacz]]=1,IF(pogoda__2[[#This Row],[temperatura_srednia]]&lt;30,12000,24000),0)</f>
        <v>12000</v>
      </c>
      <c r="K171">
        <f>IF(pogoda__2[[#This Row],[20.00]]-pogoda__2[[#This Row],[ile podlac]]&lt;0,1,0)</f>
        <v>1</v>
      </c>
      <c r="L171">
        <f>IF(pogoda__2[[#This Row],[czy uzupelnic?]]=1,25000-pogoda__2[[#This Row],[20.00]],0)</f>
        <v>19332</v>
      </c>
      <c r="M171">
        <f>pogoda__2[[#This Row],[20.00]]-pogoda__2[[#This Row],[ile podlac]]+pogoda__2[[#This Row],[ile uzupelnic?]]</f>
        <v>13000</v>
      </c>
      <c r="N171" s="2">
        <v>42259</v>
      </c>
    </row>
    <row r="172" spans="4:14" x14ac:dyDescent="0.25">
      <c r="D172">
        <v>18</v>
      </c>
      <c r="E172">
        <v>0</v>
      </c>
      <c r="F172">
        <f>700* pogoda__2[[#This Row],[opady]]</f>
        <v>0</v>
      </c>
      <c r="G172">
        <f>IF(pogoda__2[[#This Row],[opady]]=0,ROUNDUP(0.03% * pogoda__2[[#This Row],[temperatura_srednia]]^1.5 * M171,0),0)</f>
        <v>298</v>
      </c>
      <c r="H172">
        <f>IF(M171+pogoda__2[[#This Row],[dolac z opadow]]-pogoda__2[[#This Row],[ubytek]] &gt; 25000, 25000,M171+pogoda__2[[#This Row],[dolac z opadow]]-pogoda__2[[#This Row],[ubytek]])</f>
        <v>12702</v>
      </c>
      <c r="I172">
        <f>IF(pogoda__2[[#This Row],[temperatura_srednia]]&gt;15,IF(pogoda__2[[#This Row],[opady]]&lt;0.61,1,0),0)</f>
        <v>1</v>
      </c>
      <c r="J172">
        <f>IF(pogoda__2[[#This Row],[czy podlacz]]=1,IF(pogoda__2[[#This Row],[temperatura_srednia]]&lt;30,12000,24000),0)</f>
        <v>12000</v>
      </c>
      <c r="K172">
        <f>IF(pogoda__2[[#This Row],[20.00]]-pogoda__2[[#This Row],[ile podlac]]&lt;0,1,0)</f>
        <v>0</v>
      </c>
      <c r="L172">
        <f>IF(pogoda__2[[#This Row],[czy uzupelnic?]]=1,25000-pogoda__2[[#This Row],[20.00]],0)</f>
        <v>0</v>
      </c>
      <c r="M172">
        <f>pogoda__2[[#This Row],[20.00]]-pogoda__2[[#This Row],[ile podlac]]+pogoda__2[[#This Row],[ile uzupelnic?]]</f>
        <v>702</v>
      </c>
      <c r="N172" s="2">
        <v>42260</v>
      </c>
    </row>
    <row r="173" spans="4:14" x14ac:dyDescent="0.25">
      <c r="D173">
        <v>19</v>
      </c>
      <c r="E173">
        <v>3</v>
      </c>
      <c r="F173">
        <f>700* pogoda__2[[#This Row],[opady]]</f>
        <v>2100</v>
      </c>
      <c r="G173">
        <f>IF(pogoda__2[[#This Row],[opady]]=0,ROUNDUP(0.03% * pogoda__2[[#This Row],[temperatura_srednia]]^1.5 * M172,0),0)</f>
        <v>0</v>
      </c>
      <c r="H173">
        <f>IF(M172+pogoda__2[[#This Row],[dolac z opadow]]-pogoda__2[[#This Row],[ubytek]] &gt; 25000, 25000,M172+pogoda__2[[#This Row],[dolac z opadow]]-pogoda__2[[#This Row],[ubytek]])</f>
        <v>2802</v>
      </c>
      <c r="I173">
        <f>IF(pogoda__2[[#This Row],[temperatura_srednia]]&gt;15,IF(pogoda__2[[#This Row],[opady]]&lt;0.61,1,0),0)</f>
        <v>0</v>
      </c>
      <c r="J173">
        <f>IF(pogoda__2[[#This Row],[czy podlacz]]=1,IF(pogoda__2[[#This Row],[temperatura_srednia]]&lt;30,12000,24000),0)</f>
        <v>0</v>
      </c>
      <c r="K173">
        <f>IF(pogoda__2[[#This Row],[20.00]]-pogoda__2[[#This Row],[ile podlac]]&lt;0,1,0)</f>
        <v>0</v>
      </c>
      <c r="L173">
        <f>IF(pogoda__2[[#This Row],[czy uzupelnic?]]=1,25000-pogoda__2[[#This Row],[20.00]],0)</f>
        <v>0</v>
      </c>
      <c r="M173">
        <f>pogoda__2[[#This Row],[20.00]]-pogoda__2[[#This Row],[ile podlac]]+pogoda__2[[#This Row],[ile uzupelnic?]]</f>
        <v>2802</v>
      </c>
      <c r="N173" s="2">
        <v>42261</v>
      </c>
    </row>
    <row r="174" spans="4:14" x14ac:dyDescent="0.25">
      <c r="D174">
        <v>16</v>
      </c>
      <c r="E174">
        <v>0.1</v>
      </c>
      <c r="F174">
        <f>700* pogoda__2[[#This Row],[opady]]</f>
        <v>70</v>
      </c>
      <c r="G174">
        <f>IF(pogoda__2[[#This Row],[opady]]=0,ROUNDUP(0.03% * pogoda__2[[#This Row],[temperatura_srednia]]^1.5 * M173,0),0)</f>
        <v>0</v>
      </c>
      <c r="H174">
        <f>IF(M173+pogoda__2[[#This Row],[dolac z opadow]]-pogoda__2[[#This Row],[ubytek]] &gt; 25000, 25000,M173+pogoda__2[[#This Row],[dolac z opadow]]-pogoda__2[[#This Row],[ubytek]])</f>
        <v>2872</v>
      </c>
      <c r="I174">
        <f>IF(pogoda__2[[#This Row],[temperatura_srednia]]&gt;15,IF(pogoda__2[[#This Row],[opady]]&lt;0.61,1,0),0)</f>
        <v>1</v>
      </c>
      <c r="J174">
        <f>IF(pogoda__2[[#This Row],[czy podlacz]]=1,IF(pogoda__2[[#This Row],[temperatura_srednia]]&lt;30,12000,24000),0)</f>
        <v>12000</v>
      </c>
      <c r="K174">
        <f>IF(pogoda__2[[#This Row],[20.00]]-pogoda__2[[#This Row],[ile podlac]]&lt;0,1,0)</f>
        <v>1</v>
      </c>
      <c r="L174">
        <f>IF(pogoda__2[[#This Row],[czy uzupelnic?]]=1,25000-pogoda__2[[#This Row],[20.00]],0)</f>
        <v>22128</v>
      </c>
      <c r="M174">
        <f>pogoda__2[[#This Row],[20.00]]-pogoda__2[[#This Row],[ile podlac]]+pogoda__2[[#This Row],[ile uzupelnic?]]</f>
        <v>13000</v>
      </c>
      <c r="N174" s="2">
        <v>42262</v>
      </c>
    </row>
    <row r="175" spans="4:14" x14ac:dyDescent="0.25">
      <c r="D175">
        <v>18</v>
      </c>
      <c r="E175">
        <v>0</v>
      </c>
      <c r="F175">
        <f>700* pogoda__2[[#This Row],[opady]]</f>
        <v>0</v>
      </c>
      <c r="G175">
        <f>IF(pogoda__2[[#This Row],[opady]]=0,ROUNDUP(0.03% * pogoda__2[[#This Row],[temperatura_srednia]]^1.5 * M174,0),0)</f>
        <v>298</v>
      </c>
      <c r="H175">
        <f>IF(M174+pogoda__2[[#This Row],[dolac z opadow]]-pogoda__2[[#This Row],[ubytek]] &gt; 25000, 25000,M174+pogoda__2[[#This Row],[dolac z opadow]]-pogoda__2[[#This Row],[ubytek]])</f>
        <v>12702</v>
      </c>
      <c r="I175">
        <f>IF(pogoda__2[[#This Row],[temperatura_srednia]]&gt;15,IF(pogoda__2[[#This Row],[opady]]&lt;0.61,1,0),0)</f>
        <v>1</v>
      </c>
      <c r="J175">
        <f>IF(pogoda__2[[#This Row],[czy podlacz]]=1,IF(pogoda__2[[#This Row],[temperatura_srednia]]&lt;30,12000,24000),0)</f>
        <v>12000</v>
      </c>
      <c r="K175">
        <f>IF(pogoda__2[[#This Row],[20.00]]-pogoda__2[[#This Row],[ile podlac]]&lt;0,1,0)</f>
        <v>0</v>
      </c>
      <c r="L175">
        <f>IF(pogoda__2[[#This Row],[czy uzupelnic?]]=1,25000-pogoda__2[[#This Row],[20.00]],0)</f>
        <v>0</v>
      </c>
      <c r="M175">
        <f>pogoda__2[[#This Row],[20.00]]-pogoda__2[[#This Row],[ile podlac]]+pogoda__2[[#This Row],[ile uzupelnic?]]</f>
        <v>702</v>
      </c>
      <c r="N175" s="2">
        <v>42263</v>
      </c>
    </row>
    <row r="176" spans="4:14" x14ac:dyDescent="0.25">
      <c r="D176">
        <v>22</v>
      </c>
      <c r="E176">
        <v>0.5</v>
      </c>
      <c r="F176">
        <f>700* pogoda__2[[#This Row],[opady]]</f>
        <v>350</v>
      </c>
      <c r="G176">
        <f>IF(pogoda__2[[#This Row],[opady]]=0,ROUNDUP(0.03% * pogoda__2[[#This Row],[temperatura_srednia]]^1.5 * M175,0),0)</f>
        <v>0</v>
      </c>
      <c r="H176">
        <f>IF(M175+pogoda__2[[#This Row],[dolac z opadow]]-pogoda__2[[#This Row],[ubytek]] &gt; 25000, 25000,M175+pogoda__2[[#This Row],[dolac z opadow]]-pogoda__2[[#This Row],[ubytek]])</f>
        <v>1052</v>
      </c>
      <c r="I176">
        <f>IF(pogoda__2[[#This Row],[temperatura_srednia]]&gt;15,IF(pogoda__2[[#This Row],[opady]]&lt;0.61,1,0),0)</f>
        <v>1</v>
      </c>
      <c r="J176">
        <f>IF(pogoda__2[[#This Row],[czy podlacz]]=1,IF(pogoda__2[[#This Row],[temperatura_srednia]]&lt;30,12000,24000),0)</f>
        <v>12000</v>
      </c>
      <c r="K176">
        <f>IF(pogoda__2[[#This Row],[20.00]]-pogoda__2[[#This Row],[ile podlac]]&lt;0,1,0)</f>
        <v>1</v>
      </c>
      <c r="L176">
        <f>IF(pogoda__2[[#This Row],[czy uzupelnic?]]=1,25000-pogoda__2[[#This Row],[20.00]],0)</f>
        <v>23948</v>
      </c>
      <c r="M176">
        <f>pogoda__2[[#This Row],[20.00]]-pogoda__2[[#This Row],[ile podlac]]+pogoda__2[[#This Row],[ile uzupelnic?]]</f>
        <v>13000</v>
      </c>
      <c r="N176" s="2">
        <v>42264</v>
      </c>
    </row>
    <row r="177" spans="4:14" x14ac:dyDescent="0.25">
      <c r="D177">
        <v>16</v>
      </c>
      <c r="E177">
        <v>0</v>
      </c>
      <c r="F177">
        <f>700* pogoda__2[[#This Row],[opady]]</f>
        <v>0</v>
      </c>
      <c r="G177">
        <f>IF(pogoda__2[[#This Row],[opady]]=0,ROUNDUP(0.03% * pogoda__2[[#This Row],[temperatura_srednia]]^1.5 * M176,0),0)</f>
        <v>250</v>
      </c>
      <c r="H177">
        <f>IF(M176+pogoda__2[[#This Row],[dolac z opadow]]-pogoda__2[[#This Row],[ubytek]] &gt; 25000, 25000,M176+pogoda__2[[#This Row],[dolac z opadow]]-pogoda__2[[#This Row],[ubytek]])</f>
        <v>12750</v>
      </c>
      <c r="I177">
        <f>IF(pogoda__2[[#This Row],[temperatura_srednia]]&gt;15,IF(pogoda__2[[#This Row],[opady]]&lt;0.61,1,0),0)</f>
        <v>1</v>
      </c>
      <c r="J177">
        <f>IF(pogoda__2[[#This Row],[czy podlacz]]=1,IF(pogoda__2[[#This Row],[temperatura_srednia]]&lt;30,12000,24000),0)</f>
        <v>12000</v>
      </c>
      <c r="K177">
        <f>IF(pogoda__2[[#This Row],[20.00]]-pogoda__2[[#This Row],[ile podlac]]&lt;0,1,0)</f>
        <v>0</v>
      </c>
      <c r="L177">
        <f>IF(pogoda__2[[#This Row],[czy uzupelnic?]]=1,25000-pogoda__2[[#This Row],[20.00]],0)</f>
        <v>0</v>
      </c>
      <c r="M177">
        <f>pogoda__2[[#This Row],[20.00]]-pogoda__2[[#This Row],[ile podlac]]+pogoda__2[[#This Row],[ile uzupelnic?]]</f>
        <v>750</v>
      </c>
      <c r="N177" s="2">
        <v>42265</v>
      </c>
    </row>
    <row r="178" spans="4:14" x14ac:dyDescent="0.25">
      <c r="D178">
        <v>15</v>
      </c>
      <c r="E178">
        <v>0</v>
      </c>
      <c r="F178">
        <f>700* pogoda__2[[#This Row],[opady]]</f>
        <v>0</v>
      </c>
      <c r="G178">
        <f>IF(pogoda__2[[#This Row],[opady]]=0,ROUNDUP(0.03% * pogoda__2[[#This Row],[temperatura_srednia]]^1.5 * M177,0),0)</f>
        <v>14</v>
      </c>
      <c r="H178">
        <f>IF(M177+pogoda__2[[#This Row],[dolac z opadow]]-pogoda__2[[#This Row],[ubytek]] &gt; 25000, 25000,M177+pogoda__2[[#This Row],[dolac z opadow]]-pogoda__2[[#This Row],[ubytek]])</f>
        <v>736</v>
      </c>
      <c r="I178">
        <f>IF(pogoda__2[[#This Row],[temperatura_srednia]]&gt;15,IF(pogoda__2[[#This Row],[opady]]&lt;0.61,1,0),0)</f>
        <v>0</v>
      </c>
      <c r="J178">
        <f>IF(pogoda__2[[#This Row],[czy podlacz]]=1,IF(pogoda__2[[#This Row],[temperatura_srednia]]&lt;30,12000,24000),0)</f>
        <v>0</v>
      </c>
      <c r="K178">
        <f>IF(pogoda__2[[#This Row],[20.00]]-pogoda__2[[#This Row],[ile podlac]]&lt;0,1,0)</f>
        <v>0</v>
      </c>
      <c r="L178">
        <f>IF(pogoda__2[[#This Row],[czy uzupelnic?]]=1,25000-pogoda__2[[#This Row],[20.00]],0)</f>
        <v>0</v>
      </c>
      <c r="M178">
        <f>pogoda__2[[#This Row],[20.00]]-pogoda__2[[#This Row],[ile podlac]]+pogoda__2[[#This Row],[ile uzupelnic?]]</f>
        <v>736</v>
      </c>
      <c r="N178" s="2">
        <v>42266</v>
      </c>
    </row>
    <row r="179" spans="4:14" x14ac:dyDescent="0.25">
      <c r="D179">
        <v>14</v>
      </c>
      <c r="E179">
        <v>2</v>
      </c>
      <c r="F179">
        <f>700* pogoda__2[[#This Row],[opady]]</f>
        <v>1400</v>
      </c>
      <c r="G179">
        <f>IF(pogoda__2[[#This Row],[opady]]=0,ROUNDUP(0.03% * pogoda__2[[#This Row],[temperatura_srednia]]^1.5 * M178,0),0)</f>
        <v>0</v>
      </c>
      <c r="H179">
        <f>IF(M178+pogoda__2[[#This Row],[dolac z opadow]]-pogoda__2[[#This Row],[ubytek]] &gt; 25000, 25000,M178+pogoda__2[[#This Row],[dolac z opadow]]-pogoda__2[[#This Row],[ubytek]])</f>
        <v>2136</v>
      </c>
      <c r="I179">
        <f>IF(pogoda__2[[#This Row],[temperatura_srednia]]&gt;15,IF(pogoda__2[[#This Row],[opady]]&lt;0.61,1,0),0)</f>
        <v>0</v>
      </c>
      <c r="J179">
        <f>IF(pogoda__2[[#This Row],[czy podlacz]]=1,IF(pogoda__2[[#This Row],[temperatura_srednia]]&lt;30,12000,24000),0)</f>
        <v>0</v>
      </c>
      <c r="K179">
        <f>IF(pogoda__2[[#This Row],[20.00]]-pogoda__2[[#This Row],[ile podlac]]&lt;0,1,0)</f>
        <v>0</v>
      </c>
      <c r="L179">
        <f>IF(pogoda__2[[#This Row],[czy uzupelnic?]]=1,25000-pogoda__2[[#This Row],[20.00]],0)</f>
        <v>0</v>
      </c>
      <c r="M179">
        <f>pogoda__2[[#This Row],[20.00]]-pogoda__2[[#This Row],[ile podlac]]+pogoda__2[[#This Row],[ile uzupelnic?]]</f>
        <v>2136</v>
      </c>
      <c r="N179" s="2">
        <v>42267</v>
      </c>
    </row>
    <row r="180" spans="4:14" x14ac:dyDescent="0.25">
      <c r="D180">
        <v>12</v>
      </c>
      <c r="E180">
        <v>0</v>
      </c>
      <c r="F180">
        <f>700* pogoda__2[[#This Row],[opady]]</f>
        <v>0</v>
      </c>
      <c r="G180">
        <f>IF(pogoda__2[[#This Row],[opady]]=0,ROUNDUP(0.03% * pogoda__2[[#This Row],[temperatura_srednia]]^1.5 * M179,0),0)</f>
        <v>27</v>
      </c>
      <c r="H180">
        <f>IF(M179+pogoda__2[[#This Row],[dolac z opadow]]-pogoda__2[[#This Row],[ubytek]] &gt; 25000, 25000,M179+pogoda__2[[#This Row],[dolac z opadow]]-pogoda__2[[#This Row],[ubytek]])</f>
        <v>2109</v>
      </c>
      <c r="I180">
        <f>IF(pogoda__2[[#This Row],[temperatura_srednia]]&gt;15,IF(pogoda__2[[#This Row],[opady]]&lt;0.61,1,0),0)</f>
        <v>0</v>
      </c>
      <c r="J180">
        <f>IF(pogoda__2[[#This Row],[czy podlacz]]=1,IF(pogoda__2[[#This Row],[temperatura_srednia]]&lt;30,12000,24000),0)</f>
        <v>0</v>
      </c>
      <c r="K180">
        <f>IF(pogoda__2[[#This Row],[20.00]]-pogoda__2[[#This Row],[ile podlac]]&lt;0,1,0)</f>
        <v>0</v>
      </c>
      <c r="L180">
        <f>IF(pogoda__2[[#This Row],[czy uzupelnic?]]=1,25000-pogoda__2[[#This Row],[20.00]],0)</f>
        <v>0</v>
      </c>
      <c r="M180">
        <f>pogoda__2[[#This Row],[20.00]]-pogoda__2[[#This Row],[ile podlac]]+pogoda__2[[#This Row],[ile uzupelnic?]]</f>
        <v>2109</v>
      </c>
      <c r="N180" s="2">
        <v>42268</v>
      </c>
    </row>
    <row r="181" spans="4:14" x14ac:dyDescent="0.25">
      <c r="D181">
        <v>13</v>
      </c>
      <c r="E181">
        <v>0</v>
      </c>
      <c r="F181">
        <f>700* pogoda__2[[#This Row],[opady]]</f>
        <v>0</v>
      </c>
      <c r="G181">
        <f>IF(pogoda__2[[#This Row],[opady]]=0,ROUNDUP(0.03% * pogoda__2[[#This Row],[temperatura_srednia]]^1.5 * M180,0),0)</f>
        <v>30</v>
      </c>
      <c r="H181">
        <f>IF(M180+pogoda__2[[#This Row],[dolac z opadow]]-pogoda__2[[#This Row],[ubytek]] &gt; 25000, 25000,M180+pogoda__2[[#This Row],[dolac z opadow]]-pogoda__2[[#This Row],[ubytek]])</f>
        <v>2079</v>
      </c>
      <c r="I181">
        <f>IF(pogoda__2[[#This Row],[temperatura_srednia]]&gt;15,IF(pogoda__2[[#This Row],[opady]]&lt;0.61,1,0),0)</f>
        <v>0</v>
      </c>
      <c r="J181">
        <f>IF(pogoda__2[[#This Row],[czy podlacz]]=1,IF(pogoda__2[[#This Row],[temperatura_srednia]]&lt;30,12000,24000),0)</f>
        <v>0</v>
      </c>
      <c r="K181">
        <f>IF(pogoda__2[[#This Row],[20.00]]-pogoda__2[[#This Row],[ile podlac]]&lt;0,1,0)</f>
        <v>0</v>
      </c>
      <c r="L181">
        <f>IF(pogoda__2[[#This Row],[czy uzupelnic?]]=1,25000-pogoda__2[[#This Row],[20.00]],0)</f>
        <v>0</v>
      </c>
      <c r="M181">
        <f>pogoda__2[[#This Row],[20.00]]-pogoda__2[[#This Row],[ile podlac]]+pogoda__2[[#This Row],[ile uzupelnic?]]</f>
        <v>2079</v>
      </c>
      <c r="N181" s="2">
        <v>42269</v>
      </c>
    </row>
    <row r="182" spans="4:14" x14ac:dyDescent="0.25">
      <c r="D182">
        <v>15</v>
      </c>
      <c r="E182">
        <v>0</v>
      </c>
      <c r="F182">
        <f>700* pogoda__2[[#This Row],[opady]]</f>
        <v>0</v>
      </c>
      <c r="G182">
        <f>IF(pogoda__2[[#This Row],[opady]]=0,ROUNDUP(0.03% * pogoda__2[[#This Row],[temperatura_srednia]]^1.5 * M181,0),0)</f>
        <v>37</v>
      </c>
      <c r="H182">
        <f>IF(M181+pogoda__2[[#This Row],[dolac z opadow]]-pogoda__2[[#This Row],[ubytek]] &gt; 25000, 25000,M181+pogoda__2[[#This Row],[dolac z opadow]]-pogoda__2[[#This Row],[ubytek]])</f>
        <v>2042</v>
      </c>
      <c r="I182">
        <f>IF(pogoda__2[[#This Row],[temperatura_srednia]]&gt;15,IF(pogoda__2[[#This Row],[opady]]&lt;0.61,1,0),0)</f>
        <v>0</v>
      </c>
      <c r="J182">
        <f>IF(pogoda__2[[#This Row],[czy podlacz]]=1,IF(pogoda__2[[#This Row],[temperatura_srednia]]&lt;30,12000,24000),0)</f>
        <v>0</v>
      </c>
      <c r="K182">
        <f>IF(pogoda__2[[#This Row],[20.00]]-pogoda__2[[#This Row],[ile podlac]]&lt;0,1,0)</f>
        <v>0</v>
      </c>
      <c r="L182">
        <f>IF(pogoda__2[[#This Row],[czy uzupelnic?]]=1,25000-pogoda__2[[#This Row],[20.00]],0)</f>
        <v>0</v>
      </c>
      <c r="M182">
        <f>pogoda__2[[#This Row],[20.00]]-pogoda__2[[#This Row],[ile podlac]]+pogoda__2[[#This Row],[ile uzupelnic?]]</f>
        <v>2042</v>
      </c>
      <c r="N182" s="2">
        <v>42270</v>
      </c>
    </row>
    <row r="183" spans="4:14" x14ac:dyDescent="0.25">
      <c r="D183">
        <v>15</v>
      </c>
      <c r="E183">
        <v>0</v>
      </c>
      <c r="F183">
        <f>700* pogoda__2[[#This Row],[opady]]</f>
        <v>0</v>
      </c>
      <c r="G183">
        <f>IF(pogoda__2[[#This Row],[opady]]=0,ROUNDUP(0.03% * pogoda__2[[#This Row],[temperatura_srednia]]^1.5 * M182,0),0)</f>
        <v>36</v>
      </c>
      <c r="H183">
        <f>IF(M182+pogoda__2[[#This Row],[dolac z opadow]]-pogoda__2[[#This Row],[ubytek]] &gt; 25000, 25000,M182+pogoda__2[[#This Row],[dolac z opadow]]-pogoda__2[[#This Row],[ubytek]])</f>
        <v>2006</v>
      </c>
      <c r="I183">
        <f>IF(pogoda__2[[#This Row],[temperatura_srednia]]&gt;15,IF(pogoda__2[[#This Row],[opady]]&lt;0.61,1,0),0)</f>
        <v>0</v>
      </c>
      <c r="J183">
        <f>IF(pogoda__2[[#This Row],[czy podlacz]]=1,IF(pogoda__2[[#This Row],[temperatura_srednia]]&lt;30,12000,24000),0)</f>
        <v>0</v>
      </c>
      <c r="K183">
        <f>IF(pogoda__2[[#This Row],[20.00]]-pogoda__2[[#This Row],[ile podlac]]&lt;0,1,0)</f>
        <v>0</v>
      </c>
      <c r="L183">
        <f>IF(pogoda__2[[#This Row],[czy uzupelnic?]]=1,25000-pogoda__2[[#This Row],[20.00]],0)</f>
        <v>0</v>
      </c>
      <c r="M183">
        <f>pogoda__2[[#This Row],[20.00]]-pogoda__2[[#This Row],[ile podlac]]+pogoda__2[[#This Row],[ile uzupelnic?]]</f>
        <v>2006</v>
      </c>
      <c r="N183" s="2">
        <v>42271</v>
      </c>
    </row>
    <row r="184" spans="4:14" x14ac:dyDescent="0.25">
      <c r="D184">
        <v>14</v>
      </c>
      <c r="E184">
        <v>0</v>
      </c>
      <c r="F184">
        <f>700* pogoda__2[[#This Row],[opady]]</f>
        <v>0</v>
      </c>
      <c r="G184">
        <f>IF(pogoda__2[[#This Row],[opady]]=0,ROUNDUP(0.03% * pogoda__2[[#This Row],[temperatura_srednia]]^1.5 * M183,0),0)</f>
        <v>32</v>
      </c>
      <c r="H184">
        <f>IF(M183+pogoda__2[[#This Row],[dolac z opadow]]-pogoda__2[[#This Row],[ubytek]] &gt; 25000, 25000,M183+pogoda__2[[#This Row],[dolac z opadow]]-pogoda__2[[#This Row],[ubytek]])</f>
        <v>1974</v>
      </c>
      <c r="I184">
        <f>IF(pogoda__2[[#This Row],[temperatura_srednia]]&gt;15,IF(pogoda__2[[#This Row],[opady]]&lt;0.61,1,0),0)</f>
        <v>0</v>
      </c>
      <c r="J184">
        <f>IF(pogoda__2[[#This Row],[czy podlacz]]=1,IF(pogoda__2[[#This Row],[temperatura_srednia]]&lt;30,12000,24000),0)</f>
        <v>0</v>
      </c>
      <c r="K184">
        <f>IF(pogoda__2[[#This Row],[20.00]]-pogoda__2[[#This Row],[ile podlac]]&lt;0,1,0)</f>
        <v>0</v>
      </c>
      <c r="L184">
        <f>IF(pogoda__2[[#This Row],[czy uzupelnic?]]=1,25000-pogoda__2[[#This Row],[20.00]],0)</f>
        <v>0</v>
      </c>
      <c r="M184">
        <f>pogoda__2[[#This Row],[20.00]]-pogoda__2[[#This Row],[ile podlac]]+pogoda__2[[#This Row],[ile uzupelnic?]]</f>
        <v>1974</v>
      </c>
      <c r="N184" s="2">
        <v>42272</v>
      </c>
    </row>
    <row r="185" spans="4:14" x14ac:dyDescent="0.25">
      <c r="D185">
        <v>12</v>
      </c>
      <c r="E185">
        <v>0</v>
      </c>
      <c r="F185">
        <f>700* pogoda__2[[#This Row],[opady]]</f>
        <v>0</v>
      </c>
      <c r="G185">
        <f>IF(pogoda__2[[#This Row],[opady]]=0,ROUNDUP(0.03% * pogoda__2[[#This Row],[temperatura_srednia]]^1.5 * M184,0),0)</f>
        <v>25</v>
      </c>
      <c r="H185">
        <f>IF(M184+pogoda__2[[#This Row],[dolac z opadow]]-pogoda__2[[#This Row],[ubytek]] &gt; 25000, 25000,M184+pogoda__2[[#This Row],[dolac z opadow]]-pogoda__2[[#This Row],[ubytek]])</f>
        <v>1949</v>
      </c>
      <c r="I185">
        <f>IF(pogoda__2[[#This Row],[temperatura_srednia]]&gt;15,IF(pogoda__2[[#This Row],[opady]]&lt;0.61,1,0),0)</f>
        <v>0</v>
      </c>
      <c r="J185">
        <f>IF(pogoda__2[[#This Row],[czy podlacz]]=1,IF(pogoda__2[[#This Row],[temperatura_srednia]]&lt;30,12000,24000),0)</f>
        <v>0</v>
      </c>
      <c r="K185">
        <f>IF(pogoda__2[[#This Row],[20.00]]-pogoda__2[[#This Row],[ile podlac]]&lt;0,1,0)</f>
        <v>0</v>
      </c>
      <c r="L185">
        <f>IF(pogoda__2[[#This Row],[czy uzupelnic?]]=1,25000-pogoda__2[[#This Row],[20.00]],0)</f>
        <v>0</v>
      </c>
      <c r="M185">
        <f>pogoda__2[[#This Row],[20.00]]-pogoda__2[[#This Row],[ile podlac]]+pogoda__2[[#This Row],[ile uzupelnic?]]</f>
        <v>1949</v>
      </c>
      <c r="N185" s="2">
        <v>42273</v>
      </c>
    </row>
    <row r="186" spans="4:14" x14ac:dyDescent="0.25">
      <c r="D186">
        <v>11</v>
      </c>
      <c r="E186">
        <v>0</v>
      </c>
      <c r="F186">
        <f>700* pogoda__2[[#This Row],[opady]]</f>
        <v>0</v>
      </c>
      <c r="G186">
        <f>IF(pogoda__2[[#This Row],[opady]]=0,ROUNDUP(0.03% * pogoda__2[[#This Row],[temperatura_srednia]]^1.5 * M185,0),0)</f>
        <v>22</v>
      </c>
      <c r="H186">
        <f>IF(M185+pogoda__2[[#This Row],[dolac z opadow]]-pogoda__2[[#This Row],[ubytek]] &gt; 25000, 25000,M185+pogoda__2[[#This Row],[dolac z opadow]]-pogoda__2[[#This Row],[ubytek]])</f>
        <v>1927</v>
      </c>
      <c r="I186">
        <f>IF(pogoda__2[[#This Row],[temperatura_srednia]]&gt;15,IF(pogoda__2[[#This Row],[opady]]&lt;0.61,1,0),0)</f>
        <v>0</v>
      </c>
      <c r="J186">
        <f>IF(pogoda__2[[#This Row],[czy podlacz]]=1,IF(pogoda__2[[#This Row],[temperatura_srednia]]&lt;30,12000,24000),0)</f>
        <v>0</v>
      </c>
      <c r="K186">
        <f>IF(pogoda__2[[#This Row],[20.00]]-pogoda__2[[#This Row],[ile podlac]]&lt;0,1,0)</f>
        <v>0</v>
      </c>
      <c r="L186">
        <f>IF(pogoda__2[[#This Row],[czy uzupelnic?]]=1,25000-pogoda__2[[#This Row],[20.00]],0)</f>
        <v>0</v>
      </c>
      <c r="M186">
        <f>pogoda__2[[#This Row],[20.00]]-pogoda__2[[#This Row],[ile podlac]]+pogoda__2[[#This Row],[ile uzupelnic?]]</f>
        <v>1927</v>
      </c>
      <c r="N186" s="2">
        <v>42274</v>
      </c>
    </row>
    <row r="187" spans="4:14" x14ac:dyDescent="0.25">
      <c r="D187">
        <v>10</v>
      </c>
      <c r="E187">
        <v>0</v>
      </c>
      <c r="F187">
        <f>700* pogoda__2[[#This Row],[opady]]</f>
        <v>0</v>
      </c>
      <c r="G187">
        <f>IF(pogoda__2[[#This Row],[opady]]=0,ROUNDUP(0.03% * pogoda__2[[#This Row],[temperatura_srednia]]^1.5 * M186,0),0)</f>
        <v>19</v>
      </c>
      <c r="H187">
        <f>IF(M186+pogoda__2[[#This Row],[dolac z opadow]]-pogoda__2[[#This Row],[ubytek]] &gt; 25000, 25000,M186+pogoda__2[[#This Row],[dolac z opadow]]-pogoda__2[[#This Row],[ubytek]])</f>
        <v>1908</v>
      </c>
      <c r="I187">
        <f>IF(pogoda__2[[#This Row],[temperatura_srednia]]&gt;15,IF(pogoda__2[[#This Row],[opady]]&lt;0.61,1,0),0)</f>
        <v>0</v>
      </c>
      <c r="J187">
        <f>IF(pogoda__2[[#This Row],[czy podlacz]]=1,IF(pogoda__2[[#This Row],[temperatura_srednia]]&lt;30,12000,24000),0)</f>
        <v>0</v>
      </c>
      <c r="K187">
        <f>IF(pogoda__2[[#This Row],[20.00]]-pogoda__2[[#This Row],[ile podlac]]&lt;0,1,0)</f>
        <v>0</v>
      </c>
      <c r="L187">
        <f>IF(pogoda__2[[#This Row],[czy uzupelnic?]]=1,25000-pogoda__2[[#This Row],[20.00]],0)</f>
        <v>0</v>
      </c>
      <c r="M187">
        <f>pogoda__2[[#This Row],[20.00]]-pogoda__2[[#This Row],[ile podlac]]+pogoda__2[[#This Row],[ile uzupelnic?]]</f>
        <v>1908</v>
      </c>
      <c r="N187" s="2">
        <v>42275</v>
      </c>
    </row>
    <row r="188" spans="4:14" x14ac:dyDescent="0.25">
      <c r="D188">
        <v>10</v>
      </c>
      <c r="E188">
        <v>0</v>
      </c>
      <c r="F188">
        <f>700* pogoda__2[[#This Row],[opady]]</f>
        <v>0</v>
      </c>
      <c r="G188">
        <f>IF(pogoda__2[[#This Row],[opady]]=0,ROUNDUP(0.03% * pogoda__2[[#This Row],[temperatura_srednia]]^1.5 * M187,0),0)</f>
        <v>19</v>
      </c>
      <c r="H188">
        <f>IF(M187+pogoda__2[[#This Row],[dolac z opadow]]-pogoda__2[[#This Row],[ubytek]] &gt; 25000, 25000,M187+pogoda__2[[#This Row],[dolac z opadow]]-pogoda__2[[#This Row],[ubytek]])</f>
        <v>1889</v>
      </c>
      <c r="I188">
        <f>IF(pogoda__2[[#This Row],[temperatura_srednia]]&gt;15,IF(pogoda__2[[#This Row],[opady]]&lt;0.61,1,0),0)</f>
        <v>0</v>
      </c>
      <c r="J188">
        <f>IF(pogoda__2[[#This Row],[czy podlacz]]=1,IF(pogoda__2[[#This Row],[temperatura_srednia]]&lt;30,12000,24000),0)</f>
        <v>0</v>
      </c>
      <c r="K188">
        <f>IF(pogoda__2[[#This Row],[20.00]]-pogoda__2[[#This Row],[ile podlac]]&lt;0,1,0)</f>
        <v>0</v>
      </c>
      <c r="L188">
        <f>IF(pogoda__2[[#This Row],[czy uzupelnic?]]=1,25000-pogoda__2[[#This Row],[20.00]],0)</f>
        <v>0</v>
      </c>
      <c r="M188">
        <f>pogoda__2[[#This Row],[20.00]]-pogoda__2[[#This Row],[ile podlac]]+pogoda__2[[#This Row],[ile uzupelnic?]]</f>
        <v>1889</v>
      </c>
      <c r="N188" s="2">
        <v>42276</v>
      </c>
    </row>
    <row r="189" spans="4:14" x14ac:dyDescent="0.25">
      <c r="D189">
        <v>10</v>
      </c>
      <c r="E189">
        <v>0</v>
      </c>
      <c r="F189">
        <f>700* pogoda__2[[#This Row],[opady]]</f>
        <v>0</v>
      </c>
      <c r="G189">
        <f>IF(pogoda__2[[#This Row],[opady]]=0,ROUNDUP(0.03% * pogoda__2[[#This Row],[temperatura_srednia]]^1.5 * M188,0),0)</f>
        <v>18</v>
      </c>
      <c r="H189">
        <f>IF(M188+pogoda__2[[#This Row],[dolac z opadow]]-pogoda__2[[#This Row],[ubytek]] &gt; 25000, 25000,M188+pogoda__2[[#This Row],[dolac z opadow]]-pogoda__2[[#This Row],[ubytek]])</f>
        <v>1871</v>
      </c>
      <c r="I189">
        <f>IF(pogoda__2[[#This Row],[temperatura_srednia]]&gt;15,IF(pogoda__2[[#This Row],[opady]]&lt;0.61,1,0),0)</f>
        <v>0</v>
      </c>
      <c r="J189">
        <f>IF(pogoda__2[[#This Row],[czy podlacz]]=1,IF(pogoda__2[[#This Row],[temperatura_srednia]]&lt;30,12000,24000),0)</f>
        <v>0</v>
      </c>
      <c r="K189">
        <f>IF(pogoda__2[[#This Row],[20.00]]-pogoda__2[[#This Row],[ile podlac]]&lt;0,1,0)</f>
        <v>0</v>
      </c>
      <c r="L189">
        <f>IF(pogoda__2[[#This Row],[czy uzupelnic?]]=1,25000-pogoda__2[[#This Row],[20.00]],0)</f>
        <v>0</v>
      </c>
      <c r="M189">
        <f>pogoda__2[[#This Row],[20.00]]-pogoda__2[[#This Row],[ile podlac]]+pogoda__2[[#This Row],[ile uzupelnic?]]</f>
        <v>1871</v>
      </c>
      <c r="N189" s="2">
        <v>42277</v>
      </c>
    </row>
    <row r="190" spans="4:14" x14ac:dyDescent="0.25">
      <c r="L190">
        <f>SUBTOTAL(109,pogoda__2[ile uzupelnic?])</f>
        <v>743427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Y F A A B Q S w M E F A A C A A g A I 3 V 3 U N X q l H C o A A A A + A A A A B I A H A B D b 2 5 m a W c v U G F j a 2 F n Z S 5 4 b W w g o h g A K K A U A A A A A A A A A A A A A A A A A A A A A A A A A A A A h Y 9 B D o I w F E S v Q r q n L R X U m E 9 Z u I W E x M S 4 J a V C I x R C i + V u L j y S V 5 B E U X c u Z / I m e f O 4 3 S G Z 2 s a 7 y s G o T s c o w B R 5 U o u u V L q K 0 W j P / h Y l H P J C X I p K e j O s z W 4 y K k a 1 t f 2 O E O c c d i v c D R V h l A b k l K U H U c u 2 8 J U 2 t t B C o s + q / L 9 C H I 4 v G c 7 w h u E o i t Y 4 D A M g S w 2 Z 0 l + E z c a Y A v k p Y T 8 2 d h w k 7 x s / T 4 E s E c j 7 B X 8 C U E s D B B Q A A g A I A C N 1 d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d X d Q X o h b g f w B A A A R B w A A E w A c A E Z v c m 1 1 b G F z L 1 N l Y 3 R p b 2 4 x L m 0 g o h g A K K A U A A A A A A A A A A A A A A A A A A A A A A A A A A A A 7 Z L N a t t A F I X X N f g d B m V j E 8 n Y 7 g + 4 R Y s g t 9 T Q G D d 2 K S Q q 4 k a 6 c a f S z B U z o z q S y S a v l F W g u + D 3 6 j j K X 2 t D s y m 0 t N q M 5 h z m z p 1 z P 4 2 x 4 S T Z t F 5 7 r 5 q N Z k N / B o U J o x N U p m Q + y 9 A 0 G 8 x + q 0 t 1 d Z G s z s m K g f 7 a G V J c C J S m 9 Y Z n 2 A l I G r v R L S d 4 G X 7 Q q H S Y g t A 8 H K J O D e U h l y e h A F M o C O P d 3 V D 0 u 7 1 B F F e o F h z j t U v K 2 m U K 3 t r x b h 2 v P u M p q r S V K p L g V Z B B X E m e 8 n B / N P Y O + n u 9 i d c b P I 0 S k B j W n X f M q X H a 7 t E Q M y 6 4 Q e U 7 T x y X B Z Q V Q m p / 4 L L X M q a E y 7 n f 6 3 e 7 L n t f k M G p K T P 0 7 3 8 7 Y 5 L 4 q e 3 W C e w 4 Y 5 i v z q 8 u F i l n x H J K F u X q m 7 Y 9 l c L u K k 6 C o 2 P j m c G x P T t R J G y h t w i J j a N 1 l 5 / L j m 6 s v S y b x v Y x S v t G F Q 8 v O r S V p J 0 J M V P m 9 y V n C q R e J 1 W / Y 1 b m q F u P a 8 t d L p 1 R E t X p 2 C R s X W Q G T 8 2 Z y 5 b O R / r C N s S p s d n r D X l C C 6 u N p H n x r L P u 4 F p 8 F + W U E t 9 m Z F B t y g F K 2 F S H Y C C q 5 h n p 6 v b a B E z t 2 e Z h b h H 7 6 d h Z u 9 n g c n t u D 4 H O a U 4 J / I 1 A 1 5 3 / A u j + D 0 A / / 0 e A N i h y V N e B R t p O W f I t U F E O y R 3 x s h D H q B 5 N z Y 5 z w 0 2 r 3 3 Z + D z x r O o L D / 4 P / A w b / H V B L A Q I t A B Q A A g A I A C N 1 d 1 D V 6 p R w q A A A A P g A A A A S A A A A A A A A A A A A A A A A A A A A A A B D b 2 5 m a W c v U G F j a 2 F n Z S 5 4 b W x Q S w E C L Q A U A A I A C A A j d X d Q D 8 r p q 6 Q A A A D p A A A A E w A A A A A A A A A A A A A A A A D 0 A A A A W 0 N v b n R l b n R f V H l w Z X N d L n h t b F B L A Q I t A B Q A A g A I A C N 1 d 1 B e i F u B / A E A A B E H A A A T A A A A A A A A A A A A A A A A A O U B A A B G b 3 J t d W x h c y 9 T Z W N 0 a W 9 u M S 5 t U E s F B g A A A A A D A A M A w g A A A C 4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Q c A A A A A A A A M h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m V y d H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5 V D A 5 O j I w O j I 5 L j I 1 N j I x N D R a I i A v P j x F b n R y e S B U e X B l P S J G a W x s Q 2 9 s d W 1 u V H l w Z X M i I F Z h b H V l P S J z Q m d Z R 0 F 3 T U R B d 2 t E I i A v P j x F b n R y e S B U e X B l P S J G a W x s Q 2 9 s d W 1 u T m F t Z X M i I F Z h b H V l P S J z W y Z x d W 9 0 O 0 l k X 2 9 m Z X J 0 e S Z x d W 9 0 O y w m c X V v d D t X b 2 o g J n F 1 b 3 Q 7 L C Z x d W 9 0 O 1 N 0 Y X R 1 c y Z x d W 9 0 O y w m c X V v d D t Q b 3 c m c X V v d D s s J n F 1 b 3 Q 7 T F 9 w b 2 t v a S Z x d W 9 0 O y w m c X V v d D t M X 2 x h e i Z x d W 9 0 O y w m c X V v d D t D Z W 5 h J n F 1 b 3 Q 7 L C Z x d W 9 0 O 0 R h d G F f e m d s b 3 N 6 J n F 1 b 3 Q 7 L C Z x d W 9 0 O 0 l k X 2 F n Z W 5 0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m Z X J 0 e S 9 a b W l l b m l v b m 8 g d H l w L n t J Z F 9 v Z m V y d H k s M H 0 m c X V v d D s s J n F 1 b 3 Q 7 U 2 V j d G l v b j E v b 2 Z l c n R 5 L 1 p t a W V u a W 9 u b y B 0 e X A u e 1 d v a i A s M X 0 m c X V v d D s s J n F 1 b 3 Q 7 U 2 V j d G l v b j E v b 2 Z l c n R 5 L 1 p t a W V u a W 9 u b y B 0 e X A u e 1 N 0 Y X R 1 c y w y f S Z x d W 9 0 O y w m c X V v d D t T Z W N 0 a W 9 u M S 9 v Z m V y d H k v W m 1 p Z W 5 p b 2 5 v I H R 5 c C 5 7 U G 9 3 L D N 9 J n F 1 b 3 Q 7 L C Z x d W 9 0 O 1 N l Y 3 R p b 2 4 x L 2 9 m Z X J 0 e S 9 a b W l l b m l v b m 8 g d H l w L n t M X 3 B v a 2 9 p L D R 9 J n F 1 b 3 Q 7 L C Z x d W 9 0 O 1 N l Y 3 R p b 2 4 x L 2 9 m Z X J 0 e S 9 a b W l l b m l v b m 8 g d H l w L n t M X 2 x h e i w 1 f S Z x d W 9 0 O y w m c X V v d D t T Z W N 0 a W 9 u M S 9 v Z m V y d H k v W m 1 p Z W 5 p b 2 5 v I H R 5 c C 5 7 Q 2 V u Y S w 2 f S Z x d W 9 0 O y w m c X V v d D t T Z W N 0 a W 9 u M S 9 v Z m V y d H k v W m 1 p Z W 5 p b 2 5 v I H R 5 c C 5 7 R G F 0 Y V 9 6 Z 2 x v c 3 o s N 3 0 m c X V v d D s s J n F 1 b 3 Q 7 U 2 V j d G l v b j E v b 2 Z l c n R 5 L 1 p t a W V u a W 9 u b y B 0 e X A u e 0 l k X 2 F n Z W 5 0 Y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v Z m V y d H k v W m 1 p Z W 5 p b 2 5 v I H R 5 c C 5 7 S W R f b 2 Z l c n R 5 L D B 9 J n F 1 b 3 Q 7 L C Z x d W 9 0 O 1 N l Y 3 R p b 2 4 x L 2 9 m Z X J 0 e S 9 a b W l l b m l v b m 8 g d H l w L n t X b 2 o g L D F 9 J n F 1 b 3 Q 7 L C Z x d W 9 0 O 1 N l Y 3 R p b 2 4 x L 2 9 m Z X J 0 e S 9 a b W l l b m l v b m 8 g d H l w L n t T d G F 0 d X M s M n 0 m c X V v d D s s J n F 1 b 3 Q 7 U 2 V j d G l v b j E v b 2 Z l c n R 5 L 1 p t a W V u a W 9 u b y B 0 e X A u e 1 B v d y w z f S Z x d W 9 0 O y w m c X V v d D t T Z W N 0 a W 9 u M S 9 v Z m V y d H k v W m 1 p Z W 5 p b 2 5 v I H R 5 c C 5 7 T F 9 w b 2 t v a S w 0 f S Z x d W 9 0 O y w m c X V v d D t T Z W N 0 a W 9 u M S 9 v Z m V y d H k v W m 1 p Z W 5 p b 2 5 v I H R 5 c C 5 7 T F 9 s Y X o s N X 0 m c X V v d D s s J n F 1 b 3 Q 7 U 2 V j d G l v b j E v b 2 Z l c n R 5 L 1 p t a W V u a W 9 u b y B 0 e X A u e 0 N l b m E s N n 0 m c X V v d D s s J n F 1 b 3 Q 7 U 2 V j d G l v b j E v b 2 Z l c n R 5 L 1 p t a W V u a W 9 u b y B 0 e X A u e 0 R h d G F f e m d s b 3 N 6 L D d 9 J n F 1 b 3 Q 7 L C Z x d W 9 0 O 1 N l Y 3 R p b 2 4 x L 2 9 m Z X J 0 e S 9 a b W l l b m l v b m 8 g d H l w L n t J Z F 9 h Z 2 V u d G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m Z X J 0 e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m V y d H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Z m V y d H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3 B v Z 2 9 k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l U M D k 6 N T g 6 N T A u M D U x M z I z N F o i I C 8 + P E V u d H J 5 I F R 5 c G U 9 I k Z p b G x D b 2 x 1 b W 5 U e X B l c y I g V m F s d W U 9 I n N B d 1 U 9 I i A v P j x F b n R y e S B U e X B l P S J G a W x s Q 2 9 s d W 1 u T m F t Z X M i I F Z h b H V l P S J z W y Z x d W 9 0 O 3 R l b X B l c m F 0 d X J h X 3 N y Z W R u a W E m c X V v d D s s J n F 1 b 3 Q 7 b 3 B h Z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W m 1 p Z W 5 p b 2 5 v I H R 5 c C 5 7 d G V t c G V y Y X R 1 c m F f c 3 J l Z G 5 p Y S w w f S Z x d W 9 0 O y w m c X V v d D t T Z W N 0 a W 9 u M S 9 w b 2 d v Z G E v W m 1 p Z W 5 p b 2 5 v I H R 5 c C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L 1 p t a W V u a W 9 u b y B 0 e X A u e 3 R l b X B l c m F 0 d X J h X 3 N y Z W R u a W E s M H 0 m c X V v d D s s J n F 1 b 3 Q 7 U 2 V j d G l v b j E v c G 9 n b 2 R h L 1 p t a W V u a W 9 u b y B 0 e X A u e 2 9 w Y W R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3 B y b 2 J h M i I g L z 4 8 R W 5 0 c n k g V H l w Z T 0 i U m V j b 3 Z l c n l U Y X J n Z X R D b 2 x 1 b W 4 i I F Z h b H V l P S J s N C I g L z 4 8 R W 5 0 c n k g V H l w Z T 0 i U m V j b 3 Z l c n l U Y X J n Z X R S b 3 c i I F Z h b H V l P S J s N i I g L z 4 8 R W 5 0 c n k g V H l w Z T 0 i R m l s b F R h c m d l d C I g V m F s d W U 9 I n N w b 2 d v Z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z V D E z O j Q x O j A 3 L j Q 2 O D c w M j F a I i A v P j x F b n R y e S B U e X B l P S J G a W x s Q 2 9 s d W 1 u V H l w Z X M i I F Z h b H V l P S J z Q X d V P S I g L z 4 8 R W 5 0 c n k g V H l w Z T 0 i R m l s b E N v b H V t b k 5 h b W V z I i B W Y W x 1 Z T 0 i c 1 s m c X V v d D t 0 Z W 1 w Z X J h d H V y Y V 9 z c m V k b m l h J n F 1 b 3 Q 7 L C Z x d W 9 0 O 2 9 w Y W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I C g y K S 9 a b W l l b m l v b m 8 g d H l w L n t 0 Z W 1 w Z X J h d H V y Y V 9 z c m V k b m l h L D B 9 J n F 1 b 3 Q 7 L C Z x d W 9 0 O 1 N l Y 3 R p b 2 4 x L 3 B v Z 2 9 k Y S A o M i k v W m 1 p Z W 5 p b 2 5 v I H R 5 c C 5 7 b 3 B h Z H k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G 9 n b 2 R h I C g y K S 9 a b W l l b m l v b m 8 g d H l w L n t 0 Z W 1 w Z X J h d H V y Y V 9 z c m V k b m l h L D B 9 J n F 1 b 3 Q 7 L C Z x d W 9 0 O 1 N l Y 3 R p b 2 4 x L 3 B v Z 2 9 k Y S A o M i k v W m 1 p Z W 5 p b 2 5 v I H R 5 c C 5 7 b 3 B h Z H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v Z 2 9 k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2 d v Z G E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a 7 3 w P 6 5 0 9 O t f 2 N B 6 g o N x E A A A A A A g A A A A A A E G Y A A A A B A A A g A A A A p h F d k G a I N 0 g w t u h H e i 4 6 H R O 6 p m p Y b A d B R T o v E A d F F 3 4 A A A A A D o A A A A A C A A A g A A A A r A v n 8 j L X 2 F 9 n 7 7 a d G L / W c / R 3 7 t m s 3 U 6 p S k v f M 0 H c F 0 x Q A A A A E O A i s 8 Z C 0 H B d M h Y M C + p A n L o q j 2 U U A s 3 T j W R G z y p 9 G / O m 9 1 F u d i N 0 u C 7 8 v E K J S X S O + 6 K O N q S j c W m C v Q p e K 1 l w Q p d 3 8 4 J J T V L 0 3 p o / + v j f u e p A A A A A R f s E c p E O j 4 s z 7 g W j e 3 i Y o t x T 5 C f d o w h k s w c O n 6 b X H v 0 U N d R A X z V f H r C 4 8 E n m Y 0 3 U H 5 4 d r V E T J F h o l v m Y / m + 1 0 A = = < / D a t a M a s h u p > 
</file>

<file path=customXml/itemProps1.xml><?xml version="1.0" encoding="utf-8"?>
<ds:datastoreItem xmlns:ds="http://schemas.openxmlformats.org/officeDocument/2006/customXml" ds:itemID="{1C43EE05-D247-4CBF-B6FB-38A615CFF79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cos jest zle</vt:lpstr>
      <vt:lpstr>proba2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kamsil 12</dc:creator>
  <cp:lastModifiedBy>kamsil 12</cp:lastModifiedBy>
  <dcterms:created xsi:type="dcterms:W3CDTF">2020-03-19T09:18:40Z</dcterms:created>
  <dcterms:modified xsi:type="dcterms:W3CDTF">2020-03-23T14:34:58Z</dcterms:modified>
</cp:coreProperties>
</file>