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amsi\Desktop\inf\matura\2015\excel\"/>
    </mc:Choice>
  </mc:AlternateContent>
  <xr:revisionPtr revIDLastSave="0" documentId="13_ncr:1_{278E398F-710E-483E-8F89-1B85078FE624}" xr6:coauthVersionLast="44" xr6:coauthVersionMax="44" xr10:uidLastSave="{00000000-0000-0000-0000-000000000000}"/>
  <bookViews>
    <workbookView xWindow="-120" yWindow="-120" windowWidth="29040" windowHeight="15840" activeTab="1" xr2:uid="{EBCA64C5-8B4F-4AE2-8038-D9936532B5EC}"/>
  </bookViews>
  <sheets>
    <sheet name="Arkusz2" sheetId="2" r:id="rId1"/>
    <sheet name="5.3" sheetId="4" r:id="rId2"/>
    <sheet name="Arkusz1" sheetId="1" r:id="rId3"/>
  </sheets>
  <definedNames>
    <definedName name="DaneZewnętrzne_1" localSheetId="2" hidden="1">Arkusz1!$C$4:$G$54</definedName>
  </definedNames>
  <calcPr calcId="191029"/>
  <pivotCaches>
    <pivotCache cacheId="1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55" i="4" l="1"/>
  <c r="S55" i="4" s="1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" i="4"/>
  <c r="R5" i="4"/>
  <c r="U6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Q5" i="4"/>
  <c r="F5" i="4"/>
  <c r="G5" i="4" s="1"/>
  <c r="H5" i="4" s="1"/>
  <c r="I5" i="4" s="1"/>
  <c r="J5" i="4" s="1"/>
  <c r="K5" i="4" s="1"/>
  <c r="L5" i="4" s="1"/>
  <c r="M5" i="4" s="1"/>
  <c r="N5" i="4" s="1"/>
  <c r="O5" i="4" s="1"/>
  <c r="P5" i="4" s="1"/>
  <c r="F6" i="4"/>
  <c r="F7" i="4"/>
  <c r="F8" i="4"/>
  <c r="F9" i="4"/>
  <c r="F10" i="4"/>
  <c r="F11" i="4"/>
  <c r="F12" i="4"/>
  <c r="F13" i="4"/>
  <c r="G13" i="4" s="1"/>
  <c r="H13" i="4" s="1"/>
  <c r="I13" i="4" s="1"/>
  <c r="J13" i="4" s="1"/>
  <c r="K13" i="4" s="1"/>
  <c r="L13" i="4" s="1"/>
  <c r="M13" i="4" s="1"/>
  <c r="N13" i="4" s="1"/>
  <c r="O13" i="4" s="1"/>
  <c r="P13" i="4" s="1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H8" i="4"/>
  <c r="I8" i="4" s="1"/>
  <c r="J8" i="4" s="1"/>
  <c r="K8" i="4" s="1"/>
  <c r="L8" i="4" s="1"/>
  <c r="M8" i="4" s="1"/>
  <c r="N8" i="4" s="1"/>
  <c r="O8" i="4" s="1"/>
  <c r="P8" i="4" s="1"/>
  <c r="H12" i="4"/>
  <c r="I12" i="4" s="1"/>
  <c r="J12" i="4" s="1"/>
  <c r="K12" i="4" s="1"/>
  <c r="L12" i="4" s="1"/>
  <c r="M12" i="4" s="1"/>
  <c r="N12" i="4" s="1"/>
  <c r="O12" i="4" s="1"/>
  <c r="P12" i="4" s="1"/>
  <c r="G7" i="4"/>
  <c r="H7" i="4" s="1"/>
  <c r="I7" i="4" s="1"/>
  <c r="J7" i="4" s="1"/>
  <c r="K7" i="4" s="1"/>
  <c r="L7" i="4" s="1"/>
  <c r="M7" i="4" s="1"/>
  <c r="N7" i="4" s="1"/>
  <c r="O7" i="4" s="1"/>
  <c r="P7" i="4" s="1"/>
  <c r="G8" i="4"/>
  <c r="G9" i="4"/>
  <c r="H9" i="4" s="1"/>
  <c r="I9" i="4" s="1"/>
  <c r="J9" i="4" s="1"/>
  <c r="K9" i="4" s="1"/>
  <c r="L9" i="4" s="1"/>
  <c r="M9" i="4" s="1"/>
  <c r="N9" i="4" s="1"/>
  <c r="O9" i="4" s="1"/>
  <c r="P9" i="4" s="1"/>
  <c r="G10" i="4"/>
  <c r="H10" i="4" s="1"/>
  <c r="I10" i="4" s="1"/>
  <c r="J10" i="4" s="1"/>
  <c r="K10" i="4" s="1"/>
  <c r="L10" i="4" s="1"/>
  <c r="M10" i="4" s="1"/>
  <c r="N10" i="4" s="1"/>
  <c r="O10" i="4" s="1"/>
  <c r="P10" i="4" s="1"/>
  <c r="G11" i="4"/>
  <c r="H11" i="4" s="1"/>
  <c r="I11" i="4" s="1"/>
  <c r="J11" i="4" s="1"/>
  <c r="K11" i="4" s="1"/>
  <c r="L11" i="4" s="1"/>
  <c r="M11" i="4" s="1"/>
  <c r="N11" i="4" s="1"/>
  <c r="O11" i="4" s="1"/>
  <c r="P11" i="4" s="1"/>
  <c r="G12" i="4"/>
  <c r="G14" i="4"/>
  <c r="H14" i="4" s="1"/>
  <c r="I14" i="4" s="1"/>
  <c r="J14" i="4" s="1"/>
  <c r="K14" i="4" s="1"/>
  <c r="L14" i="4" s="1"/>
  <c r="M14" i="4" s="1"/>
  <c r="N14" i="4" s="1"/>
  <c r="O14" i="4" s="1"/>
  <c r="P14" i="4" s="1"/>
  <c r="G15" i="4"/>
  <c r="H15" i="4" s="1"/>
  <c r="I15" i="4" s="1"/>
  <c r="J15" i="4" s="1"/>
  <c r="K15" i="4" s="1"/>
  <c r="L15" i="4" s="1"/>
  <c r="M15" i="4" s="1"/>
  <c r="N15" i="4" s="1"/>
  <c r="O15" i="4" s="1"/>
  <c r="P15" i="4" s="1"/>
  <c r="G16" i="4"/>
  <c r="H16" i="4" s="1"/>
  <c r="I16" i="4" s="1"/>
  <c r="J16" i="4" s="1"/>
  <c r="K16" i="4" s="1"/>
  <c r="L16" i="4" s="1"/>
  <c r="M16" i="4" s="1"/>
  <c r="N16" i="4" s="1"/>
  <c r="O16" i="4" s="1"/>
  <c r="P16" i="4" s="1"/>
  <c r="G17" i="4"/>
  <c r="H17" i="4" s="1"/>
  <c r="I17" i="4" s="1"/>
  <c r="J17" i="4" s="1"/>
  <c r="K17" i="4" s="1"/>
  <c r="L17" i="4" s="1"/>
  <c r="M17" i="4" s="1"/>
  <c r="N17" i="4" s="1"/>
  <c r="O17" i="4" s="1"/>
  <c r="P17" i="4" s="1"/>
  <c r="G18" i="4"/>
  <c r="H18" i="4" s="1"/>
  <c r="I18" i="4" s="1"/>
  <c r="J18" i="4" s="1"/>
  <c r="K18" i="4" s="1"/>
  <c r="L18" i="4" s="1"/>
  <c r="M18" i="4" s="1"/>
  <c r="N18" i="4" s="1"/>
  <c r="O18" i="4" s="1"/>
  <c r="P18" i="4" s="1"/>
  <c r="G19" i="4"/>
  <c r="H19" i="4" s="1"/>
  <c r="I19" i="4" s="1"/>
  <c r="J19" i="4" s="1"/>
  <c r="K19" i="4" s="1"/>
  <c r="L19" i="4" s="1"/>
  <c r="M19" i="4" s="1"/>
  <c r="N19" i="4" s="1"/>
  <c r="O19" i="4" s="1"/>
  <c r="P19" i="4" s="1"/>
  <c r="G20" i="4"/>
  <c r="H20" i="4" s="1"/>
  <c r="I20" i="4" s="1"/>
  <c r="J20" i="4" s="1"/>
  <c r="K20" i="4" s="1"/>
  <c r="L20" i="4" s="1"/>
  <c r="M20" i="4" s="1"/>
  <c r="N20" i="4" s="1"/>
  <c r="O20" i="4" s="1"/>
  <c r="P20" i="4" s="1"/>
  <c r="G21" i="4"/>
  <c r="H21" i="4" s="1"/>
  <c r="I21" i="4" s="1"/>
  <c r="J21" i="4" s="1"/>
  <c r="K21" i="4" s="1"/>
  <c r="L21" i="4" s="1"/>
  <c r="M21" i="4" s="1"/>
  <c r="N21" i="4" s="1"/>
  <c r="O21" i="4" s="1"/>
  <c r="P21" i="4" s="1"/>
  <c r="G22" i="4"/>
  <c r="H22" i="4" s="1"/>
  <c r="I22" i="4" s="1"/>
  <c r="J22" i="4" s="1"/>
  <c r="K22" i="4" s="1"/>
  <c r="L22" i="4" s="1"/>
  <c r="M22" i="4" s="1"/>
  <c r="N22" i="4" s="1"/>
  <c r="O22" i="4" s="1"/>
  <c r="P22" i="4" s="1"/>
  <c r="G23" i="4"/>
  <c r="H23" i="4" s="1"/>
  <c r="I23" i="4" s="1"/>
  <c r="J23" i="4" s="1"/>
  <c r="K23" i="4" s="1"/>
  <c r="L23" i="4" s="1"/>
  <c r="M23" i="4" s="1"/>
  <c r="N23" i="4" s="1"/>
  <c r="O23" i="4" s="1"/>
  <c r="P23" i="4" s="1"/>
  <c r="G24" i="4"/>
  <c r="H24" i="4" s="1"/>
  <c r="I24" i="4" s="1"/>
  <c r="J24" i="4" s="1"/>
  <c r="K24" i="4" s="1"/>
  <c r="L24" i="4" s="1"/>
  <c r="M24" i="4" s="1"/>
  <c r="N24" i="4" s="1"/>
  <c r="O24" i="4" s="1"/>
  <c r="P24" i="4" s="1"/>
  <c r="G25" i="4"/>
  <c r="H25" i="4" s="1"/>
  <c r="I25" i="4" s="1"/>
  <c r="J25" i="4" s="1"/>
  <c r="K25" i="4" s="1"/>
  <c r="L25" i="4" s="1"/>
  <c r="M25" i="4" s="1"/>
  <c r="N25" i="4" s="1"/>
  <c r="O25" i="4" s="1"/>
  <c r="P25" i="4" s="1"/>
  <c r="G26" i="4"/>
  <c r="H26" i="4" s="1"/>
  <c r="I26" i="4" s="1"/>
  <c r="J26" i="4" s="1"/>
  <c r="K26" i="4" s="1"/>
  <c r="L26" i="4" s="1"/>
  <c r="M26" i="4" s="1"/>
  <c r="N26" i="4" s="1"/>
  <c r="O26" i="4" s="1"/>
  <c r="P26" i="4" s="1"/>
  <c r="G27" i="4"/>
  <c r="H27" i="4" s="1"/>
  <c r="I27" i="4" s="1"/>
  <c r="J27" i="4" s="1"/>
  <c r="K27" i="4" s="1"/>
  <c r="L27" i="4" s="1"/>
  <c r="M27" i="4" s="1"/>
  <c r="N27" i="4" s="1"/>
  <c r="O27" i="4" s="1"/>
  <c r="P27" i="4" s="1"/>
  <c r="G28" i="4"/>
  <c r="H28" i="4" s="1"/>
  <c r="I28" i="4" s="1"/>
  <c r="J28" i="4" s="1"/>
  <c r="K28" i="4" s="1"/>
  <c r="L28" i="4" s="1"/>
  <c r="M28" i="4" s="1"/>
  <c r="N28" i="4" s="1"/>
  <c r="O28" i="4" s="1"/>
  <c r="P28" i="4" s="1"/>
  <c r="G29" i="4"/>
  <c r="H29" i="4" s="1"/>
  <c r="I29" i="4" s="1"/>
  <c r="J29" i="4" s="1"/>
  <c r="K29" i="4" s="1"/>
  <c r="L29" i="4" s="1"/>
  <c r="M29" i="4" s="1"/>
  <c r="N29" i="4" s="1"/>
  <c r="O29" i="4" s="1"/>
  <c r="P29" i="4" s="1"/>
  <c r="G30" i="4"/>
  <c r="H30" i="4" s="1"/>
  <c r="I30" i="4" s="1"/>
  <c r="J30" i="4" s="1"/>
  <c r="K30" i="4" s="1"/>
  <c r="L30" i="4" s="1"/>
  <c r="M30" i="4" s="1"/>
  <c r="N30" i="4" s="1"/>
  <c r="O30" i="4" s="1"/>
  <c r="P30" i="4" s="1"/>
  <c r="G31" i="4"/>
  <c r="H31" i="4" s="1"/>
  <c r="I31" i="4" s="1"/>
  <c r="J31" i="4" s="1"/>
  <c r="K31" i="4" s="1"/>
  <c r="L31" i="4" s="1"/>
  <c r="M31" i="4" s="1"/>
  <c r="N31" i="4" s="1"/>
  <c r="O31" i="4" s="1"/>
  <c r="P31" i="4" s="1"/>
  <c r="G32" i="4"/>
  <c r="H32" i="4" s="1"/>
  <c r="I32" i="4" s="1"/>
  <c r="J32" i="4" s="1"/>
  <c r="K32" i="4" s="1"/>
  <c r="L32" i="4" s="1"/>
  <c r="M32" i="4" s="1"/>
  <c r="N32" i="4" s="1"/>
  <c r="O32" i="4" s="1"/>
  <c r="P32" i="4" s="1"/>
  <c r="G33" i="4"/>
  <c r="H33" i="4" s="1"/>
  <c r="I33" i="4" s="1"/>
  <c r="J33" i="4" s="1"/>
  <c r="K33" i="4" s="1"/>
  <c r="L33" i="4" s="1"/>
  <c r="M33" i="4" s="1"/>
  <c r="N33" i="4" s="1"/>
  <c r="O33" i="4" s="1"/>
  <c r="P33" i="4" s="1"/>
  <c r="G34" i="4"/>
  <c r="H34" i="4" s="1"/>
  <c r="I34" i="4" s="1"/>
  <c r="J34" i="4" s="1"/>
  <c r="K34" i="4" s="1"/>
  <c r="L34" i="4" s="1"/>
  <c r="M34" i="4" s="1"/>
  <c r="N34" i="4" s="1"/>
  <c r="O34" i="4" s="1"/>
  <c r="P34" i="4" s="1"/>
  <c r="G35" i="4"/>
  <c r="H35" i="4" s="1"/>
  <c r="I35" i="4" s="1"/>
  <c r="J35" i="4" s="1"/>
  <c r="K35" i="4" s="1"/>
  <c r="L35" i="4" s="1"/>
  <c r="M35" i="4" s="1"/>
  <c r="N35" i="4" s="1"/>
  <c r="O35" i="4" s="1"/>
  <c r="P35" i="4" s="1"/>
  <c r="G36" i="4"/>
  <c r="H36" i="4" s="1"/>
  <c r="I36" i="4" s="1"/>
  <c r="J36" i="4" s="1"/>
  <c r="K36" i="4" s="1"/>
  <c r="L36" i="4" s="1"/>
  <c r="M36" i="4" s="1"/>
  <c r="N36" i="4" s="1"/>
  <c r="O36" i="4" s="1"/>
  <c r="P36" i="4" s="1"/>
  <c r="G37" i="4"/>
  <c r="H37" i="4" s="1"/>
  <c r="I37" i="4" s="1"/>
  <c r="J37" i="4" s="1"/>
  <c r="K37" i="4" s="1"/>
  <c r="L37" i="4" s="1"/>
  <c r="M37" i="4" s="1"/>
  <c r="N37" i="4" s="1"/>
  <c r="O37" i="4" s="1"/>
  <c r="P37" i="4" s="1"/>
  <c r="G38" i="4"/>
  <c r="H38" i="4" s="1"/>
  <c r="I38" i="4" s="1"/>
  <c r="J38" i="4" s="1"/>
  <c r="K38" i="4" s="1"/>
  <c r="L38" i="4" s="1"/>
  <c r="M38" i="4" s="1"/>
  <c r="N38" i="4" s="1"/>
  <c r="O38" i="4" s="1"/>
  <c r="P38" i="4" s="1"/>
  <c r="G39" i="4"/>
  <c r="H39" i="4" s="1"/>
  <c r="I39" i="4" s="1"/>
  <c r="J39" i="4" s="1"/>
  <c r="K39" i="4" s="1"/>
  <c r="L39" i="4" s="1"/>
  <c r="M39" i="4" s="1"/>
  <c r="N39" i="4" s="1"/>
  <c r="O39" i="4" s="1"/>
  <c r="P39" i="4" s="1"/>
  <c r="G40" i="4"/>
  <c r="H40" i="4" s="1"/>
  <c r="I40" i="4" s="1"/>
  <c r="J40" i="4" s="1"/>
  <c r="K40" i="4" s="1"/>
  <c r="L40" i="4" s="1"/>
  <c r="M40" i="4" s="1"/>
  <c r="N40" i="4" s="1"/>
  <c r="O40" i="4" s="1"/>
  <c r="P40" i="4" s="1"/>
  <c r="G41" i="4"/>
  <c r="H41" i="4" s="1"/>
  <c r="I41" i="4" s="1"/>
  <c r="J41" i="4" s="1"/>
  <c r="K41" i="4" s="1"/>
  <c r="L41" i="4" s="1"/>
  <c r="M41" i="4" s="1"/>
  <c r="N41" i="4" s="1"/>
  <c r="O41" i="4" s="1"/>
  <c r="P41" i="4" s="1"/>
  <c r="G42" i="4"/>
  <c r="H42" i="4" s="1"/>
  <c r="I42" i="4" s="1"/>
  <c r="J42" i="4" s="1"/>
  <c r="K42" i="4" s="1"/>
  <c r="L42" i="4" s="1"/>
  <c r="M42" i="4" s="1"/>
  <c r="N42" i="4" s="1"/>
  <c r="O42" i="4" s="1"/>
  <c r="P42" i="4" s="1"/>
  <c r="G43" i="4"/>
  <c r="H43" i="4" s="1"/>
  <c r="I43" i="4" s="1"/>
  <c r="J43" i="4" s="1"/>
  <c r="K43" i="4" s="1"/>
  <c r="L43" i="4" s="1"/>
  <c r="M43" i="4" s="1"/>
  <c r="N43" i="4" s="1"/>
  <c r="O43" i="4" s="1"/>
  <c r="P43" i="4" s="1"/>
  <c r="G44" i="4"/>
  <c r="H44" i="4" s="1"/>
  <c r="I44" i="4" s="1"/>
  <c r="J44" i="4" s="1"/>
  <c r="K44" i="4" s="1"/>
  <c r="L44" i="4" s="1"/>
  <c r="M44" i="4" s="1"/>
  <c r="N44" i="4" s="1"/>
  <c r="O44" i="4" s="1"/>
  <c r="P44" i="4" s="1"/>
  <c r="G45" i="4"/>
  <c r="H45" i="4" s="1"/>
  <c r="I45" i="4" s="1"/>
  <c r="J45" i="4" s="1"/>
  <c r="K45" i="4" s="1"/>
  <c r="L45" i="4" s="1"/>
  <c r="M45" i="4" s="1"/>
  <c r="N45" i="4" s="1"/>
  <c r="O45" i="4" s="1"/>
  <c r="P45" i="4" s="1"/>
  <c r="G46" i="4"/>
  <c r="H46" i="4" s="1"/>
  <c r="I46" i="4" s="1"/>
  <c r="J46" i="4" s="1"/>
  <c r="K46" i="4" s="1"/>
  <c r="L46" i="4" s="1"/>
  <c r="M46" i="4" s="1"/>
  <c r="N46" i="4" s="1"/>
  <c r="O46" i="4" s="1"/>
  <c r="P46" i="4" s="1"/>
  <c r="G47" i="4"/>
  <c r="H47" i="4" s="1"/>
  <c r="I47" i="4" s="1"/>
  <c r="J47" i="4" s="1"/>
  <c r="K47" i="4" s="1"/>
  <c r="L47" i="4" s="1"/>
  <c r="M47" i="4" s="1"/>
  <c r="N47" i="4" s="1"/>
  <c r="O47" i="4" s="1"/>
  <c r="P47" i="4" s="1"/>
  <c r="G48" i="4"/>
  <c r="H48" i="4" s="1"/>
  <c r="I48" i="4" s="1"/>
  <c r="J48" i="4" s="1"/>
  <c r="K48" i="4" s="1"/>
  <c r="L48" i="4" s="1"/>
  <c r="M48" i="4" s="1"/>
  <c r="N48" i="4" s="1"/>
  <c r="O48" i="4" s="1"/>
  <c r="P48" i="4" s="1"/>
  <c r="G49" i="4"/>
  <c r="H49" i="4" s="1"/>
  <c r="I49" i="4" s="1"/>
  <c r="J49" i="4" s="1"/>
  <c r="K49" i="4" s="1"/>
  <c r="L49" i="4" s="1"/>
  <c r="M49" i="4" s="1"/>
  <c r="N49" i="4" s="1"/>
  <c r="O49" i="4" s="1"/>
  <c r="P49" i="4" s="1"/>
  <c r="G50" i="4"/>
  <c r="H50" i="4" s="1"/>
  <c r="I50" i="4" s="1"/>
  <c r="J50" i="4" s="1"/>
  <c r="K50" i="4" s="1"/>
  <c r="L50" i="4" s="1"/>
  <c r="M50" i="4" s="1"/>
  <c r="N50" i="4" s="1"/>
  <c r="O50" i="4" s="1"/>
  <c r="P50" i="4" s="1"/>
  <c r="G51" i="4"/>
  <c r="H51" i="4" s="1"/>
  <c r="I51" i="4" s="1"/>
  <c r="J51" i="4" s="1"/>
  <c r="K51" i="4" s="1"/>
  <c r="L51" i="4" s="1"/>
  <c r="M51" i="4" s="1"/>
  <c r="N51" i="4" s="1"/>
  <c r="O51" i="4" s="1"/>
  <c r="P51" i="4" s="1"/>
  <c r="G52" i="4"/>
  <c r="H52" i="4" s="1"/>
  <c r="I52" i="4" s="1"/>
  <c r="J52" i="4" s="1"/>
  <c r="K52" i="4" s="1"/>
  <c r="L52" i="4" s="1"/>
  <c r="M52" i="4" s="1"/>
  <c r="N52" i="4" s="1"/>
  <c r="O52" i="4" s="1"/>
  <c r="P52" i="4" s="1"/>
  <c r="G53" i="4"/>
  <c r="H53" i="4" s="1"/>
  <c r="I53" i="4" s="1"/>
  <c r="J53" i="4" s="1"/>
  <c r="K53" i="4" s="1"/>
  <c r="L53" i="4" s="1"/>
  <c r="M53" i="4" s="1"/>
  <c r="N53" i="4" s="1"/>
  <c r="O53" i="4" s="1"/>
  <c r="P53" i="4" s="1"/>
  <c r="G54" i="4"/>
  <c r="H54" i="4" s="1"/>
  <c r="I54" i="4" s="1"/>
  <c r="J54" i="4" s="1"/>
  <c r="K54" i="4" s="1"/>
  <c r="L54" i="4" s="1"/>
  <c r="M54" i="4" s="1"/>
  <c r="N54" i="4" s="1"/>
  <c r="O54" i="4" s="1"/>
  <c r="P54" i="4" s="1"/>
  <c r="G6" i="4"/>
  <c r="H6" i="4" s="1"/>
  <c r="I6" i="4" s="1"/>
  <c r="J6" i="4" s="1"/>
  <c r="K6" i="4" s="1"/>
  <c r="L6" i="4" s="1"/>
  <c r="M6" i="4" s="1"/>
  <c r="N6" i="4" s="1"/>
  <c r="O6" i="4" s="1"/>
  <c r="P6" i="4" s="1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" i="4"/>
  <c r="D54" i="4"/>
  <c r="I54" i="1"/>
  <c r="I5" i="1"/>
  <c r="E17" i="4"/>
  <c r="E8" i="4"/>
  <c r="E9" i="4"/>
  <c r="E6" i="4"/>
  <c r="E7" i="4"/>
  <c r="E10" i="4"/>
  <c r="E11" i="4"/>
  <c r="E12" i="4"/>
  <c r="E13" i="4"/>
  <c r="E14" i="4"/>
  <c r="E15" i="4"/>
  <c r="E16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" i="4"/>
  <c r="D6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5" i="4"/>
  <c r="O5" i="1"/>
  <c r="N5" i="1"/>
  <c r="M5" i="1"/>
  <c r="L5" i="1"/>
  <c r="H6" i="1"/>
  <c r="J5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6" i="1"/>
  <c r="J55" i="1" s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" i="1"/>
  <c r="R56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14B0F7-7E7B-464F-AF97-ECC0D223856D}" keepAlive="1" name="Zapytanie — kraina" description="Połączenie z zapytaniem „kraina” w skoroszycie." type="5" refreshedVersion="6" background="1" saveData="1">
    <dbPr connection="Provider=Microsoft.Mashup.OleDb.1;Data Source=$Workbook$;Location=kraina;Extended Properties=&quot;&quot;" command="SELECT * FROM [kraina]"/>
  </connection>
</connections>
</file>

<file path=xl/sharedStrings.xml><?xml version="1.0" encoding="utf-8"?>
<sst xmlns="http://schemas.openxmlformats.org/spreadsheetml/2006/main" count="131" uniqueCount="70">
  <si>
    <t>w01D</t>
  </si>
  <si>
    <t>w02D</t>
  </si>
  <si>
    <t>w03C</t>
  </si>
  <si>
    <t>w04D</t>
  </si>
  <si>
    <t>w05A</t>
  </si>
  <si>
    <t>w06D</t>
  </si>
  <si>
    <t>w07B</t>
  </si>
  <si>
    <t>w08A</t>
  </si>
  <si>
    <t>w09C</t>
  </si>
  <si>
    <t>w10C</t>
  </si>
  <si>
    <t>w11D</t>
  </si>
  <si>
    <t>w12C</t>
  </si>
  <si>
    <t>w13A</t>
  </si>
  <si>
    <t>w14A</t>
  </si>
  <si>
    <t>w15A</t>
  </si>
  <si>
    <t>w16C</t>
  </si>
  <si>
    <t>w17A</t>
  </si>
  <si>
    <t>w18D</t>
  </si>
  <si>
    <t>w19C</t>
  </si>
  <si>
    <t>w20C</t>
  </si>
  <si>
    <t>w21A</t>
  </si>
  <si>
    <t>w22B</t>
  </si>
  <si>
    <t>w23B</t>
  </si>
  <si>
    <t>w24C</t>
  </si>
  <si>
    <t>w25B</t>
  </si>
  <si>
    <t>w26C</t>
  </si>
  <si>
    <t>w27C</t>
  </si>
  <si>
    <t>w28D</t>
  </si>
  <si>
    <t>w29A</t>
  </si>
  <si>
    <t>w30C</t>
  </si>
  <si>
    <t>w31C</t>
  </si>
  <si>
    <t>w32D</t>
  </si>
  <si>
    <t>w33B</t>
  </si>
  <si>
    <t>w34C</t>
  </si>
  <si>
    <t>w35C</t>
  </si>
  <si>
    <t>w36B</t>
  </si>
  <si>
    <t>w37A</t>
  </si>
  <si>
    <t>w38B</t>
  </si>
  <si>
    <t>w39D</t>
  </si>
  <si>
    <t>w40A</t>
  </si>
  <si>
    <t>w41D</t>
  </si>
  <si>
    <t>w42B</t>
  </si>
  <si>
    <t>w43D</t>
  </si>
  <si>
    <t>w44C</t>
  </si>
  <si>
    <t>w45B</t>
  </si>
  <si>
    <t>w46C</t>
  </si>
  <si>
    <t>w47B</t>
  </si>
  <si>
    <t>w48C</t>
  </si>
  <si>
    <t>w49C</t>
  </si>
  <si>
    <t>w50B</t>
  </si>
  <si>
    <t>woj.</t>
  </si>
  <si>
    <t>kob 2013</t>
  </si>
  <si>
    <t>mez 2013</t>
  </si>
  <si>
    <t>kob 2014</t>
  </si>
  <si>
    <t>mez 2014</t>
  </si>
  <si>
    <t>A</t>
  </si>
  <si>
    <t>B</t>
  </si>
  <si>
    <t>C</t>
  </si>
  <si>
    <t>D</t>
  </si>
  <si>
    <t>region</t>
  </si>
  <si>
    <t>wszyscy 2013</t>
  </si>
  <si>
    <t>Etykiety wierszy</t>
  </si>
  <si>
    <t>Suma końcowa</t>
  </si>
  <si>
    <t>Suma z wszyscy 2013</t>
  </si>
  <si>
    <t>REGION</t>
  </si>
  <si>
    <t>LUDNOŚĆ</t>
  </si>
  <si>
    <t>warunek</t>
  </si>
  <si>
    <t>tempo</t>
  </si>
  <si>
    <t>przeludnienie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</si>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</sst>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NumberFormat="1"/>
    <xf numFmtId="0" fontId="2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3" borderId="1" xfId="0" applyNumberFormat="1" applyFont="1" applyFill="1" applyBorder="1"/>
    <xf numFmtId="0" fontId="0" fillId="0" borderId="1" xfId="0" applyNumberFormat="1" applyFont="1" applyBorder="1"/>
    <xf numFmtId="3" fontId="0" fillId="0" borderId="0" xfId="1" applyNumberFormat="1" applyFont="1"/>
    <xf numFmtId="3" fontId="0" fillId="0" borderId="0" xfId="0" applyNumberFormat="1"/>
    <xf numFmtId="0" fontId="0" fillId="4" borderId="0" xfId="0" applyFill="1"/>
  </cellXfs>
  <cellStyles count="2">
    <cellStyle name="Dziesiętny" xfId="1" builtinId="3"/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LUDNOŚĆ</a:t>
            </a:r>
            <a:r>
              <a:rPr lang="pl-PL"/>
              <a:t> w 2013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Arkusz2!$E$3</c:f>
              <c:strCache>
                <c:ptCount val="1"/>
                <c:pt idx="0">
                  <c:v>LUDNOŚĆ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Arkusz2!$D$4:$D$7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Arkusz2!$E$4:$E$7</c:f>
              <c:numCache>
                <c:formatCode>General</c:formatCode>
                <c:ptCount val="4"/>
                <c:pt idx="0">
                  <c:v>33929579</c:v>
                </c:pt>
                <c:pt idx="1">
                  <c:v>41736619</c:v>
                </c:pt>
                <c:pt idx="2">
                  <c:v>57649017</c:v>
                </c:pt>
                <c:pt idx="3">
                  <c:v>36530387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41-4508-9EA0-2E96D515F2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5890616"/>
        <c:axId val="845890944"/>
      </c:barChart>
      <c:catAx>
        <c:axId val="845890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region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45890944"/>
        <c:crosses val="autoZero"/>
        <c:auto val="1"/>
        <c:lblAlgn val="ctr"/>
        <c:lblOffset val="100"/>
        <c:noMultiLvlLbl val="0"/>
      </c:catAx>
      <c:valAx>
        <c:axId val="84589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45890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2</xdr:row>
      <xdr:rowOff>180975</xdr:rowOff>
    </xdr:from>
    <xdr:to>
      <xdr:col>12</xdr:col>
      <xdr:colOff>123825</xdr:colOff>
      <xdr:row>17</xdr:row>
      <xdr:rowOff>66675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52DC1690-BF1F-4BBF-AF9E-DF3C360CD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msil 12" refreshedDate="43911.519016319442" createdVersion="6" refreshedVersion="6" minRefreshableVersion="3" recordCount="50" xr:uid="{4FB472AA-5AFE-4897-A478-FEDAD9928D16}">
  <cacheSource type="worksheet">
    <worksheetSource name="kraina"/>
  </cacheSource>
  <cacheFields count="7">
    <cacheField name="woj." numFmtId="0">
      <sharedItems/>
    </cacheField>
    <cacheField name="kob 2013" numFmtId="0">
      <sharedItems containsSemiMixedTypes="0" containsString="0" containsNumber="1" containsInteger="1" minValue="76648" maxValue="3997724"/>
    </cacheField>
    <cacheField name="mez 2013" numFmtId="0">
      <sharedItems containsSemiMixedTypes="0" containsString="0" containsNumber="1" containsInteger="1" minValue="81385" maxValue="3848394"/>
    </cacheField>
    <cacheField name="kob 2014" numFmtId="0">
      <sharedItems containsSemiMixedTypes="0" containsString="0" containsNumber="1" containsInteger="1" minValue="15339" maxValue="4339393"/>
    </cacheField>
    <cacheField name="mez 2014" numFmtId="0">
      <sharedItems containsSemiMixedTypes="0" containsString="0" containsNumber="1" containsInteger="1" minValue="14652" maxValue="4639643"/>
    </cacheField>
    <cacheField name="region" numFmtId="0">
      <sharedItems count="4">
        <s v="D"/>
        <s v="C"/>
        <s v="A"/>
        <s v="B"/>
      </sharedItems>
    </cacheField>
    <cacheField name="wszyscy 2013" numFmtId="0">
      <sharedItems containsSemiMixedTypes="0" containsString="0" containsNumber="1" containsInteger="1" minValue="158033" maxValue="768997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s v="w01D"/>
    <n v="1415007"/>
    <n v="1397195"/>
    <n v="1499070"/>
    <n v="1481105"/>
    <x v="0"/>
    <n v="2812202"/>
  </r>
  <r>
    <s v="w02D"/>
    <n v="1711390"/>
    <n v="1641773"/>
    <n v="1522030"/>
    <n v="1618733"/>
    <x v="0"/>
    <n v="3353163"/>
  </r>
  <r>
    <s v="w03C"/>
    <n v="1165105"/>
    <n v="1278732"/>
    <n v="1299953"/>
    <n v="1191621"/>
    <x v="1"/>
    <n v="2443837"/>
  </r>
  <r>
    <s v="w04D"/>
    <n v="949065"/>
    <n v="1026050"/>
    <n v="688027"/>
    <n v="723233"/>
    <x v="0"/>
    <n v="1975115"/>
  </r>
  <r>
    <s v="w05A"/>
    <n v="2436107"/>
    <n v="2228622"/>
    <n v="1831600"/>
    <n v="1960624"/>
    <x v="2"/>
    <n v="4664729"/>
  </r>
  <r>
    <s v="w06D"/>
    <n v="1846928"/>
    <n v="1851433"/>
    <n v="2125113"/>
    <n v="2028635"/>
    <x v="0"/>
    <n v="3698361"/>
  </r>
  <r>
    <s v="w07B"/>
    <n v="3841577"/>
    <n v="3848394"/>
    <n v="3595975"/>
    <n v="3123039"/>
    <x v="3"/>
    <n v="7689971"/>
  </r>
  <r>
    <s v="w08A"/>
    <n v="679557"/>
    <n v="655500"/>
    <n v="1012012"/>
    <n v="1067022"/>
    <x v="2"/>
    <n v="1335057"/>
  </r>
  <r>
    <s v="w09C"/>
    <n v="1660998"/>
    <n v="1630345"/>
    <n v="1130119"/>
    <n v="1080238"/>
    <x v="1"/>
    <n v="3291343"/>
  </r>
  <r>
    <s v="w10C"/>
    <n v="1157622"/>
    <n v="1182345"/>
    <n v="830785"/>
    <n v="833779"/>
    <x v="1"/>
    <n v="2339967"/>
  </r>
  <r>
    <s v="w11D"/>
    <n v="1987047"/>
    <n v="1996208"/>
    <n v="2053892"/>
    <n v="1697247"/>
    <x v="0"/>
    <n v="3983255"/>
  </r>
  <r>
    <s v="w12C"/>
    <n v="3997724"/>
    <n v="3690756"/>
    <n v="4339393"/>
    <n v="4639643"/>
    <x v="1"/>
    <n v="7688480"/>
  </r>
  <r>
    <s v="w13A"/>
    <n v="996113"/>
    <n v="964279"/>
    <n v="1012487"/>
    <n v="1128940"/>
    <x v="2"/>
    <n v="1960392"/>
  </r>
  <r>
    <s v="w14A"/>
    <n v="1143634"/>
    <n v="1033836"/>
    <n v="909534"/>
    <n v="856349"/>
    <x v="2"/>
    <n v="2177470"/>
  </r>
  <r>
    <s v="w15A"/>
    <n v="2549276"/>
    <n v="2584751"/>
    <n v="2033079"/>
    <n v="2066918"/>
    <x v="2"/>
    <n v="5134027"/>
  </r>
  <r>
    <s v="w16C"/>
    <n v="1367212"/>
    <n v="1361389"/>
    <n v="1572320"/>
    <n v="1836258"/>
    <x v="1"/>
    <n v="2728601"/>
  </r>
  <r>
    <s v="w17A"/>
    <n v="2567464"/>
    <n v="2441857"/>
    <n v="1524132"/>
    <n v="1496810"/>
    <x v="2"/>
    <n v="5009321"/>
  </r>
  <r>
    <s v="w18D"/>
    <n v="1334060"/>
    <n v="1395231"/>
    <n v="578655"/>
    <n v="677663"/>
    <x v="0"/>
    <n v="2729291"/>
  </r>
  <r>
    <s v="w19C"/>
    <n v="2976209"/>
    <n v="3199665"/>
    <n v="1666477"/>
    <n v="1759240"/>
    <x v="1"/>
    <n v="6175874"/>
  </r>
  <r>
    <s v="w20C"/>
    <n v="1443351"/>
    <n v="1565539"/>
    <n v="1355276"/>
    <n v="1423414"/>
    <x v="1"/>
    <n v="3008890"/>
  </r>
  <r>
    <s v="w21A"/>
    <n v="2486640"/>
    <n v="2265936"/>
    <n v="297424"/>
    <n v="274759"/>
    <x v="2"/>
    <n v="4752576"/>
  </r>
  <r>
    <s v="w22B"/>
    <n v="685438"/>
    <n v="749124"/>
    <n v="2697677"/>
    <n v="2821550"/>
    <x v="3"/>
    <n v="1434562"/>
  </r>
  <r>
    <s v="w23B"/>
    <n v="2166753"/>
    <n v="2338698"/>
    <n v="1681433"/>
    <n v="1592443"/>
    <x v="3"/>
    <n v="4505451"/>
  </r>
  <r>
    <s v="w24C"/>
    <n v="643177"/>
    <n v="684187"/>
    <n v="796213"/>
    <n v="867904"/>
    <x v="1"/>
    <n v="1327364"/>
  </r>
  <r>
    <s v="w25B"/>
    <n v="450192"/>
    <n v="434755"/>
    <n v="1656446"/>
    <n v="1691000"/>
    <x v="3"/>
    <n v="884947"/>
  </r>
  <r>
    <s v="w26C"/>
    <n v="1037774"/>
    <n v="1113789"/>
    <n v="877464"/>
    <n v="990837"/>
    <x v="1"/>
    <n v="2151563"/>
  </r>
  <r>
    <s v="w27C"/>
    <n v="2351213"/>
    <n v="2358482"/>
    <n v="1098384"/>
    <n v="1121488"/>
    <x v="1"/>
    <n v="4709695"/>
  </r>
  <r>
    <s v="w28D"/>
    <n v="2613354"/>
    <n v="2837241"/>
    <n v="431144"/>
    <n v="434113"/>
    <x v="0"/>
    <n v="5450595"/>
  </r>
  <r>
    <s v="w29A"/>
    <n v="1859691"/>
    <n v="1844250"/>
    <n v="1460134"/>
    <n v="1585258"/>
    <x v="2"/>
    <n v="3703941"/>
  </r>
  <r>
    <s v="w30C"/>
    <n v="2478386"/>
    <n v="2562144"/>
    <n v="30035"/>
    <n v="29396"/>
    <x v="1"/>
    <n v="5040530"/>
  </r>
  <r>
    <s v="w31C"/>
    <n v="1938122"/>
    <n v="1816647"/>
    <n v="1602356"/>
    <n v="1875221"/>
    <x v="1"/>
    <n v="3754769"/>
  </r>
  <r>
    <s v="w32D"/>
    <n v="992523"/>
    <n v="1028501"/>
    <n v="1995446"/>
    <n v="1860524"/>
    <x v="0"/>
    <n v="2021024"/>
  </r>
  <r>
    <s v="w33B"/>
    <n v="2966291"/>
    <n v="2889963"/>
    <n v="462453"/>
    <n v="486354"/>
    <x v="3"/>
    <n v="5856254"/>
  </r>
  <r>
    <s v="w34C"/>
    <n v="76648"/>
    <n v="81385"/>
    <n v="1374708"/>
    <n v="1379567"/>
    <x v="1"/>
    <n v="158033"/>
  </r>
  <r>
    <s v="w35C"/>
    <n v="2574432"/>
    <n v="2409710"/>
    <n v="987486"/>
    <n v="999043"/>
    <x v="1"/>
    <n v="4984142"/>
  </r>
  <r>
    <s v="w36B"/>
    <n v="1778590"/>
    <n v="1874844"/>
    <n v="111191"/>
    <n v="117846"/>
    <x v="3"/>
    <n v="3653434"/>
  </r>
  <r>
    <s v="w37A"/>
    <n v="1506541"/>
    <n v="1414887"/>
    <n v="1216612"/>
    <n v="1166775"/>
    <x v="2"/>
    <n v="2921428"/>
  </r>
  <r>
    <s v="w38B"/>
    <n v="1598886"/>
    <n v="1687917"/>
    <n v="449788"/>
    <n v="427615"/>
    <x v="3"/>
    <n v="3286803"/>
  </r>
  <r>
    <s v="w39D"/>
    <n v="548989"/>
    <n v="514636"/>
    <n v="2770344"/>
    <n v="3187897"/>
    <x v="0"/>
    <n v="1063625"/>
  </r>
  <r>
    <s v="w40A"/>
    <n v="1175198"/>
    <n v="1095440"/>
    <n v="2657174"/>
    <n v="2491947"/>
    <x v="2"/>
    <n v="2270638"/>
  </r>
  <r>
    <s v="w41D"/>
    <n v="2115336"/>
    <n v="2202769"/>
    <n v="15339"/>
    <n v="14652"/>
    <x v="0"/>
    <n v="4318105"/>
  </r>
  <r>
    <s v="w42B"/>
    <n v="2346640"/>
    <n v="2197559"/>
    <n v="373470"/>
    <n v="353365"/>
    <x v="3"/>
    <n v="4544199"/>
  </r>
  <r>
    <s v="w43D"/>
    <n v="2548438"/>
    <n v="2577213"/>
    <n v="37986"/>
    <n v="37766"/>
    <x v="0"/>
    <n v="5125651"/>
  </r>
  <r>
    <s v="w44C"/>
    <n v="835495"/>
    <n v="837746"/>
    <n v="1106177"/>
    <n v="917781"/>
    <x v="1"/>
    <n v="1673241"/>
  </r>
  <r>
    <s v="w45B"/>
    <n v="1187448"/>
    <n v="1070426"/>
    <n v="1504608"/>
    <n v="1756990"/>
    <x v="3"/>
    <n v="2257874"/>
  </r>
  <r>
    <s v="w46C"/>
    <n v="140026"/>
    <n v="146354"/>
    <n v="2759991"/>
    <n v="2742120"/>
    <x v="1"/>
    <n v="286380"/>
  </r>
  <r>
    <s v="w47B"/>
    <n v="1198765"/>
    <n v="1304945"/>
    <n v="2786493"/>
    <n v="2602643"/>
    <x v="3"/>
    <n v="2503710"/>
  </r>
  <r>
    <s v="w48C"/>
    <n v="2619776"/>
    <n v="2749623"/>
    <n v="2888215"/>
    <n v="2800174"/>
    <x v="1"/>
    <n v="5369399"/>
  </r>
  <r>
    <s v="w49C"/>
    <n v="248398"/>
    <n v="268511"/>
    <n v="3110853"/>
    <n v="2986411"/>
    <x v="1"/>
    <n v="516909"/>
  </r>
  <r>
    <s v="w50B"/>
    <n v="2494207"/>
    <n v="2625207"/>
    <n v="1796293"/>
    <n v="1853602"/>
    <x v="3"/>
    <n v="51194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66F996-3CDB-4B32-B645-07370DA09288}" name="Tabela przestawna1" cacheId="14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1">
  <location ref="A3:B8" firstHeaderRow="1" firstDataRow="1" firstDataCol="1"/>
  <pivotFields count="7">
    <pivotField showAll="0"/>
    <pivotField showAll="0"/>
    <pivotField showAll="0"/>
    <pivotField showAll="0"/>
    <pivotField showAll="0"/>
    <pivotField axis="axisRow" showAll="0">
      <items count="5">
        <item x="2"/>
        <item x="3"/>
        <item x="1"/>
        <item x="0"/>
        <item t="default"/>
      </items>
    </pivotField>
    <pivotField dataField="1"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a z wszyscy 2013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E85D93-EBF1-4201-888B-13693D5BBC31}" name="Tabela przestawna9" cacheId="14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M15:O32" firstHeaderRow="1" firstDataRow="1" firstDataCol="0"/>
  <pivotFields count="7"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B25C2B34-CFB5-4C27-8D23-7CFDEF74929E}" autoFormatId="16" applyNumberFormats="0" applyBorderFormats="0" applyFontFormats="0" applyPatternFormats="0" applyAlignmentFormats="0" applyWidthHeightFormats="0">
  <queryTableRefresh nextId="11" unboundColumnsRight="3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572409-AAB4-4A6A-AA2F-FB4A0ED7963A}" name="kraina" displayName="kraina" ref="C4:J55" tableType="queryTable" totalsRowCount="1">
  <autoFilter ref="C4:J54" xr:uid="{75D56322-599A-4082-99F3-C52013E4A83A}"/>
  <tableColumns count="8">
    <tableColumn id="1" xr3:uid="{484D71B5-8932-48F3-813D-0ED8FA78ED1A}" uniqueName="1" name="woj." queryTableFieldId="1" dataDxfId="1" totalsRowDxfId="0"/>
    <tableColumn id="2" xr3:uid="{14C70088-9FD1-4E23-96B0-DB51D7E24C38}" uniqueName="2" name="kob 2013" queryTableFieldId="2"/>
    <tableColumn id="3" xr3:uid="{7298A232-1486-41C4-86FB-31B5C5124E1E}" uniqueName="3" name="mez 2013" queryTableFieldId="3"/>
    <tableColumn id="4" xr3:uid="{F43EB845-B482-4172-B9ED-FD41A4D09203}" uniqueName="4" name="kob 2014" queryTableFieldId="4"/>
    <tableColumn id="5" xr3:uid="{97990DD0-0118-4FD6-B240-5E84EBEAA518}" uniqueName="5" name="mez 2014" queryTableFieldId="5"/>
    <tableColumn id="8" xr3:uid="{A0013A01-7F4E-4FE1-998E-30105A468A23}" uniqueName="8" name="region" queryTableFieldId="8">
      <calculatedColumnFormula>RIGHT(kraina[[#This Row],[woj.]])</calculatedColumnFormula>
    </tableColumn>
    <tableColumn id="9" xr3:uid="{191542EF-F803-4D41-A49A-D9F54329CBF4}" uniqueName="9" name="wszyscy 2013" queryTableFieldId="9">
      <calculatedColumnFormula>kraina[[#This Row],[kob 2013]]+kraina[[#This Row],[mez 2013]]</calculatedColumnFormula>
    </tableColumn>
    <tableColumn id="10" xr3:uid="{89D46D4F-F9AD-4539-B84D-ECB407204F33}" uniqueName="10" name="warunek" totalsRowFunction="sum" queryTableFieldId="10">
      <calculatedColumnFormula>IF(kraina[[#This Row],[kob 2014]]&gt;kraina[[#This Row],[kob 2013]],IF(kraina[[#This Row],[mez 2014]]&gt;kraina[[#This Row],[mez 2013]],1,0))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79C2B-33F3-4770-8749-5BEAC6A34D4E}">
  <dimension ref="A3:E8"/>
  <sheetViews>
    <sheetView workbookViewId="0">
      <selection activeCell="D3" sqref="D3:E7"/>
    </sheetView>
  </sheetViews>
  <sheetFormatPr defaultRowHeight="15" x14ac:dyDescent="0.25"/>
  <cols>
    <col min="1" max="1" width="17.7109375" bestFit="1" customWidth="1"/>
    <col min="2" max="2" width="19.28515625" bestFit="1" customWidth="1"/>
  </cols>
  <sheetData>
    <row r="3" spans="1:5" x14ac:dyDescent="0.25">
      <c r="A3" s="14" t="s">
        <v>61</v>
      </c>
      <c r="B3" t="s">
        <v>63</v>
      </c>
      <c r="D3" t="s">
        <v>64</v>
      </c>
      <c r="E3" t="s">
        <v>65</v>
      </c>
    </row>
    <row r="4" spans="1:5" x14ac:dyDescent="0.25">
      <c r="A4" s="15" t="s">
        <v>55</v>
      </c>
      <c r="B4" s="1">
        <v>33929579</v>
      </c>
      <c r="D4" s="15" t="s">
        <v>55</v>
      </c>
      <c r="E4" s="1">
        <v>33929579</v>
      </c>
    </row>
    <row r="5" spans="1:5" x14ac:dyDescent="0.25">
      <c r="A5" s="15" t="s">
        <v>56</v>
      </c>
      <c r="B5" s="1">
        <v>41736619</v>
      </c>
      <c r="D5" s="15" t="s">
        <v>56</v>
      </c>
      <c r="E5" s="1">
        <v>41736619</v>
      </c>
    </row>
    <row r="6" spans="1:5" x14ac:dyDescent="0.25">
      <c r="A6" s="15" t="s">
        <v>57</v>
      </c>
      <c r="B6" s="1">
        <v>57649017</v>
      </c>
      <c r="D6" s="15" t="s">
        <v>57</v>
      </c>
      <c r="E6" s="1">
        <v>57649017</v>
      </c>
    </row>
    <row r="7" spans="1:5" x14ac:dyDescent="0.25">
      <c r="A7" s="15" t="s">
        <v>58</v>
      </c>
      <c r="B7" s="1">
        <v>36530387</v>
      </c>
      <c r="D7" s="15" t="s">
        <v>58</v>
      </c>
      <c r="E7" s="1">
        <v>36530387</v>
      </c>
    </row>
    <row r="8" spans="1:5" x14ac:dyDescent="0.25">
      <c r="A8" s="15" t="s">
        <v>62</v>
      </c>
      <c r="B8" s="1">
        <v>169845602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0B67-EA65-488D-AE83-BF4CC5812F11}">
  <dimension ref="B4:U56"/>
  <sheetViews>
    <sheetView tabSelected="1" workbookViewId="0">
      <selection activeCell="U15" sqref="U15"/>
    </sheetView>
  </sheetViews>
  <sheetFormatPr defaultRowHeight="15" x14ac:dyDescent="0.25"/>
  <cols>
    <col min="2" max="2" width="9.85546875" bestFit="1" customWidth="1"/>
    <col min="4" max="4" width="14.28515625" customWidth="1"/>
    <col min="7" max="7" width="9.7109375" customWidth="1"/>
    <col min="16" max="16" width="15" customWidth="1"/>
    <col min="18" max="18" width="13.7109375" customWidth="1"/>
  </cols>
  <sheetData>
    <row r="4" spans="2:21" x14ac:dyDescent="0.25">
      <c r="B4" t="s">
        <v>67</v>
      </c>
      <c r="C4" s="2" t="s">
        <v>50</v>
      </c>
      <c r="D4" s="3" t="s">
        <v>60</v>
      </c>
      <c r="E4">
        <v>2014</v>
      </c>
      <c r="F4">
        <v>2015</v>
      </c>
      <c r="G4">
        <v>2016</v>
      </c>
      <c r="H4">
        <v>2017</v>
      </c>
      <c r="I4">
        <v>2018</v>
      </c>
      <c r="J4">
        <v>2019</v>
      </c>
      <c r="K4">
        <v>2020</v>
      </c>
      <c r="L4">
        <v>2021</v>
      </c>
      <c r="M4">
        <v>2022</v>
      </c>
      <c r="N4">
        <v>2023</v>
      </c>
      <c r="O4">
        <v>2024</v>
      </c>
      <c r="P4">
        <v>2025</v>
      </c>
      <c r="R4" t="s">
        <v>68</v>
      </c>
      <c r="S4" t="s">
        <v>69</v>
      </c>
    </row>
    <row r="5" spans="2:21" x14ac:dyDescent="0.25">
      <c r="B5">
        <f>ROUNDDOWN(E5/D5,4)</f>
        <v>1.0597000000000001</v>
      </c>
      <c r="C5" s="16" t="s">
        <v>0</v>
      </c>
      <c r="D5" s="4">
        <f>kraina[[#This Row],[kob 2013]]+kraina[[#This Row],[mez 2013]]</f>
        <v>2812202</v>
      </c>
      <c r="E5">
        <f>kraina[[#This Row],[kob 2014]]+kraina[[#This Row],[mez 2014]]</f>
        <v>2980175</v>
      </c>
      <c r="F5">
        <f>IF(E5&gt;2*$D5,E5,ROUNDDOWN(E5*$B5,0))</f>
        <v>3158091</v>
      </c>
      <c r="G5">
        <f>IF(F5&gt;2*$D5,F5,ROUNDDOWN(F5*$B5,0))</f>
        <v>3346629</v>
      </c>
      <c r="H5">
        <f t="shared" ref="H5:P5" si="0">IF(G5&gt;2*$D5,G5,ROUNDDOWN(G5*$B5,0))</f>
        <v>3546422</v>
      </c>
      <c r="I5">
        <f t="shared" si="0"/>
        <v>3758143</v>
      </c>
      <c r="J5">
        <f t="shared" si="0"/>
        <v>3982504</v>
      </c>
      <c r="K5">
        <f t="shared" si="0"/>
        <v>4220259</v>
      </c>
      <c r="L5">
        <f t="shared" si="0"/>
        <v>4472208</v>
      </c>
      <c r="M5">
        <f t="shared" si="0"/>
        <v>4739198</v>
      </c>
      <c r="N5">
        <f t="shared" si="0"/>
        <v>5022128</v>
      </c>
      <c r="O5">
        <f t="shared" si="0"/>
        <v>5321949</v>
      </c>
      <c r="P5">
        <f t="shared" si="0"/>
        <v>5639669</v>
      </c>
      <c r="Q5">
        <f>IF(P5&gt;2*$D$5,P5,ROUNDDOWN(P5*$B$5,0))</f>
        <v>5639669</v>
      </c>
      <c r="R5">
        <f>IF(O5=N5,IF(P5&gt;0,1,0),0)</f>
        <v>0</v>
      </c>
      <c r="S5" t="str">
        <f>IF(P5=$U$6,C5,"")</f>
        <v/>
      </c>
      <c r="U5" t="s">
        <v>69</v>
      </c>
    </row>
    <row r="6" spans="2:21" x14ac:dyDescent="0.25">
      <c r="B6">
        <f t="shared" ref="B6:B54" si="1">ROUNDDOWN(E6/D6,4)</f>
        <v>0.93659999999999999</v>
      </c>
      <c r="C6" s="17" t="s">
        <v>1</v>
      </c>
      <c r="D6" s="3">
        <f>kraina[[#This Row],[kob 2013]]+kraina[[#This Row],[mez 2013]]</f>
        <v>3353163</v>
      </c>
      <c r="E6">
        <f>kraina[[#This Row],[kob 2014]]+kraina[[#This Row],[mez 2014]]</f>
        <v>3140763</v>
      </c>
      <c r="F6">
        <f t="shared" ref="F6:F54" si="2">IF(E6&gt;2*$D6,E6,ROUNDDOWN(E6*$B6,0))</f>
        <v>2941638</v>
      </c>
      <c r="G6">
        <f>IF(F6&gt;2*$D6,F6,ROUNDDOWN(F6*$B6,0))</f>
        <v>2755138</v>
      </c>
      <c r="H6">
        <f t="shared" ref="H6:P6" si="3">IF(G6&gt;2*$D6,G6,ROUNDDOWN(G6*$B6,0))</f>
        <v>2580462</v>
      </c>
      <c r="I6">
        <f t="shared" si="3"/>
        <v>2416860</v>
      </c>
      <c r="J6">
        <f t="shared" si="3"/>
        <v>2263631</v>
      </c>
      <c r="K6">
        <f t="shared" si="3"/>
        <v>2120116</v>
      </c>
      <c r="L6">
        <f t="shared" si="3"/>
        <v>1985700</v>
      </c>
      <c r="M6">
        <f t="shared" si="3"/>
        <v>1859806</v>
      </c>
      <c r="N6">
        <f t="shared" si="3"/>
        <v>1741894</v>
      </c>
      <c r="O6">
        <f t="shared" si="3"/>
        <v>1631457</v>
      </c>
      <c r="P6">
        <f>IF(O6&gt;2*$D6,O6,ROUNDDOWN(O6*$B6,0))</f>
        <v>1528022</v>
      </c>
      <c r="R6">
        <f t="shared" ref="R6:R55" si="4">IF(O6=N6,IF(P6&gt;0,1,0),0)</f>
        <v>0</v>
      </c>
      <c r="S6" t="str">
        <f t="shared" ref="S6:S55" si="5">IF(P6=$U$6,C6,"")</f>
        <v/>
      </c>
      <c r="U6">
        <f>MAX(P4:P54,P4)</f>
        <v>16699503</v>
      </c>
    </row>
    <row r="7" spans="2:21" x14ac:dyDescent="0.25">
      <c r="B7">
        <f t="shared" si="1"/>
        <v>1.0195000000000001</v>
      </c>
      <c r="C7" s="16" t="s">
        <v>2</v>
      </c>
      <c r="D7" s="4">
        <f>kraina[[#This Row],[kob 2013]]+kraina[[#This Row],[mez 2013]]</f>
        <v>2443837</v>
      </c>
      <c r="E7">
        <f>kraina[[#This Row],[kob 2014]]+kraina[[#This Row],[mez 2014]]</f>
        <v>2491574</v>
      </c>
      <c r="F7">
        <f t="shared" si="2"/>
        <v>2540159</v>
      </c>
      <c r="G7">
        <f t="shared" ref="G7:L54" si="6">IF(F7&gt;2*$D7,F7,ROUNDDOWN(F7*$B7,0))</f>
        <v>2589692</v>
      </c>
      <c r="H7">
        <f t="shared" si="6"/>
        <v>2640190</v>
      </c>
      <c r="I7">
        <f t="shared" si="6"/>
        <v>2691673</v>
      </c>
      <c r="J7">
        <f t="shared" si="6"/>
        <v>2744160</v>
      </c>
      <c r="K7">
        <f t="shared" si="6"/>
        <v>2797671</v>
      </c>
      <c r="L7">
        <f t="shared" si="6"/>
        <v>2852225</v>
      </c>
      <c r="M7">
        <f t="shared" ref="M7:P7" si="7">IF(L7&gt;2*$D7,L7,ROUNDDOWN(L7*$B7,0))</f>
        <v>2907843</v>
      </c>
      <c r="N7">
        <f t="shared" si="7"/>
        <v>2964545</v>
      </c>
      <c r="O7">
        <f t="shared" si="7"/>
        <v>3022353</v>
      </c>
      <c r="P7">
        <f t="shared" si="7"/>
        <v>3081288</v>
      </c>
      <c r="R7">
        <f t="shared" si="4"/>
        <v>0</v>
      </c>
      <c r="S7" t="str">
        <f t="shared" si="5"/>
        <v/>
      </c>
    </row>
    <row r="8" spans="2:21" x14ac:dyDescent="0.25">
      <c r="B8">
        <f t="shared" si="1"/>
        <v>0.71450000000000002</v>
      </c>
      <c r="C8" s="17" t="s">
        <v>3</v>
      </c>
      <c r="D8" s="3">
        <f>kraina[[#This Row],[kob 2013]]+kraina[[#This Row],[mez 2013]]</f>
        <v>1975115</v>
      </c>
      <c r="E8">
        <f>kraina[[#This Row],[kob 2014]]+kraina[[#This Row],[mez 2014]]</f>
        <v>1411260</v>
      </c>
      <c r="F8">
        <f t="shared" si="2"/>
        <v>1008345</v>
      </c>
      <c r="G8">
        <f t="shared" si="6"/>
        <v>720462</v>
      </c>
      <c r="H8">
        <f t="shared" si="6"/>
        <v>514770</v>
      </c>
      <c r="I8">
        <f t="shared" si="6"/>
        <v>367803</v>
      </c>
      <c r="J8">
        <f t="shared" si="6"/>
        <v>262795</v>
      </c>
      <c r="K8">
        <f t="shared" si="6"/>
        <v>187767</v>
      </c>
      <c r="L8">
        <f t="shared" si="6"/>
        <v>134159</v>
      </c>
      <c r="M8">
        <f t="shared" ref="M8:P8" si="8">IF(L8&gt;2*$D8,L8,ROUNDDOWN(L8*$B8,0))</f>
        <v>95856</v>
      </c>
      <c r="N8">
        <f t="shared" si="8"/>
        <v>68489</v>
      </c>
      <c r="O8">
        <f t="shared" si="8"/>
        <v>48935</v>
      </c>
      <c r="P8">
        <f t="shared" si="8"/>
        <v>34964</v>
      </c>
      <c r="R8">
        <f t="shared" si="4"/>
        <v>0</v>
      </c>
      <c r="S8" t="str">
        <f t="shared" si="5"/>
        <v/>
      </c>
    </row>
    <row r="9" spans="2:21" x14ac:dyDescent="0.25">
      <c r="B9">
        <f t="shared" si="1"/>
        <v>0.81289999999999996</v>
      </c>
      <c r="C9" s="16" t="s">
        <v>4</v>
      </c>
      <c r="D9" s="4">
        <f>kraina[[#This Row],[kob 2013]]+kraina[[#This Row],[mez 2013]]</f>
        <v>4664729</v>
      </c>
      <c r="E9">
        <f>kraina[[#This Row],[kob 2014]]+kraina[[#This Row],[mez 2014]]</f>
        <v>3792224</v>
      </c>
      <c r="F9">
        <f t="shared" si="2"/>
        <v>3082698</v>
      </c>
      <c r="G9">
        <f t="shared" si="6"/>
        <v>2505925</v>
      </c>
      <c r="H9">
        <f t="shared" si="6"/>
        <v>2037066</v>
      </c>
      <c r="I9">
        <f t="shared" si="6"/>
        <v>1655930</v>
      </c>
      <c r="J9">
        <f t="shared" si="6"/>
        <v>1346105</v>
      </c>
      <c r="K9">
        <f t="shared" si="6"/>
        <v>1094248</v>
      </c>
      <c r="L9">
        <f t="shared" si="6"/>
        <v>889514</v>
      </c>
      <c r="M9">
        <f t="shared" ref="M9:P9" si="9">IF(L9&gt;2*$D9,L9,ROUNDDOWN(L9*$B9,0))</f>
        <v>723085</v>
      </c>
      <c r="N9">
        <f t="shared" si="9"/>
        <v>587795</v>
      </c>
      <c r="O9">
        <f t="shared" si="9"/>
        <v>477818</v>
      </c>
      <c r="P9">
        <f t="shared" si="9"/>
        <v>388418</v>
      </c>
      <c r="R9">
        <f t="shared" si="4"/>
        <v>0</v>
      </c>
      <c r="S9" t="str">
        <f t="shared" si="5"/>
        <v/>
      </c>
    </row>
    <row r="10" spans="2:21" x14ac:dyDescent="0.25">
      <c r="B10">
        <f t="shared" si="1"/>
        <v>1.1231</v>
      </c>
      <c r="C10" s="17" t="s">
        <v>5</v>
      </c>
      <c r="D10" s="3">
        <f>kraina[[#This Row],[kob 2013]]+kraina[[#This Row],[mez 2013]]</f>
        <v>3698361</v>
      </c>
      <c r="E10">
        <f>kraina[[#This Row],[kob 2014]]+kraina[[#This Row],[mez 2014]]</f>
        <v>4153748</v>
      </c>
      <c r="F10">
        <f t="shared" si="2"/>
        <v>4665074</v>
      </c>
      <c r="G10">
        <f t="shared" si="6"/>
        <v>5239344</v>
      </c>
      <c r="H10">
        <f t="shared" si="6"/>
        <v>5884307</v>
      </c>
      <c r="I10">
        <f t="shared" si="6"/>
        <v>6608665</v>
      </c>
      <c r="J10">
        <f t="shared" si="6"/>
        <v>7422191</v>
      </c>
      <c r="K10">
        <f t="shared" si="6"/>
        <v>7422191</v>
      </c>
      <c r="L10">
        <f t="shared" si="6"/>
        <v>7422191</v>
      </c>
      <c r="M10">
        <f t="shared" ref="M10:P10" si="10">IF(L10&gt;2*$D10,L10,ROUNDDOWN(L10*$B10,0))</f>
        <v>7422191</v>
      </c>
      <c r="N10">
        <f t="shared" si="10"/>
        <v>7422191</v>
      </c>
      <c r="O10">
        <f t="shared" si="10"/>
        <v>7422191</v>
      </c>
      <c r="P10">
        <f t="shared" si="10"/>
        <v>7422191</v>
      </c>
      <c r="R10">
        <f t="shared" si="4"/>
        <v>1</v>
      </c>
      <c r="S10" t="str">
        <f t="shared" si="5"/>
        <v/>
      </c>
    </row>
    <row r="11" spans="2:21" x14ac:dyDescent="0.25">
      <c r="B11">
        <f t="shared" si="1"/>
        <v>0.87370000000000003</v>
      </c>
      <c r="C11" s="16" t="s">
        <v>6</v>
      </c>
      <c r="D11" s="4">
        <f>kraina[[#This Row],[kob 2013]]+kraina[[#This Row],[mez 2013]]</f>
        <v>7689971</v>
      </c>
      <c r="E11">
        <f>kraina[[#This Row],[kob 2014]]+kraina[[#This Row],[mez 2014]]</f>
        <v>6719014</v>
      </c>
      <c r="F11">
        <f t="shared" si="2"/>
        <v>5870402</v>
      </c>
      <c r="G11">
        <f t="shared" si="6"/>
        <v>5128970</v>
      </c>
      <c r="H11">
        <f t="shared" si="6"/>
        <v>4481181</v>
      </c>
      <c r="I11">
        <f t="shared" si="6"/>
        <v>3915207</v>
      </c>
      <c r="J11">
        <f t="shared" si="6"/>
        <v>3420716</v>
      </c>
      <c r="K11">
        <f t="shared" si="6"/>
        <v>2988679</v>
      </c>
      <c r="L11">
        <f t="shared" si="6"/>
        <v>2611208</v>
      </c>
      <c r="M11">
        <f t="shared" ref="M11:P11" si="11">IF(L11&gt;2*$D11,L11,ROUNDDOWN(L11*$B11,0))</f>
        <v>2281412</v>
      </c>
      <c r="N11">
        <f t="shared" si="11"/>
        <v>1993269</v>
      </c>
      <c r="O11">
        <f t="shared" si="11"/>
        <v>1741519</v>
      </c>
      <c r="P11">
        <f t="shared" si="11"/>
        <v>1521565</v>
      </c>
      <c r="R11">
        <f t="shared" si="4"/>
        <v>0</v>
      </c>
      <c r="S11" t="str">
        <f t="shared" si="5"/>
        <v/>
      </c>
    </row>
    <row r="12" spans="2:21" x14ac:dyDescent="0.25">
      <c r="B12">
        <f t="shared" si="1"/>
        <v>1.5571999999999999</v>
      </c>
      <c r="C12" s="17" t="s">
        <v>7</v>
      </c>
      <c r="D12" s="3">
        <f>kraina[[#This Row],[kob 2013]]+kraina[[#This Row],[mez 2013]]</f>
        <v>1335057</v>
      </c>
      <c r="E12">
        <f>kraina[[#This Row],[kob 2014]]+kraina[[#This Row],[mez 2014]]</f>
        <v>2079034</v>
      </c>
      <c r="F12">
        <f t="shared" si="2"/>
        <v>3237471</v>
      </c>
      <c r="G12">
        <f t="shared" si="6"/>
        <v>3237471</v>
      </c>
      <c r="H12">
        <f t="shared" si="6"/>
        <v>3237471</v>
      </c>
      <c r="I12">
        <f t="shared" si="6"/>
        <v>3237471</v>
      </c>
      <c r="J12">
        <f t="shared" si="6"/>
        <v>3237471</v>
      </c>
      <c r="K12">
        <f t="shared" si="6"/>
        <v>3237471</v>
      </c>
      <c r="L12">
        <f t="shared" si="6"/>
        <v>3237471</v>
      </c>
      <c r="M12">
        <f t="shared" ref="M12:P12" si="12">IF(L12&gt;2*$D12,L12,ROUNDDOWN(L12*$B12,0))</f>
        <v>3237471</v>
      </c>
      <c r="N12">
        <f t="shared" si="12"/>
        <v>3237471</v>
      </c>
      <c r="O12">
        <f t="shared" si="12"/>
        <v>3237471</v>
      </c>
      <c r="P12">
        <f t="shared" si="12"/>
        <v>3237471</v>
      </c>
      <c r="R12">
        <f t="shared" si="4"/>
        <v>1</v>
      </c>
      <c r="S12" t="str">
        <f t="shared" si="5"/>
        <v/>
      </c>
    </row>
    <row r="13" spans="2:21" x14ac:dyDescent="0.25">
      <c r="B13">
        <f t="shared" si="1"/>
        <v>0.67149999999999999</v>
      </c>
      <c r="C13" s="16" t="s">
        <v>8</v>
      </c>
      <c r="D13" s="4">
        <f>kraina[[#This Row],[kob 2013]]+kraina[[#This Row],[mez 2013]]</f>
        <v>3291343</v>
      </c>
      <c r="E13">
        <f>kraina[[#This Row],[kob 2014]]+kraina[[#This Row],[mez 2014]]</f>
        <v>2210357</v>
      </c>
      <c r="F13">
        <f t="shared" si="2"/>
        <v>1484254</v>
      </c>
      <c r="G13">
        <f>IF(F13&gt;2*$D13,F13,ROUNDDOWN(F13*$B13,0))</f>
        <v>996676</v>
      </c>
      <c r="H13">
        <f>IF(G13&gt;2*$D13,G13,ROUNDDOWN(G13*$B13,0))</f>
        <v>669267</v>
      </c>
      <c r="I13">
        <f t="shared" si="6"/>
        <v>449412</v>
      </c>
      <c r="J13">
        <f t="shared" si="6"/>
        <v>301780</v>
      </c>
      <c r="K13">
        <f t="shared" si="6"/>
        <v>202645</v>
      </c>
      <c r="L13">
        <f t="shared" si="6"/>
        <v>136076</v>
      </c>
      <c r="M13">
        <f t="shared" ref="M13:P13" si="13">IF(L13&gt;2*$D13,L13,ROUNDDOWN(L13*$B13,0))</f>
        <v>91375</v>
      </c>
      <c r="N13">
        <f t="shared" si="13"/>
        <v>61358</v>
      </c>
      <c r="O13">
        <f t="shared" si="13"/>
        <v>41201</v>
      </c>
      <c r="P13">
        <f t="shared" si="13"/>
        <v>27666</v>
      </c>
      <c r="R13">
        <f t="shared" si="4"/>
        <v>0</v>
      </c>
      <c r="S13" t="str">
        <f t="shared" si="5"/>
        <v/>
      </c>
    </row>
    <row r="14" spans="2:21" x14ac:dyDescent="0.25">
      <c r="B14">
        <f t="shared" si="1"/>
        <v>0.71130000000000004</v>
      </c>
      <c r="C14" s="17" t="s">
        <v>9</v>
      </c>
      <c r="D14" s="3">
        <f>kraina[[#This Row],[kob 2013]]+kraina[[#This Row],[mez 2013]]</f>
        <v>2339967</v>
      </c>
      <c r="E14">
        <f>kraina[[#This Row],[kob 2014]]+kraina[[#This Row],[mez 2014]]</f>
        <v>1664564</v>
      </c>
      <c r="F14">
        <f t="shared" si="2"/>
        <v>1184004</v>
      </c>
      <c r="G14">
        <f t="shared" si="6"/>
        <v>842182</v>
      </c>
      <c r="H14">
        <f t="shared" si="6"/>
        <v>599044</v>
      </c>
      <c r="I14">
        <f t="shared" si="6"/>
        <v>426099</v>
      </c>
      <c r="J14">
        <f t="shared" si="6"/>
        <v>303084</v>
      </c>
      <c r="K14">
        <f t="shared" si="6"/>
        <v>215583</v>
      </c>
      <c r="L14">
        <f t="shared" si="6"/>
        <v>153344</v>
      </c>
      <c r="M14">
        <f t="shared" ref="M14:P14" si="14">IF(L14&gt;2*$D14,L14,ROUNDDOWN(L14*$B14,0))</f>
        <v>109073</v>
      </c>
      <c r="N14">
        <f t="shared" si="14"/>
        <v>77583</v>
      </c>
      <c r="O14">
        <f t="shared" si="14"/>
        <v>55184</v>
      </c>
      <c r="P14">
        <f t="shared" si="14"/>
        <v>39252</v>
      </c>
      <c r="R14">
        <f t="shared" si="4"/>
        <v>0</v>
      </c>
      <c r="S14" t="str">
        <f t="shared" si="5"/>
        <v/>
      </c>
    </row>
    <row r="15" spans="2:21" x14ac:dyDescent="0.25">
      <c r="B15">
        <f t="shared" si="1"/>
        <v>0.94169999999999998</v>
      </c>
      <c r="C15" s="16" t="s">
        <v>10</v>
      </c>
      <c r="D15" s="4">
        <f>kraina[[#This Row],[kob 2013]]+kraina[[#This Row],[mez 2013]]</f>
        <v>3983255</v>
      </c>
      <c r="E15">
        <f>kraina[[#This Row],[kob 2014]]+kraina[[#This Row],[mez 2014]]</f>
        <v>3751139</v>
      </c>
      <c r="F15">
        <f t="shared" si="2"/>
        <v>3532447</v>
      </c>
      <c r="G15">
        <f t="shared" si="6"/>
        <v>3326505</v>
      </c>
      <c r="H15">
        <f t="shared" si="6"/>
        <v>3132569</v>
      </c>
      <c r="I15">
        <f t="shared" si="6"/>
        <v>2949940</v>
      </c>
      <c r="J15">
        <f t="shared" si="6"/>
        <v>2777958</v>
      </c>
      <c r="K15">
        <f t="shared" si="6"/>
        <v>2616003</v>
      </c>
      <c r="L15">
        <f t="shared" si="6"/>
        <v>2463490</v>
      </c>
      <c r="M15">
        <f t="shared" ref="M15:P15" si="15">IF(L15&gt;2*$D15,L15,ROUNDDOWN(L15*$B15,0))</f>
        <v>2319868</v>
      </c>
      <c r="N15">
        <f t="shared" si="15"/>
        <v>2184619</v>
      </c>
      <c r="O15">
        <f t="shared" si="15"/>
        <v>2057255</v>
      </c>
      <c r="P15">
        <f t="shared" si="15"/>
        <v>1937317</v>
      </c>
      <c r="R15">
        <f t="shared" si="4"/>
        <v>0</v>
      </c>
      <c r="S15" t="str">
        <f t="shared" si="5"/>
        <v/>
      </c>
    </row>
    <row r="16" spans="2:21" x14ac:dyDescent="0.25">
      <c r="B16">
        <f t="shared" si="1"/>
        <v>1.1677999999999999</v>
      </c>
      <c r="C16" s="17" t="s">
        <v>11</v>
      </c>
      <c r="D16" s="3">
        <f>kraina[[#This Row],[kob 2013]]+kraina[[#This Row],[mez 2013]]</f>
        <v>7688480</v>
      </c>
      <c r="E16">
        <f>kraina[[#This Row],[kob 2014]]+kraina[[#This Row],[mez 2014]]</f>
        <v>8979036</v>
      </c>
      <c r="F16">
        <f t="shared" si="2"/>
        <v>10485718</v>
      </c>
      <c r="G16">
        <f t="shared" si="6"/>
        <v>12245221</v>
      </c>
      <c r="H16">
        <f t="shared" si="6"/>
        <v>14299969</v>
      </c>
      <c r="I16">
        <f t="shared" si="6"/>
        <v>16699503</v>
      </c>
      <c r="J16">
        <f t="shared" si="6"/>
        <v>16699503</v>
      </c>
      <c r="K16">
        <f t="shared" si="6"/>
        <v>16699503</v>
      </c>
      <c r="L16">
        <f t="shared" si="6"/>
        <v>16699503</v>
      </c>
      <c r="M16">
        <f t="shared" ref="M16:P16" si="16">IF(L16&gt;2*$D16,L16,ROUNDDOWN(L16*$B16,0))</f>
        <v>16699503</v>
      </c>
      <c r="N16">
        <f t="shared" si="16"/>
        <v>16699503</v>
      </c>
      <c r="O16">
        <f t="shared" si="16"/>
        <v>16699503</v>
      </c>
      <c r="P16" s="20">
        <f t="shared" si="16"/>
        <v>16699503</v>
      </c>
      <c r="R16">
        <f t="shared" si="4"/>
        <v>1</v>
      </c>
      <c r="S16" t="str">
        <f t="shared" si="5"/>
        <v>w12C</v>
      </c>
    </row>
    <row r="17" spans="2:19" x14ac:dyDescent="0.25">
      <c r="B17">
        <f t="shared" si="1"/>
        <v>1.0923</v>
      </c>
      <c r="C17" s="16" t="s">
        <v>12</v>
      </c>
      <c r="D17" s="4">
        <f>kraina[[#This Row],[kob 2013]]+kraina[[#This Row],[mez 2013]]</f>
        <v>1960392</v>
      </c>
      <c r="E17">
        <f>kraina[[#This Row],[kob 2014]]+kraina[[#This Row],[mez 2014]]</f>
        <v>2141427</v>
      </c>
      <c r="F17">
        <f t="shared" si="2"/>
        <v>2339080</v>
      </c>
      <c r="G17">
        <f t="shared" si="6"/>
        <v>2554977</v>
      </c>
      <c r="H17">
        <f t="shared" si="6"/>
        <v>2790801</v>
      </c>
      <c r="I17">
        <f t="shared" si="6"/>
        <v>3048391</v>
      </c>
      <c r="J17">
        <f t="shared" si="6"/>
        <v>3329757</v>
      </c>
      <c r="K17">
        <f t="shared" si="6"/>
        <v>3637093</v>
      </c>
      <c r="L17">
        <f t="shared" si="6"/>
        <v>3972796</v>
      </c>
      <c r="M17">
        <f t="shared" ref="M17:P17" si="17">IF(L17&gt;2*$D17,L17,ROUNDDOWN(L17*$B17,0))</f>
        <v>3972796</v>
      </c>
      <c r="N17">
        <f t="shared" si="17"/>
        <v>3972796</v>
      </c>
      <c r="O17">
        <f t="shared" si="17"/>
        <v>3972796</v>
      </c>
      <c r="P17">
        <f t="shared" si="17"/>
        <v>3972796</v>
      </c>
      <c r="R17">
        <f t="shared" si="4"/>
        <v>1</v>
      </c>
      <c r="S17" t="str">
        <f t="shared" si="5"/>
        <v/>
      </c>
    </row>
    <row r="18" spans="2:19" x14ac:dyDescent="0.25">
      <c r="B18">
        <f t="shared" si="1"/>
        <v>0.81089999999999995</v>
      </c>
      <c r="C18" s="17" t="s">
        <v>13</v>
      </c>
      <c r="D18" s="3">
        <f>kraina[[#This Row],[kob 2013]]+kraina[[#This Row],[mez 2013]]</f>
        <v>2177470</v>
      </c>
      <c r="E18">
        <f>kraina[[#This Row],[kob 2014]]+kraina[[#This Row],[mez 2014]]</f>
        <v>1765883</v>
      </c>
      <c r="F18">
        <f t="shared" si="2"/>
        <v>1431954</v>
      </c>
      <c r="G18">
        <f t="shared" si="6"/>
        <v>1161171</v>
      </c>
      <c r="H18">
        <f t="shared" si="6"/>
        <v>941593</v>
      </c>
      <c r="I18">
        <f t="shared" si="6"/>
        <v>763537</v>
      </c>
      <c r="J18">
        <f t="shared" si="6"/>
        <v>619152</v>
      </c>
      <c r="K18">
        <f t="shared" si="6"/>
        <v>502070</v>
      </c>
      <c r="L18">
        <f t="shared" si="6"/>
        <v>407128</v>
      </c>
      <c r="M18">
        <f t="shared" ref="M18:P18" si="18">IF(L18&gt;2*$D18,L18,ROUNDDOWN(L18*$B18,0))</f>
        <v>330140</v>
      </c>
      <c r="N18">
        <f t="shared" si="18"/>
        <v>267710</v>
      </c>
      <c r="O18">
        <f t="shared" si="18"/>
        <v>217086</v>
      </c>
      <c r="P18">
        <f t="shared" si="18"/>
        <v>176035</v>
      </c>
      <c r="R18">
        <f t="shared" si="4"/>
        <v>0</v>
      </c>
      <c r="S18" t="str">
        <f t="shared" si="5"/>
        <v/>
      </c>
    </row>
    <row r="19" spans="2:19" x14ac:dyDescent="0.25">
      <c r="B19">
        <f t="shared" si="1"/>
        <v>0.79849999999999999</v>
      </c>
      <c r="C19" s="16" t="s">
        <v>14</v>
      </c>
      <c r="D19" s="4">
        <f>kraina[[#This Row],[kob 2013]]+kraina[[#This Row],[mez 2013]]</f>
        <v>5134027</v>
      </c>
      <c r="E19">
        <f>kraina[[#This Row],[kob 2014]]+kraina[[#This Row],[mez 2014]]</f>
        <v>4099997</v>
      </c>
      <c r="F19">
        <f t="shared" si="2"/>
        <v>3273847</v>
      </c>
      <c r="G19">
        <f t="shared" si="6"/>
        <v>2614166</v>
      </c>
      <c r="H19">
        <f t="shared" si="6"/>
        <v>2087411</v>
      </c>
      <c r="I19">
        <f t="shared" si="6"/>
        <v>1666797</v>
      </c>
      <c r="J19">
        <f t="shared" si="6"/>
        <v>1330937</v>
      </c>
      <c r="K19">
        <f t="shared" si="6"/>
        <v>1062753</v>
      </c>
      <c r="L19">
        <f t="shared" si="6"/>
        <v>848608</v>
      </c>
      <c r="M19">
        <f t="shared" ref="M19:P19" si="19">IF(L19&gt;2*$D19,L19,ROUNDDOWN(L19*$B19,0))</f>
        <v>677613</v>
      </c>
      <c r="N19">
        <f t="shared" si="19"/>
        <v>541073</v>
      </c>
      <c r="O19">
        <f t="shared" si="19"/>
        <v>432046</v>
      </c>
      <c r="P19">
        <f t="shared" si="19"/>
        <v>344988</v>
      </c>
      <c r="R19">
        <f t="shared" si="4"/>
        <v>0</v>
      </c>
      <c r="S19" t="str">
        <f t="shared" si="5"/>
        <v/>
      </c>
    </row>
    <row r="20" spans="2:19" x14ac:dyDescent="0.25">
      <c r="B20">
        <f t="shared" si="1"/>
        <v>1.2492000000000001</v>
      </c>
      <c r="C20" s="17" t="s">
        <v>15</v>
      </c>
      <c r="D20" s="3">
        <f>kraina[[#This Row],[kob 2013]]+kraina[[#This Row],[mez 2013]]</f>
        <v>2728601</v>
      </c>
      <c r="E20">
        <f>kraina[[#This Row],[kob 2014]]+kraina[[#This Row],[mez 2014]]</f>
        <v>3408578</v>
      </c>
      <c r="F20">
        <f t="shared" si="2"/>
        <v>4257995</v>
      </c>
      <c r="G20">
        <f t="shared" si="6"/>
        <v>5319087</v>
      </c>
      <c r="H20">
        <f t="shared" si="6"/>
        <v>6644603</v>
      </c>
      <c r="I20">
        <f t="shared" si="6"/>
        <v>6644603</v>
      </c>
      <c r="J20">
        <f t="shared" si="6"/>
        <v>6644603</v>
      </c>
      <c r="K20">
        <f t="shared" si="6"/>
        <v>6644603</v>
      </c>
      <c r="L20">
        <f t="shared" si="6"/>
        <v>6644603</v>
      </c>
      <c r="M20">
        <f t="shared" ref="M20:P20" si="20">IF(L20&gt;2*$D20,L20,ROUNDDOWN(L20*$B20,0))</f>
        <v>6644603</v>
      </c>
      <c r="N20">
        <f t="shared" si="20"/>
        <v>6644603</v>
      </c>
      <c r="O20">
        <f t="shared" si="20"/>
        <v>6644603</v>
      </c>
      <c r="P20">
        <f t="shared" si="20"/>
        <v>6644603</v>
      </c>
      <c r="R20">
        <f t="shared" si="4"/>
        <v>1</v>
      </c>
      <c r="S20" t="str">
        <f t="shared" si="5"/>
        <v/>
      </c>
    </row>
    <row r="21" spans="2:19" x14ac:dyDescent="0.25">
      <c r="B21">
        <f t="shared" si="1"/>
        <v>0.60299999999999998</v>
      </c>
      <c r="C21" s="16" t="s">
        <v>16</v>
      </c>
      <c r="D21" s="4">
        <f>kraina[[#This Row],[kob 2013]]+kraina[[#This Row],[mez 2013]]</f>
        <v>5009321</v>
      </c>
      <c r="E21">
        <f>kraina[[#This Row],[kob 2014]]+kraina[[#This Row],[mez 2014]]</f>
        <v>3020942</v>
      </c>
      <c r="F21">
        <f t="shared" si="2"/>
        <v>1821628</v>
      </c>
      <c r="G21">
        <f t="shared" si="6"/>
        <v>1098441</v>
      </c>
      <c r="H21">
        <f t="shared" si="6"/>
        <v>662359</v>
      </c>
      <c r="I21">
        <f t="shared" si="6"/>
        <v>399402</v>
      </c>
      <c r="J21">
        <f t="shared" si="6"/>
        <v>240839</v>
      </c>
      <c r="K21">
        <f t="shared" si="6"/>
        <v>145225</v>
      </c>
      <c r="L21">
        <f t="shared" si="6"/>
        <v>87570</v>
      </c>
      <c r="M21">
        <f t="shared" ref="M21:P21" si="21">IF(L21&gt;2*$D21,L21,ROUNDDOWN(L21*$B21,0))</f>
        <v>52804</v>
      </c>
      <c r="N21">
        <f t="shared" si="21"/>
        <v>31840</v>
      </c>
      <c r="O21">
        <f t="shared" si="21"/>
        <v>19199</v>
      </c>
      <c r="P21">
        <f t="shared" si="21"/>
        <v>11576</v>
      </c>
      <c r="R21">
        <f t="shared" si="4"/>
        <v>0</v>
      </c>
      <c r="S21" t="str">
        <f t="shared" si="5"/>
        <v/>
      </c>
    </row>
    <row r="22" spans="2:19" x14ac:dyDescent="0.25">
      <c r="B22">
        <f t="shared" si="1"/>
        <v>0.46029999999999999</v>
      </c>
      <c r="C22" s="17" t="s">
        <v>17</v>
      </c>
      <c r="D22" s="3">
        <f>kraina[[#This Row],[kob 2013]]+kraina[[#This Row],[mez 2013]]</f>
        <v>2729291</v>
      </c>
      <c r="E22">
        <f>kraina[[#This Row],[kob 2014]]+kraina[[#This Row],[mez 2014]]</f>
        <v>1256318</v>
      </c>
      <c r="F22">
        <f t="shared" si="2"/>
        <v>578283</v>
      </c>
      <c r="G22">
        <f t="shared" si="6"/>
        <v>266183</v>
      </c>
      <c r="H22">
        <f t="shared" si="6"/>
        <v>122524</v>
      </c>
      <c r="I22">
        <f t="shared" si="6"/>
        <v>56397</v>
      </c>
      <c r="J22">
        <f t="shared" si="6"/>
        <v>25959</v>
      </c>
      <c r="K22">
        <f t="shared" si="6"/>
        <v>11948</v>
      </c>
      <c r="L22">
        <f t="shared" ref="L22:P22" si="22">IF(K22&gt;2*$D22,K22,ROUNDDOWN(K22*$B22,0))</f>
        <v>5499</v>
      </c>
      <c r="M22">
        <f t="shared" si="22"/>
        <v>2531</v>
      </c>
      <c r="N22">
        <f t="shared" si="22"/>
        <v>1165</v>
      </c>
      <c r="O22">
        <f t="shared" si="22"/>
        <v>536</v>
      </c>
      <c r="P22">
        <f t="shared" si="22"/>
        <v>246</v>
      </c>
      <c r="R22">
        <f t="shared" si="4"/>
        <v>0</v>
      </c>
      <c r="S22" t="str">
        <f t="shared" si="5"/>
        <v/>
      </c>
    </row>
    <row r="23" spans="2:19" x14ac:dyDescent="0.25">
      <c r="B23">
        <f t="shared" si="1"/>
        <v>0.55459999999999998</v>
      </c>
      <c r="C23" s="16" t="s">
        <v>18</v>
      </c>
      <c r="D23" s="4">
        <f>kraina[[#This Row],[kob 2013]]+kraina[[#This Row],[mez 2013]]</f>
        <v>6175874</v>
      </c>
      <c r="E23">
        <f>kraina[[#This Row],[kob 2014]]+kraina[[#This Row],[mez 2014]]</f>
        <v>3425717</v>
      </c>
      <c r="F23">
        <f t="shared" si="2"/>
        <v>1899902</v>
      </c>
      <c r="G23">
        <f t="shared" si="6"/>
        <v>1053685</v>
      </c>
      <c r="H23">
        <f t="shared" si="6"/>
        <v>584373</v>
      </c>
      <c r="I23">
        <f t="shared" si="6"/>
        <v>324093</v>
      </c>
      <c r="J23">
        <f t="shared" si="6"/>
        <v>179741</v>
      </c>
      <c r="K23">
        <f t="shared" si="6"/>
        <v>99684</v>
      </c>
      <c r="L23">
        <f t="shared" ref="L23:P23" si="23">IF(K23&gt;2*$D23,K23,ROUNDDOWN(K23*$B23,0))</f>
        <v>55284</v>
      </c>
      <c r="M23">
        <f t="shared" si="23"/>
        <v>30660</v>
      </c>
      <c r="N23">
        <f t="shared" si="23"/>
        <v>17004</v>
      </c>
      <c r="O23">
        <f t="shared" si="23"/>
        <v>9430</v>
      </c>
      <c r="P23">
        <f t="shared" si="23"/>
        <v>5229</v>
      </c>
      <c r="R23">
        <f t="shared" si="4"/>
        <v>0</v>
      </c>
      <c r="S23" t="str">
        <f t="shared" si="5"/>
        <v/>
      </c>
    </row>
    <row r="24" spans="2:19" x14ac:dyDescent="0.25">
      <c r="B24">
        <f t="shared" si="1"/>
        <v>0.9234</v>
      </c>
      <c r="C24" s="17" t="s">
        <v>19</v>
      </c>
      <c r="D24" s="3">
        <f>kraina[[#This Row],[kob 2013]]+kraina[[#This Row],[mez 2013]]</f>
        <v>3008890</v>
      </c>
      <c r="E24">
        <f>kraina[[#This Row],[kob 2014]]+kraina[[#This Row],[mez 2014]]</f>
        <v>2778690</v>
      </c>
      <c r="F24">
        <f t="shared" si="2"/>
        <v>2565842</v>
      </c>
      <c r="G24">
        <f t="shared" si="6"/>
        <v>2369298</v>
      </c>
      <c r="H24">
        <f t="shared" si="6"/>
        <v>2187809</v>
      </c>
      <c r="I24">
        <f t="shared" si="6"/>
        <v>2020222</v>
      </c>
      <c r="J24">
        <f t="shared" si="6"/>
        <v>1865472</v>
      </c>
      <c r="K24">
        <f t="shared" si="6"/>
        <v>1722576</v>
      </c>
      <c r="L24">
        <f t="shared" ref="L24:P24" si="24">IF(K24&gt;2*$D24,K24,ROUNDDOWN(K24*$B24,0))</f>
        <v>1590626</v>
      </c>
      <c r="M24">
        <f t="shared" si="24"/>
        <v>1468784</v>
      </c>
      <c r="N24">
        <f t="shared" si="24"/>
        <v>1356275</v>
      </c>
      <c r="O24">
        <f t="shared" si="24"/>
        <v>1252384</v>
      </c>
      <c r="P24">
        <f t="shared" si="24"/>
        <v>1156451</v>
      </c>
      <c r="R24">
        <f t="shared" si="4"/>
        <v>0</v>
      </c>
      <c r="S24" t="str">
        <f t="shared" si="5"/>
        <v/>
      </c>
    </row>
    <row r="25" spans="2:19" x14ac:dyDescent="0.25">
      <c r="B25">
        <f t="shared" si="1"/>
        <v>0.1203</v>
      </c>
      <c r="C25" s="16" t="s">
        <v>20</v>
      </c>
      <c r="D25" s="4">
        <f>kraina[[#This Row],[kob 2013]]+kraina[[#This Row],[mez 2013]]</f>
        <v>4752576</v>
      </c>
      <c r="E25">
        <f>kraina[[#This Row],[kob 2014]]+kraina[[#This Row],[mez 2014]]</f>
        <v>572183</v>
      </c>
      <c r="F25">
        <f t="shared" si="2"/>
        <v>68833</v>
      </c>
      <c r="G25">
        <f t="shared" si="6"/>
        <v>8280</v>
      </c>
      <c r="H25">
        <f t="shared" si="6"/>
        <v>996</v>
      </c>
      <c r="I25">
        <f t="shared" si="6"/>
        <v>119</v>
      </c>
      <c r="J25">
        <f t="shared" si="6"/>
        <v>14</v>
      </c>
      <c r="K25">
        <f t="shared" si="6"/>
        <v>1</v>
      </c>
      <c r="L25">
        <f t="shared" ref="L25:P25" si="25">IF(K25&gt;2*$D25,K25,ROUNDDOWN(K25*$B25,0))</f>
        <v>0</v>
      </c>
      <c r="M25">
        <f t="shared" si="25"/>
        <v>0</v>
      </c>
      <c r="N25">
        <f t="shared" si="25"/>
        <v>0</v>
      </c>
      <c r="O25">
        <f t="shared" si="25"/>
        <v>0</v>
      </c>
      <c r="P25">
        <f t="shared" si="25"/>
        <v>0</v>
      </c>
      <c r="R25">
        <f t="shared" si="4"/>
        <v>0</v>
      </c>
      <c r="S25" t="str">
        <f t="shared" si="5"/>
        <v/>
      </c>
    </row>
    <row r="26" spans="2:19" x14ac:dyDescent="0.25">
      <c r="B26">
        <f t="shared" si="1"/>
        <v>3.8473000000000002</v>
      </c>
      <c r="C26" s="17" t="s">
        <v>21</v>
      </c>
      <c r="D26" s="3">
        <f>kraina[[#This Row],[kob 2013]]+kraina[[#This Row],[mez 2013]]</f>
        <v>1434562</v>
      </c>
      <c r="E26">
        <f>kraina[[#This Row],[kob 2014]]+kraina[[#This Row],[mez 2014]]</f>
        <v>5519227</v>
      </c>
      <c r="F26">
        <f t="shared" si="2"/>
        <v>5519227</v>
      </c>
      <c r="G26">
        <f t="shared" si="6"/>
        <v>5519227</v>
      </c>
      <c r="H26">
        <f t="shared" si="6"/>
        <v>5519227</v>
      </c>
      <c r="I26">
        <f t="shared" si="6"/>
        <v>5519227</v>
      </c>
      <c r="J26">
        <f t="shared" si="6"/>
        <v>5519227</v>
      </c>
      <c r="K26">
        <f t="shared" si="6"/>
        <v>5519227</v>
      </c>
      <c r="L26">
        <f t="shared" ref="L26:P26" si="26">IF(K26&gt;2*$D26,K26,ROUNDDOWN(K26*$B26,0))</f>
        <v>5519227</v>
      </c>
      <c r="M26">
        <f t="shared" si="26"/>
        <v>5519227</v>
      </c>
      <c r="N26">
        <f t="shared" si="26"/>
        <v>5519227</v>
      </c>
      <c r="O26">
        <f t="shared" si="26"/>
        <v>5519227</v>
      </c>
      <c r="P26">
        <f t="shared" si="26"/>
        <v>5519227</v>
      </c>
      <c r="R26">
        <f t="shared" si="4"/>
        <v>1</v>
      </c>
      <c r="S26" t="str">
        <f t="shared" si="5"/>
        <v/>
      </c>
    </row>
    <row r="27" spans="2:19" x14ac:dyDescent="0.25">
      <c r="B27">
        <f t="shared" si="1"/>
        <v>0.72660000000000002</v>
      </c>
      <c r="C27" s="16" t="s">
        <v>22</v>
      </c>
      <c r="D27" s="4">
        <f>kraina[[#This Row],[kob 2013]]+kraina[[#This Row],[mez 2013]]</f>
        <v>4505451</v>
      </c>
      <c r="E27">
        <f>kraina[[#This Row],[kob 2014]]+kraina[[#This Row],[mez 2014]]</f>
        <v>3273876</v>
      </c>
      <c r="F27">
        <f t="shared" si="2"/>
        <v>2378798</v>
      </c>
      <c r="G27">
        <f t="shared" si="6"/>
        <v>1728434</v>
      </c>
      <c r="H27">
        <f t="shared" si="6"/>
        <v>1255880</v>
      </c>
      <c r="I27">
        <f t="shared" si="6"/>
        <v>912522</v>
      </c>
      <c r="J27">
        <f t="shared" si="6"/>
        <v>663038</v>
      </c>
      <c r="K27">
        <f t="shared" si="6"/>
        <v>481763</v>
      </c>
      <c r="L27">
        <f t="shared" ref="L27:P27" si="27">IF(K27&gt;2*$D27,K27,ROUNDDOWN(K27*$B27,0))</f>
        <v>350048</v>
      </c>
      <c r="M27">
        <f t="shared" si="27"/>
        <v>254344</v>
      </c>
      <c r="N27">
        <f t="shared" si="27"/>
        <v>184806</v>
      </c>
      <c r="O27">
        <f t="shared" si="27"/>
        <v>134280</v>
      </c>
      <c r="P27">
        <f t="shared" si="27"/>
        <v>97567</v>
      </c>
      <c r="R27">
        <f t="shared" si="4"/>
        <v>0</v>
      </c>
      <c r="S27" t="str">
        <f t="shared" si="5"/>
        <v/>
      </c>
    </row>
    <row r="28" spans="2:19" x14ac:dyDescent="0.25">
      <c r="B28">
        <f t="shared" si="1"/>
        <v>1.2537</v>
      </c>
      <c r="C28" s="17" t="s">
        <v>23</v>
      </c>
      <c r="D28" s="3">
        <f>kraina[[#This Row],[kob 2013]]+kraina[[#This Row],[mez 2013]]</f>
        <v>1327364</v>
      </c>
      <c r="E28">
        <f>kraina[[#This Row],[kob 2014]]+kraina[[#This Row],[mez 2014]]</f>
        <v>1664117</v>
      </c>
      <c r="F28">
        <f t="shared" si="2"/>
        <v>2086303</v>
      </c>
      <c r="G28">
        <f t="shared" si="6"/>
        <v>2615598</v>
      </c>
      <c r="H28">
        <f t="shared" si="6"/>
        <v>3279175</v>
      </c>
      <c r="I28">
        <f t="shared" si="6"/>
        <v>3279175</v>
      </c>
      <c r="J28">
        <f t="shared" si="6"/>
        <v>3279175</v>
      </c>
      <c r="K28">
        <f t="shared" si="6"/>
        <v>3279175</v>
      </c>
      <c r="L28">
        <f t="shared" ref="L28:P28" si="28">IF(K28&gt;2*$D28,K28,ROUNDDOWN(K28*$B28,0))</f>
        <v>3279175</v>
      </c>
      <c r="M28">
        <f t="shared" si="28"/>
        <v>3279175</v>
      </c>
      <c r="N28">
        <f t="shared" si="28"/>
        <v>3279175</v>
      </c>
      <c r="O28">
        <f t="shared" si="28"/>
        <v>3279175</v>
      </c>
      <c r="P28">
        <f t="shared" si="28"/>
        <v>3279175</v>
      </c>
      <c r="R28">
        <f t="shared" si="4"/>
        <v>1</v>
      </c>
      <c r="S28" t="str">
        <f t="shared" si="5"/>
        <v/>
      </c>
    </row>
    <row r="29" spans="2:19" x14ac:dyDescent="0.25">
      <c r="B29">
        <f t="shared" si="1"/>
        <v>3.7826</v>
      </c>
      <c r="C29" s="16" t="s">
        <v>24</v>
      </c>
      <c r="D29" s="4">
        <f>kraina[[#This Row],[kob 2013]]+kraina[[#This Row],[mez 2013]]</f>
        <v>884947</v>
      </c>
      <c r="E29">
        <f>kraina[[#This Row],[kob 2014]]+kraina[[#This Row],[mez 2014]]</f>
        <v>3347446</v>
      </c>
      <c r="F29">
        <f t="shared" si="2"/>
        <v>3347446</v>
      </c>
      <c r="G29">
        <f t="shared" si="6"/>
        <v>3347446</v>
      </c>
      <c r="H29">
        <f t="shared" si="6"/>
        <v>3347446</v>
      </c>
      <c r="I29">
        <f t="shared" si="6"/>
        <v>3347446</v>
      </c>
      <c r="J29">
        <f t="shared" si="6"/>
        <v>3347446</v>
      </c>
      <c r="K29">
        <f t="shared" si="6"/>
        <v>3347446</v>
      </c>
      <c r="L29">
        <f t="shared" ref="L29:P29" si="29">IF(K29&gt;2*$D29,K29,ROUNDDOWN(K29*$B29,0))</f>
        <v>3347446</v>
      </c>
      <c r="M29">
        <f t="shared" si="29"/>
        <v>3347446</v>
      </c>
      <c r="N29">
        <f t="shared" si="29"/>
        <v>3347446</v>
      </c>
      <c r="O29">
        <f t="shared" si="29"/>
        <v>3347446</v>
      </c>
      <c r="P29">
        <f t="shared" si="29"/>
        <v>3347446</v>
      </c>
      <c r="R29">
        <f t="shared" si="4"/>
        <v>1</v>
      </c>
      <c r="S29" t="str">
        <f t="shared" si="5"/>
        <v/>
      </c>
    </row>
    <row r="30" spans="2:19" x14ac:dyDescent="0.25">
      <c r="B30">
        <f t="shared" si="1"/>
        <v>0.86829999999999996</v>
      </c>
      <c r="C30" s="17" t="s">
        <v>25</v>
      </c>
      <c r="D30" s="3">
        <f>kraina[[#This Row],[kob 2013]]+kraina[[#This Row],[mez 2013]]</f>
        <v>2151563</v>
      </c>
      <c r="E30">
        <f>kraina[[#This Row],[kob 2014]]+kraina[[#This Row],[mez 2014]]</f>
        <v>1868301</v>
      </c>
      <c r="F30">
        <f t="shared" si="2"/>
        <v>1622245</v>
      </c>
      <c r="G30">
        <f t="shared" si="6"/>
        <v>1408595</v>
      </c>
      <c r="H30">
        <f t="shared" si="6"/>
        <v>1223083</v>
      </c>
      <c r="I30">
        <f t="shared" si="6"/>
        <v>1062002</v>
      </c>
      <c r="J30">
        <f t="shared" si="6"/>
        <v>922136</v>
      </c>
      <c r="K30">
        <f t="shared" si="6"/>
        <v>800690</v>
      </c>
      <c r="L30">
        <f t="shared" ref="L30:P30" si="30">IF(K30&gt;2*$D30,K30,ROUNDDOWN(K30*$B30,0))</f>
        <v>695239</v>
      </c>
      <c r="M30">
        <f t="shared" si="30"/>
        <v>603676</v>
      </c>
      <c r="N30">
        <f t="shared" si="30"/>
        <v>524171</v>
      </c>
      <c r="O30">
        <f t="shared" si="30"/>
        <v>455137</v>
      </c>
      <c r="P30">
        <f t="shared" si="30"/>
        <v>395195</v>
      </c>
      <c r="R30">
        <f t="shared" si="4"/>
        <v>0</v>
      </c>
      <c r="S30" t="str">
        <f t="shared" si="5"/>
        <v/>
      </c>
    </row>
    <row r="31" spans="2:19" x14ac:dyDescent="0.25">
      <c r="B31">
        <f t="shared" si="1"/>
        <v>0.4713</v>
      </c>
      <c r="C31" s="16" t="s">
        <v>26</v>
      </c>
      <c r="D31" s="4">
        <f>kraina[[#This Row],[kob 2013]]+kraina[[#This Row],[mez 2013]]</f>
        <v>4709695</v>
      </c>
      <c r="E31">
        <f>kraina[[#This Row],[kob 2014]]+kraina[[#This Row],[mez 2014]]</f>
        <v>2219872</v>
      </c>
      <c r="F31">
        <f t="shared" si="2"/>
        <v>1046225</v>
      </c>
      <c r="G31">
        <f t="shared" si="6"/>
        <v>493085</v>
      </c>
      <c r="H31">
        <f t="shared" si="6"/>
        <v>232390</v>
      </c>
      <c r="I31">
        <f t="shared" si="6"/>
        <v>109525</v>
      </c>
      <c r="J31">
        <f t="shared" si="6"/>
        <v>51619</v>
      </c>
      <c r="K31">
        <f t="shared" si="6"/>
        <v>24328</v>
      </c>
      <c r="L31">
        <f t="shared" ref="L31:P31" si="31">IF(K31&gt;2*$D31,K31,ROUNDDOWN(K31*$B31,0))</f>
        <v>11465</v>
      </c>
      <c r="M31">
        <f t="shared" si="31"/>
        <v>5403</v>
      </c>
      <c r="N31">
        <f t="shared" si="31"/>
        <v>2546</v>
      </c>
      <c r="O31">
        <f t="shared" si="31"/>
        <v>1199</v>
      </c>
      <c r="P31">
        <f t="shared" si="31"/>
        <v>565</v>
      </c>
      <c r="R31">
        <f t="shared" si="4"/>
        <v>0</v>
      </c>
      <c r="S31" t="str">
        <f t="shared" si="5"/>
        <v/>
      </c>
    </row>
    <row r="32" spans="2:19" x14ac:dyDescent="0.25">
      <c r="B32">
        <f t="shared" si="1"/>
        <v>0.15870000000000001</v>
      </c>
      <c r="C32" s="17" t="s">
        <v>27</v>
      </c>
      <c r="D32" s="3">
        <f>kraina[[#This Row],[kob 2013]]+kraina[[#This Row],[mez 2013]]</f>
        <v>5450595</v>
      </c>
      <c r="E32">
        <f>kraina[[#This Row],[kob 2014]]+kraina[[#This Row],[mez 2014]]</f>
        <v>865257</v>
      </c>
      <c r="F32">
        <f t="shared" si="2"/>
        <v>137316</v>
      </c>
      <c r="G32">
        <f t="shared" si="6"/>
        <v>21792</v>
      </c>
      <c r="H32">
        <f t="shared" si="6"/>
        <v>3458</v>
      </c>
      <c r="I32">
        <f t="shared" si="6"/>
        <v>548</v>
      </c>
      <c r="J32">
        <f t="shared" si="6"/>
        <v>86</v>
      </c>
      <c r="K32">
        <f t="shared" si="6"/>
        <v>13</v>
      </c>
      <c r="L32">
        <f t="shared" ref="L32:P32" si="32">IF(K32&gt;2*$D32,K32,ROUNDDOWN(K32*$B32,0))</f>
        <v>2</v>
      </c>
      <c r="M32">
        <f t="shared" si="32"/>
        <v>0</v>
      </c>
      <c r="N32">
        <f t="shared" si="32"/>
        <v>0</v>
      </c>
      <c r="O32">
        <f t="shared" si="32"/>
        <v>0</v>
      </c>
      <c r="P32">
        <f t="shared" si="32"/>
        <v>0</v>
      </c>
      <c r="R32">
        <f t="shared" si="4"/>
        <v>0</v>
      </c>
      <c r="S32" t="str">
        <f t="shared" si="5"/>
        <v/>
      </c>
    </row>
    <row r="33" spans="2:19" x14ac:dyDescent="0.25">
      <c r="B33">
        <f t="shared" si="1"/>
        <v>0.82220000000000004</v>
      </c>
      <c r="C33" s="16" t="s">
        <v>28</v>
      </c>
      <c r="D33" s="4">
        <f>kraina[[#This Row],[kob 2013]]+kraina[[#This Row],[mez 2013]]</f>
        <v>3703941</v>
      </c>
      <c r="E33">
        <f>kraina[[#This Row],[kob 2014]]+kraina[[#This Row],[mez 2014]]</f>
        <v>3045392</v>
      </c>
      <c r="F33">
        <f t="shared" si="2"/>
        <v>2503921</v>
      </c>
      <c r="G33">
        <f t="shared" si="6"/>
        <v>2058723</v>
      </c>
      <c r="H33">
        <f t="shared" si="6"/>
        <v>1692682</v>
      </c>
      <c r="I33">
        <f t="shared" si="6"/>
        <v>1391723</v>
      </c>
      <c r="J33">
        <f t="shared" si="6"/>
        <v>1144274</v>
      </c>
      <c r="K33">
        <f t="shared" si="6"/>
        <v>940822</v>
      </c>
      <c r="L33">
        <f t="shared" ref="L33:P33" si="33">IF(K33&gt;2*$D33,K33,ROUNDDOWN(K33*$B33,0))</f>
        <v>773543</v>
      </c>
      <c r="M33">
        <f t="shared" si="33"/>
        <v>636007</v>
      </c>
      <c r="N33">
        <f t="shared" si="33"/>
        <v>522924</v>
      </c>
      <c r="O33">
        <f t="shared" si="33"/>
        <v>429948</v>
      </c>
      <c r="P33">
        <f t="shared" si="33"/>
        <v>353503</v>
      </c>
      <c r="R33">
        <f t="shared" si="4"/>
        <v>0</v>
      </c>
      <c r="S33" t="str">
        <f t="shared" si="5"/>
        <v/>
      </c>
    </row>
    <row r="34" spans="2:19" x14ac:dyDescent="0.25">
      <c r="B34">
        <f t="shared" si="1"/>
        <v>1.17E-2</v>
      </c>
      <c r="C34" s="17" t="s">
        <v>29</v>
      </c>
      <c r="D34" s="3">
        <f>kraina[[#This Row],[kob 2013]]+kraina[[#This Row],[mez 2013]]</f>
        <v>5040530</v>
      </c>
      <c r="E34">
        <f>kraina[[#This Row],[kob 2014]]+kraina[[#This Row],[mez 2014]]</f>
        <v>59431</v>
      </c>
      <c r="F34">
        <f t="shared" si="2"/>
        <v>695</v>
      </c>
      <c r="G34">
        <f t="shared" si="6"/>
        <v>8</v>
      </c>
      <c r="H34">
        <f t="shared" si="6"/>
        <v>0</v>
      </c>
      <c r="I34">
        <f t="shared" si="6"/>
        <v>0</v>
      </c>
      <c r="J34">
        <f t="shared" si="6"/>
        <v>0</v>
      </c>
      <c r="K34">
        <f t="shared" si="6"/>
        <v>0</v>
      </c>
      <c r="L34">
        <f t="shared" ref="L34:P34" si="34">IF(K34&gt;2*$D34,K34,ROUNDDOWN(K34*$B34,0))</f>
        <v>0</v>
      </c>
      <c r="M34">
        <f t="shared" si="34"/>
        <v>0</v>
      </c>
      <c r="N34">
        <f t="shared" si="34"/>
        <v>0</v>
      </c>
      <c r="O34">
        <f t="shared" si="34"/>
        <v>0</v>
      </c>
      <c r="P34">
        <f t="shared" si="34"/>
        <v>0</v>
      </c>
      <c r="R34">
        <f t="shared" si="4"/>
        <v>0</v>
      </c>
      <c r="S34" t="str">
        <f t="shared" si="5"/>
        <v/>
      </c>
    </row>
    <row r="35" spans="2:19" x14ac:dyDescent="0.25">
      <c r="B35">
        <f t="shared" si="1"/>
        <v>0.92610000000000003</v>
      </c>
      <c r="C35" s="16" t="s">
        <v>30</v>
      </c>
      <c r="D35" s="4">
        <f>kraina[[#This Row],[kob 2013]]+kraina[[#This Row],[mez 2013]]</f>
        <v>3754769</v>
      </c>
      <c r="E35">
        <f>kraina[[#This Row],[kob 2014]]+kraina[[#This Row],[mez 2014]]</f>
        <v>3477577</v>
      </c>
      <c r="F35">
        <f t="shared" si="2"/>
        <v>3220584</v>
      </c>
      <c r="G35">
        <f t="shared" si="6"/>
        <v>2982582</v>
      </c>
      <c r="H35">
        <f t="shared" si="6"/>
        <v>2762169</v>
      </c>
      <c r="I35">
        <f t="shared" si="6"/>
        <v>2558044</v>
      </c>
      <c r="J35">
        <f t="shared" si="6"/>
        <v>2369004</v>
      </c>
      <c r="K35">
        <f t="shared" si="6"/>
        <v>2193934</v>
      </c>
      <c r="L35">
        <f t="shared" ref="L35:P35" si="35">IF(K35&gt;2*$D35,K35,ROUNDDOWN(K35*$B35,0))</f>
        <v>2031802</v>
      </c>
      <c r="M35">
        <f t="shared" si="35"/>
        <v>1881651</v>
      </c>
      <c r="N35">
        <f t="shared" si="35"/>
        <v>1742596</v>
      </c>
      <c r="O35">
        <f t="shared" si="35"/>
        <v>1613818</v>
      </c>
      <c r="P35">
        <f t="shared" si="35"/>
        <v>1494556</v>
      </c>
      <c r="R35">
        <f t="shared" si="4"/>
        <v>0</v>
      </c>
      <c r="S35" t="str">
        <f t="shared" si="5"/>
        <v/>
      </c>
    </row>
    <row r="36" spans="2:19" x14ac:dyDescent="0.25">
      <c r="B36">
        <f t="shared" si="1"/>
        <v>1.9078999999999999</v>
      </c>
      <c r="C36" s="17" t="s">
        <v>31</v>
      </c>
      <c r="D36" s="3">
        <f>kraina[[#This Row],[kob 2013]]+kraina[[#This Row],[mez 2013]]</f>
        <v>2021024</v>
      </c>
      <c r="E36">
        <f>kraina[[#This Row],[kob 2014]]+kraina[[#This Row],[mez 2014]]</f>
        <v>3855970</v>
      </c>
      <c r="F36">
        <f t="shared" si="2"/>
        <v>7356805</v>
      </c>
      <c r="G36">
        <f t="shared" si="6"/>
        <v>7356805</v>
      </c>
      <c r="H36">
        <f t="shared" si="6"/>
        <v>7356805</v>
      </c>
      <c r="I36">
        <f t="shared" si="6"/>
        <v>7356805</v>
      </c>
      <c r="J36">
        <f t="shared" si="6"/>
        <v>7356805</v>
      </c>
      <c r="K36">
        <f t="shared" si="6"/>
        <v>7356805</v>
      </c>
      <c r="L36">
        <f t="shared" ref="L36:P36" si="36">IF(K36&gt;2*$D36,K36,ROUNDDOWN(K36*$B36,0))</f>
        <v>7356805</v>
      </c>
      <c r="M36">
        <f t="shared" si="36"/>
        <v>7356805</v>
      </c>
      <c r="N36">
        <f t="shared" si="36"/>
        <v>7356805</v>
      </c>
      <c r="O36">
        <f t="shared" si="36"/>
        <v>7356805</v>
      </c>
      <c r="P36">
        <f t="shared" si="36"/>
        <v>7356805</v>
      </c>
      <c r="R36">
        <f t="shared" si="4"/>
        <v>1</v>
      </c>
      <c r="S36" t="str">
        <f t="shared" si="5"/>
        <v/>
      </c>
    </row>
    <row r="37" spans="2:19" x14ac:dyDescent="0.25">
      <c r="B37">
        <f t="shared" si="1"/>
        <v>0.16200000000000001</v>
      </c>
      <c r="C37" s="16" t="s">
        <v>32</v>
      </c>
      <c r="D37" s="4">
        <f>kraina[[#This Row],[kob 2013]]+kraina[[#This Row],[mez 2013]]</f>
        <v>5856254</v>
      </c>
      <c r="E37">
        <f>kraina[[#This Row],[kob 2014]]+kraina[[#This Row],[mez 2014]]</f>
        <v>948807</v>
      </c>
      <c r="F37">
        <f t="shared" si="2"/>
        <v>153706</v>
      </c>
      <c r="G37">
        <f t="shared" si="6"/>
        <v>24900</v>
      </c>
      <c r="H37">
        <f t="shared" si="6"/>
        <v>4033</v>
      </c>
      <c r="I37">
        <f t="shared" si="6"/>
        <v>653</v>
      </c>
      <c r="J37">
        <f t="shared" si="6"/>
        <v>105</v>
      </c>
      <c r="K37">
        <f t="shared" si="6"/>
        <v>17</v>
      </c>
      <c r="L37">
        <f t="shared" ref="L37:P37" si="37">IF(K37&gt;2*$D37,K37,ROUNDDOWN(K37*$B37,0))</f>
        <v>2</v>
      </c>
      <c r="M37">
        <f t="shared" si="37"/>
        <v>0</v>
      </c>
      <c r="N37">
        <f t="shared" si="37"/>
        <v>0</v>
      </c>
      <c r="O37">
        <f t="shared" si="37"/>
        <v>0</v>
      </c>
      <c r="P37">
        <f t="shared" si="37"/>
        <v>0</v>
      </c>
      <c r="R37">
        <f t="shared" si="4"/>
        <v>0</v>
      </c>
      <c r="S37" t="str">
        <f t="shared" si="5"/>
        <v/>
      </c>
    </row>
    <row r="38" spans="2:19" x14ac:dyDescent="0.25">
      <c r="B38">
        <f t="shared" si="1"/>
        <v>17.4284</v>
      </c>
      <c r="C38" s="17" t="s">
        <v>33</v>
      </c>
      <c r="D38" s="3">
        <f>kraina[[#This Row],[kob 2013]]+kraina[[#This Row],[mez 2013]]</f>
        <v>158033</v>
      </c>
      <c r="E38">
        <f>kraina[[#This Row],[kob 2014]]+kraina[[#This Row],[mez 2014]]</f>
        <v>2754275</v>
      </c>
      <c r="F38">
        <f t="shared" si="2"/>
        <v>2754275</v>
      </c>
      <c r="G38">
        <f t="shared" si="6"/>
        <v>2754275</v>
      </c>
      <c r="H38">
        <f t="shared" si="6"/>
        <v>2754275</v>
      </c>
      <c r="I38">
        <f t="shared" si="6"/>
        <v>2754275</v>
      </c>
      <c r="J38">
        <f t="shared" si="6"/>
        <v>2754275</v>
      </c>
      <c r="K38">
        <f t="shared" si="6"/>
        <v>2754275</v>
      </c>
      <c r="L38">
        <f t="shared" ref="L38:P38" si="38">IF(K38&gt;2*$D38,K38,ROUNDDOWN(K38*$B38,0))</f>
        <v>2754275</v>
      </c>
      <c r="M38">
        <f t="shared" si="38"/>
        <v>2754275</v>
      </c>
      <c r="N38">
        <f t="shared" si="38"/>
        <v>2754275</v>
      </c>
      <c r="O38">
        <f t="shared" si="38"/>
        <v>2754275</v>
      </c>
      <c r="P38">
        <f t="shared" si="38"/>
        <v>2754275</v>
      </c>
      <c r="R38">
        <f t="shared" si="4"/>
        <v>1</v>
      </c>
      <c r="S38" t="str">
        <f t="shared" si="5"/>
        <v/>
      </c>
    </row>
    <row r="39" spans="2:19" x14ac:dyDescent="0.25">
      <c r="B39">
        <f t="shared" si="1"/>
        <v>0.39850000000000002</v>
      </c>
      <c r="C39" s="16" t="s">
        <v>34</v>
      </c>
      <c r="D39" s="4">
        <f>kraina[[#This Row],[kob 2013]]+kraina[[#This Row],[mez 2013]]</f>
        <v>4984142</v>
      </c>
      <c r="E39">
        <f>kraina[[#This Row],[kob 2014]]+kraina[[#This Row],[mez 2014]]</f>
        <v>1986529</v>
      </c>
      <c r="F39">
        <f t="shared" si="2"/>
        <v>791631</v>
      </c>
      <c r="G39">
        <f t="shared" si="6"/>
        <v>315464</v>
      </c>
      <c r="H39">
        <f t="shared" si="6"/>
        <v>125712</v>
      </c>
      <c r="I39">
        <f t="shared" si="6"/>
        <v>50096</v>
      </c>
      <c r="J39">
        <f t="shared" si="6"/>
        <v>19963</v>
      </c>
      <c r="K39">
        <f t="shared" si="6"/>
        <v>7955</v>
      </c>
      <c r="L39">
        <f t="shared" ref="L39:P39" si="39">IF(K39&gt;2*$D39,K39,ROUNDDOWN(K39*$B39,0))</f>
        <v>3170</v>
      </c>
      <c r="M39">
        <f t="shared" si="39"/>
        <v>1263</v>
      </c>
      <c r="N39">
        <f t="shared" si="39"/>
        <v>503</v>
      </c>
      <c r="O39">
        <f t="shared" si="39"/>
        <v>200</v>
      </c>
      <c r="P39">
        <f t="shared" si="39"/>
        <v>79</v>
      </c>
      <c r="R39">
        <f t="shared" si="4"/>
        <v>0</v>
      </c>
      <c r="S39" t="str">
        <f t="shared" si="5"/>
        <v/>
      </c>
    </row>
    <row r="40" spans="2:19" x14ac:dyDescent="0.25">
      <c r="B40">
        <f t="shared" si="1"/>
        <v>6.2600000000000003E-2</v>
      </c>
      <c r="C40" s="17" t="s">
        <v>35</v>
      </c>
      <c r="D40" s="3">
        <f>kraina[[#This Row],[kob 2013]]+kraina[[#This Row],[mez 2013]]</f>
        <v>3653434</v>
      </c>
      <c r="E40">
        <f>kraina[[#This Row],[kob 2014]]+kraina[[#This Row],[mez 2014]]</f>
        <v>229037</v>
      </c>
      <c r="F40">
        <f t="shared" si="2"/>
        <v>14337</v>
      </c>
      <c r="G40">
        <f t="shared" si="6"/>
        <v>897</v>
      </c>
      <c r="H40">
        <f t="shared" si="6"/>
        <v>56</v>
      </c>
      <c r="I40">
        <f t="shared" si="6"/>
        <v>3</v>
      </c>
      <c r="J40">
        <f t="shared" si="6"/>
        <v>0</v>
      </c>
      <c r="K40">
        <f t="shared" si="6"/>
        <v>0</v>
      </c>
      <c r="L40">
        <f t="shared" ref="L40:P40" si="40">IF(K40&gt;2*$D40,K40,ROUNDDOWN(K40*$B40,0))</f>
        <v>0</v>
      </c>
      <c r="M40">
        <f t="shared" si="40"/>
        <v>0</v>
      </c>
      <c r="N40">
        <f t="shared" si="40"/>
        <v>0</v>
      </c>
      <c r="O40">
        <f t="shared" si="40"/>
        <v>0</v>
      </c>
      <c r="P40">
        <f t="shared" si="40"/>
        <v>0</v>
      </c>
      <c r="R40">
        <f t="shared" si="4"/>
        <v>0</v>
      </c>
      <c r="S40" t="str">
        <f t="shared" si="5"/>
        <v/>
      </c>
    </row>
    <row r="41" spans="2:19" x14ac:dyDescent="0.25">
      <c r="B41">
        <f t="shared" si="1"/>
        <v>0.81579999999999997</v>
      </c>
      <c r="C41" s="16" t="s">
        <v>36</v>
      </c>
      <c r="D41" s="4">
        <f>kraina[[#This Row],[kob 2013]]+kraina[[#This Row],[mez 2013]]</f>
        <v>2921428</v>
      </c>
      <c r="E41">
        <f>kraina[[#This Row],[kob 2014]]+kraina[[#This Row],[mez 2014]]</f>
        <v>2383387</v>
      </c>
      <c r="F41">
        <f t="shared" si="2"/>
        <v>1944367</v>
      </c>
      <c r="G41">
        <f t="shared" si="6"/>
        <v>1586214</v>
      </c>
      <c r="H41">
        <f t="shared" si="6"/>
        <v>1294033</v>
      </c>
      <c r="I41">
        <f t="shared" si="6"/>
        <v>1055672</v>
      </c>
      <c r="J41">
        <f t="shared" si="6"/>
        <v>861217</v>
      </c>
      <c r="K41">
        <f t="shared" si="6"/>
        <v>702580</v>
      </c>
      <c r="L41">
        <f t="shared" ref="L41:P41" si="41">IF(K41&gt;2*$D41,K41,ROUNDDOWN(K41*$B41,0))</f>
        <v>573164</v>
      </c>
      <c r="M41">
        <f t="shared" si="41"/>
        <v>467587</v>
      </c>
      <c r="N41">
        <f t="shared" si="41"/>
        <v>381457</v>
      </c>
      <c r="O41">
        <f t="shared" si="41"/>
        <v>311192</v>
      </c>
      <c r="P41">
        <f t="shared" si="41"/>
        <v>253870</v>
      </c>
      <c r="R41">
        <f t="shared" si="4"/>
        <v>0</v>
      </c>
      <c r="S41" t="str">
        <f t="shared" si="5"/>
        <v/>
      </c>
    </row>
    <row r="42" spans="2:19" x14ac:dyDescent="0.25">
      <c r="B42">
        <f t="shared" si="1"/>
        <v>0.26690000000000003</v>
      </c>
      <c r="C42" s="17" t="s">
        <v>37</v>
      </c>
      <c r="D42" s="3">
        <f>kraina[[#This Row],[kob 2013]]+kraina[[#This Row],[mez 2013]]</f>
        <v>3286803</v>
      </c>
      <c r="E42">
        <f>kraina[[#This Row],[kob 2014]]+kraina[[#This Row],[mez 2014]]</f>
        <v>877403</v>
      </c>
      <c r="F42">
        <f t="shared" si="2"/>
        <v>234178</v>
      </c>
      <c r="G42">
        <f t="shared" si="6"/>
        <v>62502</v>
      </c>
      <c r="H42">
        <f t="shared" si="6"/>
        <v>16681</v>
      </c>
      <c r="I42">
        <f t="shared" si="6"/>
        <v>4452</v>
      </c>
      <c r="J42">
        <f t="shared" si="6"/>
        <v>1188</v>
      </c>
      <c r="K42">
        <f t="shared" si="6"/>
        <v>317</v>
      </c>
      <c r="L42">
        <f t="shared" ref="L42:P42" si="42">IF(K42&gt;2*$D42,K42,ROUNDDOWN(K42*$B42,0))</f>
        <v>84</v>
      </c>
      <c r="M42">
        <f t="shared" si="42"/>
        <v>22</v>
      </c>
      <c r="N42">
        <f t="shared" si="42"/>
        <v>5</v>
      </c>
      <c r="O42">
        <f t="shared" si="42"/>
        <v>1</v>
      </c>
      <c r="P42">
        <f t="shared" si="42"/>
        <v>0</v>
      </c>
      <c r="R42">
        <f t="shared" si="4"/>
        <v>0</v>
      </c>
      <c r="S42" t="str">
        <f t="shared" si="5"/>
        <v/>
      </c>
    </row>
    <row r="43" spans="2:19" x14ac:dyDescent="0.25">
      <c r="B43">
        <f t="shared" si="1"/>
        <v>5.6017999999999999</v>
      </c>
      <c r="C43" s="16" t="s">
        <v>38</v>
      </c>
      <c r="D43" s="4">
        <f>kraina[[#This Row],[kob 2013]]+kraina[[#This Row],[mez 2013]]</f>
        <v>1063625</v>
      </c>
      <c r="E43">
        <f>kraina[[#This Row],[kob 2014]]+kraina[[#This Row],[mez 2014]]</f>
        <v>5958241</v>
      </c>
      <c r="F43">
        <f t="shared" si="2"/>
        <v>5958241</v>
      </c>
      <c r="G43">
        <f t="shared" si="6"/>
        <v>5958241</v>
      </c>
      <c r="H43">
        <f t="shared" si="6"/>
        <v>5958241</v>
      </c>
      <c r="I43">
        <f t="shared" si="6"/>
        <v>5958241</v>
      </c>
      <c r="J43">
        <f t="shared" si="6"/>
        <v>5958241</v>
      </c>
      <c r="K43">
        <f t="shared" si="6"/>
        <v>5958241</v>
      </c>
      <c r="L43">
        <f t="shared" ref="L43:P43" si="43">IF(K43&gt;2*$D43,K43,ROUNDDOWN(K43*$B43,0))</f>
        <v>5958241</v>
      </c>
      <c r="M43">
        <f t="shared" si="43"/>
        <v>5958241</v>
      </c>
      <c r="N43">
        <f t="shared" si="43"/>
        <v>5958241</v>
      </c>
      <c r="O43">
        <f t="shared" si="43"/>
        <v>5958241</v>
      </c>
      <c r="P43">
        <f t="shared" si="43"/>
        <v>5958241</v>
      </c>
      <c r="R43">
        <f t="shared" si="4"/>
        <v>1</v>
      </c>
      <c r="S43" t="str">
        <f t="shared" si="5"/>
        <v/>
      </c>
    </row>
    <row r="44" spans="2:19" x14ac:dyDescent="0.25">
      <c r="B44">
        <f t="shared" si="1"/>
        <v>2.2675999999999998</v>
      </c>
      <c r="C44" s="17" t="s">
        <v>39</v>
      </c>
      <c r="D44" s="3">
        <f>kraina[[#This Row],[kob 2013]]+kraina[[#This Row],[mez 2013]]</f>
        <v>2270638</v>
      </c>
      <c r="E44">
        <f>kraina[[#This Row],[kob 2014]]+kraina[[#This Row],[mez 2014]]</f>
        <v>5149121</v>
      </c>
      <c r="F44">
        <f t="shared" si="2"/>
        <v>5149121</v>
      </c>
      <c r="G44">
        <f t="shared" si="6"/>
        <v>5149121</v>
      </c>
      <c r="H44">
        <f t="shared" si="6"/>
        <v>5149121</v>
      </c>
      <c r="I44">
        <f t="shared" si="6"/>
        <v>5149121</v>
      </c>
      <c r="J44">
        <f t="shared" si="6"/>
        <v>5149121</v>
      </c>
      <c r="K44">
        <f t="shared" si="6"/>
        <v>5149121</v>
      </c>
      <c r="L44">
        <f t="shared" ref="L44:P44" si="44">IF(K44&gt;2*$D44,K44,ROUNDDOWN(K44*$B44,0))</f>
        <v>5149121</v>
      </c>
      <c r="M44">
        <f t="shared" si="44"/>
        <v>5149121</v>
      </c>
      <c r="N44">
        <f t="shared" si="44"/>
        <v>5149121</v>
      </c>
      <c r="O44">
        <f t="shared" si="44"/>
        <v>5149121</v>
      </c>
      <c r="P44">
        <f t="shared" si="44"/>
        <v>5149121</v>
      </c>
      <c r="R44">
        <f t="shared" si="4"/>
        <v>1</v>
      </c>
      <c r="S44" t="str">
        <f t="shared" si="5"/>
        <v/>
      </c>
    </row>
    <row r="45" spans="2:19" x14ac:dyDescent="0.25">
      <c r="B45">
        <f t="shared" si="1"/>
        <v>6.8999999999999999E-3</v>
      </c>
      <c r="C45" s="16" t="s">
        <v>40</v>
      </c>
      <c r="D45" s="4">
        <f>kraina[[#This Row],[kob 2013]]+kraina[[#This Row],[mez 2013]]</f>
        <v>4318105</v>
      </c>
      <c r="E45">
        <f>kraina[[#This Row],[kob 2014]]+kraina[[#This Row],[mez 2014]]</f>
        <v>29991</v>
      </c>
      <c r="F45">
        <f t="shared" si="2"/>
        <v>206</v>
      </c>
      <c r="G45">
        <f t="shared" si="6"/>
        <v>1</v>
      </c>
      <c r="H45">
        <f t="shared" si="6"/>
        <v>0</v>
      </c>
      <c r="I45">
        <f t="shared" si="6"/>
        <v>0</v>
      </c>
      <c r="J45">
        <f t="shared" si="6"/>
        <v>0</v>
      </c>
      <c r="K45">
        <f t="shared" si="6"/>
        <v>0</v>
      </c>
      <c r="L45">
        <f t="shared" ref="L45:P45" si="45">IF(K45&gt;2*$D45,K45,ROUNDDOWN(K45*$B45,0))</f>
        <v>0</v>
      </c>
      <c r="M45">
        <f t="shared" si="45"/>
        <v>0</v>
      </c>
      <c r="N45">
        <f t="shared" si="45"/>
        <v>0</v>
      </c>
      <c r="O45">
        <f t="shared" si="45"/>
        <v>0</v>
      </c>
      <c r="P45">
        <f t="shared" si="45"/>
        <v>0</v>
      </c>
      <c r="R45">
        <f t="shared" si="4"/>
        <v>0</v>
      </c>
      <c r="S45" t="str">
        <f t="shared" si="5"/>
        <v/>
      </c>
    </row>
    <row r="46" spans="2:19" x14ac:dyDescent="0.25">
      <c r="B46">
        <f t="shared" si="1"/>
        <v>0.15989999999999999</v>
      </c>
      <c r="C46" s="17" t="s">
        <v>41</v>
      </c>
      <c r="D46" s="3">
        <f>kraina[[#This Row],[kob 2013]]+kraina[[#This Row],[mez 2013]]</f>
        <v>4544199</v>
      </c>
      <c r="E46">
        <f>kraina[[#This Row],[kob 2014]]+kraina[[#This Row],[mez 2014]]</f>
        <v>726835</v>
      </c>
      <c r="F46">
        <f t="shared" si="2"/>
        <v>116220</v>
      </c>
      <c r="G46">
        <f t="shared" si="6"/>
        <v>18583</v>
      </c>
      <c r="H46">
        <f t="shared" si="6"/>
        <v>2971</v>
      </c>
      <c r="I46">
        <f t="shared" si="6"/>
        <v>475</v>
      </c>
      <c r="J46">
        <f t="shared" si="6"/>
        <v>75</v>
      </c>
      <c r="K46">
        <f t="shared" si="6"/>
        <v>11</v>
      </c>
      <c r="L46">
        <f t="shared" ref="L46:P46" si="46">IF(K46&gt;2*$D46,K46,ROUNDDOWN(K46*$B46,0))</f>
        <v>1</v>
      </c>
      <c r="M46">
        <f t="shared" si="46"/>
        <v>0</v>
      </c>
      <c r="N46">
        <f t="shared" si="46"/>
        <v>0</v>
      </c>
      <c r="O46">
        <f t="shared" si="46"/>
        <v>0</v>
      </c>
      <c r="P46">
        <f t="shared" si="46"/>
        <v>0</v>
      </c>
      <c r="R46">
        <f t="shared" si="4"/>
        <v>0</v>
      </c>
      <c r="S46" t="str">
        <f t="shared" si="5"/>
        <v/>
      </c>
    </row>
    <row r="47" spans="2:19" x14ac:dyDescent="0.25">
      <c r="B47">
        <f t="shared" si="1"/>
        <v>1.47E-2</v>
      </c>
      <c r="C47" s="16" t="s">
        <v>42</v>
      </c>
      <c r="D47" s="4">
        <f>kraina[[#This Row],[kob 2013]]+kraina[[#This Row],[mez 2013]]</f>
        <v>5125651</v>
      </c>
      <c r="E47">
        <f>kraina[[#This Row],[kob 2014]]+kraina[[#This Row],[mez 2014]]</f>
        <v>75752</v>
      </c>
      <c r="F47">
        <f t="shared" si="2"/>
        <v>1113</v>
      </c>
      <c r="G47">
        <f t="shared" si="6"/>
        <v>16</v>
      </c>
      <c r="H47">
        <f t="shared" si="6"/>
        <v>0</v>
      </c>
      <c r="I47">
        <f t="shared" si="6"/>
        <v>0</v>
      </c>
      <c r="J47">
        <f t="shared" si="6"/>
        <v>0</v>
      </c>
      <c r="K47">
        <f t="shared" si="6"/>
        <v>0</v>
      </c>
      <c r="L47">
        <f t="shared" ref="L47:P47" si="47">IF(K47&gt;2*$D47,K47,ROUNDDOWN(K47*$B47,0))</f>
        <v>0</v>
      </c>
      <c r="M47">
        <f t="shared" si="47"/>
        <v>0</v>
      </c>
      <c r="N47">
        <f t="shared" si="47"/>
        <v>0</v>
      </c>
      <c r="O47">
        <f t="shared" si="47"/>
        <v>0</v>
      </c>
      <c r="P47">
        <f t="shared" si="47"/>
        <v>0</v>
      </c>
      <c r="R47">
        <f t="shared" si="4"/>
        <v>0</v>
      </c>
      <c r="S47" t="str">
        <f t="shared" si="5"/>
        <v/>
      </c>
    </row>
    <row r="48" spans="2:19" x14ac:dyDescent="0.25">
      <c r="B48">
        <f t="shared" si="1"/>
        <v>1.2096</v>
      </c>
      <c r="C48" s="17" t="s">
        <v>43</v>
      </c>
      <c r="D48" s="3">
        <f>kraina[[#This Row],[kob 2013]]+kraina[[#This Row],[mez 2013]]</f>
        <v>1673241</v>
      </c>
      <c r="E48">
        <f>kraina[[#This Row],[kob 2014]]+kraina[[#This Row],[mez 2014]]</f>
        <v>2023958</v>
      </c>
      <c r="F48">
        <f t="shared" si="2"/>
        <v>2448179</v>
      </c>
      <c r="G48">
        <f t="shared" si="6"/>
        <v>2961317</v>
      </c>
      <c r="H48">
        <f t="shared" si="6"/>
        <v>3582009</v>
      </c>
      <c r="I48">
        <f t="shared" si="6"/>
        <v>3582009</v>
      </c>
      <c r="J48">
        <f t="shared" si="6"/>
        <v>3582009</v>
      </c>
      <c r="K48">
        <f t="shared" si="6"/>
        <v>3582009</v>
      </c>
      <c r="L48">
        <f t="shared" ref="L48:P48" si="48">IF(K48&gt;2*$D48,K48,ROUNDDOWN(K48*$B48,0))</f>
        <v>3582009</v>
      </c>
      <c r="M48">
        <f t="shared" si="48"/>
        <v>3582009</v>
      </c>
      <c r="N48">
        <f t="shared" si="48"/>
        <v>3582009</v>
      </c>
      <c r="O48">
        <f t="shared" si="48"/>
        <v>3582009</v>
      </c>
      <c r="P48">
        <f t="shared" si="48"/>
        <v>3582009</v>
      </c>
      <c r="R48">
        <f t="shared" si="4"/>
        <v>1</v>
      </c>
      <c r="S48" t="str">
        <f t="shared" si="5"/>
        <v/>
      </c>
    </row>
    <row r="49" spans="2:19" x14ac:dyDescent="0.25">
      <c r="B49">
        <f t="shared" si="1"/>
        <v>1.4444999999999999</v>
      </c>
      <c r="C49" s="16" t="s">
        <v>44</v>
      </c>
      <c r="D49" s="4">
        <f>kraina[[#This Row],[kob 2013]]+kraina[[#This Row],[mez 2013]]</f>
        <v>2257874</v>
      </c>
      <c r="E49">
        <f>kraina[[#This Row],[kob 2014]]+kraina[[#This Row],[mez 2014]]</f>
        <v>3261598</v>
      </c>
      <c r="F49">
        <f t="shared" si="2"/>
        <v>4711378</v>
      </c>
      <c r="G49">
        <f t="shared" si="6"/>
        <v>4711378</v>
      </c>
      <c r="H49">
        <f t="shared" si="6"/>
        <v>4711378</v>
      </c>
      <c r="I49">
        <f t="shared" si="6"/>
        <v>4711378</v>
      </c>
      <c r="J49">
        <f t="shared" si="6"/>
        <v>4711378</v>
      </c>
      <c r="K49">
        <f t="shared" si="6"/>
        <v>4711378</v>
      </c>
      <c r="L49">
        <f t="shared" ref="L49:P49" si="49">IF(K49&gt;2*$D49,K49,ROUNDDOWN(K49*$B49,0))</f>
        <v>4711378</v>
      </c>
      <c r="M49">
        <f t="shared" si="49"/>
        <v>4711378</v>
      </c>
      <c r="N49">
        <f t="shared" si="49"/>
        <v>4711378</v>
      </c>
      <c r="O49">
        <f t="shared" si="49"/>
        <v>4711378</v>
      </c>
      <c r="P49">
        <f t="shared" si="49"/>
        <v>4711378</v>
      </c>
      <c r="R49">
        <f t="shared" si="4"/>
        <v>1</v>
      </c>
      <c r="S49" t="str">
        <f t="shared" si="5"/>
        <v/>
      </c>
    </row>
    <row r="50" spans="2:19" x14ac:dyDescent="0.25">
      <c r="B50">
        <f t="shared" si="1"/>
        <v>19.212599999999998</v>
      </c>
      <c r="C50" s="17" t="s">
        <v>45</v>
      </c>
      <c r="D50" s="3">
        <f>kraina[[#This Row],[kob 2013]]+kraina[[#This Row],[mez 2013]]</f>
        <v>286380</v>
      </c>
      <c r="E50">
        <f>kraina[[#This Row],[kob 2014]]+kraina[[#This Row],[mez 2014]]</f>
        <v>5502111</v>
      </c>
      <c r="F50">
        <f t="shared" si="2"/>
        <v>5502111</v>
      </c>
      <c r="G50">
        <f t="shared" si="6"/>
        <v>5502111</v>
      </c>
      <c r="H50">
        <f t="shared" si="6"/>
        <v>5502111</v>
      </c>
      <c r="I50">
        <f t="shared" si="6"/>
        <v>5502111</v>
      </c>
      <c r="J50">
        <f t="shared" si="6"/>
        <v>5502111</v>
      </c>
      <c r="K50">
        <f t="shared" si="6"/>
        <v>5502111</v>
      </c>
      <c r="L50">
        <f t="shared" ref="L50:P50" si="50">IF(K50&gt;2*$D50,K50,ROUNDDOWN(K50*$B50,0))</f>
        <v>5502111</v>
      </c>
      <c r="M50">
        <f t="shared" si="50"/>
        <v>5502111</v>
      </c>
      <c r="N50">
        <f t="shared" si="50"/>
        <v>5502111</v>
      </c>
      <c r="O50">
        <f t="shared" si="50"/>
        <v>5502111</v>
      </c>
      <c r="P50">
        <f t="shared" si="50"/>
        <v>5502111</v>
      </c>
      <c r="R50">
        <f t="shared" si="4"/>
        <v>1</v>
      </c>
      <c r="S50" t="str">
        <f t="shared" si="5"/>
        <v/>
      </c>
    </row>
    <row r="51" spans="2:19" x14ac:dyDescent="0.25">
      <c r="B51">
        <f t="shared" si="1"/>
        <v>2.1524000000000001</v>
      </c>
      <c r="C51" s="16" t="s">
        <v>46</v>
      </c>
      <c r="D51" s="4">
        <f>kraina[[#This Row],[kob 2013]]+kraina[[#This Row],[mez 2013]]</f>
        <v>2503710</v>
      </c>
      <c r="E51">
        <f>kraina[[#This Row],[kob 2014]]+kraina[[#This Row],[mez 2014]]</f>
        <v>5389136</v>
      </c>
      <c r="F51">
        <f t="shared" si="2"/>
        <v>5389136</v>
      </c>
      <c r="G51">
        <f t="shared" si="6"/>
        <v>5389136</v>
      </c>
      <c r="H51">
        <f t="shared" si="6"/>
        <v>5389136</v>
      </c>
      <c r="I51">
        <f t="shared" si="6"/>
        <v>5389136</v>
      </c>
      <c r="J51">
        <f t="shared" si="6"/>
        <v>5389136</v>
      </c>
      <c r="K51">
        <f t="shared" si="6"/>
        <v>5389136</v>
      </c>
      <c r="L51">
        <f t="shared" ref="L51:P51" si="51">IF(K51&gt;2*$D51,K51,ROUNDDOWN(K51*$B51,0))</f>
        <v>5389136</v>
      </c>
      <c r="M51">
        <f t="shared" si="51"/>
        <v>5389136</v>
      </c>
      <c r="N51">
        <f t="shared" si="51"/>
        <v>5389136</v>
      </c>
      <c r="O51">
        <f t="shared" si="51"/>
        <v>5389136</v>
      </c>
      <c r="P51">
        <f t="shared" si="51"/>
        <v>5389136</v>
      </c>
      <c r="R51">
        <f t="shared" si="4"/>
        <v>1</v>
      </c>
      <c r="S51" t="str">
        <f t="shared" si="5"/>
        <v/>
      </c>
    </row>
    <row r="52" spans="2:19" x14ac:dyDescent="0.25">
      <c r="B52">
        <f t="shared" si="1"/>
        <v>1.0593999999999999</v>
      </c>
      <c r="C52" s="17" t="s">
        <v>47</v>
      </c>
      <c r="D52" s="3">
        <f>kraina[[#This Row],[kob 2013]]+kraina[[#This Row],[mez 2013]]</f>
        <v>5369399</v>
      </c>
      <c r="E52">
        <f>kraina[[#This Row],[kob 2014]]+kraina[[#This Row],[mez 2014]]</f>
        <v>5688389</v>
      </c>
      <c r="F52">
        <f t="shared" si="2"/>
        <v>6026279</v>
      </c>
      <c r="G52">
        <f t="shared" si="6"/>
        <v>6384239</v>
      </c>
      <c r="H52">
        <f t="shared" si="6"/>
        <v>6763462</v>
      </c>
      <c r="I52">
        <f t="shared" si="6"/>
        <v>7165211</v>
      </c>
      <c r="J52">
        <f t="shared" si="6"/>
        <v>7590824</v>
      </c>
      <c r="K52">
        <f t="shared" si="6"/>
        <v>8041718</v>
      </c>
      <c r="L52">
        <f t="shared" ref="L52:P52" si="52">IF(K52&gt;2*$D52,K52,ROUNDDOWN(K52*$B52,0))</f>
        <v>8519396</v>
      </c>
      <c r="M52">
        <f t="shared" si="52"/>
        <v>9025448</v>
      </c>
      <c r="N52">
        <f t="shared" si="52"/>
        <v>9561559</v>
      </c>
      <c r="O52">
        <f t="shared" si="52"/>
        <v>10129515</v>
      </c>
      <c r="P52">
        <f t="shared" si="52"/>
        <v>10731208</v>
      </c>
      <c r="R52">
        <f t="shared" si="4"/>
        <v>0</v>
      </c>
      <c r="S52" t="str">
        <f t="shared" si="5"/>
        <v/>
      </c>
    </row>
    <row r="53" spans="2:19" x14ac:dyDescent="0.25">
      <c r="B53">
        <f t="shared" si="1"/>
        <v>11.7956</v>
      </c>
      <c r="C53" s="16" t="s">
        <v>48</v>
      </c>
      <c r="D53" s="4">
        <f>kraina[[#This Row],[kob 2013]]+kraina[[#This Row],[mez 2013]]</f>
        <v>516909</v>
      </c>
      <c r="E53">
        <f>kraina[[#This Row],[kob 2014]]+kraina[[#This Row],[mez 2014]]</f>
        <v>6097264</v>
      </c>
      <c r="F53">
        <f t="shared" si="2"/>
        <v>6097264</v>
      </c>
      <c r="G53">
        <f t="shared" si="6"/>
        <v>6097264</v>
      </c>
      <c r="H53">
        <f t="shared" si="6"/>
        <v>6097264</v>
      </c>
      <c r="I53">
        <f t="shared" si="6"/>
        <v>6097264</v>
      </c>
      <c r="J53">
        <f t="shared" si="6"/>
        <v>6097264</v>
      </c>
      <c r="K53">
        <f t="shared" si="6"/>
        <v>6097264</v>
      </c>
      <c r="L53">
        <f t="shared" ref="L53:P53" si="53">IF(K53&gt;2*$D53,K53,ROUNDDOWN(K53*$B53,0))</f>
        <v>6097264</v>
      </c>
      <c r="M53">
        <f t="shared" si="53"/>
        <v>6097264</v>
      </c>
      <c r="N53">
        <f t="shared" si="53"/>
        <v>6097264</v>
      </c>
      <c r="O53">
        <f t="shared" si="53"/>
        <v>6097264</v>
      </c>
      <c r="P53">
        <f t="shared" si="53"/>
        <v>6097264</v>
      </c>
      <c r="R53">
        <f t="shared" si="4"/>
        <v>1</v>
      </c>
      <c r="S53" t="str">
        <f t="shared" si="5"/>
        <v/>
      </c>
    </row>
    <row r="54" spans="2:19" x14ac:dyDescent="0.25">
      <c r="B54">
        <f t="shared" si="1"/>
        <v>0.71289999999999998</v>
      </c>
      <c r="C54" s="17" t="s">
        <v>49</v>
      </c>
      <c r="D54" s="4">
        <f>kraina[[#This Row],[kob 2013]]+kraina[[#This Row],[mez 2013]]</f>
        <v>5119414</v>
      </c>
      <c r="E54">
        <f>kraina[[#This Row],[kob 2014]]+kraina[[#This Row],[mez 2014]]</f>
        <v>3649895</v>
      </c>
      <c r="F54">
        <f t="shared" si="2"/>
        <v>2602010</v>
      </c>
      <c r="G54">
        <f t="shared" si="6"/>
        <v>1854972</v>
      </c>
      <c r="H54">
        <f t="shared" si="6"/>
        <v>1322409</v>
      </c>
      <c r="I54">
        <f t="shared" si="6"/>
        <v>942745</v>
      </c>
      <c r="J54">
        <f t="shared" si="6"/>
        <v>672082</v>
      </c>
      <c r="K54">
        <f t="shared" si="6"/>
        <v>479127</v>
      </c>
      <c r="L54">
        <f t="shared" ref="L54:P54" si="54">IF(K54&gt;2*$D54,K54,ROUNDDOWN(K54*$B54,0))</f>
        <v>341569</v>
      </c>
      <c r="M54">
        <f t="shared" si="54"/>
        <v>243504</v>
      </c>
      <c r="N54">
        <f t="shared" si="54"/>
        <v>173594</v>
      </c>
      <c r="O54">
        <f t="shared" si="54"/>
        <v>123755</v>
      </c>
      <c r="P54">
        <f t="shared" si="54"/>
        <v>88224</v>
      </c>
      <c r="R54">
        <f t="shared" si="4"/>
        <v>0</v>
      </c>
      <c r="S54" t="str">
        <f t="shared" si="5"/>
        <v/>
      </c>
    </row>
    <row r="55" spans="2:19" x14ac:dyDescent="0.25">
      <c r="P55" s="18">
        <f>SUM(P4:P54,P4)</f>
        <v>125934255</v>
      </c>
      <c r="R55">
        <f t="shared" si="4"/>
        <v>1</v>
      </c>
      <c r="S55" t="str">
        <f t="shared" si="5"/>
        <v/>
      </c>
    </row>
    <row r="56" spans="2:19" x14ac:dyDescent="0.25">
      <c r="P56" s="19"/>
      <c r="R56">
        <f>SUM(R5:R55)</f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E26EE-9769-49E3-860F-4EFA8C497B87}">
  <dimension ref="C4:O55"/>
  <sheetViews>
    <sheetView topLeftCell="A17" workbookViewId="0">
      <selection activeCell="F34" sqref="F34"/>
    </sheetView>
  </sheetViews>
  <sheetFormatPr defaultRowHeight="15" x14ac:dyDescent="0.25"/>
  <cols>
    <col min="3" max="7" width="11.140625" bestFit="1" customWidth="1"/>
    <col min="8" max="8" width="13" customWidth="1"/>
    <col min="13" max="13" width="9.140625" customWidth="1"/>
  </cols>
  <sheetData>
    <row r="4" spans="3:15" x14ac:dyDescent="0.25"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59</v>
      </c>
      <c r="I4" t="s">
        <v>60</v>
      </c>
      <c r="J4" t="s">
        <v>66</v>
      </c>
      <c r="L4" t="s">
        <v>55</v>
      </c>
      <c r="M4" t="s">
        <v>56</v>
      </c>
      <c r="N4" t="s">
        <v>57</v>
      </c>
      <c r="O4" t="s">
        <v>58</v>
      </c>
    </row>
    <row r="5" spans="3:15" x14ac:dyDescent="0.25">
      <c r="C5" s="1" t="s">
        <v>0</v>
      </c>
      <c r="D5">
        <v>1415007</v>
      </c>
      <c r="E5">
        <v>1397195</v>
      </c>
      <c r="F5">
        <v>1499070</v>
      </c>
      <c r="G5">
        <v>1481105</v>
      </c>
      <c r="H5" t="str">
        <f>RIGHT(kraina[[#This Row],[woj.]])</f>
        <v>D</v>
      </c>
      <c r="I5">
        <f>kraina[[#This Row],[kob 2013]]+kraina[[#This Row],[mez 2013]]</f>
        <v>2812202</v>
      </c>
      <c r="J5">
        <f>IF(kraina[[#This Row],[kob 2014]]&gt;kraina[[#This Row],[kob 2013]],IF(kraina[[#This Row],[mez 2014]]&gt;kraina[[#This Row],[mez 2013]],1,0),0)</f>
        <v>1</v>
      </c>
      <c r="L5">
        <f>SUMIF(kraina[region],L4,kraina[warunek])</f>
        <v>3</v>
      </c>
      <c r="M5">
        <f>SUMIF(kraina[region],M4,kraina[warunek])</f>
        <v>4</v>
      </c>
      <c r="N5">
        <f>SUMIF(kraina[region],N4,kraina[warunek])</f>
        <v>8</v>
      </c>
      <c r="O5">
        <f>SUMIF(kraina[region],O4,kraina[warunek])</f>
        <v>4</v>
      </c>
    </row>
    <row r="6" spans="3:15" x14ac:dyDescent="0.25">
      <c r="C6" s="1" t="s">
        <v>1</v>
      </c>
      <c r="D6">
        <v>1711390</v>
      </c>
      <c r="E6">
        <v>1641773</v>
      </c>
      <c r="F6">
        <v>1522030</v>
      </c>
      <c r="G6">
        <v>1618733</v>
      </c>
      <c r="H6" t="str">
        <f>RIGHT(kraina[[#This Row],[woj.]])</f>
        <v>D</v>
      </c>
      <c r="I6">
        <f>kraina[[#This Row],[kob 2013]]+kraina[[#This Row],[mez 2013]]</f>
        <v>3353163</v>
      </c>
      <c r="J6">
        <f>IF(kraina[[#This Row],[kob 2014]]&gt;kraina[[#This Row],[kob 2013]],IF(kraina[[#This Row],[mez 2014]]&gt;kraina[[#This Row],[mez 2013]],1,0),0)</f>
        <v>0</v>
      </c>
    </row>
    <row r="7" spans="3:15" x14ac:dyDescent="0.25">
      <c r="C7" s="1" t="s">
        <v>2</v>
      </c>
      <c r="D7">
        <v>1165105</v>
      </c>
      <c r="E7">
        <v>1278732</v>
      </c>
      <c r="F7">
        <v>1299953</v>
      </c>
      <c r="G7">
        <v>1191621</v>
      </c>
      <c r="H7" t="str">
        <f>RIGHT(kraina[[#This Row],[woj.]])</f>
        <v>C</v>
      </c>
      <c r="I7">
        <f>kraina[[#This Row],[kob 2013]]+kraina[[#This Row],[mez 2013]]</f>
        <v>2443837</v>
      </c>
      <c r="J7">
        <f>IF(kraina[[#This Row],[kob 2014]]&gt;kraina[[#This Row],[kob 2013]],IF(kraina[[#This Row],[mez 2014]]&gt;kraina[[#This Row],[mez 2013]],1,0),0)</f>
        <v>0</v>
      </c>
    </row>
    <row r="8" spans="3:15" x14ac:dyDescent="0.25">
      <c r="C8" s="1" t="s">
        <v>3</v>
      </c>
      <c r="D8">
        <v>949065</v>
      </c>
      <c r="E8">
        <v>1026050</v>
      </c>
      <c r="F8">
        <v>688027</v>
      </c>
      <c r="G8">
        <v>723233</v>
      </c>
      <c r="H8" t="str">
        <f>RIGHT(kraina[[#This Row],[woj.]])</f>
        <v>D</v>
      </c>
      <c r="I8">
        <f>kraina[[#This Row],[kob 2013]]+kraina[[#This Row],[mez 2013]]</f>
        <v>1975115</v>
      </c>
      <c r="J8">
        <f>IF(kraina[[#This Row],[kob 2014]]&gt;kraina[[#This Row],[kob 2013]],IF(kraina[[#This Row],[mez 2014]]&gt;kraina[[#This Row],[mez 2013]],1,0),0)</f>
        <v>0</v>
      </c>
    </row>
    <row r="9" spans="3:15" x14ac:dyDescent="0.25">
      <c r="C9" s="1" t="s">
        <v>4</v>
      </c>
      <c r="D9">
        <v>2436107</v>
      </c>
      <c r="E9">
        <v>2228622</v>
      </c>
      <c r="F9">
        <v>1831600</v>
      </c>
      <c r="G9">
        <v>1960624</v>
      </c>
      <c r="H9" t="str">
        <f>RIGHT(kraina[[#This Row],[woj.]])</f>
        <v>A</v>
      </c>
      <c r="I9">
        <f>kraina[[#This Row],[kob 2013]]+kraina[[#This Row],[mez 2013]]</f>
        <v>4664729</v>
      </c>
      <c r="J9">
        <f>IF(kraina[[#This Row],[kob 2014]]&gt;kraina[[#This Row],[kob 2013]],IF(kraina[[#This Row],[mez 2014]]&gt;kraina[[#This Row],[mez 2013]],1,0),0)</f>
        <v>0</v>
      </c>
    </row>
    <row r="10" spans="3:15" x14ac:dyDescent="0.25">
      <c r="C10" s="1" t="s">
        <v>5</v>
      </c>
      <c r="D10">
        <v>1846928</v>
      </c>
      <c r="E10">
        <v>1851433</v>
      </c>
      <c r="F10">
        <v>2125113</v>
      </c>
      <c r="G10">
        <v>2028635</v>
      </c>
      <c r="H10" t="str">
        <f>RIGHT(kraina[[#This Row],[woj.]])</f>
        <v>D</v>
      </c>
      <c r="I10">
        <f>kraina[[#This Row],[kob 2013]]+kraina[[#This Row],[mez 2013]]</f>
        <v>3698361</v>
      </c>
      <c r="J10">
        <f>IF(kraina[[#This Row],[kob 2014]]&gt;kraina[[#This Row],[kob 2013]],IF(kraina[[#This Row],[mez 2014]]&gt;kraina[[#This Row],[mez 2013]],1,0),0)</f>
        <v>1</v>
      </c>
    </row>
    <row r="11" spans="3:15" x14ac:dyDescent="0.25">
      <c r="C11" s="1" t="s">
        <v>6</v>
      </c>
      <c r="D11">
        <v>3841577</v>
      </c>
      <c r="E11">
        <v>3848394</v>
      </c>
      <c r="F11">
        <v>3595975</v>
      </c>
      <c r="G11">
        <v>3123039</v>
      </c>
      <c r="H11" t="str">
        <f>RIGHT(kraina[[#This Row],[woj.]])</f>
        <v>B</v>
      </c>
      <c r="I11">
        <f>kraina[[#This Row],[kob 2013]]+kraina[[#This Row],[mez 2013]]</f>
        <v>7689971</v>
      </c>
      <c r="J11">
        <f>IF(kraina[[#This Row],[kob 2014]]&gt;kraina[[#This Row],[kob 2013]],IF(kraina[[#This Row],[mez 2014]]&gt;kraina[[#This Row],[mez 2013]],1,0),0)</f>
        <v>0</v>
      </c>
    </row>
    <row r="12" spans="3:15" x14ac:dyDescent="0.25">
      <c r="C12" s="1" t="s">
        <v>7</v>
      </c>
      <c r="D12">
        <v>679557</v>
      </c>
      <c r="E12">
        <v>655500</v>
      </c>
      <c r="F12">
        <v>1012012</v>
      </c>
      <c r="G12">
        <v>1067022</v>
      </c>
      <c r="H12" t="str">
        <f>RIGHT(kraina[[#This Row],[woj.]])</f>
        <v>A</v>
      </c>
      <c r="I12">
        <f>kraina[[#This Row],[kob 2013]]+kraina[[#This Row],[mez 2013]]</f>
        <v>1335057</v>
      </c>
      <c r="J12">
        <f>IF(kraina[[#This Row],[kob 2014]]&gt;kraina[[#This Row],[kob 2013]],IF(kraina[[#This Row],[mez 2014]]&gt;kraina[[#This Row],[mez 2013]],1,0),0)</f>
        <v>1</v>
      </c>
    </row>
    <row r="13" spans="3:15" x14ac:dyDescent="0.25">
      <c r="C13" s="1" t="s">
        <v>8</v>
      </c>
      <c r="D13">
        <v>1660998</v>
      </c>
      <c r="E13">
        <v>1630345</v>
      </c>
      <c r="F13">
        <v>1130119</v>
      </c>
      <c r="G13">
        <v>1080238</v>
      </c>
      <c r="H13" t="str">
        <f>RIGHT(kraina[[#This Row],[woj.]])</f>
        <v>C</v>
      </c>
      <c r="I13">
        <f>kraina[[#This Row],[kob 2013]]+kraina[[#This Row],[mez 2013]]</f>
        <v>3291343</v>
      </c>
      <c r="J13">
        <f>IF(kraina[[#This Row],[kob 2014]]&gt;kraina[[#This Row],[kob 2013]],IF(kraina[[#This Row],[mez 2014]]&gt;kraina[[#This Row],[mez 2013]],1,0),0)</f>
        <v>0</v>
      </c>
    </row>
    <row r="14" spans="3:15" x14ac:dyDescent="0.25">
      <c r="C14" s="1" t="s">
        <v>9</v>
      </c>
      <c r="D14">
        <v>1157622</v>
      </c>
      <c r="E14">
        <v>1182345</v>
      </c>
      <c r="F14">
        <v>830785</v>
      </c>
      <c r="G14">
        <v>833779</v>
      </c>
      <c r="H14" t="str">
        <f>RIGHT(kraina[[#This Row],[woj.]])</f>
        <v>C</v>
      </c>
      <c r="I14">
        <f>kraina[[#This Row],[kob 2013]]+kraina[[#This Row],[mez 2013]]</f>
        <v>2339967</v>
      </c>
      <c r="J14">
        <f>IF(kraina[[#This Row],[kob 2014]]&gt;kraina[[#This Row],[kob 2013]],IF(kraina[[#This Row],[mez 2014]]&gt;kraina[[#This Row],[mez 2013]],1,0),0)</f>
        <v>0</v>
      </c>
    </row>
    <row r="15" spans="3:15" x14ac:dyDescent="0.25">
      <c r="C15" s="1" t="s">
        <v>10</v>
      </c>
      <c r="D15">
        <v>1987047</v>
      </c>
      <c r="E15">
        <v>1996208</v>
      </c>
      <c r="F15">
        <v>2053892</v>
      </c>
      <c r="G15">
        <v>1697247</v>
      </c>
      <c r="H15" t="str">
        <f>RIGHT(kraina[[#This Row],[woj.]])</f>
        <v>D</v>
      </c>
      <c r="I15">
        <f>kraina[[#This Row],[kob 2013]]+kraina[[#This Row],[mez 2013]]</f>
        <v>3983255</v>
      </c>
      <c r="J15">
        <f>IF(kraina[[#This Row],[kob 2014]]&gt;kraina[[#This Row],[kob 2013]],IF(kraina[[#This Row],[mez 2014]]&gt;kraina[[#This Row],[mez 2013]],1,0),0)</f>
        <v>0</v>
      </c>
      <c r="M15" s="5"/>
      <c r="N15" s="6"/>
      <c r="O15" s="7"/>
    </row>
    <row r="16" spans="3:15" x14ac:dyDescent="0.25">
      <c r="C16" s="1" t="s">
        <v>11</v>
      </c>
      <c r="D16">
        <v>3997724</v>
      </c>
      <c r="E16">
        <v>3690756</v>
      </c>
      <c r="F16">
        <v>4339393</v>
      </c>
      <c r="G16">
        <v>4639643</v>
      </c>
      <c r="H16" t="str">
        <f>RIGHT(kraina[[#This Row],[woj.]])</f>
        <v>C</v>
      </c>
      <c r="I16">
        <f>kraina[[#This Row],[kob 2013]]+kraina[[#This Row],[mez 2013]]</f>
        <v>7688480</v>
      </c>
      <c r="J16">
        <f>IF(kraina[[#This Row],[kob 2014]]&gt;kraina[[#This Row],[kob 2013]],IF(kraina[[#This Row],[mez 2014]]&gt;kraina[[#This Row],[mez 2013]],1,0),0)</f>
        <v>1</v>
      </c>
      <c r="M16" s="8"/>
      <c r="N16" s="9"/>
      <c r="O16" s="10"/>
    </row>
    <row r="17" spans="3:15" x14ac:dyDescent="0.25">
      <c r="C17" s="1" t="s">
        <v>12</v>
      </c>
      <c r="D17">
        <v>996113</v>
      </c>
      <c r="E17">
        <v>964279</v>
      </c>
      <c r="F17">
        <v>1012487</v>
      </c>
      <c r="G17">
        <v>1128940</v>
      </c>
      <c r="H17" t="str">
        <f>RIGHT(kraina[[#This Row],[woj.]])</f>
        <v>A</v>
      </c>
      <c r="I17">
        <f>kraina[[#This Row],[kob 2013]]+kraina[[#This Row],[mez 2013]]</f>
        <v>1960392</v>
      </c>
      <c r="J17">
        <f>IF(kraina[[#This Row],[kob 2014]]&gt;kraina[[#This Row],[kob 2013]],IF(kraina[[#This Row],[mez 2014]]&gt;kraina[[#This Row],[mez 2013]],1,0),0)</f>
        <v>1</v>
      </c>
      <c r="M17" s="8"/>
      <c r="N17" s="9"/>
      <c r="O17" s="10"/>
    </row>
    <row r="18" spans="3:15" x14ac:dyDescent="0.25">
      <c r="C18" s="1" t="s">
        <v>13</v>
      </c>
      <c r="D18">
        <v>1143634</v>
      </c>
      <c r="E18">
        <v>1033836</v>
      </c>
      <c r="F18">
        <v>909534</v>
      </c>
      <c r="G18">
        <v>856349</v>
      </c>
      <c r="H18" t="str">
        <f>RIGHT(kraina[[#This Row],[woj.]])</f>
        <v>A</v>
      </c>
      <c r="I18">
        <f>kraina[[#This Row],[kob 2013]]+kraina[[#This Row],[mez 2013]]</f>
        <v>2177470</v>
      </c>
      <c r="J18">
        <f>IF(kraina[[#This Row],[kob 2014]]&gt;kraina[[#This Row],[kob 2013]],IF(kraina[[#This Row],[mez 2014]]&gt;kraina[[#This Row],[mez 2013]],1,0),0)</f>
        <v>0</v>
      </c>
      <c r="M18" s="8"/>
      <c r="N18" s="9"/>
      <c r="O18" s="10"/>
    </row>
    <row r="19" spans="3:15" x14ac:dyDescent="0.25">
      <c r="C19" s="1" t="s">
        <v>14</v>
      </c>
      <c r="D19">
        <v>2549276</v>
      </c>
      <c r="E19">
        <v>2584751</v>
      </c>
      <c r="F19">
        <v>2033079</v>
      </c>
      <c r="G19">
        <v>2066918</v>
      </c>
      <c r="H19" t="str">
        <f>RIGHT(kraina[[#This Row],[woj.]])</f>
        <v>A</v>
      </c>
      <c r="I19">
        <f>kraina[[#This Row],[kob 2013]]+kraina[[#This Row],[mez 2013]]</f>
        <v>5134027</v>
      </c>
      <c r="J19">
        <f>IF(kraina[[#This Row],[kob 2014]]&gt;kraina[[#This Row],[kob 2013]],IF(kraina[[#This Row],[mez 2014]]&gt;kraina[[#This Row],[mez 2013]],1,0),0)</f>
        <v>0</v>
      </c>
      <c r="M19" s="8"/>
      <c r="N19" s="9"/>
      <c r="O19" s="10"/>
    </row>
    <row r="20" spans="3:15" x14ac:dyDescent="0.25">
      <c r="C20" s="1" t="s">
        <v>15</v>
      </c>
      <c r="D20">
        <v>1367212</v>
      </c>
      <c r="E20">
        <v>1361389</v>
      </c>
      <c r="F20">
        <v>1572320</v>
      </c>
      <c r="G20">
        <v>1836258</v>
      </c>
      <c r="H20" t="str">
        <f>RIGHT(kraina[[#This Row],[woj.]])</f>
        <v>C</v>
      </c>
      <c r="I20">
        <f>kraina[[#This Row],[kob 2013]]+kraina[[#This Row],[mez 2013]]</f>
        <v>2728601</v>
      </c>
      <c r="J20">
        <f>IF(kraina[[#This Row],[kob 2014]]&gt;kraina[[#This Row],[kob 2013]],IF(kraina[[#This Row],[mez 2014]]&gt;kraina[[#This Row],[mez 2013]],1,0),0)</f>
        <v>1</v>
      </c>
      <c r="M20" s="8"/>
      <c r="N20" s="9"/>
      <c r="O20" s="10"/>
    </row>
    <row r="21" spans="3:15" x14ac:dyDescent="0.25">
      <c r="C21" s="1" t="s">
        <v>16</v>
      </c>
      <c r="D21">
        <v>2567464</v>
      </c>
      <c r="E21">
        <v>2441857</v>
      </c>
      <c r="F21">
        <v>1524132</v>
      </c>
      <c r="G21">
        <v>1496810</v>
      </c>
      <c r="H21" t="str">
        <f>RIGHT(kraina[[#This Row],[woj.]])</f>
        <v>A</v>
      </c>
      <c r="I21">
        <f>kraina[[#This Row],[kob 2013]]+kraina[[#This Row],[mez 2013]]</f>
        <v>5009321</v>
      </c>
      <c r="J21">
        <f>IF(kraina[[#This Row],[kob 2014]]&gt;kraina[[#This Row],[kob 2013]],IF(kraina[[#This Row],[mez 2014]]&gt;kraina[[#This Row],[mez 2013]],1,0),0)</f>
        <v>0</v>
      </c>
      <c r="M21" s="8"/>
      <c r="N21" s="9"/>
      <c r="O21" s="10"/>
    </row>
    <row r="22" spans="3:15" x14ac:dyDescent="0.25">
      <c r="C22" s="1" t="s">
        <v>17</v>
      </c>
      <c r="D22">
        <v>1334060</v>
      </c>
      <c r="E22">
        <v>1395231</v>
      </c>
      <c r="F22">
        <v>578655</v>
      </c>
      <c r="G22">
        <v>677663</v>
      </c>
      <c r="H22" t="str">
        <f>RIGHT(kraina[[#This Row],[woj.]])</f>
        <v>D</v>
      </c>
      <c r="I22">
        <f>kraina[[#This Row],[kob 2013]]+kraina[[#This Row],[mez 2013]]</f>
        <v>2729291</v>
      </c>
      <c r="J22">
        <f>IF(kraina[[#This Row],[kob 2014]]&gt;kraina[[#This Row],[kob 2013]],IF(kraina[[#This Row],[mez 2014]]&gt;kraina[[#This Row],[mez 2013]],1,0),0)</f>
        <v>0</v>
      </c>
      <c r="M22" s="8"/>
      <c r="N22" s="9"/>
      <c r="O22" s="10"/>
    </row>
    <row r="23" spans="3:15" x14ac:dyDescent="0.25">
      <c r="C23" s="1" t="s">
        <v>18</v>
      </c>
      <c r="D23">
        <v>2976209</v>
      </c>
      <c r="E23">
        <v>3199665</v>
      </c>
      <c r="F23">
        <v>1666477</v>
      </c>
      <c r="G23">
        <v>1759240</v>
      </c>
      <c r="H23" t="str">
        <f>RIGHT(kraina[[#This Row],[woj.]])</f>
        <v>C</v>
      </c>
      <c r="I23">
        <f>kraina[[#This Row],[kob 2013]]+kraina[[#This Row],[mez 2013]]</f>
        <v>6175874</v>
      </c>
      <c r="J23">
        <f>IF(kraina[[#This Row],[kob 2014]]&gt;kraina[[#This Row],[kob 2013]],IF(kraina[[#This Row],[mez 2014]]&gt;kraina[[#This Row],[mez 2013]],1,0),0)</f>
        <v>0</v>
      </c>
      <c r="M23" s="8"/>
      <c r="N23" s="9"/>
      <c r="O23" s="10"/>
    </row>
    <row r="24" spans="3:15" x14ac:dyDescent="0.25">
      <c r="C24" s="1" t="s">
        <v>19</v>
      </c>
      <c r="D24">
        <v>1443351</v>
      </c>
      <c r="E24">
        <v>1565539</v>
      </c>
      <c r="F24">
        <v>1355276</v>
      </c>
      <c r="G24">
        <v>1423414</v>
      </c>
      <c r="H24" t="str">
        <f>RIGHT(kraina[[#This Row],[woj.]])</f>
        <v>C</v>
      </c>
      <c r="I24">
        <f>kraina[[#This Row],[kob 2013]]+kraina[[#This Row],[mez 2013]]</f>
        <v>3008890</v>
      </c>
      <c r="J24">
        <f>IF(kraina[[#This Row],[kob 2014]]&gt;kraina[[#This Row],[kob 2013]],IF(kraina[[#This Row],[mez 2014]]&gt;kraina[[#This Row],[mez 2013]],1,0),0)</f>
        <v>0</v>
      </c>
      <c r="M24" s="8"/>
      <c r="N24" s="9"/>
      <c r="O24" s="10"/>
    </row>
    <row r="25" spans="3:15" x14ac:dyDescent="0.25">
      <c r="C25" s="1" t="s">
        <v>20</v>
      </c>
      <c r="D25">
        <v>2486640</v>
      </c>
      <c r="E25">
        <v>2265936</v>
      </c>
      <c r="F25">
        <v>297424</v>
      </c>
      <c r="G25">
        <v>274759</v>
      </c>
      <c r="H25" t="str">
        <f>RIGHT(kraina[[#This Row],[woj.]])</f>
        <v>A</v>
      </c>
      <c r="I25">
        <f>kraina[[#This Row],[kob 2013]]+kraina[[#This Row],[mez 2013]]</f>
        <v>4752576</v>
      </c>
      <c r="J25">
        <f>IF(kraina[[#This Row],[kob 2014]]&gt;kraina[[#This Row],[kob 2013]],IF(kraina[[#This Row],[mez 2014]]&gt;kraina[[#This Row],[mez 2013]],1,0),0)</f>
        <v>0</v>
      </c>
      <c r="M25" s="8"/>
      <c r="N25" s="9"/>
      <c r="O25" s="10"/>
    </row>
    <row r="26" spans="3:15" x14ac:dyDescent="0.25">
      <c r="C26" s="1" t="s">
        <v>21</v>
      </c>
      <c r="D26">
        <v>685438</v>
      </c>
      <c r="E26">
        <v>749124</v>
      </c>
      <c r="F26">
        <v>2697677</v>
      </c>
      <c r="G26">
        <v>2821550</v>
      </c>
      <c r="H26" t="str">
        <f>RIGHT(kraina[[#This Row],[woj.]])</f>
        <v>B</v>
      </c>
      <c r="I26">
        <f>kraina[[#This Row],[kob 2013]]+kraina[[#This Row],[mez 2013]]</f>
        <v>1434562</v>
      </c>
      <c r="J26">
        <f>IF(kraina[[#This Row],[kob 2014]]&gt;kraina[[#This Row],[kob 2013]],IF(kraina[[#This Row],[mez 2014]]&gt;kraina[[#This Row],[mez 2013]],1,0),0)</f>
        <v>1</v>
      </c>
      <c r="M26" s="8"/>
      <c r="N26" s="9"/>
      <c r="O26" s="10"/>
    </row>
    <row r="27" spans="3:15" x14ac:dyDescent="0.25">
      <c r="C27" s="1" t="s">
        <v>22</v>
      </c>
      <c r="D27">
        <v>2166753</v>
      </c>
      <c r="E27">
        <v>2338698</v>
      </c>
      <c r="F27">
        <v>1681433</v>
      </c>
      <c r="G27">
        <v>1592443</v>
      </c>
      <c r="H27" t="str">
        <f>RIGHT(kraina[[#This Row],[woj.]])</f>
        <v>B</v>
      </c>
      <c r="I27">
        <f>kraina[[#This Row],[kob 2013]]+kraina[[#This Row],[mez 2013]]</f>
        <v>4505451</v>
      </c>
      <c r="J27">
        <f>IF(kraina[[#This Row],[kob 2014]]&gt;kraina[[#This Row],[kob 2013]],IF(kraina[[#This Row],[mez 2014]]&gt;kraina[[#This Row],[mez 2013]],1,0),0)</f>
        <v>0</v>
      </c>
      <c r="M27" s="8"/>
      <c r="N27" s="9"/>
      <c r="O27" s="10"/>
    </row>
    <row r="28" spans="3:15" x14ac:dyDescent="0.25">
      <c r="C28" s="1" t="s">
        <v>23</v>
      </c>
      <c r="D28">
        <v>643177</v>
      </c>
      <c r="E28">
        <v>684187</v>
      </c>
      <c r="F28">
        <v>796213</v>
      </c>
      <c r="G28">
        <v>867904</v>
      </c>
      <c r="H28" t="str">
        <f>RIGHT(kraina[[#This Row],[woj.]])</f>
        <v>C</v>
      </c>
      <c r="I28">
        <f>kraina[[#This Row],[kob 2013]]+kraina[[#This Row],[mez 2013]]</f>
        <v>1327364</v>
      </c>
      <c r="J28">
        <f>IF(kraina[[#This Row],[kob 2014]]&gt;kraina[[#This Row],[kob 2013]],IF(kraina[[#This Row],[mez 2014]]&gt;kraina[[#This Row],[mez 2013]],1,0),0)</f>
        <v>1</v>
      </c>
      <c r="M28" s="8"/>
      <c r="N28" s="9"/>
      <c r="O28" s="10"/>
    </row>
    <row r="29" spans="3:15" x14ac:dyDescent="0.25">
      <c r="C29" s="1" t="s">
        <v>24</v>
      </c>
      <c r="D29">
        <v>450192</v>
      </c>
      <c r="E29">
        <v>434755</v>
      </c>
      <c r="F29">
        <v>1656446</v>
      </c>
      <c r="G29">
        <v>1691000</v>
      </c>
      <c r="H29" t="str">
        <f>RIGHT(kraina[[#This Row],[woj.]])</f>
        <v>B</v>
      </c>
      <c r="I29">
        <f>kraina[[#This Row],[kob 2013]]+kraina[[#This Row],[mez 2013]]</f>
        <v>884947</v>
      </c>
      <c r="J29">
        <f>IF(kraina[[#This Row],[kob 2014]]&gt;kraina[[#This Row],[kob 2013]],IF(kraina[[#This Row],[mez 2014]]&gt;kraina[[#This Row],[mez 2013]],1,0),0)</f>
        <v>1</v>
      </c>
      <c r="M29" s="8"/>
      <c r="N29" s="9"/>
      <c r="O29" s="10"/>
    </row>
    <row r="30" spans="3:15" x14ac:dyDescent="0.25">
      <c r="C30" s="1" t="s">
        <v>25</v>
      </c>
      <c r="D30">
        <v>1037774</v>
      </c>
      <c r="E30">
        <v>1113789</v>
      </c>
      <c r="F30">
        <v>877464</v>
      </c>
      <c r="G30">
        <v>990837</v>
      </c>
      <c r="H30" t="str">
        <f>RIGHT(kraina[[#This Row],[woj.]])</f>
        <v>C</v>
      </c>
      <c r="I30">
        <f>kraina[[#This Row],[kob 2013]]+kraina[[#This Row],[mez 2013]]</f>
        <v>2151563</v>
      </c>
      <c r="J30">
        <f>IF(kraina[[#This Row],[kob 2014]]&gt;kraina[[#This Row],[kob 2013]],IF(kraina[[#This Row],[mez 2014]]&gt;kraina[[#This Row],[mez 2013]],1,0),0)</f>
        <v>0</v>
      </c>
      <c r="M30" s="8"/>
      <c r="N30" s="9"/>
      <c r="O30" s="10"/>
    </row>
    <row r="31" spans="3:15" x14ac:dyDescent="0.25">
      <c r="C31" s="1" t="s">
        <v>26</v>
      </c>
      <c r="D31">
        <v>2351213</v>
      </c>
      <c r="E31">
        <v>2358482</v>
      </c>
      <c r="F31">
        <v>1098384</v>
      </c>
      <c r="G31">
        <v>1121488</v>
      </c>
      <c r="H31" t="str">
        <f>RIGHT(kraina[[#This Row],[woj.]])</f>
        <v>C</v>
      </c>
      <c r="I31">
        <f>kraina[[#This Row],[kob 2013]]+kraina[[#This Row],[mez 2013]]</f>
        <v>4709695</v>
      </c>
      <c r="J31">
        <f>IF(kraina[[#This Row],[kob 2014]]&gt;kraina[[#This Row],[kob 2013]],IF(kraina[[#This Row],[mez 2014]]&gt;kraina[[#This Row],[mez 2013]],1,0),0)</f>
        <v>0</v>
      </c>
      <c r="M31" s="8"/>
      <c r="N31" s="9"/>
      <c r="O31" s="10"/>
    </row>
    <row r="32" spans="3:15" x14ac:dyDescent="0.25">
      <c r="C32" s="1" t="s">
        <v>27</v>
      </c>
      <c r="D32">
        <v>2613354</v>
      </c>
      <c r="E32">
        <v>2837241</v>
      </c>
      <c r="F32">
        <v>431144</v>
      </c>
      <c r="G32">
        <v>434113</v>
      </c>
      <c r="H32" t="str">
        <f>RIGHT(kraina[[#This Row],[woj.]])</f>
        <v>D</v>
      </c>
      <c r="I32">
        <f>kraina[[#This Row],[kob 2013]]+kraina[[#This Row],[mez 2013]]</f>
        <v>5450595</v>
      </c>
      <c r="J32">
        <f>IF(kraina[[#This Row],[kob 2014]]&gt;kraina[[#This Row],[kob 2013]],IF(kraina[[#This Row],[mez 2014]]&gt;kraina[[#This Row],[mez 2013]],1,0),0)</f>
        <v>0</v>
      </c>
      <c r="M32" s="11"/>
      <c r="N32" s="12"/>
      <c r="O32" s="13"/>
    </row>
    <row r="33" spans="3:10" x14ac:dyDescent="0.25">
      <c r="C33" s="1" t="s">
        <v>28</v>
      </c>
      <c r="D33">
        <v>1859691</v>
      </c>
      <c r="E33">
        <v>1844250</v>
      </c>
      <c r="F33">
        <v>1460134</v>
      </c>
      <c r="G33">
        <v>1585258</v>
      </c>
      <c r="H33" t="str">
        <f>RIGHT(kraina[[#This Row],[woj.]])</f>
        <v>A</v>
      </c>
      <c r="I33">
        <f>kraina[[#This Row],[kob 2013]]+kraina[[#This Row],[mez 2013]]</f>
        <v>3703941</v>
      </c>
      <c r="J33">
        <f>IF(kraina[[#This Row],[kob 2014]]&gt;kraina[[#This Row],[kob 2013]],IF(kraina[[#This Row],[mez 2014]]&gt;kraina[[#This Row],[mez 2013]],1,0),0)</f>
        <v>0</v>
      </c>
    </row>
    <row r="34" spans="3:10" x14ac:dyDescent="0.25">
      <c r="C34" s="1" t="s">
        <v>29</v>
      </c>
      <c r="D34">
        <v>2478386</v>
      </c>
      <c r="E34">
        <v>2562144</v>
      </c>
      <c r="F34">
        <v>30035</v>
      </c>
      <c r="G34">
        <v>29396</v>
      </c>
      <c r="H34" t="str">
        <f>RIGHT(kraina[[#This Row],[woj.]])</f>
        <v>C</v>
      </c>
      <c r="I34">
        <f>kraina[[#This Row],[kob 2013]]+kraina[[#This Row],[mez 2013]]</f>
        <v>5040530</v>
      </c>
      <c r="J34">
        <f>IF(kraina[[#This Row],[kob 2014]]&gt;kraina[[#This Row],[kob 2013]],IF(kraina[[#This Row],[mez 2014]]&gt;kraina[[#This Row],[mez 2013]],1,0),0)</f>
        <v>0</v>
      </c>
    </row>
    <row r="35" spans="3:10" x14ac:dyDescent="0.25">
      <c r="C35" s="1" t="s">
        <v>30</v>
      </c>
      <c r="D35">
        <v>1938122</v>
      </c>
      <c r="E35">
        <v>1816647</v>
      </c>
      <c r="F35">
        <v>1602356</v>
      </c>
      <c r="G35">
        <v>1875221</v>
      </c>
      <c r="H35" t="str">
        <f>RIGHT(kraina[[#This Row],[woj.]])</f>
        <v>C</v>
      </c>
      <c r="I35">
        <f>kraina[[#This Row],[kob 2013]]+kraina[[#This Row],[mez 2013]]</f>
        <v>3754769</v>
      </c>
      <c r="J35">
        <f>IF(kraina[[#This Row],[kob 2014]]&gt;kraina[[#This Row],[kob 2013]],IF(kraina[[#This Row],[mez 2014]]&gt;kraina[[#This Row],[mez 2013]],1,0),0)</f>
        <v>0</v>
      </c>
    </row>
    <row r="36" spans="3:10" x14ac:dyDescent="0.25">
      <c r="C36" s="1" t="s">
        <v>31</v>
      </c>
      <c r="D36">
        <v>992523</v>
      </c>
      <c r="E36">
        <v>1028501</v>
      </c>
      <c r="F36">
        <v>1995446</v>
      </c>
      <c r="G36">
        <v>1860524</v>
      </c>
      <c r="H36" t="str">
        <f>RIGHT(kraina[[#This Row],[woj.]])</f>
        <v>D</v>
      </c>
      <c r="I36">
        <f>kraina[[#This Row],[kob 2013]]+kraina[[#This Row],[mez 2013]]</f>
        <v>2021024</v>
      </c>
      <c r="J36">
        <f>IF(kraina[[#This Row],[kob 2014]]&gt;kraina[[#This Row],[kob 2013]],IF(kraina[[#This Row],[mez 2014]]&gt;kraina[[#This Row],[mez 2013]],1,0),0)</f>
        <v>1</v>
      </c>
    </row>
    <row r="37" spans="3:10" x14ac:dyDescent="0.25">
      <c r="C37" s="1" t="s">
        <v>32</v>
      </c>
      <c r="D37">
        <v>2966291</v>
      </c>
      <c r="E37">
        <v>2889963</v>
      </c>
      <c r="F37">
        <v>462453</v>
      </c>
      <c r="G37">
        <v>486354</v>
      </c>
      <c r="H37" t="str">
        <f>RIGHT(kraina[[#This Row],[woj.]])</f>
        <v>B</v>
      </c>
      <c r="I37">
        <f>kraina[[#This Row],[kob 2013]]+kraina[[#This Row],[mez 2013]]</f>
        <v>5856254</v>
      </c>
      <c r="J37">
        <f>IF(kraina[[#This Row],[kob 2014]]&gt;kraina[[#This Row],[kob 2013]],IF(kraina[[#This Row],[mez 2014]]&gt;kraina[[#This Row],[mez 2013]],1,0),0)</f>
        <v>0</v>
      </c>
    </row>
    <row r="38" spans="3:10" x14ac:dyDescent="0.25">
      <c r="C38" s="1" t="s">
        <v>33</v>
      </c>
      <c r="D38">
        <v>76648</v>
      </c>
      <c r="E38">
        <v>81385</v>
      </c>
      <c r="F38">
        <v>1374708</v>
      </c>
      <c r="G38">
        <v>1379567</v>
      </c>
      <c r="H38" t="str">
        <f>RIGHT(kraina[[#This Row],[woj.]])</f>
        <v>C</v>
      </c>
      <c r="I38">
        <f>kraina[[#This Row],[kob 2013]]+kraina[[#This Row],[mez 2013]]</f>
        <v>158033</v>
      </c>
      <c r="J38">
        <f>IF(kraina[[#This Row],[kob 2014]]&gt;kraina[[#This Row],[kob 2013]],IF(kraina[[#This Row],[mez 2014]]&gt;kraina[[#This Row],[mez 2013]],1,0),0)</f>
        <v>1</v>
      </c>
    </row>
    <row r="39" spans="3:10" x14ac:dyDescent="0.25">
      <c r="C39" s="1" t="s">
        <v>34</v>
      </c>
      <c r="D39">
        <v>2574432</v>
      </c>
      <c r="E39">
        <v>2409710</v>
      </c>
      <c r="F39">
        <v>987486</v>
      </c>
      <c r="G39">
        <v>999043</v>
      </c>
      <c r="H39" t="str">
        <f>RIGHT(kraina[[#This Row],[woj.]])</f>
        <v>C</v>
      </c>
      <c r="I39">
        <f>kraina[[#This Row],[kob 2013]]+kraina[[#This Row],[mez 2013]]</f>
        <v>4984142</v>
      </c>
      <c r="J39">
        <f>IF(kraina[[#This Row],[kob 2014]]&gt;kraina[[#This Row],[kob 2013]],IF(kraina[[#This Row],[mez 2014]]&gt;kraina[[#This Row],[mez 2013]],1,0),0)</f>
        <v>0</v>
      </c>
    </row>
    <row r="40" spans="3:10" x14ac:dyDescent="0.25">
      <c r="C40" s="1" t="s">
        <v>35</v>
      </c>
      <c r="D40">
        <v>1778590</v>
      </c>
      <c r="E40">
        <v>1874844</v>
      </c>
      <c r="F40">
        <v>111191</v>
      </c>
      <c r="G40">
        <v>117846</v>
      </c>
      <c r="H40" t="str">
        <f>RIGHT(kraina[[#This Row],[woj.]])</f>
        <v>B</v>
      </c>
      <c r="I40">
        <f>kraina[[#This Row],[kob 2013]]+kraina[[#This Row],[mez 2013]]</f>
        <v>3653434</v>
      </c>
      <c r="J40">
        <f>IF(kraina[[#This Row],[kob 2014]]&gt;kraina[[#This Row],[kob 2013]],IF(kraina[[#This Row],[mez 2014]]&gt;kraina[[#This Row],[mez 2013]],1,0),0)</f>
        <v>0</v>
      </c>
    </row>
    <row r="41" spans="3:10" x14ac:dyDescent="0.25">
      <c r="C41" s="1" t="s">
        <v>36</v>
      </c>
      <c r="D41">
        <v>1506541</v>
      </c>
      <c r="E41">
        <v>1414887</v>
      </c>
      <c r="F41">
        <v>1216612</v>
      </c>
      <c r="G41">
        <v>1166775</v>
      </c>
      <c r="H41" t="str">
        <f>RIGHT(kraina[[#This Row],[woj.]])</f>
        <v>A</v>
      </c>
      <c r="I41">
        <f>kraina[[#This Row],[kob 2013]]+kraina[[#This Row],[mez 2013]]</f>
        <v>2921428</v>
      </c>
      <c r="J41">
        <f>IF(kraina[[#This Row],[kob 2014]]&gt;kraina[[#This Row],[kob 2013]],IF(kraina[[#This Row],[mez 2014]]&gt;kraina[[#This Row],[mez 2013]],1,0),0)</f>
        <v>0</v>
      </c>
    </row>
    <row r="42" spans="3:10" x14ac:dyDescent="0.25">
      <c r="C42" s="1" t="s">
        <v>37</v>
      </c>
      <c r="D42">
        <v>1598886</v>
      </c>
      <c r="E42">
        <v>1687917</v>
      </c>
      <c r="F42">
        <v>449788</v>
      </c>
      <c r="G42">
        <v>427615</v>
      </c>
      <c r="H42" t="str">
        <f>RIGHT(kraina[[#This Row],[woj.]])</f>
        <v>B</v>
      </c>
      <c r="I42">
        <f>kraina[[#This Row],[kob 2013]]+kraina[[#This Row],[mez 2013]]</f>
        <v>3286803</v>
      </c>
      <c r="J42">
        <f>IF(kraina[[#This Row],[kob 2014]]&gt;kraina[[#This Row],[kob 2013]],IF(kraina[[#This Row],[mez 2014]]&gt;kraina[[#This Row],[mez 2013]],1,0),0)</f>
        <v>0</v>
      </c>
    </row>
    <row r="43" spans="3:10" x14ac:dyDescent="0.25">
      <c r="C43" s="1" t="s">
        <v>38</v>
      </c>
      <c r="D43">
        <v>548989</v>
      </c>
      <c r="E43">
        <v>514636</v>
      </c>
      <c r="F43">
        <v>2770344</v>
      </c>
      <c r="G43">
        <v>3187897</v>
      </c>
      <c r="H43" t="str">
        <f>RIGHT(kraina[[#This Row],[woj.]])</f>
        <v>D</v>
      </c>
      <c r="I43">
        <f>kraina[[#This Row],[kob 2013]]+kraina[[#This Row],[mez 2013]]</f>
        <v>1063625</v>
      </c>
      <c r="J43">
        <f>IF(kraina[[#This Row],[kob 2014]]&gt;kraina[[#This Row],[kob 2013]],IF(kraina[[#This Row],[mez 2014]]&gt;kraina[[#This Row],[mez 2013]],1,0),0)</f>
        <v>1</v>
      </c>
    </row>
    <row r="44" spans="3:10" x14ac:dyDescent="0.25">
      <c r="C44" s="1" t="s">
        <v>39</v>
      </c>
      <c r="D44">
        <v>1175198</v>
      </c>
      <c r="E44">
        <v>1095440</v>
      </c>
      <c r="F44">
        <v>2657174</v>
      </c>
      <c r="G44">
        <v>2491947</v>
      </c>
      <c r="H44" t="str">
        <f>RIGHT(kraina[[#This Row],[woj.]])</f>
        <v>A</v>
      </c>
      <c r="I44">
        <f>kraina[[#This Row],[kob 2013]]+kraina[[#This Row],[mez 2013]]</f>
        <v>2270638</v>
      </c>
      <c r="J44">
        <f>IF(kraina[[#This Row],[kob 2014]]&gt;kraina[[#This Row],[kob 2013]],IF(kraina[[#This Row],[mez 2014]]&gt;kraina[[#This Row],[mez 2013]],1,0),0)</f>
        <v>1</v>
      </c>
    </row>
    <row r="45" spans="3:10" x14ac:dyDescent="0.25">
      <c r="C45" s="1" t="s">
        <v>40</v>
      </c>
      <c r="D45">
        <v>2115336</v>
      </c>
      <c r="E45">
        <v>2202769</v>
      </c>
      <c r="F45">
        <v>15339</v>
      </c>
      <c r="G45">
        <v>14652</v>
      </c>
      <c r="H45" t="str">
        <f>RIGHT(kraina[[#This Row],[woj.]])</f>
        <v>D</v>
      </c>
      <c r="I45">
        <f>kraina[[#This Row],[kob 2013]]+kraina[[#This Row],[mez 2013]]</f>
        <v>4318105</v>
      </c>
      <c r="J45">
        <f>IF(kraina[[#This Row],[kob 2014]]&gt;kraina[[#This Row],[kob 2013]],IF(kraina[[#This Row],[mez 2014]]&gt;kraina[[#This Row],[mez 2013]],1,0),0)</f>
        <v>0</v>
      </c>
    </row>
    <row r="46" spans="3:10" x14ac:dyDescent="0.25">
      <c r="C46" s="1" t="s">
        <v>41</v>
      </c>
      <c r="D46">
        <v>2346640</v>
      </c>
      <c r="E46">
        <v>2197559</v>
      </c>
      <c r="F46">
        <v>373470</v>
      </c>
      <c r="G46">
        <v>353365</v>
      </c>
      <c r="H46" t="str">
        <f>RIGHT(kraina[[#This Row],[woj.]])</f>
        <v>B</v>
      </c>
      <c r="I46">
        <f>kraina[[#This Row],[kob 2013]]+kraina[[#This Row],[mez 2013]]</f>
        <v>4544199</v>
      </c>
      <c r="J46">
        <f>IF(kraina[[#This Row],[kob 2014]]&gt;kraina[[#This Row],[kob 2013]],IF(kraina[[#This Row],[mez 2014]]&gt;kraina[[#This Row],[mez 2013]],1,0),0)</f>
        <v>0</v>
      </c>
    </row>
    <row r="47" spans="3:10" x14ac:dyDescent="0.25">
      <c r="C47" s="1" t="s">
        <v>42</v>
      </c>
      <c r="D47">
        <v>2548438</v>
      </c>
      <c r="E47">
        <v>2577213</v>
      </c>
      <c r="F47">
        <v>37986</v>
      </c>
      <c r="G47">
        <v>37766</v>
      </c>
      <c r="H47" t="str">
        <f>RIGHT(kraina[[#This Row],[woj.]])</f>
        <v>D</v>
      </c>
      <c r="I47">
        <f>kraina[[#This Row],[kob 2013]]+kraina[[#This Row],[mez 2013]]</f>
        <v>5125651</v>
      </c>
      <c r="J47">
        <f>IF(kraina[[#This Row],[kob 2014]]&gt;kraina[[#This Row],[kob 2013]],IF(kraina[[#This Row],[mez 2014]]&gt;kraina[[#This Row],[mez 2013]],1,0),0)</f>
        <v>0</v>
      </c>
    </row>
    <row r="48" spans="3:10" x14ac:dyDescent="0.25">
      <c r="C48" s="1" t="s">
        <v>43</v>
      </c>
      <c r="D48">
        <v>835495</v>
      </c>
      <c r="E48">
        <v>837746</v>
      </c>
      <c r="F48">
        <v>1106177</v>
      </c>
      <c r="G48">
        <v>917781</v>
      </c>
      <c r="H48" t="str">
        <f>RIGHT(kraina[[#This Row],[woj.]])</f>
        <v>C</v>
      </c>
      <c r="I48">
        <f>kraina[[#This Row],[kob 2013]]+kraina[[#This Row],[mez 2013]]</f>
        <v>1673241</v>
      </c>
      <c r="J48">
        <f>IF(kraina[[#This Row],[kob 2014]]&gt;kraina[[#This Row],[kob 2013]],IF(kraina[[#This Row],[mez 2014]]&gt;kraina[[#This Row],[mez 2013]],1,0),0)</f>
        <v>1</v>
      </c>
    </row>
    <row r="49" spans="3:10" x14ac:dyDescent="0.25">
      <c r="C49" s="1" t="s">
        <v>44</v>
      </c>
      <c r="D49">
        <v>1187448</v>
      </c>
      <c r="E49">
        <v>1070426</v>
      </c>
      <c r="F49">
        <v>1504608</v>
      </c>
      <c r="G49">
        <v>1756990</v>
      </c>
      <c r="H49" t="str">
        <f>RIGHT(kraina[[#This Row],[woj.]])</f>
        <v>B</v>
      </c>
      <c r="I49">
        <f>kraina[[#This Row],[kob 2013]]+kraina[[#This Row],[mez 2013]]</f>
        <v>2257874</v>
      </c>
      <c r="J49">
        <f>IF(kraina[[#This Row],[kob 2014]]&gt;kraina[[#This Row],[kob 2013]],IF(kraina[[#This Row],[mez 2014]]&gt;kraina[[#This Row],[mez 2013]],1,0),0)</f>
        <v>1</v>
      </c>
    </row>
    <row r="50" spans="3:10" x14ac:dyDescent="0.25">
      <c r="C50" s="1" t="s">
        <v>45</v>
      </c>
      <c r="D50">
        <v>140026</v>
      </c>
      <c r="E50">
        <v>146354</v>
      </c>
      <c r="F50">
        <v>2759991</v>
      </c>
      <c r="G50">
        <v>2742120</v>
      </c>
      <c r="H50" t="str">
        <f>RIGHT(kraina[[#This Row],[woj.]])</f>
        <v>C</v>
      </c>
      <c r="I50">
        <f>kraina[[#This Row],[kob 2013]]+kraina[[#This Row],[mez 2013]]</f>
        <v>286380</v>
      </c>
      <c r="J50">
        <f>IF(kraina[[#This Row],[kob 2014]]&gt;kraina[[#This Row],[kob 2013]],IF(kraina[[#This Row],[mez 2014]]&gt;kraina[[#This Row],[mez 2013]],1,0),0)</f>
        <v>1</v>
      </c>
    </row>
    <row r="51" spans="3:10" x14ac:dyDescent="0.25">
      <c r="C51" s="1" t="s">
        <v>46</v>
      </c>
      <c r="D51">
        <v>1198765</v>
      </c>
      <c r="E51">
        <v>1304945</v>
      </c>
      <c r="F51">
        <v>2786493</v>
      </c>
      <c r="G51">
        <v>2602643</v>
      </c>
      <c r="H51" t="str">
        <f>RIGHT(kraina[[#This Row],[woj.]])</f>
        <v>B</v>
      </c>
      <c r="I51">
        <f>kraina[[#This Row],[kob 2013]]+kraina[[#This Row],[mez 2013]]</f>
        <v>2503710</v>
      </c>
      <c r="J51">
        <f>IF(kraina[[#This Row],[kob 2014]]&gt;kraina[[#This Row],[kob 2013]],IF(kraina[[#This Row],[mez 2014]]&gt;kraina[[#This Row],[mez 2013]],1,0),0)</f>
        <v>1</v>
      </c>
    </row>
    <row r="52" spans="3:10" x14ac:dyDescent="0.25">
      <c r="C52" s="1" t="s">
        <v>47</v>
      </c>
      <c r="D52">
        <v>2619776</v>
      </c>
      <c r="E52">
        <v>2749623</v>
      </c>
      <c r="F52">
        <v>2888215</v>
      </c>
      <c r="G52">
        <v>2800174</v>
      </c>
      <c r="H52" t="str">
        <f>RIGHT(kraina[[#This Row],[woj.]])</f>
        <v>C</v>
      </c>
      <c r="I52">
        <f>kraina[[#This Row],[kob 2013]]+kraina[[#This Row],[mez 2013]]</f>
        <v>5369399</v>
      </c>
      <c r="J52">
        <f>IF(kraina[[#This Row],[kob 2014]]&gt;kraina[[#This Row],[kob 2013]],IF(kraina[[#This Row],[mez 2014]]&gt;kraina[[#This Row],[mez 2013]],1,0),0)</f>
        <v>1</v>
      </c>
    </row>
    <row r="53" spans="3:10" x14ac:dyDescent="0.25">
      <c r="C53" s="1" t="s">
        <v>48</v>
      </c>
      <c r="D53">
        <v>248398</v>
      </c>
      <c r="E53">
        <v>268511</v>
      </c>
      <c r="F53">
        <v>3110853</v>
      </c>
      <c r="G53">
        <v>2986411</v>
      </c>
      <c r="H53" t="str">
        <f>RIGHT(kraina[[#This Row],[woj.]])</f>
        <v>C</v>
      </c>
      <c r="I53">
        <f>kraina[[#This Row],[kob 2013]]+kraina[[#This Row],[mez 2013]]</f>
        <v>516909</v>
      </c>
      <c r="J53">
        <f>IF(kraina[[#This Row],[kob 2014]]&gt;kraina[[#This Row],[kob 2013]],IF(kraina[[#This Row],[mez 2014]]&gt;kraina[[#This Row],[mez 2013]],1,0),0)</f>
        <v>1</v>
      </c>
    </row>
    <row r="54" spans="3:10" x14ac:dyDescent="0.25">
      <c r="C54" s="1" t="s">
        <v>49</v>
      </c>
      <c r="D54">
        <v>2494207</v>
      </c>
      <c r="E54">
        <v>2625207</v>
      </c>
      <c r="F54">
        <v>1796293</v>
      </c>
      <c r="G54">
        <v>1853602</v>
      </c>
      <c r="H54" t="str">
        <f>RIGHT(kraina[[#This Row],[woj.]])</f>
        <v>B</v>
      </c>
      <c r="I54">
        <f>kraina[[#This Row],[kob 2013]]+kraina[[#This Row],[mez 2013]]</f>
        <v>5119414</v>
      </c>
      <c r="J54">
        <f>IF(kraina[[#This Row],[kob 2014]]&gt;kraina[[#This Row],[kob 2013]],IF(kraina[[#This Row],[mez 2014]]&gt;kraina[[#This Row],[mez 2013]],1,0),0)</f>
        <v>0</v>
      </c>
    </row>
    <row r="55" spans="3:10" x14ac:dyDescent="0.25">
      <c r="C55" s="1"/>
      <c r="J55">
        <f>SUBTOTAL(109,kraina[warunek])</f>
        <v>19</v>
      </c>
    </row>
  </sheetData>
  <phoneticPr fontId="3" type="noConversion"/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1A2822-5B03-4868-A07C-C96DA5E80C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Arkusz2</vt:lpstr>
      <vt:lpstr>5.3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kamsil 12</dc:creator>
  <cp:lastModifiedBy>kamsil 12</cp:lastModifiedBy>
  <dcterms:created xsi:type="dcterms:W3CDTF">2020-03-21T11:08:08Z</dcterms:created>
  <dcterms:modified xsi:type="dcterms:W3CDTF">2020-03-21T13:17:38Z</dcterms:modified>
</cp:coreProperties>
</file>