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0" windowWidth="14880" windowHeight="6645" tabRatio="841"/>
  </bookViews>
  <sheets>
    <sheet name="Flash Card" sheetId="2" r:id="rId1"/>
    <sheet name="OPEX" sheetId="6" r:id="rId2"/>
    <sheet name="GDF vs Actuals" sheetId="1" state="hidden" r:id="rId3"/>
    <sheet name="Actulas -YTD" sheetId="10" r:id="rId4"/>
    <sheet name="YTD Graph" sheetId="14" r:id="rId5"/>
    <sheet name="IS-ZA-Actuals" sheetId="3" r:id="rId6"/>
    <sheet name="IS-UG-Actuals" sheetId="4" r:id="rId7"/>
    <sheet name="Plan" sheetId="5" state="hidden" r:id="rId8"/>
    <sheet name="Non Billable Hours" sheetId="7" state="hidden" r:id="rId9"/>
    <sheet name="CGM" sheetId="8" state="hidden" r:id="rId10"/>
    <sheet name="Looking Forward" sheetId="9" state="hidden" r:id="rId11"/>
    <sheet name="Q2-ZA Plan" sheetId="11" r:id="rId12"/>
    <sheet name="Q2-UG Plan" sheetId="12" r:id="rId13"/>
    <sheet name="Wages" sheetId="13" state="hidden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ASD">'IS-ZA-Actuals'!$W$2</definedName>
    <definedName name="Month_08">'[1]Data Page'!$D$5</definedName>
  </definedNames>
  <calcPr calcId="145621"/>
  <pivotCaches>
    <pivotCache cacheId="0" r:id="rId33"/>
  </pivotCaches>
</workbook>
</file>

<file path=xl/calcChain.xml><?xml version="1.0" encoding="utf-8"?>
<calcChain xmlns="http://schemas.openxmlformats.org/spreadsheetml/2006/main">
  <c r="D207" i="2" l="1"/>
  <c r="D206" i="2"/>
  <c r="D204" i="2"/>
  <c r="F201" i="2"/>
  <c r="E201" i="2"/>
  <c r="D201" i="2"/>
  <c r="D200" i="2"/>
  <c r="R203" i="2"/>
  <c r="T191" i="2"/>
  <c r="F17" i="9"/>
  <c r="E17" i="9"/>
  <c r="D17" i="9"/>
  <c r="D26" i="2" l="1"/>
  <c r="E26" i="2"/>
  <c r="D18" i="1" l="1"/>
  <c r="E19" i="1"/>
  <c r="D16" i="1"/>
  <c r="D15" i="1"/>
  <c r="P16" i="8"/>
  <c r="R16" i="8" s="1"/>
  <c r="T16" i="8" s="1"/>
  <c r="I16" i="8"/>
  <c r="U16" i="8" s="1"/>
  <c r="P15" i="8"/>
  <c r="R15" i="8" s="1"/>
  <c r="I15" i="8"/>
  <c r="T15" i="8" s="1"/>
  <c r="P14" i="8"/>
  <c r="R14" i="8" s="1"/>
  <c r="T14" i="8" s="1"/>
  <c r="I14" i="8"/>
  <c r="U14" i="8" s="1"/>
  <c r="R13" i="8"/>
  <c r="T13" i="8" s="1"/>
  <c r="P13" i="8"/>
  <c r="I13" i="8"/>
  <c r="U13" i="8" s="1"/>
  <c r="P12" i="8"/>
  <c r="R12" i="8" s="1"/>
  <c r="T12" i="8" s="1"/>
  <c r="I12" i="8"/>
  <c r="P11" i="8"/>
  <c r="R11" i="8" s="1"/>
  <c r="I11" i="8"/>
  <c r="T11" i="8" s="1"/>
  <c r="P10" i="8"/>
  <c r="R10" i="8" s="1"/>
  <c r="T10" i="8" s="1"/>
  <c r="I10" i="8"/>
  <c r="U10" i="8" l="1"/>
  <c r="U12" i="8"/>
  <c r="U11" i="8"/>
  <c r="U15" i="8"/>
  <c r="E14" i="1" l="1"/>
  <c r="D13" i="1"/>
  <c r="F13" i="1" s="1"/>
  <c r="D12" i="1"/>
  <c r="D11" i="1"/>
  <c r="D10" i="1"/>
  <c r="D8" i="1"/>
  <c r="D7" i="1"/>
  <c r="D14" i="1" s="1"/>
  <c r="T31" i="8"/>
  <c r="R31" i="8"/>
  <c r="P31" i="8"/>
  <c r="I31" i="8"/>
  <c r="U31" i="8" s="1"/>
  <c r="P30" i="8"/>
  <c r="R30" i="8" s="1"/>
  <c r="I30" i="8"/>
  <c r="P29" i="8"/>
  <c r="R29" i="8" s="1"/>
  <c r="I29" i="8"/>
  <c r="R28" i="8"/>
  <c r="T28" i="8" s="1"/>
  <c r="P28" i="8"/>
  <c r="I28" i="8"/>
  <c r="T27" i="8"/>
  <c r="R27" i="8"/>
  <c r="P27" i="8"/>
  <c r="I27" i="8"/>
  <c r="U27" i="8" s="1"/>
  <c r="P26" i="8"/>
  <c r="R26" i="8" s="1"/>
  <c r="I26" i="8"/>
  <c r="T26" i="8" s="1"/>
  <c r="P25" i="8"/>
  <c r="R25" i="8" s="1"/>
  <c r="I25" i="8"/>
  <c r="R24" i="8"/>
  <c r="T24" i="8" s="1"/>
  <c r="P24" i="8"/>
  <c r="I24" i="8"/>
  <c r="U24" i="8" s="1"/>
  <c r="T23" i="8"/>
  <c r="R23" i="8"/>
  <c r="P23" i="8"/>
  <c r="I23" i="8"/>
  <c r="U23" i="8" s="1"/>
  <c r="U29" i="8" l="1"/>
  <c r="U25" i="8"/>
  <c r="U28" i="8"/>
  <c r="T30" i="8"/>
  <c r="U26" i="8"/>
  <c r="U30" i="8"/>
  <c r="T25" i="8"/>
  <c r="T29" i="8"/>
  <c r="Q35" i="14" l="1"/>
  <c r="D194" i="2" l="1"/>
  <c r="P192" i="2"/>
  <c r="P191" i="2"/>
  <c r="P190" i="2"/>
  <c r="P189" i="2"/>
  <c r="P188" i="2"/>
  <c r="P187" i="2"/>
  <c r="P193" i="2" s="1"/>
  <c r="J192" i="2"/>
  <c r="J191" i="2"/>
  <c r="J190" i="2"/>
  <c r="J189" i="2"/>
  <c r="J188" i="2"/>
  <c r="J187" i="2"/>
  <c r="J193" i="2" s="1"/>
  <c r="N188" i="2"/>
  <c r="N189" i="2" s="1"/>
  <c r="N190" i="2" s="1"/>
  <c r="N191" i="2" s="1"/>
  <c r="N192" i="2" s="1"/>
  <c r="N193" i="2" s="1"/>
  <c r="N194" i="2" s="1"/>
  <c r="H188" i="2"/>
  <c r="H189" i="2" s="1"/>
  <c r="H190" i="2" s="1"/>
  <c r="H191" i="2" s="1"/>
  <c r="H192" i="2" s="1"/>
  <c r="H193" i="2" s="1"/>
  <c r="H194" i="2" s="1"/>
  <c r="B188" i="2"/>
  <c r="B189" i="2" s="1"/>
  <c r="B190" i="2" s="1"/>
  <c r="B191" i="2" s="1"/>
  <c r="B192" i="2" s="1"/>
  <c r="B193" i="2" s="1"/>
  <c r="B194" i="2" s="1"/>
  <c r="D188" i="2" l="1"/>
  <c r="D192" i="2"/>
  <c r="D190" i="2"/>
  <c r="D187" i="2"/>
  <c r="D191" i="2"/>
  <c r="D189" i="2"/>
  <c r="N14" i="6"/>
  <c r="N13" i="6"/>
  <c r="N12" i="6"/>
  <c r="D22" i="6" l="1"/>
  <c r="D21" i="6"/>
  <c r="D20" i="6"/>
  <c r="D19" i="6"/>
  <c r="D18" i="6"/>
  <c r="D17" i="6"/>
  <c r="D16" i="6"/>
  <c r="C22" i="6"/>
  <c r="C21" i="6"/>
  <c r="C20" i="6"/>
  <c r="C19" i="6"/>
  <c r="C18" i="6"/>
  <c r="C17" i="6"/>
  <c r="C16" i="6"/>
  <c r="D10" i="6"/>
  <c r="D9" i="6"/>
  <c r="D8" i="6"/>
  <c r="D7" i="6"/>
  <c r="D6" i="6"/>
  <c r="D5" i="6"/>
  <c r="D4" i="6"/>
  <c r="C10" i="6"/>
  <c r="C9" i="6"/>
  <c r="C8" i="6"/>
  <c r="C7" i="6"/>
  <c r="C6" i="6"/>
  <c r="C5" i="6"/>
  <c r="C4" i="6"/>
  <c r="Q26" i="2"/>
  <c r="Q25" i="2"/>
  <c r="E25" i="2" s="1"/>
  <c r="Q24" i="2"/>
  <c r="Q23" i="2"/>
  <c r="Q21" i="2"/>
  <c r="Q20" i="2"/>
  <c r="P25" i="2"/>
  <c r="P24" i="2"/>
  <c r="P23" i="2"/>
  <c r="P22" i="2"/>
  <c r="P21" i="2"/>
  <c r="P20" i="2"/>
  <c r="K27" i="2"/>
  <c r="E27" i="2" s="1"/>
  <c r="K26" i="2"/>
  <c r="K24" i="2"/>
  <c r="E24" i="2" s="1"/>
  <c r="K23" i="2"/>
  <c r="K22" i="2"/>
  <c r="K20" i="2"/>
  <c r="J25" i="2"/>
  <c r="J24" i="2"/>
  <c r="J23" i="2"/>
  <c r="J22" i="2"/>
  <c r="J21" i="2"/>
  <c r="J20" i="2"/>
  <c r="J26" i="2" l="1"/>
  <c r="Q33" i="14"/>
  <c r="J33" i="13"/>
  <c r="J35" i="13"/>
  <c r="H32" i="13"/>
  <c r="H31" i="13"/>
  <c r="H30" i="13"/>
  <c r="H29" i="13" l="1"/>
  <c r="H28" i="13"/>
  <c r="F32" i="13" l="1"/>
  <c r="F31" i="13"/>
  <c r="F30" i="13"/>
  <c r="F29" i="13"/>
  <c r="F28" i="13"/>
  <c r="D30" i="13" l="1"/>
  <c r="D31" i="13" s="1"/>
  <c r="D32" i="13" s="1"/>
  <c r="D33" i="13" s="1"/>
  <c r="D34" i="13" s="1"/>
  <c r="D35" i="13" s="1"/>
  <c r="D29" i="13"/>
  <c r="H21" i="13"/>
  <c r="H20" i="13"/>
  <c r="H19" i="13"/>
  <c r="H18" i="13"/>
  <c r="H17" i="13"/>
  <c r="F24" i="13" l="1"/>
  <c r="F23" i="13"/>
  <c r="F22" i="13"/>
  <c r="F19" i="13"/>
  <c r="F21" i="13"/>
  <c r="F20" i="13"/>
  <c r="F18" i="13"/>
  <c r="F17" i="13"/>
  <c r="D18" i="13"/>
  <c r="D19" i="13" s="1"/>
  <c r="D20" i="13" s="1"/>
  <c r="D21" i="13" s="1"/>
  <c r="D22" i="13" s="1"/>
  <c r="D23" i="13" s="1"/>
  <c r="D24" i="13" s="1"/>
  <c r="H9" i="13"/>
  <c r="H8" i="13"/>
  <c r="H7" i="13"/>
  <c r="H6" i="13"/>
  <c r="H5" i="13"/>
  <c r="D44" i="14" l="1"/>
  <c r="D46" i="14" s="1"/>
  <c r="C37" i="14"/>
  <c r="D36" i="14"/>
  <c r="D38" i="14" s="1"/>
  <c r="C36" i="14"/>
  <c r="P33" i="14"/>
  <c r="O19" i="14"/>
  <c r="O18" i="14"/>
  <c r="O17" i="14"/>
  <c r="O16" i="14"/>
  <c r="O15" i="14"/>
  <c r="F10" i="14"/>
  <c r="E10" i="14"/>
  <c r="D10" i="14"/>
  <c r="C10" i="14"/>
  <c r="O9" i="14"/>
  <c r="O8" i="14"/>
  <c r="O7" i="14"/>
  <c r="O6" i="14"/>
  <c r="O5" i="14"/>
  <c r="E25" i="9" l="1"/>
  <c r="D25" i="9"/>
  <c r="F25" i="9" l="1"/>
  <c r="F19" i="9"/>
  <c r="E19" i="9"/>
  <c r="D19" i="9"/>
  <c r="E43" i="13" l="1"/>
  <c r="L56" i="13"/>
  <c r="K45" i="13" s="1"/>
  <c r="L45" i="13" s="1"/>
  <c r="L46" i="13" s="1"/>
  <c r="L53" i="13"/>
  <c r="L51" i="13"/>
  <c r="L50" i="13"/>
  <c r="L49" i="13"/>
  <c r="G45" i="13"/>
  <c r="F45" i="13"/>
  <c r="E45" i="13"/>
  <c r="D45" i="13"/>
  <c r="G43" i="13"/>
  <c r="F43" i="13"/>
  <c r="D43" i="13"/>
  <c r="E42" i="13"/>
  <c r="G42" i="13"/>
  <c r="F42" i="13"/>
  <c r="D42" i="13"/>
  <c r="M45" i="13" l="1"/>
  <c r="M46" i="13" s="1"/>
  <c r="F12" i="13"/>
  <c r="F11" i="13"/>
  <c r="F10" i="13"/>
  <c r="F9" i="13"/>
  <c r="F8" i="13"/>
  <c r="F7" i="13"/>
  <c r="F6" i="13"/>
  <c r="F5" i="13"/>
  <c r="D6" i="13"/>
  <c r="D7" i="13" s="1"/>
  <c r="D8" i="13" s="1"/>
  <c r="D9" i="13" s="1"/>
  <c r="D10" i="13" s="1"/>
  <c r="D11" i="13" s="1"/>
  <c r="D12" i="13" s="1"/>
  <c r="F13" i="9" l="1"/>
  <c r="F12" i="9"/>
  <c r="F7" i="9" l="1"/>
  <c r="F6" i="9"/>
  <c r="F12" i="1"/>
  <c r="D27" i="2" l="1"/>
  <c r="Q22" i="2"/>
  <c r="K21" i="2"/>
  <c r="J182" i="2" s="1"/>
  <c r="BY71" i="12"/>
  <c r="BX71" i="12"/>
  <c r="BW71" i="12"/>
  <c r="BV71" i="12"/>
  <c r="AR71" i="12"/>
  <c r="AQ71" i="12"/>
  <c r="AP71" i="12"/>
  <c r="AX71" i="12" s="1"/>
  <c r="AO71" i="12"/>
  <c r="AN71" i="12"/>
  <c r="AM71" i="12"/>
  <c r="AW71" i="12" s="1"/>
  <c r="AL71" i="12"/>
  <c r="AV71" i="12" s="1"/>
  <c r="AK71" i="12"/>
  <c r="AJ71" i="12"/>
  <c r="AI71" i="12"/>
  <c r="AH71" i="12"/>
  <c r="AG71" i="12"/>
  <c r="AU71" i="12" s="1"/>
  <c r="Z71" i="12"/>
  <c r="Y71" i="12"/>
  <c r="Q71" i="12"/>
  <c r="P71" i="12"/>
  <c r="O71" i="12"/>
  <c r="AA71" i="12" s="1"/>
  <c r="N71" i="12"/>
  <c r="M71" i="12"/>
  <c r="L71" i="12"/>
  <c r="K71" i="12"/>
  <c r="J71" i="12"/>
  <c r="I71" i="12"/>
  <c r="H71" i="12"/>
  <c r="G71" i="12"/>
  <c r="F71" i="12"/>
  <c r="X71" i="12" s="1"/>
  <c r="AB71" i="12" s="1"/>
  <c r="BY70" i="12"/>
  <c r="BX70" i="12"/>
  <c r="BW70" i="12"/>
  <c r="BV70" i="12"/>
  <c r="AX70" i="12"/>
  <c r="AW70" i="12"/>
  <c r="AV70" i="12"/>
  <c r="AU70" i="12"/>
  <c r="BY69" i="12"/>
  <c r="BX69" i="12"/>
  <c r="BW69" i="12"/>
  <c r="BV69" i="12"/>
  <c r="AX69" i="12"/>
  <c r="AW69" i="12"/>
  <c r="AV69" i="12"/>
  <c r="AU69" i="12"/>
  <c r="AA69" i="12"/>
  <c r="Z69" i="12"/>
  <c r="Y69" i="12"/>
  <c r="X69" i="12"/>
  <c r="AB69" i="12" s="1"/>
  <c r="BS64" i="12"/>
  <c r="BK64" i="12"/>
  <c r="BY63" i="12"/>
  <c r="BS63" i="12"/>
  <c r="BR63" i="12"/>
  <c r="BR62" i="12" s="1"/>
  <c r="BR64" i="12" s="1"/>
  <c r="BR48" i="12" s="1"/>
  <c r="BQ63" i="12"/>
  <c r="BP63" i="12"/>
  <c r="BO63" i="12"/>
  <c r="BN63" i="12"/>
  <c r="BX63" i="12" s="1"/>
  <c r="BM63" i="12"/>
  <c r="BL63" i="12"/>
  <c r="BL62" i="12" s="1"/>
  <c r="BL64" i="12" s="1"/>
  <c r="BL48" i="12" s="1"/>
  <c r="BK63" i="12"/>
  <c r="BJ63" i="12"/>
  <c r="BJ62" i="12" s="1"/>
  <c r="BI63" i="12"/>
  <c r="BH63" i="12"/>
  <c r="BV63" i="12" s="1"/>
  <c r="AR63" i="12"/>
  <c r="AR62" i="12" s="1"/>
  <c r="AQ63" i="12"/>
  <c r="AP63" i="12"/>
  <c r="AX63" i="12" s="1"/>
  <c r="AO63" i="12"/>
  <c r="AO62" i="12" s="1"/>
  <c r="AN63" i="12"/>
  <c r="AN62" i="12" s="1"/>
  <c r="AM63" i="12"/>
  <c r="AL63" i="12"/>
  <c r="AL62" i="12" s="1"/>
  <c r="AL64" i="12" s="1"/>
  <c r="AL48" i="12" s="1"/>
  <c r="AK63" i="12"/>
  <c r="AJ63" i="12"/>
  <c r="AJ62" i="12" s="1"/>
  <c r="AI63" i="12"/>
  <c r="AH63" i="12"/>
  <c r="AH62" i="12" s="1"/>
  <c r="AH64" i="12" s="1"/>
  <c r="AH48" i="12" s="1"/>
  <c r="AG63" i="12"/>
  <c r="AG62" i="12" s="1"/>
  <c r="S63" i="12"/>
  <c r="R63" i="12"/>
  <c r="R62" i="12" s="1"/>
  <c r="R64" i="12" s="1"/>
  <c r="BS62" i="12"/>
  <c r="BQ62" i="12"/>
  <c r="BP62" i="12"/>
  <c r="BP64" i="12" s="1"/>
  <c r="BP48" i="12" s="1"/>
  <c r="BO62" i="12"/>
  <c r="BM62" i="12"/>
  <c r="BM64" i="12" s="1"/>
  <c r="BK62" i="12"/>
  <c r="BI62" i="12"/>
  <c r="BI64" i="12" s="1"/>
  <c r="BI48" i="12" s="1"/>
  <c r="BH62" i="12"/>
  <c r="BH64" i="12" s="1"/>
  <c r="AQ62" i="12"/>
  <c r="AQ64" i="12" s="1"/>
  <c r="AP62" i="12"/>
  <c r="AM62" i="12"/>
  <c r="AM64" i="12" s="1"/>
  <c r="AI62" i="12"/>
  <c r="Q59" i="12"/>
  <c r="P59" i="12"/>
  <c r="O59" i="12"/>
  <c r="N59" i="12"/>
  <c r="M59" i="12"/>
  <c r="L59" i="12"/>
  <c r="K59" i="12"/>
  <c r="J59" i="12"/>
  <c r="I59" i="12"/>
  <c r="H59" i="12"/>
  <c r="G59" i="12"/>
  <c r="F59" i="12"/>
  <c r="B59" i="12"/>
  <c r="BY57" i="12"/>
  <c r="BS57" i="12"/>
  <c r="BR57" i="12"/>
  <c r="BQ57" i="12"/>
  <c r="BP57" i="12"/>
  <c r="BO57" i="12"/>
  <c r="BN57" i="12"/>
  <c r="BX57" i="12" s="1"/>
  <c r="BM57" i="12"/>
  <c r="BL57" i="12"/>
  <c r="BK57" i="12"/>
  <c r="BW57" i="12" s="1"/>
  <c r="BJ57" i="12"/>
  <c r="BI57" i="12"/>
  <c r="BH57" i="12"/>
  <c r="AR57" i="12"/>
  <c r="AQ57" i="12"/>
  <c r="AP57" i="12"/>
  <c r="AO57" i="12"/>
  <c r="AN57" i="12"/>
  <c r="AM57" i="12"/>
  <c r="AL57" i="12"/>
  <c r="AK57" i="12"/>
  <c r="AJ57" i="12"/>
  <c r="AV57" i="12" s="1"/>
  <c r="AI57" i="12"/>
  <c r="AH57" i="12"/>
  <c r="AG57" i="12"/>
  <c r="Q57" i="12"/>
  <c r="P57" i="12"/>
  <c r="O57" i="12"/>
  <c r="N57" i="12"/>
  <c r="M57" i="12"/>
  <c r="L57" i="12"/>
  <c r="K57" i="12"/>
  <c r="J57" i="12"/>
  <c r="I57" i="12"/>
  <c r="H57" i="12"/>
  <c r="H39" i="12" s="1"/>
  <c r="G57" i="12"/>
  <c r="F57" i="12"/>
  <c r="B57" i="12"/>
  <c r="BS56" i="12"/>
  <c r="BS52" i="12" s="1"/>
  <c r="BR56" i="12"/>
  <c r="BQ56" i="12"/>
  <c r="BP56" i="12"/>
  <c r="BP52" i="12" s="1"/>
  <c r="BO56" i="12"/>
  <c r="BN56" i="12"/>
  <c r="BM56" i="12"/>
  <c r="BM52" i="12" s="1"/>
  <c r="BL56" i="12"/>
  <c r="BW56" i="12" s="1"/>
  <c r="BK56" i="12"/>
  <c r="BJ56" i="12"/>
  <c r="BI56" i="12"/>
  <c r="BI52" i="12" s="1"/>
  <c r="BH56" i="12"/>
  <c r="BH52" i="12" s="1"/>
  <c r="AR56" i="12"/>
  <c r="AQ56" i="12"/>
  <c r="AP56" i="12"/>
  <c r="AO56" i="12"/>
  <c r="AO52" i="12" s="1"/>
  <c r="AN56" i="12"/>
  <c r="AM56" i="12"/>
  <c r="AW56" i="12" s="1"/>
  <c r="AL56" i="12"/>
  <c r="AK56" i="12"/>
  <c r="AJ56" i="12"/>
  <c r="AI56" i="12"/>
  <c r="AH56" i="12"/>
  <c r="AH39" i="12" s="1"/>
  <c r="AG56" i="12"/>
  <c r="Q56" i="12"/>
  <c r="P56" i="12"/>
  <c r="O56" i="12"/>
  <c r="N56" i="12"/>
  <c r="M56" i="12"/>
  <c r="L56" i="12"/>
  <c r="K56" i="12"/>
  <c r="J56" i="12"/>
  <c r="I56" i="12"/>
  <c r="H56" i="12"/>
  <c r="G56" i="12"/>
  <c r="F56" i="12"/>
  <c r="B56" i="12"/>
  <c r="BR52" i="12"/>
  <c r="BL52" i="12"/>
  <c r="AL52" i="12"/>
  <c r="V51" i="12"/>
  <c r="T51" i="12"/>
  <c r="W50" i="12"/>
  <c r="CB49" i="12"/>
  <c r="BY49" i="12"/>
  <c r="BX49" i="12"/>
  <c r="BW49" i="12"/>
  <c r="BV49" i="12"/>
  <c r="AX49" i="12"/>
  <c r="AW49" i="12"/>
  <c r="AV49" i="12"/>
  <c r="AU49" i="12"/>
  <c r="BA49" i="12" s="1"/>
  <c r="BE49" i="12" s="1"/>
  <c r="AB49" i="12"/>
  <c r="AA49" i="12"/>
  <c r="Z49" i="12"/>
  <c r="Y49" i="12"/>
  <c r="X49" i="12"/>
  <c r="V49" i="12"/>
  <c r="T49" i="12"/>
  <c r="BS48" i="12"/>
  <c r="BM48" i="12"/>
  <c r="AQ48" i="12"/>
  <c r="AM48" i="12"/>
  <c r="BS46" i="12"/>
  <c r="BR46" i="12"/>
  <c r="BQ46" i="12"/>
  <c r="BP46" i="12"/>
  <c r="BO46" i="12"/>
  <c r="BN46" i="12"/>
  <c r="BM46" i="12"/>
  <c r="BL46" i="12"/>
  <c r="BK46" i="12"/>
  <c r="BJ46" i="12"/>
  <c r="BI46" i="12"/>
  <c r="BH46" i="12"/>
  <c r="AR46" i="12"/>
  <c r="AQ46" i="12"/>
  <c r="AP46" i="12"/>
  <c r="AO46" i="12"/>
  <c r="AN46" i="12"/>
  <c r="AM46" i="12"/>
  <c r="AL46" i="12"/>
  <c r="AK46" i="12"/>
  <c r="AJ46" i="12"/>
  <c r="BY42" i="12"/>
  <c r="BX42" i="12"/>
  <c r="BW42" i="12"/>
  <c r="BV42" i="12"/>
  <c r="AX42" i="12"/>
  <c r="AW42" i="12"/>
  <c r="AV42" i="12"/>
  <c r="CB42" i="12" s="1"/>
  <c r="AU42" i="12"/>
  <c r="AA42" i="12"/>
  <c r="Z42" i="12"/>
  <c r="Y42" i="12"/>
  <c r="X42" i="12"/>
  <c r="AB42" i="12" s="1"/>
  <c r="T42" i="12"/>
  <c r="V42" i="12" s="1"/>
  <c r="CB41" i="12"/>
  <c r="BY41" i="12"/>
  <c r="BX41" i="12"/>
  <c r="BW41" i="12"/>
  <c r="BV41" i="12"/>
  <c r="BJ41" i="12"/>
  <c r="BI41" i="12"/>
  <c r="BH41" i="12"/>
  <c r="AX41" i="12"/>
  <c r="AW41" i="12"/>
  <c r="AV41" i="12"/>
  <c r="CB40" i="12"/>
  <c r="BY40" i="12"/>
  <c r="BX40" i="12"/>
  <c r="BW40" i="12"/>
  <c r="BV40" i="12"/>
  <c r="AX40" i="12"/>
  <c r="AW40" i="12"/>
  <c r="AV40" i="12"/>
  <c r="AI40" i="12"/>
  <c r="AH40" i="12"/>
  <c r="AG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B40" i="12"/>
  <c r="AI39" i="12"/>
  <c r="M39" i="12"/>
  <c r="L39" i="12"/>
  <c r="CB37" i="12"/>
  <c r="BY37" i="12"/>
  <c r="BX37" i="12"/>
  <c r="BW37" i="12"/>
  <c r="BV37" i="12"/>
  <c r="AX37" i="12"/>
  <c r="AW37" i="12"/>
  <c r="AV37" i="12"/>
  <c r="AI37" i="12"/>
  <c r="AH37" i="12"/>
  <c r="AG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BY36" i="12"/>
  <c r="BX36" i="12"/>
  <c r="BW36" i="12"/>
  <c r="BV36" i="12"/>
  <c r="AX36" i="12"/>
  <c r="AW36" i="12"/>
  <c r="CB36" i="12" s="1"/>
  <c r="AV36" i="12"/>
  <c r="AI36" i="12"/>
  <c r="AH36" i="12"/>
  <c r="AG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CB35" i="12"/>
  <c r="BY35" i="12"/>
  <c r="BX35" i="12"/>
  <c r="BW35" i="12"/>
  <c r="BV35" i="12"/>
  <c r="AX35" i="12"/>
  <c r="AW35" i="12"/>
  <c r="AV35" i="12"/>
  <c r="AI35" i="12"/>
  <c r="AH35" i="12"/>
  <c r="AG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B35" i="12"/>
  <c r="BS34" i="12"/>
  <c r="BR34" i="12"/>
  <c r="BQ34" i="12"/>
  <c r="BP34" i="12"/>
  <c r="BP45" i="12" s="1"/>
  <c r="BO34" i="12"/>
  <c r="BN34" i="12"/>
  <c r="BM34" i="12"/>
  <c r="BL34" i="12"/>
  <c r="BK34" i="12"/>
  <c r="BJ34" i="12"/>
  <c r="BI34" i="12"/>
  <c r="BH34" i="12"/>
  <c r="AR34" i="12"/>
  <c r="AQ34" i="12"/>
  <c r="AP34" i="12"/>
  <c r="AO34" i="12"/>
  <c r="AN34" i="12"/>
  <c r="AM34" i="12"/>
  <c r="AL34" i="12"/>
  <c r="AK34" i="12"/>
  <c r="AJ34" i="12"/>
  <c r="AJ45" i="12" s="1"/>
  <c r="AI34" i="12"/>
  <c r="AH34" i="12"/>
  <c r="AG34" i="12"/>
  <c r="Q34" i="12"/>
  <c r="P34" i="12"/>
  <c r="O34" i="12"/>
  <c r="N34" i="12"/>
  <c r="M34" i="12"/>
  <c r="L34" i="12"/>
  <c r="J34" i="12"/>
  <c r="I34" i="12"/>
  <c r="H34" i="12"/>
  <c r="G34" i="12"/>
  <c r="F34" i="12"/>
  <c r="BY33" i="12"/>
  <c r="BX33" i="12"/>
  <c r="BW33" i="12"/>
  <c r="BV33" i="12"/>
  <c r="AX33" i="12"/>
  <c r="AW33" i="12"/>
  <c r="AV33" i="12"/>
  <c r="AU33" i="12"/>
  <c r="Q33" i="12"/>
  <c r="Q63" i="12" s="1"/>
  <c r="Q62" i="12" s="1"/>
  <c r="Q64" i="12" s="1"/>
  <c r="P33" i="12"/>
  <c r="P63" i="12" s="1"/>
  <c r="P62" i="12" s="1"/>
  <c r="P64" i="12" s="1"/>
  <c r="O33" i="12"/>
  <c r="O63" i="12" s="1"/>
  <c r="N33" i="12"/>
  <c r="N63" i="12" s="1"/>
  <c r="N62" i="12" s="1"/>
  <c r="N64" i="12" s="1"/>
  <c r="M33" i="12"/>
  <c r="M63" i="12" s="1"/>
  <c r="M62" i="12" s="1"/>
  <c r="M52" i="12" s="1"/>
  <c r="L33" i="12"/>
  <c r="L63" i="12" s="1"/>
  <c r="J33" i="12"/>
  <c r="J63" i="12" s="1"/>
  <c r="J62" i="12" s="1"/>
  <c r="J64" i="12" s="1"/>
  <c r="I33" i="12"/>
  <c r="H33" i="12"/>
  <c r="H63" i="12" s="1"/>
  <c r="H62" i="12" s="1"/>
  <c r="G33" i="12"/>
  <c r="G63" i="12" s="1"/>
  <c r="G62" i="12" s="1"/>
  <c r="F33" i="12"/>
  <c r="F63" i="12" s="1"/>
  <c r="BX27" i="12"/>
  <c r="BS27" i="12"/>
  <c r="BR27" i="12"/>
  <c r="BQ27" i="12"/>
  <c r="BY27" i="12" s="1"/>
  <c r="BP27" i="12"/>
  <c r="BO27" i="12"/>
  <c r="BN27" i="12"/>
  <c r="BM27" i="12"/>
  <c r="BW27" i="12" s="1"/>
  <c r="BL27" i="12"/>
  <c r="BK27" i="12"/>
  <c r="BJ27" i="12"/>
  <c r="BI27" i="12"/>
  <c r="BH27" i="12"/>
  <c r="AW27" i="12"/>
  <c r="AR27" i="12"/>
  <c r="AQ27" i="12"/>
  <c r="AP27" i="12"/>
  <c r="AO27" i="12"/>
  <c r="AN27" i="12"/>
  <c r="AM27" i="12"/>
  <c r="AL27" i="12"/>
  <c r="AK27" i="12"/>
  <c r="AJ27" i="12"/>
  <c r="B27" i="12"/>
  <c r="BY26" i="12"/>
  <c r="BX26" i="12"/>
  <c r="BW26" i="12"/>
  <c r="BV26" i="12"/>
  <c r="AX26" i="12"/>
  <c r="AW26" i="12"/>
  <c r="AV26" i="12"/>
  <c r="AI26" i="12"/>
  <c r="AH26" i="12"/>
  <c r="AG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B26" i="12"/>
  <c r="CB25" i="12"/>
  <c r="BY25" i="12"/>
  <c r="BX25" i="12"/>
  <c r="BW25" i="12"/>
  <c r="BV25" i="12"/>
  <c r="AX25" i="12"/>
  <c r="AW25" i="12"/>
  <c r="AV25" i="12"/>
  <c r="AI25" i="12"/>
  <c r="AH25" i="12"/>
  <c r="AG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B25" i="12"/>
  <c r="CB24" i="12"/>
  <c r="BY24" i="12"/>
  <c r="BX24" i="12"/>
  <c r="BW24" i="12"/>
  <c r="BV24" i="12"/>
  <c r="AX24" i="12"/>
  <c r="AW24" i="12"/>
  <c r="AV24" i="12"/>
  <c r="AI24" i="12"/>
  <c r="AH24" i="12"/>
  <c r="AG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B24" i="12"/>
  <c r="BY23" i="12"/>
  <c r="BX23" i="12"/>
  <c r="BW23" i="12"/>
  <c r="BV23" i="12"/>
  <c r="AX23" i="12"/>
  <c r="AW23" i="12"/>
  <c r="AV23" i="12"/>
  <c r="AI23" i="12"/>
  <c r="AH23" i="12"/>
  <c r="AG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B23" i="12"/>
  <c r="BY22" i="12"/>
  <c r="BX22" i="12"/>
  <c r="BW22" i="12"/>
  <c r="BV22" i="12"/>
  <c r="AX22" i="12"/>
  <c r="AW22" i="12"/>
  <c r="CB22" i="12" s="1"/>
  <c r="AV22" i="12"/>
  <c r="AI22" i="12"/>
  <c r="AH22" i="12"/>
  <c r="AG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B22" i="12"/>
  <c r="BY21" i="12"/>
  <c r="BX21" i="12"/>
  <c r="BW21" i="12"/>
  <c r="BV21" i="12"/>
  <c r="AX21" i="12"/>
  <c r="AW21" i="12"/>
  <c r="AV21" i="12"/>
  <c r="CB21" i="12" s="1"/>
  <c r="AI21" i="12"/>
  <c r="AH21" i="12"/>
  <c r="AG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B21" i="12"/>
  <c r="CB20" i="12"/>
  <c r="BY20" i="12"/>
  <c r="BX20" i="12"/>
  <c r="BW20" i="12"/>
  <c r="BV20" i="12"/>
  <c r="AX20" i="12"/>
  <c r="AW20" i="12"/>
  <c r="AV20" i="12"/>
  <c r="AI20" i="12"/>
  <c r="AH20" i="12"/>
  <c r="AG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B20" i="12"/>
  <c r="AO17" i="12"/>
  <c r="AO30" i="12" s="1"/>
  <c r="AO31" i="12" s="1"/>
  <c r="AI15" i="12"/>
  <c r="AH15" i="12"/>
  <c r="AG15" i="12"/>
  <c r="Q192" i="2" s="1"/>
  <c r="Q15" i="12"/>
  <c r="P15" i="12"/>
  <c r="O15" i="12"/>
  <c r="N15" i="12"/>
  <c r="M15" i="12"/>
  <c r="L15" i="12"/>
  <c r="K15" i="12"/>
  <c r="J15" i="12"/>
  <c r="I15" i="12"/>
  <c r="H15" i="12"/>
  <c r="G15" i="12"/>
  <c r="F15" i="12"/>
  <c r="B15" i="12"/>
  <c r="BW13" i="12"/>
  <c r="BS13" i="12"/>
  <c r="BR13" i="12"/>
  <c r="BQ13" i="12"/>
  <c r="BY13" i="12" s="1"/>
  <c r="BP13" i="12"/>
  <c r="BO13" i="12"/>
  <c r="BN13" i="12"/>
  <c r="BM13" i="12"/>
  <c r="BL13" i="12"/>
  <c r="BK13" i="12"/>
  <c r="BJ13" i="12"/>
  <c r="BI13" i="12"/>
  <c r="BH13" i="12"/>
  <c r="BV13" i="12" s="1"/>
  <c r="AR13" i="12"/>
  <c r="AQ13" i="12"/>
  <c r="AP13" i="12"/>
  <c r="AO13" i="12"/>
  <c r="AN13" i="12"/>
  <c r="AM13" i="12"/>
  <c r="AL13" i="12"/>
  <c r="AK13" i="12"/>
  <c r="AJ13" i="12"/>
  <c r="AV13" i="12" s="1"/>
  <c r="AI13" i="12"/>
  <c r="AH13" i="12"/>
  <c r="AG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B13" i="12"/>
  <c r="BY12" i="12"/>
  <c r="BX12" i="12"/>
  <c r="BW12" i="12"/>
  <c r="BV12" i="12"/>
  <c r="AX12" i="12"/>
  <c r="AW12" i="12"/>
  <c r="CB12" i="12" s="1"/>
  <c r="AV12" i="12"/>
  <c r="BY11" i="12"/>
  <c r="BX11" i="12"/>
  <c r="BW11" i="12"/>
  <c r="BV11" i="12"/>
  <c r="AX11" i="12"/>
  <c r="AW11" i="12"/>
  <c r="AV11" i="12"/>
  <c r="AI11" i="12"/>
  <c r="AH11" i="12"/>
  <c r="AG11" i="12"/>
  <c r="Q11" i="12"/>
  <c r="P11" i="12"/>
  <c r="P2" i="12" s="1"/>
  <c r="O11" i="12"/>
  <c r="N11" i="12"/>
  <c r="M11" i="12"/>
  <c r="L11" i="12"/>
  <c r="K11" i="12"/>
  <c r="J11" i="12"/>
  <c r="J12" i="12" s="1"/>
  <c r="I11" i="12"/>
  <c r="H11" i="12"/>
  <c r="G11" i="12"/>
  <c r="F11" i="12"/>
  <c r="B11" i="12"/>
  <c r="B12" i="12" s="1"/>
  <c r="BR9" i="12"/>
  <c r="BR17" i="12" s="1"/>
  <c r="BR30" i="12" s="1"/>
  <c r="BR31" i="12" s="1"/>
  <c r="BP9" i="12"/>
  <c r="BL9" i="12"/>
  <c r="BL28" i="12" s="1"/>
  <c r="BJ9" i="12"/>
  <c r="BJ17" i="12" s="1"/>
  <c r="BJ30" i="12" s="1"/>
  <c r="BJ31" i="12" s="1"/>
  <c r="BH9" i="12"/>
  <c r="AO9" i="12"/>
  <c r="AM9" i="12"/>
  <c r="AK9" i="12"/>
  <c r="AK17" i="12" s="1"/>
  <c r="B9" i="12"/>
  <c r="BR8" i="12"/>
  <c r="BP8" i="12"/>
  <c r="BN8" i="12"/>
  <c r="BN9" i="12" s="1"/>
  <c r="BL8" i="12"/>
  <c r="BJ8" i="12"/>
  <c r="BH8" i="12"/>
  <c r="AQ8" i="12"/>
  <c r="AQ9" i="12" s="1"/>
  <c r="AQ17" i="12" s="1"/>
  <c r="AO8" i="12"/>
  <c r="AM8" i="12"/>
  <c r="AK8" i="12"/>
  <c r="AI8" i="12"/>
  <c r="AH8" i="12"/>
  <c r="AG8" i="12"/>
  <c r="Q8" i="12"/>
  <c r="P8" i="12"/>
  <c r="O8" i="12"/>
  <c r="N8" i="12"/>
  <c r="M8" i="12"/>
  <c r="L8" i="12"/>
  <c r="K8" i="12"/>
  <c r="J8" i="12"/>
  <c r="I8" i="12"/>
  <c r="H8" i="12"/>
  <c r="G8" i="12"/>
  <c r="F8" i="12"/>
  <c r="B8" i="12"/>
  <c r="BY7" i="12"/>
  <c r="BY46" i="12" s="1"/>
  <c r="BX7" i="12"/>
  <c r="BW7" i="12"/>
  <c r="BW46" i="12" s="1"/>
  <c r="BV7" i="12"/>
  <c r="AX7" i="12"/>
  <c r="AX46" i="12" s="1"/>
  <c r="AW7" i="12"/>
  <c r="AV7" i="12"/>
  <c r="AI7" i="12"/>
  <c r="AH7" i="12"/>
  <c r="AG7" i="12"/>
  <c r="Q7" i="12"/>
  <c r="P7" i="12"/>
  <c r="O7" i="12"/>
  <c r="N7" i="12"/>
  <c r="M7" i="12"/>
  <c r="L7" i="12"/>
  <c r="K7" i="12"/>
  <c r="J7" i="12"/>
  <c r="I7" i="12"/>
  <c r="H7" i="12"/>
  <c r="G7" i="12"/>
  <c r="F7" i="12"/>
  <c r="B7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Q6" i="12"/>
  <c r="P6" i="12"/>
  <c r="O6" i="12"/>
  <c r="N6" i="12"/>
  <c r="M6" i="12"/>
  <c r="L6" i="12"/>
  <c r="K6" i="12"/>
  <c r="J6" i="12"/>
  <c r="I6" i="12"/>
  <c r="H6" i="12"/>
  <c r="G6" i="12"/>
  <c r="F6" i="12"/>
  <c r="B6" i="12"/>
  <c r="BY71" i="11"/>
  <c r="BX71" i="11"/>
  <c r="BW71" i="11"/>
  <c r="BV71" i="11"/>
  <c r="AR71" i="11"/>
  <c r="AQ71" i="11"/>
  <c r="AP71" i="11"/>
  <c r="AX71" i="11" s="1"/>
  <c r="AO71" i="11"/>
  <c r="AN71" i="11"/>
  <c r="AM71" i="11"/>
  <c r="AW71" i="11" s="1"/>
  <c r="AL71" i="11"/>
  <c r="AV71" i="11" s="1"/>
  <c r="AK71" i="11"/>
  <c r="AJ71" i="11"/>
  <c r="AI71" i="11"/>
  <c r="AH71" i="11"/>
  <c r="AG71" i="11"/>
  <c r="AU71" i="11" s="1"/>
  <c r="Y71" i="11"/>
  <c r="Q71" i="11"/>
  <c r="P71" i="11"/>
  <c r="AA71" i="11" s="1"/>
  <c r="O71" i="11"/>
  <c r="N71" i="11"/>
  <c r="M71" i="11"/>
  <c r="L71" i="11"/>
  <c r="Z71" i="11" s="1"/>
  <c r="K71" i="11"/>
  <c r="J71" i="11"/>
  <c r="I71" i="11"/>
  <c r="H71" i="11"/>
  <c r="G71" i="11"/>
  <c r="F71" i="11"/>
  <c r="BY70" i="11"/>
  <c r="BX70" i="11"/>
  <c r="BW70" i="11"/>
  <c r="AX70" i="11"/>
  <c r="BV70" i="11" s="1"/>
  <c r="AW70" i="11"/>
  <c r="AV70" i="11"/>
  <c r="AU70" i="11"/>
  <c r="BY69" i="11"/>
  <c r="BX69" i="11"/>
  <c r="BW69" i="11"/>
  <c r="AX69" i="11"/>
  <c r="BV69" i="11" s="1"/>
  <c r="AW69" i="11"/>
  <c r="AV69" i="11"/>
  <c r="AU69" i="11"/>
  <c r="AA69" i="11"/>
  <c r="Z69" i="11"/>
  <c r="Y69" i="11"/>
  <c r="X69" i="11"/>
  <c r="AB69" i="11" s="1"/>
  <c r="BS64" i="11"/>
  <c r="BP64" i="11"/>
  <c r="BP48" i="11" s="1"/>
  <c r="BK64" i="11"/>
  <c r="BY63" i="11"/>
  <c r="BS63" i="11"/>
  <c r="BS62" i="11" s="1"/>
  <c r="BR63" i="11"/>
  <c r="BQ63" i="11"/>
  <c r="BP63" i="11"/>
  <c r="BP62" i="11" s="1"/>
  <c r="BO63" i="11"/>
  <c r="BO62" i="11" s="1"/>
  <c r="BO64" i="11" s="1"/>
  <c r="BN63" i="11"/>
  <c r="BM63" i="11"/>
  <c r="BL63" i="11"/>
  <c r="BW63" i="11" s="1"/>
  <c r="BK63" i="11"/>
  <c r="BK62" i="11" s="1"/>
  <c r="BJ63" i="11"/>
  <c r="BI63" i="11"/>
  <c r="BH63" i="11"/>
  <c r="BH62" i="11" s="1"/>
  <c r="AR63" i="11"/>
  <c r="AQ63" i="11"/>
  <c r="AP63" i="11"/>
  <c r="AO63" i="11"/>
  <c r="AO62" i="11" s="1"/>
  <c r="AN63" i="11"/>
  <c r="AM63" i="11"/>
  <c r="AW63" i="11" s="1"/>
  <c r="AL63" i="11"/>
  <c r="AK63" i="11"/>
  <c r="AJ63" i="11"/>
  <c r="AI63" i="11"/>
  <c r="AH63" i="11"/>
  <c r="AG63" i="11"/>
  <c r="AG62" i="11" s="1"/>
  <c r="S63" i="11"/>
  <c r="R63" i="11"/>
  <c r="R62" i="11" s="1"/>
  <c r="R64" i="11" s="1"/>
  <c r="BX62" i="11"/>
  <c r="BR62" i="11"/>
  <c r="BR64" i="11" s="1"/>
  <c r="BQ62" i="11"/>
  <c r="BN62" i="11"/>
  <c r="BN64" i="11" s="1"/>
  <c r="BM62" i="11"/>
  <c r="BM64" i="11" s="1"/>
  <c r="BM48" i="11" s="1"/>
  <c r="BL62" i="11"/>
  <c r="BJ62" i="11"/>
  <c r="BJ64" i="11" s="1"/>
  <c r="BI62" i="11"/>
  <c r="BI64" i="11" s="1"/>
  <c r="BI48" i="11" s="1"/>
  <c r="AR62" i="11"/>
  <c r="AR64" i="11" s="1"/>
  <c r="AR48" i="11" s="1"/>
  <c r="AQ62" i="11"/>
  <c r="AQ64" i="11" s="1"/>
  <c r="AQ48" i="11" s="1"/>
  <c r="AN62" i="11"/>
  <c r="AN64" i="11" s="1"/>
  <c r="AN48" i="11" s="1"/>
  <c r="AL62" i="11"/>
  <c r="AL64" i="11" s="1"/>
  <c r="AL48" i="11" s="1"/>
  <c r="AJ62" i="11"/>
  <c r="AJ64" i="11" s="1"/>
  <c r="AI62" i="11"/>
  <c r="AI64" i="11" s="1"/>
  <c r="AI48" i="11" s="1"/>
  <c r="AH62" i="11"/>
  <c r="AH64" i="11" s="1"/>
  <c r="Q59" i="11"/>
  <c r="P59" i="11"/>
  <c r="O59" i="11"/>
  <c r="N59" i="11"/>
  <c r="M59" i="11"/>
  <c r="L59" i="11"/>
  <c r="K59" i="11"/>
  <c r="J59" i="11"/>
  <c r="I59" i="11"/>
  <c r="H59" i="11"/>
  <c r="G59" i="11"/>
  <c r="F59" i="11"/>
  <c r="B59" i="11"/>
  <c r="BX57" i="11"/>
  <c r="BS57" i="11"/>
  <c r="BR57" i="11"/>
  <c r="BY57" i="11" s="1"/>
  <c r="BQ57" i="11"/>
  <c r="BP57" i="11"/>
  <c r="BO57" i="11"/>
  <c r="BO52" i="11" s="1"/>
  <c r="BN57" i="11"/>
  <c r="BM57" i="11"/>
  <c r="BL57" i="11"/>
  <c r="BK57" i="11"/>
  <c r="BW57" i="11" s="1"/>
  <c r="BJ57" i="11"/>
  <c r="BI57" i="11"/>
  <c r="BH57" i="11"/>
  <c r="BV57" i="11" s="1"/>
  <c r="AV57" i="11"/>
  <c r="AR57" i="11"/>
  <c r="AQ57" i="11"/>
  <c r="AP57" i="11"/>
  <c r="AX57" i="11" s="1"/>
  <c r="AO57" i="11"/>
  <c r="AN57" i="11"/>
  <c r="AM57" i="11"/>
  <c r="AL57" i="11"/>
  <c r="AK57" i="11"/>
  <c r="AJ57" i="11"/>
  <c r="AI57" i="11"/>
  <c r="AI39" i="11" s="1"/>
  <c r="AH57" i="11"/>
  <c r="AG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B57" i="11"/>
  <c r="BS56" i="11"/>
  <c r="BR56" i="11"/>
  <c r="BQ56" i="11"/>
  <c r="BY56" i="11" s="1"/>
  <c r="BP56" i="11"/>
  <c r="BO56" i="11"/>
  <c r="BN56" i="11"/>
  <c r="BM56" i="11"/>
  <c r="BW56" i="11" s="1"/>
  <c r="BL56" i="11"/>
  <c r="BK56" i="11"/>
  <c r="BJ56" i="11"/>
  <c r="BI56" i="11"/>
  <c r="BI52" i="11" s="1"/>
  <c r="BH56" i="11"/>
  <c r="BV56" i="11" s="1"/>
  <c r="AX56" i="11"/>
  <c r="AV56" i="11"/>
  <c r="AR56" i="11"/>
  <c r="AQ56" i="11"/>
  <c r="AP56" i="11"/>
  <c r="AO56" i="11"/>
  <c r="AN56" i="11"/>
  <c r="AM56" i="11"/>
  <c r="AL56" i="11"/>
  <c r="AK56" i="11"/>
  <c r="AJ56" i="11"/>
  <c r="AJ52" i="11" s="1"/>
  <c r="AI56" i="11"/>
  <c r="AH56" i="11"/>
  <c r="AG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B56" i="11"/>
  <c r="BS52" i="11"/>
  <c r="BP52" i="11"/>
  <c r="BM52" i="11"/>
  <c r="BK52" i="11"/>
  <c r="AR52" i="11"/>
  <c r="AQ52" i="11"/>
  <c r="AN52" i="11"/>
  <c r="T51" i="11"/>
  <c r="V51" i="11" s="1"/>
  <c r="W50" i="11"/>
  <c r="CB49" i="11"/>
  <c r="BY49" i="11"/>
  <c r="BX49" i="11"/>
  <c r="BW49" i="11"/>
  <c r="BV49" i="11"/>
  <c r="AX49" i="11"/>
  <c r="AW49" i="11"/>
  <c r="AV49" i="11"/>
  <c r="AU49" i="11"/>
  <c r="AB49" i="11"/>
  <c r="AA49" i="11"/>
  <c r="Z49" i="11"/>
  <c r="Y49" i="11"/>
  <c r="X49" i="11"/>
  <c r="V49" i="11"/>
  <c r="T49" i="11"/>
  <c r="BS48" i="11"/>
  <c r="BR48" i="11"/>
  <c r="BO48" i="11"/>
  <c r="BN48" i="11"/>
  <c r="BX48" i="11" s="1"/>
  <c r="BJ48" i="11"/>
  <c r="AJ48" i="11"/>
  <c r="AH48" i="11"/>
  <c r="BS46" i="11"/>
  <c r="BR46" i="11"/>
  <c r="BQ46" i="11"/>
  <c r="BP46" i="11"/>
  <c r="BO46" i="11"/>
  <c r="BN46" i="11"/>
  <c r="BM46" i="11"/>
  <c r="BL46" i="11"/>
  <c r="BK46" i="11"/>
  <c r="BJ46" i="11"/>
  <c r="BI46" i="11"/>
  <c r="BH46" i="11"/>
  <c r="AR46" i="11"/>
  <c r="AQ46" i="11"/>
  <c r="AP46" i="11"/>
  <c r="AO46" i="11"/>
  <c r="AN46" i="11"/>
  <c r="AM46" i="11"/>
  <c r="AL46" i="11"/>
  <c r="AK46" i="11"/>
  <c r="AJ46" i="11"/>
  <c r="BY42" i="11"/>
  <c r="BX42" i="11"/>
  <c r="BW42" i="11"/>
  <c r="BV42" i="11"/>
  <c r="AX42" i="11"/>
  <c r="AW42" i="11"/>
  <c r="AV42" i="11"/>
  <c r="CB42" i="11" s="1"/>
  <c r="AU42" i="11"/>
  <c r="BA42" i="11" s="1"/>
  <c r="AA42" i="11"/>
  <c r="Z42" i="11"/>
  <c r="Y42" i="11"/>
  <c r="X42" i="11"/>
  <c r="V42" i="11"/>
  <c r="T42" i="11"/>
  <c r="CB41" i="11"/>
  <c r="BY41" i="11"/>
  <c r="BX41" i="11"/>
  <c r="BW41" i="11"/>
  <c r="BV41" i="11"/>
  <c r="AX41" i="11"/>
  <c r="AW41" i="11"/>
  <c r="AV41" i="11"/>
  <c r="CB40" i="11"/>
  <c r="BY40" i="11"/>
  <c r="BX40" i="11"/>
  <c r="BW40" i="11"/>
  <c r="BV40" i="11"/>
  <c r="AX40" i="11"/>
  <c r="AW40" i="11"/>
  <c r="AV40" i="11"/>
  <c r="AI40" i="11"/>
  <c r="AH40" i="11"/>
  <c r="AG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B40" i="11"/>
  <c r="BY39" i="11"/>
  <c r="BW39" i="11"/>
  <c r="BV39" i="11"/>
  <c r="AX39" i="11"/>
  <c r="AV39" i="11"/>
  <c r="BY37" i="11"/>
  <c r="BX37" i="11"/>
  <c r="BW37" i="11"/>
  <c r="BV37" i="11"/>
  <c r="AX37" i="11"/>
  <c r="AW37" i="11"/>
  <c r="AV37" i="11"/>
  <c r="CB37" i="11" s="1"/>
  <c r="AI37" i="11"/>
  <c r="AH37" i="11"/>
  <c r="AG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BY36" i="11"/>
  <c r="BX36" i="11"/>
  <c r="BW36" i="11"/>
  <c r="BV36" i="11"/>
  <c r="AX36" i="11"/>
  <c r="AW36" i="11"/>
  <c r="AV36" i="11"/>
  <c r="CB36" i="11" s="1"/>
  <c r="AI36" i="11"/>
  <c r="AH36" i="11"/>
  <c r="AG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CB35" i="11"/>
  <c r="BY35" i="11"/>
  <c r="BX35" i="11"/>
  <c r="BW35" i="11"/>
  <c r="BV35" i="11"/>
  <c r="AX35" i="11"/>
  <c r="AW35" i="11"/>
  <c r="AV35" i="11"/>
  <c r="AI35" i="11"/>
  <c r="AH35" i="11"/>
  <c r="AG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B35" i="11"/>
  <c r="BS34" i="11"/>
  <c r="BR34" i="11"/>
  <c r="BQ34" i="11"/>
  <c r="BP34" i="11"/>
  <c r="BO34" i="11"/>
  <c r="BN34" i="11"/>
  <c r="BM34" i="11"/>
  <c r="BL34" i="11"/>
  <c r="BK34" i="11"/>
  <c r="BJ34" i="11"/>
  <c r="BI34" i="11"/>
  <c r="BH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Q34" i="11"/>
  <c r="P34" i="11"/>
  <c r="O34" i="11"/>
  <c r="N34" i="11"/>
  <c r="M34" i="11"/>
  <c r="L34" i="11"/>
  <c r="J34" i="11"/>
  <c r="I34" i="11"/>
  <c r="H34" i="11"/>
  <c r="G34" i="11"/>
  <c r="F34" i="11"/>
  <c r="BY33" i="11"/>
  <c r="BX33" i="11"/>
  <c r="BW33" i="11"/>
  <c r="BV33" i="11"/>
  <c r="AX33" i="11"/>
  <c r="AW33" i="11"/>
  <c r="AV33" i="11"/>
  <c r="AU33" i="11"/>
  <c r="BA33" i="11" s="1"/>
  <c r="Q33" i="11"/>
  <c r="Q63" i="11" s="1"/>
  <c r="Q62" i="11" s="1"/>
  <c r="Q64" i="11" s="1"/>
  <c r="P33" i="11"/>
  <c r="O33" i="11"/>
  <c r="O63" i="11" s="1"/>
  <c r="N33" i="11"/>
  <c r="N63" i="11" s="1"/>
  <c r="N62" i="11" s="1"/>
  <c r="M33" i="11"/>
  <c r="M63" i="11" s="1"/>
  <c r="M62" i="11" s="1"/>
  <c r="M64" i="11" s="1"/>
  <c r="L33" i="11"/>
  <c r="J33" i="11"/>
  <c r="J63" i="11" s="1"/>
  <c r="J62" i="11" s="1"/>
  <c r="I33" i="11"/>
  <c r="I63" i="11" s="1"/>
  <c r="H33" i="11"/>
  <c r="H63" i="11" s="1"/>
  <c r="H62" i="11" s="1"/>
  <c r="G33" i="11"/>
  <c r="F33" i="11"/>
  <c r="F63" i="11" s="1"/>
  <c r="BX27" i="11"/>
  <c r="BS27" i="11"/>
  <c r="BR27" i="11"/>
  <c r="BQ27" i="11"/>
  <c r="BP27" i="11"/>
  <c r="BO27" i="11"/>
  <c r="BN27" i="11"/>
  <c r="BM27" i="11"/>
  <c r="BL27" i="11"/>
  <c r="BK27" i="11"/>
  <c r="BJ27" i="11"/>
  <c r="BI27" i="11"/>
  <c r="BH27" i="11"/>
  <c r="AR27" i="11"/>
  <c r="AQ27" i="11"/>
  <c r="AP27" i="11"/>
  <c r="AO27" i="11"/>
  <c r="AN27" i="11"/>
  <c r="AN28" i="11" s="1"/>
  <c r="AM27" i="11"/>
  <c r="AL27" i="11"/>
  <c r="AK27" i="11"/>
  <c r="AJ27" i="11"/>
  <c r="B27" i="11"/>
  <c r="BY26" i="11"/>
  <c r="BX26" i="11"/>
  <c r="BW26" i="11"/>
  <c r="BV26" i="11"/>
  <c r="AX26" i="11"/>
  <c r="AW26" i="11"/>
  <c r="CB26" i="11" s="1"/>
  <c r="AV26" i="11"/>
  <c r="AI26" i="11"/>
  <c r="AH26" i="11"/>
  <c r="AG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B26" i="11"/>
  <c r="BY25" i="11"/>
  <c r="BX25" i="11"/>
  <c r="BW25" i="11"/>
  <c r="BV25" i="11"/>
  <c r="AX25" i="11"/>
  <c r="AW25" i="11"/>
  <c r="AV25" i="11"/>
  <c r="AI25" i="11"/>
  <c r="AH25" i="11"/>
  <c r="AG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B25" i="11"/>
  <c r="BY24" i="11"/>
  <c r="BX24" i="11"/>
  <c r="BW24" i="11"/>
  <c r="BV24" i="11"/>
  <c r="AX24" i="11"/>
  <c r="AW24" i="11"/>
  <c r="AV24" i="11"/>
  <c r="CB24" i="11" s="1"/>
  <c r="AI24" i="11"/>
  <c r="AH24" i="11"/>
  <c r="AG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B24" i="11"/>
  <c r="BY23" i="11"/>
  <c r="BX23" i="11"/>
  <c r="BW23" i="11"/>
  <c r="BV23" i="11"/>
  <c r="AX23" i="11"/>
  <c r="CB23" i="11" s="1"/>
  <c r="AW23" i="11"/>
  <c r="AV23" i="11"/>
  <c r="AI23" i="11"/>
  <c r="AH23" i="11"/>
  <c r="AG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B23" i="11"/>
  <c r="CB22" i="11"/>
  <c r="BY22" i="11"/>
  <c r="BX22" i="11"/>
  <c r="BW22" i="11"/>
  <c r="BV22" i="11"/>
  <c r="AX22" i="11"/>
  <c r="AW22" i="11"/>
  <c r="AV22" i="11"/>
  <c r="AI22" i="11"/>
  <c r="AH22" i="11"/>
  <c r="AG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B22" i="11"/>
  <c r="BY21" i="11"/>
  <c r="BX21" i="11"/>
  <c r="BW21" i="11"/>
  <c r="BV21" i="11"/>
  <c r="AX21" i="11"/>
  <c r="AW21" i="11"/>
  <c r="AV21" i="11"/>
  <c r="AI21" i="11"/>
  <c r="AH21" i="11"/>
  <c r="AG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B21" i="11"/>
  <c r="BY20" i="11"/>
  <c r="BX20" i="11"/>
  <c r="BW20" i="11"/>
  <c r="BV20" i="11"/>
  <c r="AX20" i="11"/>
  <c r="AW20" i="11"/>
  <c r="AV20" i="11"/>
  <c r="CB20" i="11" s="1"/>
  <c r="AI20" i="11"/>
  <c r="AH20" i="11"/>
  <c r="AG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B20" i="11"/>
  <c r="BO17" i="11"/>
  <c r="BO30" i="11" s="1"/>
  <c r="BO31" i="11" s="1"/>
  <c r="AR17" i="11"/>
  <c r="AJ17" i="11"/>
  <c r="AI15" i="11"/>
  <c r="AH15" i="11"/>
  <c r="AG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B15" i="11"/>
  <c r="BY13" i="11"/>
  <c r="BS13" i="11"/>
  <c r="BR13" i="11"/>
  <c r="BQ13" i="11"/>
  <c r="BP13" i="11"/>
  <c r="BO13" i="11"/>
  <c r="BN13" i="11"/>
  <c r="BX13" i="11" s="1"/>
  <c r="BM13" i="11"/>
  <c r="BL13" i="11"/>
  <c r="BK13" i="11"/>
  <c r="BJ13" i="11"/>
  <c r="BI13" i="11"/>
  <c r="BH13" i="11"/>
  <c r="BV13" i="11" s="1"/>
  <c r="AX13" i="11"/>
  <c r="AR13" i="11"/>
  <c r="AQ13" i="11"/>
  <c r="AP13" i="11"/>
  <c r="AO13" i="11"/>
  <c r="AN13" i="11"/>
  <c r="AM13" i="11"/>
  <c r="AW13" i="11" s="1"/>
  <c r="AL13" i="11"/>
  <c r="AK13" i="11"/>
  <c r="AJ13" i="11"/>
  <c r="AI13" i="11"/>
  <c r="AH13" i="11"/>
  <c r="AG13" i="11"/>
  <c r="K188" i="2" s="1"/>
  <c r="Q13" i="11"/>
  <c r="P13" i="11"/>
  <c r="O13" i="11"/>
  <c r="N13" i="11"/>
  <c r="M13" i="11"/>
  <c r="L13" i="11"/>
  <c r="K13" i="11"/>
  <c r="J13" i="11"/>
  <c r="I13" i="11"/>
  <c r="H13" i="11"/>
  <c r="G13" i="11"/>
  <c r="F13" i="11"/>
  <c r="B13" i="11"/>
  <c r="CB12" i="11"/>
  <c r="BY12" i="11"/>
  <c r="BX12" i="11"/>
  <c r="BW12" i="11"/>
  <c r="BV12" i="11"/>
  <c r="AX12" i="11"/>
  <c r="AW12" i="11"/>
  <c r="AV12" i="11"/>
  <c r="BY11" i="11"/>
  <c r="BX11" i="11"/>
  <c r="BW11" i="11"/>
  <c r="BV11" i="11"/>
  <c r="AX11" i="11"/>
  <c r="AW11" i="11"/>
  <c r="CB11" i="11" s="1"/>
  <c r="AV11" i="11"/>
  <c r="AI11" i="11"/>
  <c r="AH11" i="11"/>
  <c r="AG11" i="11"/>
  <c r="Q11" i="11"/>
  <c r="P11" i="11"/>
  <c r="P2" i="11" s="1"/>
  <c r="O11" i="11"/>
  <c r="N11" i="11"/>
  <c r="M11" i="11"/>
  <c r="L11" i="11"/>
  <c r="K11" i="11"/>
  <c r="J11" i="11"/>
  <c r="I11" i="11"/>
  <c r="H11" i="11"/>
  <c r="G11" i="11"/>
  <c r="F11" i="11"/>
  <c r="B11" i="11"/>
  <c r="BR9" i="11"/>
  <c r="BR17" i="11" s="1"/>
  <c r="BJ9" i="11"/>
  <c r="BJ17" i="11" s="1"/>
  <c r="AM9" i="11"/>
  <c r="AM17" i="11" s="1"/>
  <c r="B9" i="11"/>
  <c r="BS8" i="11"/>
  <c r="BS9" i="11" s="1"/>
  <c r="BS17" i="11" s="1"/>
  <c r="BR8" i="11"/>
  <c r="BQ8" i="11"/>
  <c r="BY8" i="11" s="1"/>
  <c r="BO8" i="11"/>
  <c r="BO9" i="11" s="1"/>
  <c r="BN8" i="11"/>
  <c r="BN9" i="11" s="1"/>
  <c r="BM8" i="11"/>
  <c r="BM9" i="11" s="1"/>
  <c r="BK8" i="11"/>
  <c r="BK9" i="11" s="1"/>
  <c r="BK17" i="11" s="1"/>
  <c r="BJ8" i="11"/>
  <c r="AR8" i="11"/>
  <c r="AR9" i="11" s="1"/>
  <c r="AQ8" i="11"/>
  <c r="AQ9" i="11" s="1"/>
  <c r="AQ17" i="11" s="1"/>
  <c r="AN8" i="11"/>
  <c r="AN9" i="11" s="1"/>
  <c r="AN17" i="11" s="1"/>
  <c r="AM8" i="11"/>
  <c r="AL8" i="11"/>
  <c r="AJ8" i="11"/>
  <c r="AJ9" i="11" s="1"/>
  <c r="AI8" i="11"/>
  <c r="AH8" i="11"/>
  <c r="AG8" i="11"/>
  <c r="Q8" i="11"/>
  <c r="P8" i="11"/>
  <c r="O8" i="11"/>
  <c r="N8" i="11"/>
  <c r="M8" i="11"/>
  <c r="L8" i="11"/>
  <c r="K8" i="11"/>
  <c r="J8" i="11"/>
  <c r="I8" i="11"/>
  <c r="H8" i="11"/>
  <c r="G8" i="11"/>
  <c r="F8" i="11"/>
  <c r="B8" i="11"/>
  <c r="BY7" i="11"/>
  <c r="BX7" i="11"/>
  <c r="BX46" i="11" s="1"/>
  <c r="BW7" i="11"/>
  <c r="BW46" i="11" s="1"/>
  <c r="BV7" i="11"/>
  <c r="AX7" i="11"/>
  <c r="AW7" i="11"/>
  <c r="AW46" i="11" s="1"/>
  <c r="AV7" i="11"/>
  <c r="AI7" i="11"/>
  <c r="AH7" i="11"/>
  <c r="AG7" i="11"/>
  <c r="Q7" i="11"/>
  <c r="P7" i="11"/>
  <c r="O7" i="11"/>
  <c r="N7" i="11"/>
  <c r="M7" i="11"/>
  <c r="L7" i="11"/>
  <c r="K7" i="11"/>
  <c r="J7" i="11"/>
  <c r="I7" i="11"/>
  <c r="H7" i="11"/>
  <c r="G7" i="11"/>
  <c r="F7" i="11"/>
  <c r="B7" i="11"/>
  <c r="BS6" i="11"/>
  <c r="BR6" i="11"/>
  <c r="BQ6" i="11"/>
  <c r="BP6" i="11"/>
  <c r="BO6" i="11"/>
  <c r="BN6" i="11"/>
  <c r="BM6" i="11"/>
  <c r="BL6" i="11"/>
  <c r="BK6" i="11"/>
  <c r="BJ6" i="11"/>
  <c r="BI6" i="11"/>
  <c r="BI8" i="11" s="1"/>
  <c r="BH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Q6" i="11"/>
  <c r="P6" i="11"/>
  <c r="O6" i="11"/>
  <c r="N6" i="11"/>
  <c r="M6" i="11"/>
  <c r="L6" i="11"/>
  <c r="K6" i="11"/>
  <c r="J6" i="11"/>
  <c r="I6" i="11"/>
  <c r="H6" i="11"/>
  <c r="G6" i="11"/>
  <c r="F6" i="11"/>
  <c r="B6" i="11"/>
  <c r="I12" i="11" l="1"/>
  <c r="M12" i="11"/>
  <c r="Q12" i="11"/>
  <c r="L188" i="2"/>
  <c r="AI52" i="11"/>
  <c r="I39" i="11"/>
  <c r="M39" i="11"/>
  <c r="R192" i="2"/>
  <c r="E192" i="2"/>
  <c r="F192" i="2" s="1"/>
  <c r="B17" i="11"/>
  <c r="I39" i="12"/>
  <c r="Q39" i="12"/>
  <c r="P39" i="12"/>
  <c r="AU23" i="11"/>
  <c r="BA23" i="11" s="1"/>
  <c r="P32" i="11"/>
  <c r="F12" i="12"/>
  <c r="N12" i="12"/>
  <c r="Q188" i="2"/>
  <c r="R188" i="2" s="1"/>
  <c r="AU24" i="12"/>
  <c r="BA24" i="12" s="1"/>
  <c r="BE24" i="12" s="1"/>
  <c r="AI12" i="11"/>
  <c r="X24" i="11"/>
  <c r="B39" i="11"/>
  <c r="Q39" i="11"/>
  <c r="Y23" i="12"/>
  <c r="N2" i="12"/>
  <c r="AG39" i="12"/>
  <c r="Q194" i="2" s="1"/>
  <c r="R194" i="2" s="1"/>
  <c r="Z59" i="12"/>
  <c r="Z20" i="11"/>
  <c r="AU22" i="11"/>
  <c r="BA22" i="11" s="1"/>
  <c r="F39" i="11"/>
  <c r="J39" i="11"/>
  <c r="N39" i="11"/>
  <c r="AG39" i="11"/>
  <c r="X57" i="11"/>
  <c r="Y57" i="11"/>
  <c r="AA57" i="11"/>
  <c r="AH52" i="11"/>
  <c r="AU7" i="12"/>
  <c r="X20" i="12"/>
  <c r="AU22" i="12"/>
  <c r="BA22" i="12" s="1"/>
  <c r="Z23" i="12"/>
  <c r="BX34" i="12"/>
  <c r="E23" i="2"/>
  <c r="E20" i="2"/>
  <c r="E21" i="2"/>
  <c r="F12" i="11"/>
  <c r="O2" i="11"/>
  <c r="AU21" i="11"/>
  <c r="BA21" i="11" s="1"/>
  <c r="BE21" i="11" s="1"/>
  <c r="BW34" i="11"/>
  <c r="AU37" i="11"/>
  <c r="BA37" i="11" s="1"/>
  <c r="AU40" i="11"/>
  <c r="BA40" i="11" s="1"/>
  <c r="K39" i="11"/>
  <c r="AA56" i="11"/>
  <c r="H39" i="11"/>
  <c r="L39" i="11"/>
  <c r="P39" i="11"/>
  <c r="AA40" i="12"/>
  <c r="AU40" i="12"/>
  <c r="BA40" i="12" s="1"/>
  <c r="AA57" i="12"/>
  <c r="Y59" i="12"/>
  <c r="N12" i="11"/>
  <c r="F38" i="11"/>
  <c r="N38" i="11"/>
  <c r="AU20" i="11"/>
  <c r="AU34" i="11"/>
  <c r="Y41" i="11"/>
  <c r="AG9" i="12"/>
  <c r="Q187" i="2" s="1"/>
  <c r="O2" i="12"/>
  <c r="AH41" i="12"/>
  <c r="AH12" i="12"/>
  <c r="AH46" i="12" s="1"/>
  <c r="AU25" i="12"/>
  <c r="BA25" i="12" s="1"/>
  <c r="BE25" i="12" s="1"/>
  <c r="AH9" i="11"/>
  <c r="AH17" i="11" s="1"/>
  <c r="Y24" i="11"/>
  <c r="Z24" i="11"/>
  <c r="X34" i="11"/>
  <c r="AA34" i="11"/>
  <c r="N2" i="11"/>
  <c r="G9" i="12"/>
  <c r="G17" i="12" s="1"/>
  <c r="K9" i="12"/>
  <c r="K17" i="12" s="1"/>
  <c r="K30" i="12" s="1"/>
  <c r="K31" i="12" s="1"/>
  <c r="AA8" i="12"/>
  <c r="B17" i="12"/>
  <c r="B18" i="12" s="1"/>
  <c r="M27" i="12"/>
  <c r="Q27" i="12"/>
  <c r="AA25" i="12"/>
  <c r="AA26" i="12"/>
  <c r="BY34" i="12"/>
  <c r="AU35" i="12"/>
  <c r="BA35" i="12" s="1"/>
  <c r="X36" i="12"/>
  <c r="AA36" i="12"/>
  <c r="AU36" i="12"/>
  <c r="BA36" i="12" s="1"/>
  <c r="BE36" i="12" s="1"/>
  <c r="Y37" i="12"/>
  <c r="Z40" i="12"/>
  <c r="AG52" i="12"/>
  <c r="P12" i="12"/>
  <c r="AA39" i="11"/>
  <c r="O9" i="12"/>
  <c r="O17" i="12" s="1"/>
  <c r="Z11" i="12"/>
  <c r="I9" i="11"/>
  <c r="I17" i="11" s="1"/>
  <c r="Q9" i="11"/>
  <c r="Q17" i="11" s="1"/>
  <c r="Q30" i="11" s="1"/>
  <c r="Q31" i="11" s="1"/>
  <c r="Y8" i="11"/>
  <c r="Z22" i="11"/>
  <c r="Y34" i="11"/>
  <c r="Z35" i="11"/>
  <c r="Z36" i="11"/>
  <c r="AA37" i="11"/>
  <c r="Z40" i="11"/>
  <c r="AA59" i="11"/>
  <c r="Z20" i="12"/>
  <c r="H12" i="12"/>
  <c r="Z37" i="12"/>
  <c r="Y40" i="12"/>
  <c r="L12" i="12"/>
  <c r="L46" i="12" s="1"/>
  <c r="X56" i="11"/>
  <c r="Z21" i="12"/>
  <c r="X23" i="12"/>
  <c r="X11" i="11"/>
  <c r="J12" i="11"/>
  <c r="F27" i="11"/>
  <c r="N27" i="11"/>
  <c r="Y22" i="11"/>
  <c r="AA22" i="11"/>
  <c r="Z25" i="11"/>
  <c r="Y26" i="11"/>
  <c r="G39" i="11"/>
  <c r="O39" i="11"/>
  <c r="AA40" i="11"/>
  <c r="I45" i="12"/>
  <c r="G27" i="12"/>
  <c r="K27" i="12"/>
  <c r="AW34" i="12"/>
  <c r="G39" i="12"/>
  <c r="K39" i="12"/>
  <c r="O39" i="12"/>
  <c r="X57" i="12"/>
  <c r="Y57" i="12"/>
  <c r="N39" i="12"/>
  <c r="R23" i="2"/>
  <c r="K12" i="11"/>
  <c r="K46" i="11" s="1"/>
  <c r="N9" i="11"/>
  <c r="N17" i="11" s="1"/>
  <c r="N30" i="11" s="1"/>
  <c r="N31" i="11" s="1"/>
  <c r="AG12" i="11"/>
  <c r="AV34" i="11"/>
  <c r="T36" i="11"/>
  <c r="C36" i="11" s="1"/>
  <c r="Z12" i="12"/>
  <c r="O12" i="11"/>
  <c r="F9" i="11"/>
  <c r="AI9" i="11"/>
  <c r="AI17" i="11" s="1"/>
  <c r="AI18" i="11" s="1"/>
  <c r="P12" i="11"/>
  <c r="P46" i="11" s="1"/>
  <c r="T24" i="11"/>
  <c r="V24" i="11" s="1"/>
  <c r="AA8" i="11"/>
  <c r="B12" i="11"/>
  <c r="Y13" i="11"/>
  <c r="AH12" i="11"/>
  <c r="Y20" i="11"/>
  <c r="Z21" i="11"/>
  <c r="AA21" i="11"/>
  <c r="T25" i="11"/>
  <c r="C25" i="11" s="1"/>
  <c r="Z34" i="11"/>
  <c r="AX34" i="11"/>
  <c r="Y40" i="11"/>
  <c r="Z57" i="11"/>
  <c r="Y59" i="11"/>
  <c r="Z59" i="11"/>
  <c r="B46" i="12"/>
  <c r="Y8" i="12"/>
  <c r="Z8" i="12"/>
  <c r="Q9" i="12"/>
  <c r="Q17" i="12" s="1"/>
  <c r="Q18" i="12" s="1"/>
  <c r="AI9" i="12"/>
  <c r="AI17" i="12" s="1"/>
  <c r="I12" i="12"/>
  <c r="M12" i="12"/>
  <c r="Q12" i="12"/>
  <c r="Q46" i="12" s="1"/>
  <c r="AI27" i="12"/>
  <c r="P27" i="12"/>
  <c r="X24" i="12"/>
  <c r="Z24" i="12"/>
  <c r="X26" i="12"/>
  <c r="AU26" i="12"/>
  <c r="BA26" i="12" s="1"/>
  <c r="BE26" i="12" s="1"/>
  <c r="AU34" i="12"/>
  <c r="F39" i="12"/>
  <c r="J39" i="12"/>
  <c r="AA59" i="12"/>
  <c r="AA13" i="11"/>
  <c r="B46" i="11"/>
  <c r="J9" i="11"/>
  <c r="J17" i="11" s="1"/>
  <c r="X8" i="11"/>
  <c r="H12" i="11"/>
  <c r="L12" i="11"/>
  <c r="Z12" i="11" s="1"/>
  <c r="Z23" i="11"/>
  <c r="BA41" i="11"/>
  <c r="BE41" i="11" s="1"/>
  <c r="AA36" i="11"/>
  <c r="AU36" i="11"/>
  <c r="Y37" i="11"/>
  <c r="Z37" i="11"/>
  <c r="AA6" i="11"/>
  <c r="AU8" i="11"/>
  <c r="Z13" i="11"/>
  <c r="T20" i="11"/>
  <c r="C20" i="11" s="1"/>
  <c r="J27" i="11"/>
  <c r="X20" i="11"/>
  <c r="I27" i="11"/>
  <c r="M27" i="11"/>
  <c r="Q27" i="11"/>
  <c r="T22" i="11"/>
  <c r="V22" i="11" s="1"/>
  <c r="X22" i="11"/>
  <c r="AB22" i="11" s="1"/>
  <c r="AD22" i="11" s="1"/>
  <c r="Y23" i="11"/>
  <c r="AA23" i="11"/>
  <c r="AA24" i="11"/>
  <c r="AU24" i="11"/>
  <c r="BA24" i="11" s="1"/>
  <c r="X25" i="11"/>
  <c r="AA25" i="11"/>
  <c r="X26" i="11"/>
  <c r="Z26" i="11"/>
  <c r="AW34" i="11"/>
  <c r="BX34" i="11"/>
  <c r="BY34" i="11"/>
  <c r="X41" i="11"/>
  <c r="T37" i="11"/>
  <c r="C37" i="11" s="1"/>
  <c r="AH39" i="11"/>
  <c r="T59" i="11"/>
  <c r="C59" i="11" s="1"/>
  <c r="J46" i="12"/>
  <c r="X8" i="12"/>
  <c r="Y11" i="12"/>
  <c r="AU13" i="12"/>
  <c r="AA20" i="12"/>
  <c r="AU23" i="12"/>
  <c r="BA23" i="12" s="1"/>
  <c r="BE23" i="12" s="1"/>
  <c r="X25" i="12"/>
  <c r="Z25" i="12"/>
  <c r="Z26" i="12"/>
  <c r="T34" i="12"/>
  <c r="C34" i="12" s="1"/>
  <c r="AA34" i="12"/>
  <c r="AV34" i="12"/>
  <c r="T37" i="12"/>
  <c r="C37" i="12" s="1"/>
  <c r="AU37" i="12"/>
  <c r="BA37" i="12" s="1"/>
  <c r="BE37" i="12" s="1"/>
  <c r="AH52" i="12"/>
  <c r="AA56" i="12"/>
  <c r="AA39" i="12" s="1"/>
  <c r="M9" i="11"/>
  <c r="M17" i="11" s="1"/>
  <c r="G12" i="11"/>
  <c r="G46" i="11" s="1"/>
  <c r="Y33" i="11"/>
  <c r="AU57" i="11"/>
  <c r="X59" i="11"/>
  <c r="AI12" i="12"/>
  <c r="AI46" i="12" s="1"/>
  <c r="X22" i="12"/>
  <c r="Y26" i="12"/>
  <c r="Y35" i="12"/>
  <c r="Z35" i="12"/>
  <c r="X37" i="12"/>
  <c r="B39" i="12"/>
  <c r="M64" i="12"/>
  <c r="AQ30" i="12"/>
  <c r="AQ31" i="12" s="1"/>
  <c r="AQ18" i="12"/>
  <c r="BN17" i="12"/>
  <c r="BV8" i="12"/>
  <c r="K18" i="12"/>
  <c r="BE22" i="12"/>
  <c r="AI30" i="12"/>
  <c r="AI31" i="12" s="1"/>
  <c r="AI18" i="12"/>
  <c r="B45" i="12"/>
  <c r="B38" i="12"/>
  <c r="BX8" i="12"/>
  <c r="BH28" i="12"/>
  <c r="BH17" i="12"/>
  <c r="G18" i="12"/>
  <c r="AI28" i="12"/>
  <c r="T22" i="12"/>
  <c r="F38" i="12"/>
  <c r="F45" i="12"/>
  <c r="F9" i="12"/>
  <c r="T6" i="12"/>
  <c r="AR53" i="12"/>
  <c r="AR45" i="12"/>
  <c r="AR8" i="12"/>
  <c r="AR9" i="12" s="1"/>
  <c r="BO45" i="12"/>
  <c r="BO8" i="12"/>
  <c r="BO59" i="12" s="1"/>
  <c r="F46" i="12"/>
  <c r="T7" i="12"/>
  <c r="AA11" i="12"/>
  <c r="AX27" i="12"/>
  <c r="AK18" i="12"/>
  <c r="AK30" i="12"/>
  <c r="AK31" i="12" s="1"/>
  <c r="BP28" i="12"/>
  <c r="BP17" i="12"/>
  <c r="T24" i="12"/>
  <c r="B28" i="12"/>
  <c r="BW64" i="12"/>
  <c r="BW51" i="12" s="1"/>
  <c r="BK48" i="12"/>
  <c r="BW48" i="12" s="1"/>
  <c r="J53" i="12"/>
  <c r="J45" i="12"/>
  <c r="J9" i="12"/>
  <c r="J17" i="12" s="1"/>
  <c r="N53" i="12"/>
  <c r="N45" i="12"/>
  <c r="N38" i="12"/>
  <c r="N9" i="12"/>
  <c r="N17" i="12" s="1"/>
  <c r="AJ59" i="12"/>
  <c r="AJ8" i="12"/>
  <c r="AN45" i="12"/>
  <c r="AN8" i="12"/>
  <c r="AN9" i="12" s="1"/>
  <c r="BK53" i="12"/>
  <c r="BK45" i="12"/>
  <c r="BK9" i="12"/>
  <c r="BK8" i="12"/>
  <c r="BS53" i="12"/>
  <c r="BS45" i="12"/>
  <c r="BS59" i="12"/>
  <c r="BS8" i="12"/>
  <c r="BS9" i="12" s="1"/>
  <c r="N46" i="12"/>
  <c r="BA7" i="12"/>
  <c r="BX46" i="12"/>
  <c r="AU8" i="12"/>
  <c r="I9" i="12"/>
  <c r="AM17" i="12"/>
  <c r="AM28" i="12"/>
  <c r="T13" i="12"/>
  <c r="G28" i="12"/>
  <c r="O27" i="12"/>
  <c r="O28" i="12" s="1"/>
  <c r="AA21" i="12"/>
  <c r="T25" i="12"/>
  <c r="H27" i="12"/>
  <c r="AV27" i="12"/>
  <c r="B30" i="12"/>
  <c r="B31" i="12" s="1"/>
  <c r="AA41" i="12"/>
  <c r="AA35" i="12"/>
  <c r="J38" i="12"/>
  <c r="BE40" i="12"/>
  <c r="X6" i="12"/>
  <c r="AV6" i="12"/>
  <c r="BW6" i="12"/>
  <c r="X7" i="12"/>
  <c r="AB8" i="12"/>
  <c r="CB11" i="12"/>
  <c r="X13" i="12"/>
  <c r="G12" i="12"/>
  <c r="X12" i="12" s="1"/>
  <c r="K12" i="12"/>
  <c r="K46" i="12" s="1"/>
  <c r="O12" i="12"/>
  <c r="Y13" i="12"/>
  <c r="AX13" i="12"/>
  <c r="BL17" i="12"/>
  <c r="AO18" i="12"/>
  <c r="BR18" i="12"/>
  <c r="Y20" i="12"/>
  <c r="I27" i="12"/>
  <c r="Z22" i="12"/>
  <c r="AA22" i="12"/>
  <c r="T23" i="12"/>
  <c r="L27" i="12"/>
  <c r="AH27" i="12"/>
  <c r="AQ28" i="12"/>
  <c r="I63" i="12"/>
  <c r="Y33" i="12"/>
  <c r="T33" i="12"/>
  <c r="C33" i="12" s="1"/>
  <c r="Y36" i="12"/>
  <c r="Y41" i="12"/>
  <c r="AW57" i="12"/>
  <c r="AM52" i="12"/>
  <c r="AQ52" i="12"/>
  <c r="AX57" i="12"/>
  <c r="H45" i="12"/>
  <c r="H38" i="12"/>
  <c r="H9" i="12"/>
  <c r="H17" i="12" s="1"/>
  <c r="L45" i="12"/>
  <c r="L38" i="12"/>
  <c r="L9" i="12"/>
  <c r="P45" i="12"/>
  <c r="P38" i="12"/>
  <c r="P9" i="12"/>
  <c r="P17" i="12" s="1"/>
  <c r="P53" i="12"/>
  <c r="Z6" i="12"/>
  <c r="AH45" i="12"/>
  <c r="AH38" i="12"/>
  <c r="AH59" i="12"/>
  <c r="AH53" i="12"/>
  <c r="AH9" i="12"/>
  <c r="AH17" i="12" s="1"/>
  <c r="AL45" i="12"/>
  <c r="AL53" i="12"/>
  <c r="AL8" i="12"/>
  <c r="AL9" i="12" s="1"/>
  <c r="AP59" i="12"/>
  <c r="AP45" i="12"/>
  <c r="AP9" i="12"/>
  <c r="AP8" i="12"/>
  <c r="AX6" i="12"/>
  <c r="BI53" i="12"/>
  <c r="BI45" i="12"/>
  <c r="BI8" i="12"/>
  <c r="BI59" i="12" s="1"/>
  <c r="BM45" i="12"/>
  <c r="BM53" i="12"/>
  <c r="BM8" i="12"/>
  <c r="BM59" i="12" s="1"/>
  <c r="BQ45" i="12"/>
  <c r="BQ9" i="12"/>
  <c r="BQ8" i="12"/>
  <c r="BY6" i="12"/>
  <c r="H46" i="12"/>
  <c r="P46" i="12"/>
  <c r="Z7" i="12"/>
  <c r="AW46" i="12"/>
  <c r="BV46" i="12"/>
  <c r="CB7" i="12"/>
  <c r="CB46" i="12" s="1"/>
  <c r="M9" i="12"/>
  <c r="X11" i="12"/>
  <c r="AB11" i="12" s="1"/>
  <c r="AG41" i="12"/>
  <c r="AG12" i="12"/>
  <c r="AU12" i="12" s="1"/>
  <c r="BA12" i="12" s="1"/>
  <c r="AU11" i="12"/>
  <c r="BA11" i="12" s="1"/>
  <c r="Z13" i="12"/>
  <c r="AA13" i="12"/>
  <c r="O18" i="12"/>
  <c r="BJ18" i="12"/>
  <c r="AB20" i="12"/>
  <c r="AU20" i="12"/>
  <c r="Y21" i="12"/>
  <c r="AG27" i="12"/>
  <c r="AU21" i="12"/>
  <c r="BA21" i="12" s="1"/>
  <c r="Y24" i="12"/>
  <c r="T26" i="12"/>
  <c r="X34" i="12"/>
  <c r="BE35" i="12"/>
  <c r="I38" i="12"/>
  <c r="M53" i="12"/>
  <c r="M45" i="12"/>
  <c r="Q53" i="12"/>
  <c r="Q38" i="12"/>
  <c r="Y6" i="12"/>
  <c r="AI45" i="12"/>
  <c r="AI59" i="12"/>
  <c r="AI38" i="12"/>
  <c r="AM53" i="12"/>
  <c r="AM45" i="12"/>
  <c r="AQ53" i="12"/>
  <c r="AQ59" i="12"/>
  <c r="AQ45" i="12"/>
  <c r="AW6" i="12"/>
  <c r="BJ59" i="12"/>
  <c r="BJ45" i="12"/>
  <c r="BN59" i="12"/>
  <c r="BN45" i="12"/>
  <c r="BR59" i="12"/>
  <c r="BR45" i="12"/>
  <c r="BR53" i="12"/>
  <c r="BX6" i="12"/>
  <c r="I46" i="12"/>
  <c r="M46" i="12"/>
  <c r="Y7" i="12"/>
  <c r="T8" i="12"/>
  <c r="T11" i="12"/>
  <c r="AW13" i="12"/>
  <c r="CB13" i="12" s="1"/>
  <c r="F27" i="12"/>
  <c r="J27" i="12"/>
  <c r="N27" i="12"/>
  <c r="N28" i="12" s="1"/>
  <c r="T20" i="12"/>
  <c r="X21" i="12"/>
  <c r="T21" i="12"/>
  <c r="AA23" i="12"/>
  <c r="AB23" i="12" s="1"/>
  <c r="Y25" i="12"/>
  <c r="CB26" i="12"/>
  <c r="AK28" i="12"/>
  <c r="AO28" i="12"/>
  <c r="BV27" i="12"/>
  <c r="H64" i="12"/>
  <c r="H53" i="12" s="1"/>
  <c r="H52" i="12"/>
  <c r="BA33" i="12"/>
  <c r="BB33" i="12" s="1"/>
  <c r="Y34" i="12"/>
  <c r="Q45" i="12"/>
  <c r="AW39" i="12"/>
  <c r="AM59" i="12"/>
  <c r="BW62" i="12"/>
  <c r="BW50" i="12" s="1"/>
  <c r="BK52" i="12"/>
  <c r="AI64" i="12"/>
  <c r="AI48" i="12" s="1"/>
  <c r="AI52" i="12"/>
  <c r="G45" i="12"/>
  <c r="G38" i="12"/>
  <c r="K38" i="12"/>
  <c r="K45" i="12"/>
  <c r="O45" i="12"/>
  <c r="O38" i="12"/>
  <c r="AA6" i="12"/>
  <c r="AG59" i="12"/>
  <c r="AG53" i="12"/>
  <c r="AG38" i="12"/>
  <c r="Q193" i="2" s="1"/>
  <c r="R193" i="2" s="1"/>
  <c r="AK59" i="12"/>
  <c r="AK45" i="12"/>
  <c r="AO59" i="12"/>
  <c r="AO45" i="12"/>
  <c r="AU6" i="12"/>
  <c r="BH53" i="12"/>
  <c r="BH45" i="12"/>
  <c r="BH59" i="12"/>
  <c r="BL53" i="12"/>
  <c r="BL59" i="12"/>
  <c r="BP53" i="12"/>
  <c r="BP59" i="12"/>
  <c r="BV6" i="12"/>
  <c r="AA7" i="12"/>
  <c r="AV46" i="12"/>
  <c r="BX13" i="12"/>
  <c r="Y22" i="12"/>
  <c r="CB23" i="12"/>
  <c r="AA24" i="12"/>
  <c r="BJ28" i="12"/>
  <c r="BN28" i="12"/>
  <c r="BR28" i="12"/>
  <c r="AA33" i="12"/>
  <c r="BV34" i="12"/>
  <c r="T41" i="12"/>
  <c r="AB41" i="12"/>
  <c r="AB35" i="12"/>
  <c r="X35" i="12"/>
  <c r="X41" i="12"/>
  <c r="T35" i="12"/>
  <c r="T36" i="12"/>
  <c r="M38" i="12"/>
  <c r="AG45" i="12"/>
  <c r="BL45" i="12"/>
  <c r="BW39" i="12"/>
  <c r="BV56" i="12"/>
  <c r="BJ64" i="12"/>
  <c r="BJ48" i="12" s="1"/>
  <c r="BJ52" i="12"/>
  <c r="BV62" i="12"/>
  <c r="BV50" i="12" s="1"/>
  <c r="Z34" i="12"/>
  <c r="BW34" i="12"/>
  <c r="Z36" i="12"/>
  <c r="AA37" i="12"/>
  <c r="AB40" i="12"/>
  <c r="X40" i="12"/>
  <c r="T40" i="12"/>
  <c r="X56" i="12"/>
  <c r="J52" i="12"/>
  <c r="Y56" i="12"/>
  <c r="N52" i="12"/>
  <c r="T56" i="12"/>
  <c r="BH48" i="12"/>
  <c r="BO52" i="12"/>
  <c r="BO64" i="12"/>
  <c r="BO48" i="12" s="1"/>
  <c r="AU62" i="12"/>
  <c r="AG64" i="12"/>
  <c r="AV63" i="12"/>
  <c r="AK62" i="12"/>
  <c r="AO64" i="12"/>
  <c r="AO48" i="12" s="1"/>
  <c r="AW62" i="12"/>
  <c r="AU63" i="12"/>
  <c r="G64" i="12"/>
  <c r="G53" i="12" s="1"/>
  <c r="G52" i="12"/>
  <c r="L62" i="12"/>
  <c r="Z63" i="12"/>
  <c r="Z33" i="12"/>
  <c r="CB33" i="12"/>
  <c r="AX34" i="12"/>
  <c r="BA42" i="12"/>
  <c r="AK52" i="12"/>
  <c r="AV56" i="12"/>
  <c r="AU56" i="12"/>
  <c r="AU57" i="12"/>
  <c r="BA57" i="12" s="1"/>
  <c r="AX62" i="12"/>
  <c r="AX50" i="12" s="1"/>
  <c r="AP64" i="12"/>
  <c r="X63" i="12"/>
  <c r="AA63" i="12"/>
  <c r="O62" i="12"/>
  <c r="X33" i="12"/>
  <c r="Z41" i="12"/>
  <c r="BQ52" i="12"/>
  <c r="BY56" i="12"/>
  <c r="CB57" i="12"/>
  <c r="F62" i="12"/>
  <c r="AX56" i="12"/>
  <c r="AP52" i="12"/>
  <c r="T57" i="12"/>
  <c r="C57" i="12" s="1"/>
  <c r="Q52" i="12"/>
  <c r="P52" i="12"/>
  <c r="Z56" i="12"/>
  <c r="BX56" i="12"/>
  <c r="BV57" i="12"/>
  <c r="BY62" i="12"/>
  <c r="BY50" i="12" s="1"/>
  <c r="BQ64" i="12"/>
  <c r="AW63" i="12"/>
  <c r="AW52" i="12" s="1"/>
  <c r="BW63" i="12"/>
  <c r="Z57" i="12"/>
  <c r="X59" i="12"/>
  <c r="T59" i="12"/>
  <c r="AJ64" i="12"/>
  <c r="AJ52" i="12"/>
  <c r="AN64" i="12"/>
  <c r="AN48" i="12" s="1"/>
  <c r="AW48" i="12" s="1"/>
  <c r="AN52" i="12"/>
  <c r="AR64" i="12"/>
  <c r="AR48" i="12" s="1"/>
  <c r="AR52" i="12"/>
  <c r="BN62" i="12"/>
  <c r="AH18" i="11"/>
  <c r="BE23" i="11"/>
  <c r="J30" i="11"/>
  <c r="J31" i="11" s="1"/>
  <c r="J18" i="11"/>
  <c r="BK30" i="11"/>
  <c r="BK31" i="11" s="1"/>
  <c r="BK18" i="11"/>
  <c r="AQ30" i="11"/>
  <c r="AQ31" i="11" s="1"/>
  <c r="AQ18" i="11"/>
  <c r="BM17" i="11"/>
  <c r="BM28" i="11"/>
  <c r="M18" i="11"/>
  <c r="M30" i="11"/>
  <c r="M31" i="11" s="1"/>
  <c r="BE22" i="11"/>
  <c r="N18" i="11"/>
  <c r="AN30" i="11"/>
  <c r="AN31" i="11" s="1"/>
  <c r="AN18" i="11"/>
  <c r="BA20" i="11"/>
  <c r="AA45" i="11"/>
  <c r="BN17" i="11"/>
  <c r="BN28" i="11"/>
  <c r="BS30" i="11"/>
  <c r="BS31" i="11" s="1"/>
  <c r="BS18" i="11"/>
  <c r="BE24" i="11"/>
  <c r="L45" i="11"/>
  <c r="L38" i="11"/>
  <c r="Z6" i="11"/>
  <c r="I18" i="11"/>
  <c r="I30" i="11"/>
  <c r="I31" i="11" s="1"/>
  <c r="AM30" i="11"/>
  <c r="AM31" i="11" s="1"/>
  <c r="AM18" i="11"/>
  <c r="BR18" i="11"/>
  <c r="BR30" i="11"/>
  <c r="BR31" i="11" s="1"/>
  <c r="AJ30" i="11"/>
  <c r="AJ31" i="11" s="1"/>
  <c r="AJ18" i="11"/>
  <c r="AR30" i="11"/>
  <c r="AR31" i="11" s="1"/>
  <c r="AR18" i="11"/>
  <c r="AR28" i="11"/>
  <c r="AX27" i="11"/>
  <c r="F28" i="11"/>
  <c r="BR28" i="11"/>
  <c r="L63" i="11"/>
  <c r="Z33" i="11"/>
  <c r="B30" i="11"/>
  <c r="B31" i="11" s="1"/>
  <c r="B18" i="11"/>
  <c r="M28" i="11"/>
  <c r="AW27" i="11"/>
  <c r="V36" i="11"/>
  <c r="AG59" i="11"/>
  <c r="AG45" i="11"/>
  <c r="AG38" i="11"/>
  <c r="AG9" i="11"/>
  <c r="AK45" i="11"/>
  <c r="AK8" i="11"/>
  <c r="AV8" i="11" s="1"/>
  <c r="AO45" i="11"/>
  <c r="AO8" i="11"/>
  <c r="AW8" i="11" s="1"/>
  <c r="AU6" i="11"/>
  <c r="BH45" i="11"/>
  <c r="BH9" i="11"/>
  <c r="BH28" i="11" s="1"/>
  <c r="BH8" i="11"/>
  <c r="BV8" i="11" s="1"/>
  <c r="BL53" i="11"/>
  <c r="BL45" i="11"/>
  <c r="BL8" i="11"/>
  <c r="BW8" i="11" s="1"/>
  <c r="BP45" i="11"/>
  <c r="BP53" i="11"/>
  <c r="BP8" i="11"/>
  <c r="BX8" i="11" s="1"/>
  <c r="BV6" i="11"/>
  <c r="AG46" i="11"/>
  <c r="AU7" i="11"/>
  <c r="Z8" i="11"/>
  <c r="AB8" i="11" s="1"/>
  <c r="AA11" i="11"/>
  <c r="Y11" i="11"/>
  <c r="AU11" i="11"/>
  <c r="BA11" i="11" s="1"/>
  <c r="X13" i="11"/>
  <c r="T13" i="11"/>
  <c r="AV13" i="11"/>
  <c r="CB13" i="11" s="1"/>
  <c r="BW13" i="11"/>
  <c r="H27" i="11"/>
  <c r="L27" i="11"/>
  <c r="P27" i="11"/>
  <c r="AA20" i="11"/>
  <c r="Y21" i="11"/>
  <c r="AI27" i="11"/>
  <c r="AI28" i="11" s="1"/>
  <c r="BW27" i="11"/>
  <c r="BK28" i="11"/>
  <c r="BO28" i="11"/>
  <c r="BS28" i="11"/>
  <c r="BY27" i="11"/>
  <c r="BJ28" i="11"/>
  <c r="BB37" i="11"/>
  <c r="BE37" i="11"/>
  <c r="H38" i="11"/>
  <c r="H45" i="11"/>
  <c r="P45" i="11"/>
  <c r="P38" i="11"/>
  <c r="Z7" i="11"/>
  <c r="AA7" i="11"/>
  <c r="Q18" i="11"/>
  <c r="BJ18" i="11"/>
  <c r="BJ30" i="11"/>
  <c r="BJ31" i="11" s="1"/>
  <c r="F17" i="11"/>
  <c r="J28" i="11"/>
  <c r="AV27" i="11"/>
  <c r="AJ28" i="11"/>
  <c r="G63" i="11"/>
  <c r="G62" i="11" s="1"/>
  <c r="T33" i="11"/>
  <c r="C33" i="11" s="1"/>
  <c r="BB33" i="11" s="1"/>
  <c r="P63" i="11"/>
  <c r="P62" i="11" s="1"/>
  <c r="AA33" i="11"/>
  <c r="B38" i="11"/>
  <c r="B45" i="11"/>
  <c r="AV46" i="11"/>
  <c r="CB7" i="11"/>
  <c r="CB46" i="11" s="1"/>
  <c r="L9" i="11"/>
  <c r="T11" i="11"/>
  <c r="V25" i="11"/>
  <c r="G45" i="11"/>
  <c r="G38" i="11"/>
  <c r="G9" i="11"/>
  <c r="G17" i="11" s="1"/>
  <c r="K45" i="11"/>
  <c r="K38" i="11"/>
  <c r="K9" i="11"/>
  <c r="K17" i="11" s="1"/>
  <c r="Y17" i="11" s="1"/>
  <c r="O45" i="11"/>
  <c r="O38" i="11"/>
  <c r="O9" i="11"/>
  <c r="X6" i="11"/>
  <c r="AH59" i="11"/>
  <c r="AH53" i="11"/>
  <c r="AH45" i="11"/>
  <c r="AH38" i="11"/>
  <c r="AL59" i="11"/>
  <c r="AL45" i="11"/>
  <c r="AL53" i="11"/>
  <c r="AP45" i="11"/>
  <c r="AX6" i="11"/>
  <c r="AV6" i="11"/>
  <c r="BI53" i="11"/>
  <c r="BI59" i="11"/>
  <c r="BI45" i="11"/>
  <c r="BM53" i="11"/>
  <c r="BM59" i="11"/>
  <c r="BM45" i="11"/>
  <c r="BQ53" i="11"/>
  <c r="BQ45" i="11"/>
  <c r="BQ59" i="11"/>
  <c r="BY6" i="11"/>
  <c r="BW6" i="11"/>
  <c r="X7" i="11"/>
  <c r="AH46" i="11"/>
  <c r="AP8" i="11"/>
  <c r="H9" i="11"/>
  <c r="H17" i="11" s="1"/>
  <c r="P9" i="11"/>
  <c r="P17" i="11" s="1"/>
  <c r="AL9" i="11"/>
  <c r="BI9" i="11"/>
  <c r="BQ9" i="11"/>
  <c r="Z11" i="11"/>
  <c r="AU13" i="11"/>
  <c r="BO18" i="11"/>
  <c r="AG27" i="11"/>
  <c r="X21" i="11"/>
  <c r="AU25" i="11"/>
  <c r="BA25" i="11" s="1"/>
  <c r="BB25" i="11" s="1"/>
  <c r="BE40" i="11"/>
  <c r="H52" i="11"/>
  <c r="H64" i="11"/>
  <c r="H53" i="11" s="1"/>
  <c r="V37" i="11"/>
  <c r="I45" i="11"/>
  <c r="I38" i="11"/>
  <c r="M53" i="11"/>
  <c r="M45" i="11"/>
  <c r="M38" i="11"/>
  <c r="Q45" i="11"/>
  <c r="Q53" i="11"/>
  <c r="Q38" i="11"/>
  <c r="Y6" i="11"/>
  <c r="AI59" i="11"/>
  <c r="AI45" i="11"/>
  <c r="AI53" i="11"/>
  <c r="AI38" i="11"/>
  <c r="AM45" i="11"/>
  <c r="AM59" i="11"/>
  <c r="AQ45" i="11"/>
  <c r="AQ59" i="11"/>
  <c r="AQ53" i="11"/>
  <c r="AW6" i="11"/>
  <c r="BJ53" i="11"/>
  <c r="BJ45" i="11"/>
  <c r="BJ59" i="11"/>
  <c r="BN59" i="11"/>
  <c r="BN45" i="11"/>
  <c r="BN53" i="11"/>
  <c r="BR45" i="11"/>
  <c r="BR59" i="11"/>
  <c r="BR53" i="11"/>
  <c r="BX6" i="11"/>
  <c r="I46" i="11"/>
  <c r="M46" i="11"/>
  <c r="Q46" i="11"/>
  <c r="Y7" i="11"/>
  <c r="AI46" i="11"/>
  <c r="AX46" i="11"/>
  <c r="BY46" i="11"/>
  <c r="T8" i="11"/>
  <c r="AH27" i="11"/>
  <c r="AH28" i="11" s="1"/>
  <c r="T21" i="11"/>
  <c r="T26" i="11"/>
  <c r="B28" i="11"/>
  <c r="Y63" i="11"/>
  <c r="I62" i="11"/>
  <c r="N64" i="11"/>
  <c r="N52" i="11"/>
  <c r="CB33" i="11"/>
  <c r="T34" i="11"/>
  <c r="C34" i="11" s="1"/>
  <c r="BV34" i="11"/>
  <c r="Y35" i="11"/>
  <c r="F45" i="11"/>
  <c r="J45" i="11"/>
  <c r="N53" i="11"/>
  <c r="N45" i="11"/>
  <c r="T6" i="11"/>
  <c r="AJ53" i="11"/>
  <c r="AJ59" i="11"/>
  <c r="AJ45" i="11"/>
  <c r="AN53" i="11"/>
  <c r="AN59" i="11"/>
  <c r="AN45" i="11"/>
  <c r="AR53" i="11"/>
  <c r="AR59" i="11"/>
  <c r="AR45" i="11"/>
  <c r="BK59" i="11"/>
  <c r="BK53" i="11"/>
  <c r="BK45" i="11"/>
  <c r="BO59" i="11"/>
  <c r="BO53" i="11"/>
  <c r="BO45" i="11"/>
  <c r="BS59" i="11"/>
  <c r="BS53" i="11"/>
  <c r="BS45" i="11"/>
  <c r="F46" i="11"/>
  <c r="J46" i="11"/>
  <c r="N46" i="11"/>
  <c r="T7" i="11"/>
  <c r="BV46" i="11"/>
  <c r="G27" i="11"/>
  <c r="K27" i="11"/>
  <c r="O27" i="11"/>
  <c r="O28" i="11" s="1"/>
  <c r="CB21" i="11"/>
  <c r="X23" i="11"/>
  <c r="T23" i="11"/>
  <c r="Y25" i="11"/>
  <c r="CB25" i="11"/>
  <c r="AA26" i="11"/>
  <c r="AU26" i="11"/>
  <c r="BA26" i="11" s="1"/>
  <c r="AM28" i="11"/>
  <c r="AQ28" i="11"/>
  <c r="O62" i="11"/>
  <c r="O52" i="11" s="1"/>
  <c r="AA35" i="11"/>
  <c r="Y36" i="11"/>
  <c r="BA36" i="11"/>
  <c r="J38" i="11"/>
  <c r="AB40" i="11"/>
  <c r="X40" i="11"/>
  <c r="T40" i="11"/>
  <c r="BX50" i="11"/>
  <c r="T41" i="11"/>
  <c r="T35" i="11"/>
  <c r="AU35" i="11"/>
  <c r="BA35" i="11" s="1"/>
  <c r="X36" i="11"/>
  <c r="X37" i="11"/>
  <c r="AB37" i="11" s="1"/>
  <c r="AC37" i="11" s="1"/>
  <c r="AA41" i="11"/>
  <c r="BA49" i="11"/>
  <c r="BE49" i="11" s="1"/>
  <c r="BV27" i="11"/>
  <c r="AB41" i="11"/>
  <c r="AL52" i="11"/>
  <c r="AB57" i="11"/>
  <c r="CB57" i="11"/>
  <c r="BY62" i="11"/>
  <c r="BY50" i="11" s="1"/>
  <c r="BQ64" i="11"/>
  <c r="AU62" i="11"/>
  <c r="AG52" i="11"/>
  <c r="AG64" i="11"/>
  <c r="AG53" i="11" s="1"/>
  <c r="AK62" i="11"/>
  <c r="AV63" i="11"/>
  <c r="AO52" i="11"/>
  <c r="AO64" i="11"/>
  <c r="AO48" i="11" s="1"/>
  <c r="AU63" i="11"/>
  <c r="F62" i="11"/>
  <c r="J64" i="11"/>
  <c r="J53" i="11" s="1"/>
  <c r="J52" i="11"/>
  <c r="X33" i="11"/>
  <c r="Z41" i="11"/>
  <c r="X35" i="11"/>
  <c r="AB35" i="11"/>
  <c r="AU41" i="11"/>
  <c r="AB42" i="11"/>
  <c r="BK48" i="11"/>
  <c r="Y56" i="11"/>
  <c r="M52" i="11"/>
  <c r="Z56" i="11"/>
  <c r="Q52" i="11"/>
  <c r="AW56" i="11"/>
  <c r="AM52" i="11"/>
  <c r="BW62" i="11"/>
  <c r="BW50" i="11" s="1"/>
  <c r="BL64" i="11"/>
  <c r="BL48" i="11" s="1"/>
  <c r="BL52" i="11"/>
  <c r="BH64" i="11"/>
  <c r="BV62" i="11"/>
  <c r="BV50" i="11" s="1"/>
  <c r="BH52" i="11"/>
  <c r="BV63" i="11"/>
  <c r="BQ52" i="11"/>
  <c r="T56" i="11"/>
  <c r="AW57" i="11"/>
  <c r="AM62" i="11"/>
  <c r="AX63" i="11"/>
  <c r="AU56" i="11"/>
  <c r="BX64" i="11"/>
  <c r="BX51" i="11" s="1"/>
  <c r="BX63" i="11"/>
  <c r="X71" i="11"/>
  <c r="AB71" i="11" s="1"/>
  <c r="BJ52" i="11"/>
  <c r="BN52" i="11"/>
  <c r="BR52" i="11"/>
  <c r="BX56" i="11"/>
  <c r="T57" i="11"/>
  <c r="C57" i="11" s="1"/>
  <c r="AP62" i="11"/>
  <c r="C25" i="10"/>
  <c r="R25" i="2"/>
  <c r="F25" i="10"/>
  <c r="E25" i="10"/>
  <c r="D25" i="10"/>
  <c r="F38" i="10"/>
  <c r="F37" i="10"/>
  <c r="F36" i="10"/>
  <c r="F35" i="10"/>
  <c r="F34" i="10"/>
  <c r="F33" i="10"/>
  <c r="F32" i="10"/>
  <c r="E38" i="10"/>
  <c r="D38" i="10"/>
  <c r="E37" i="10"/>
  <c r="D37" i="10"/>
  <c r="E36" i="10"/>
  <c r="D36" i="10"/>
  <c r="E35" i="10"/>
  <c r="D35" i="10"/>
  <c r="E34" i="10"/>
  <c r="D34" i="10"/>
  <c r="E33" i="10"/>
  <c r="D33" i="10"/>
  <c r="E32" i="10"/>
  <c r="D32" i="10"/>
  <c r="C38" i="10"/>
  <c r="C37" i="10"/>
  <c r="O37" i="10" s="1"/>
  <c r="P37" i="10" s="1"/>
  <c r="C36" i="10"/>
  <c r="C35" i="10"/>
  <c r="C34" i="10"/>
  <c r="C33" i="10"/>
  <c r="C32" i="10"/>
  <c r="F27" i="10"/>
  <c r="E27" i="10"/>
  <c r="D27" i="10"/>
  <c r="C27" i="10"/>
  <c r="F26" i="10"/>
  <c r="F28" i="10" s="1"/>
  <c r="F29" i="10" s="1"/>
  <c r="E26" i="10"/>
  <c r="D26" i="10"/>
  <c r="D28" i="10" s="1"/>
  <c r="D29" i="10" s="1"/>
  <c r="C26" i="10"/>
  <c r="O26" i="10" s="1"/>
  <c r="P26" i="10" s="1"/>
  <c r="C3" i="10"/>
  <c r="C4" i="10"/>
  <c r="C10" i="10"/>
  <c r="O10" i="10" s="1"/>
  <c r="P10" i="10" s="1"/>
  <c r="C11" i="10"/>
  <c r="C12" i="10"/>
  <c r="O12" i="10" s="1"/>
  <c r="P12" i="10" s="1"/>
  <c r="C13" i="10"/>
  <c r="C14" i="10"/>
  <c r="C15" i="10"/>
  <c r="C16" i="10"/>
  <c r="D3" i="10"/>
  <c r="D4" i="10"/>
  <c r="D5" i="10"/>
  <c r="D10" i="10"/>
  <c r="D9" i="10" s="1"/>
  <c r="D11" i="10"/>
  <c r="D12" i="10"/>
  <c r="D13" i="10"/>
  <c r="D14" i="10"/>
  <c r="D15" i="10"/>
  <c r="D16" i="10"/>
  <c r="O16" i="10" s="1"/>
  <c r="P16" i="10" s="1"/>
  <c r="E3" i="10"/>
  <c r="E4" i="10"/>
  <c r="E5" i="10"/>
  <c r="E10" i="10"/>
  <c r="E11" i="10"/>
  <c r="E12" i="10"/>
  <c r="E13" i="10"/>
  <c r="E14" i="10"/>
  <c r="E15" i="10"/>
  <c r="E16" i="10"/>
  <c r="F3" i="10"/>
  <c r="F4" i="10"/>
  <c r="F5" i="10"/>
  <c r="F6" i="10" s="1"/>
  <c r="F10" i="10"/>
  <c r="F11" i="10"/>
  <c r="F9" i="10" s="1"/>
  <c r="F12" i="10"/>
  <c r="F13" i="10"/>
  <c r="F14" i="10"/>
  <c r="F15" i="10"/>
  <c r="F16" i="10"/>
  <c r="G6" i="10"/>
  <c r="G7" i="10"/>
  <c r="G17" i="10" s="1"/>
  <c r="G9" i="10"/>
  <c r="H6" i="10"/>
  <c r="H7" i="10"/>
  <c r="H9" i="10"/>
  <c r="H17" i="10"/>
  <c r="I6" i="10"/>
  <c r="I7" i="10"/>
  <c r="I9" i="10"/>
  <c r="I17" i="10"/>
  <c r="J6" i="10"/>
  <c r="J7" i="10"/>
  <c r="J9" i="10"/>
  <c r="J17" i="10"/>
  <c r="K6" i="10"/>
  <c r="K7" i="10"/>
  <c r="K9" i="10"/>
  <c r="K17" i="10"/>
  <c r="L6" i="10"/>
  <c r="L7" i="10"/>
  <c r="L9" i="10"/>
  <c r="L17" i="10"/>
  <c r="M6" i="10"/>
  <c r="M7" i="10"/>
  <c r="M9" i="10"/>
  <c r="M17" i="10"/>
  <c r="N6" i="10"/>
  <c r="N7" i="10"/>
  <c r="N9" i="10"/>
  <c r="N17" i="10"/>
  <c r="O14" i="10"/>
  <c r="P14" i="10" s="1"/>
  <c r="C28" i="10"/>
  <c r="E28" i="10"/>
  <c r="E29" i="10" s="1"/>
  <c r="G28" i="10"/>
  <c r="G29" i="10" s="1"/>
  <c r="G31" i="10"/>
  <c r="H28" i="10"/>
  <c r="H29" i="10"/>
  <c r="H31" i="10"/>
  <c r="H39" i="10"/>
  <c r="I28" i="10"/>
  <c r="I29" i="10"/>
  <c r="I31" i="10"/>
  <c r="I39" i="10"/>
  <c r="J28" i="10"/>
  <c r="J29" i="10"/>
  <c r="J31" i="10"/>
  <c r="J39" i="10"/>
  <c r="K28" i="10"/>
  <c r="K29" i="10"/>
  <c r="K31" i="10"/>
  <c r="K39" i="10"/>
  <c r="L28" i="10"/>
  <c r="L29" i="10"/>
  <c r="L31" i="10"/>
  <c r="L39" i="10"/>
  <c r="M28" i="10"/>
  <c r="M29" i="10"/>
  <c r="M31" i="10"/>
  <c r="M39" i="10"/>
  <c r="N28" i="10"/>
  <c r="N29" i="10"/>
  <c r="N31" i="10"/>
  <c r="N39" i="10"/>
  <c r="N40" i="10"/>
  <c r="M40" i="10"/>
  <c r="L40" i="10"/>
  <c r="K40" i="10"/>
  <c r="J40" i="10"/>
  <c r="I40" i="10"/>
  <c r="H40" i="10"/>
  <c r="O33" i="10"/>
  <c r="P33" i="10" s="1"/>
  <c r="N30" i="10"/>
  <c r="M30" i="10"/>
  <c r="L30" i="10"/>
  <c r="K30" i="10"/>
  <c r="J30" i="10"/>
  <c r="I30" i="10"/>
  <c r="H30" i="10"/>
  <c r="O27" i="10"/>
  <c r="P27" i="10" s="1"/>
  <c r="N18" i="10"/>
  <c r="M18" i="10"/>
  <c r="L18" i="10"/>
  <c r="K18" i="10"/>
  <c r="J18" i="10"/>
  <c r="I18" i="10"/>
  <c r="H18" i="10"/>
  <c r="N8" i="10"/>
  <c r="M8" i="10"/>
  <c r="L8" i="10"/>
  <c r="K8" i="10"/>
  <c r="J8" i="10"/>
  <c r="I8" i="10"/>
  <c r="H8" i="10"/>
  <c r="F27" i="2"/>
  <c r="F26" i="2"/>
  <c r="B21" i="2"/>
  <c r="B22" i="2" s="1"/>
  <c r="B23" i="2" s="1"/>
  <c r="B24" i="2" s="1"/>
  <c r="B25" i="2" s="1"/>
  <c r="B26" i="2" s="1"/>
  <c r="B27" i="2" s="1"/>
  <c r="B19" i="2"/>
  <c r="E22" i="6"/>
  <c r="F20" i="6"/>
  <c r="F18" i="6"/>
  <c r="C23" i="6"/>
  <c r="F9" i="6"/>
  <c r="E7" i="6"/>
  <c r="F5" i="6"/>
  <c r="R20" i="2"/>
  <c r="D19" i="1"/>
  <c r="D23" i="1" s="1"/>
  <c r="F15" i="1"/>
  <c r="F17" i="1"/>
  <c r="F16" i="1"/>
  <c r="F11" i="1"/>
  <c r="F8" i="1"/>
  <c r="F7" i="1"/>
  <c r="N21" i="2"/>
  <c r="N22" i="2" s="1"/>
  <c r="N23" i="2" s="1"/>
  <c r="N24" i="2" s="1"/>
  <c r="N25" i="2" s="1"/>
  <c r="N26" i="2" s="1"/>
  <c r="N19" i="2"/>
  <c r="G13" i="9"/>
  <c r="G12" i="9"/>
  <c r="G7" i="9"/>
  <c r="G6" i="9"/>
  <c r="R26" i="2"/>
  <c r="L27" i="2"/>
  <c r="L26" i="2"/>
  <c r="L36" i="2"/>
  <c r="J53" i="2" s="1"/>
  <c r="J52" i="2"/>
  <c r="N37" i="2"/>
  <c r="N36" i="2"/>
  <c r="N35" i="2"/>
  <c r="N34" i="2"/>
  <c r="L37" i="2"/>
  <c r="O37" i="2" s="1"/>
  <c r="L35" i="2"/>
  <c r="L34" i="2"/>
  <c r="H35" i="2"/>
  <c r="H36" i="2" s="1"/>
  <c r="H37" i="2" s="1"/>
  <c r="E20" i="6"/>
  <c r="E19" i="6"/>
  <c r="E18" i="6"/>
  <c r="E17" i="6"/>
  <c r="E16" i="6"/>
  <c r="F8" i="6"/>
  <c r="F4" i="6"/>
  <c r="E21" i="6"/>
  <c r="D23" i="6"/>
  <c r="F21" i="6"/>
  <c r="D11" i="6"/>
  <c r="F10" i="6"/>
  <c r="F6" i="6"/>
  <c r="F17" i="6"/>
  <c r="F19" i="6"/>
  <c r="F16" i="6"/>
  <c r="E4" i="6"/>
  <c r="E6" i="6"/>
  <c r="E8" i="6"/>
  <c r="E10" i="6"/>
  <c r="L23" i="2"/>
  <c r="L21" i="2"/>
  <c r="H19" i="2"/>
  <c r="H21" i="2"/>
  <c r="H22" i="2" s="1"/>
  <c r="H23" i="2" s="1"/>
  <c r="H24" i="2" s="1"/>
  <c r="H25" i="2" s="1"/>
  <c r="H26" i="2" s="1"/>
  <c r="H27" i="2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J42" i="2"/>
  <c r="O36" i="2" l="1"/>
  <c r="J41" i="2"/>
  <c r="J59" i="2" s="1"/>
  <c r="J51" i="2"/>
  <c r="E188" i="2"/>
  <c r="F188" i="2" s="1"/>
  <c r="Y27" i="11"/>
  <c r="AB57" i="12"/>
  <c r="AG28" i="12"/>
  <c r="Q190" i="2"/>
  <c r="R190" i="2" s="1"/>
  <c r="Q28" i="11"/>
  <c r="AA15" i="11"/>
  <c r="AB34" i="11"/>
  <c r="AC34" i="11" s="1"/>
  <c r="K193" i="2"/>
  <c r="R187" i="2"/>
  <c r="Q189" i="2"/>
  <c r="R189" i="2" s="1"/>
  <c r="AB56" i="11"/>
  <c r="AB39" i="11" s="1"/>
  <c r="AC39" i="11" s="1"/>
  <c r="Z46" i="11"/>
  <c r="CB34" i="12"/>
  <c r="AG17" i="12"/>
  <c r="Q30" i="12"/>
  <c r="Q31" i="12" s="1"/>
  <c r="BA34" i="11"/>
  <c r="BB20" i="11"/>
  <c r="K194" i="2"/>
  <c r="E194" i="2" s="1"/>
  <c r="F194" i="2" s="1"/>
  <c r="BA57" i="11"/>
  <c r="AG28" i="11"/>
  <c r="K190" i="2"/>
  <c r="L46" i="11"/>
  <c r="K187" i="2"/>
  <c r="AB37" i="12"/>
  <c r="AC37" i="12" s="1"/>
  <c r="G46" i="12"/>
  <c r="K28" i="12"/>
  <c r="O35" i="10"/>
  <c r="P35" i="10" s="1"/>
  <c r="O34" i="10"/>
  <c r="P34" i="10" s="1"/>
  <c r="O38" i="10"/>
  <c r="P38" i="10" s="1"/>
  <c r="F31" i="10"/>
  <c r="E6" i="10"/>
  <c r="E7" i="10" s="1"/>
  <c r="O3" i="10"/>
  <c r="P3" i="10" s="1"/>
  <c r="F7" i="10"/>
  <c r="E9" i="10"/>
  <c r="O13" i="10"/>
  <c r="P13" i="10" s="1"/>
  <c r="D6" i="10"/>
  <c r="D7" i="10" s="1"/>
  <c r="D17" i="10" s="1"/>
  <c r="D18" i="10" s="1"/>
  <c r="O15" i="10"/>
  <c r="P15" i="10" s="1"/>
  <c r="O11" i="10"/>
  <c r="P11" i="10" s="1"/>
  <c r="V20" i="11"/>
  <c r="AA63" i="11"/>
  <c r="AB23" i="11"/>
  <c r="BB37" i="12"/>
  <c r="I28" i="11"/>
  <c r="X39" i="11"/>
  <c r="AB24" i="11"/>
  <c r="AD24" i="11" s="1"/>
  <c r="G30" i="12"/>
  <c r="G31" i="12" s="1"/>
  <c r="O34" i="2"/>
  <c r="J46" i="2"/>
  <c r="N28" i="11"/>
  <c r="T63" i="11"/>
  <c r="AB25" i="11"/>
  <c r="V37" i="12"/>
  <c r="T12" i="11"/>
  <c r="T46" i="11" s="1"/>
  <c r="X63" i="11"/>
  <c r="K28" i="11"/>
  <c r="AB24" i="12"/>
  <c r="AD24" i="12" s="1"/>
  <c r="AB36" i="12"/>
  <c r="AC36" i="12" s="1"/>
  <c r="AA12" i="11"/>
  <c r="BA34" i="12"/>
  <c r="BB34" i="12" s="1"/>
  <c r="AB59" i="11"/>
  <c r="Z27" i="11"/>
  <c r="D23" i="2"/>
  <c r="D31" i="10"/>
  <c r="D39" i="10" s="1"/>
  <c r="D40" i="10" s="1"/>
  <c r="O36" i="10"/>
  <c r="P36" i="10" s="1"/>
  <c r="C31" i="10"/>
  <c r="O31" i="10" s="1"/>
  <c r="E31" i="10"/>
  <c r="AC24" i="11"/>
  <c r="AB36" i="11"/>
  <c r="AC36" i="11" s="1"/>
  <c r="C24" i="11"/>
  <c r="BB24" i="11" s="1"/>
  <c r="AB20" i="11"/>
  <c r="X12" i="11"/>
  <c r="Y9" i="11"/>
  <c r="Y28" i="11" s="1"/>
  <c r="AA38" i="11"/>
  <c r="Y12" i="11"/>
  <c r="AB12" i="11" s="1"/>
  <c r="AB26" i="12"/>
  <c r="AC22" i="11"/>
  <c r="Q28" i="12"/>
  <c r="CB34" i="11"/>
  <c r="AB26" i="11"/>
  <c r="BB34" i="11"/>
  <c r="L28" i="11"/>
  <c r="AB11" i="11"/>
  <c r="AC11" i="11" s="1"/>
  <c r="C22" i="11"/>
  <c r="AU59" i="12"/>
  <c r="AB25" i="12"/>
  <c r="AC25" i="12" s="1"/>
  <c r="Z46" i="12"/>
  <c r="Z27" i="12"/>
  <c r="AA12" i="12"/>
  <c r="O46" i="11"/>
  <c r="H46" i="11"/>
  <c r="AU12" i="11"/>
  <c r="BA12" i="11" s="1"/>
  <c r="BE12" i="11" s="1"/>
  <c r="AB21" i="11"/>
  <c r="AB13" i="11"/>
  <c r="AC13" i="11" s="1"/>
  <c r="AB22" i="12"/>
  <c r="AD22" i="12" s="1"/>
  <c r="L28" i="12"/>
  <c r="AA27" i="12"/>
  <c r="F9" i="1"/>
  <c r="F14" i="1" s="1"/>
  <c r="F19" i="1"/>
  <c r="E23" i="1"/>
  <c r="F23" i="1" s="1"/>
  <c r="O35" i="2"/>
  <c r="F23" i="6"/>
  <c r="AD23" i="12"/>
  <c r="AC23" i="12"/>
  <c r="AL17" i="12"/>
  <c r="AL28" i="12"/>
  <c r="AR28" i="12"/>
  <c r="AR17" i="12"/>
  <c r="BS28" i="12"/>
  <c r="BS17" i="12"/>
  <c r="AN17" i="12"/>
  <c r="AN28" i="12"/>
  <c r="AW9" i="12"/>
  <c r="AW28" i="12" s="1"/>
  <c r="BN64" i="12"/>
  <c r="BX62" i="12"/>
  <c r="BX50" i="12" s="1"/>
  <c r="BN52" i="12"/>
  <c r="C59" i="12"/>
  <c r="T15" i="12"/>
  <c r="BX52" i="12"/>
  <c r="BX39" i="12"/>
  <c r="AK64" i="12"/>
  <c r="AV62" i="12"/>
  <c r="V35" i="12"/>
  <c r="C35" i="12"/>
  <c r="BV53" i="12"/>
  <c r="BV38" i="12"/>
  <c r="BV45" i="12"/>
  <c r="AU45" i="12"/>
  <c r="AU38" i="12"/>
  <c r="BA6" i="12"/>
  <c r="V20" i="12"/>
  <c r="C20" i="12"/>
  <c r="BX45" i="12"/>
  <c r="BX38" i="12"/>
  <c r="BJ53" i="12"/>
  <c r="Y45" i="12"/>
  <c r="Y38" i="12"/>
  <c r="Y15" i="12"/>
  <c r="C26" i="12"/>
  <c r="V26" i="12"/>
  <c r="BE12" i="12"/>
  <c r="BY9" i="12"/>
  <c r="BY28" i="12" s="1"/>
  <c r="BQ17" i="12"/>
  <c r="AP17" i="12"/>
  <c r="AX9" i="12"/>
  <c r="AX28" i="12" s="1"/>
  <c r="AL59" i="12"/>
  <c r="P18" i="12"/>
  <c r="P30" i="12"/>
  <c r="P31" i="12" s="1"/>
  <c r="I62" i="12"/>
  <c r="Y63" i="12"/>
  <c r="AB63" i="12" s="1"/>
  <c r="T12" i="12"/>
  <c r="X46" i="12"/>
  <c r="AB7" i="12"/>
  <c r="X45" i="12"/>
  <c r="X38" i="12"/>
  <c r="AB6" i="12"/>
  <c r="V13" i="12"/>
  <c r="C13" i="12"/>
  <c r="I17" i="12"/>
  <c r="Y9" i="12"/>
  <c r="AU46" i="12"/>
  <c r="BK28" i="12"/>
  <c r="BK17" i="12"/>
  <c r="AN59" i="12"/>
  <c r="AV59" i="12"/>
  <c r="AC24" i="12"/>
  <c r="BP18" i="12"/>
  <c r="BP30" i="12"/>
  <c r="BP31" i="12" s="1"/>
  <c r="X9" i="12"/>
  <c r="T9" i="12"/>
  <c r="F17" i="12"/>
  <c r="C22" i="12"/>
  <c r="V22" i="12"/>
  <c r="AW8" i="12"/>
  <c r="BN30" i="12"/>
  <c r="BN31" i="12" s="1"/>
  <c r="BN18" i="12"/>
  <c r="AB59" i="12"/>
  <c r="X15" i="12"/>
  <c r="BQ48" i="12"/>
  <c r="BY48" i="12" s="1"/>
  <c r="BY64" i="12"/>
  <c r="BY51" i="12" s="1"/>
  <c r="Z39" i="12"/>
  <c r="F64" i="12"/>
  <c r="X62" i="12"/>
  <c r="T63" i="12"/>
  <c r="BA63" i="12"/>
  <c r="CB63" i="12"/>
  <c r="C56" i="12"/>
  <c r="T39" i="12"/>
  <c r="F52" i="12"/>
  <c r="AD40" i="12"/>
  <c r="AC40" i="12"/>
  <c r="BV52" i="12"/>
  <c r="BV39" i="12"/>
  <c r="V41" i="12"/>
  <c r="C41" i="12"/>
  <c r="AG46" i="12"/>
  <c r="BV59" i="12"/>
  <c r="BV15" i="12" s="1"/>
  <c r="AU15" i="12"/>
  <c r="V11" i="12"/>
  <c r="C11" i="12"/>
  <c r="BC11" i="12" s="1"/>
  <c r="AB34" i="12"/>
  <c r="AU27" i="12"/>
  <c r="BA20" i="12"/>
  <c r="BA41" i="12"/>
  <c r="BE41" i="12" s="1"/>
  <c r="AU41" i="12"/>
  <c r="BQ53" i="12"/>
  <c r="BM9" i="12"/>
  <c r="AH18" i="12"/>
  <c r="AH30" i="12"/>
  <c r="AH31" i="12" s="1"/>
  <c r="I28" i="12"/>
  <c r="BL18" i="12"/>
  <c r="BL30" i="12"/>
  <c r="BL31" i="12" s="1"/>
  <c r="CB27" i="12"/>
  <c r="AV8" i="12"/>
  <c r="N30" i="12"/>
  <c r="N31" i="12" s="1"/>
  <c r="N18" i="12"/>
  <c r="J30" i="12"/>
  <c r="J31" i="12" s="1"/>
  <c r="J18" i="12"/>
  <c r="AP28" i="12"/>
  <c r="BO53" i="12"/>
  <c r="AA9" i="12"/>
  <c r="AA28" i="12" s="1"/>
  <c r="AU9" i="12"/>
  <c r="BA13" i="12"/>
  <c r="P28" i="12"/>
  <c r="AJ48" i="12"/>
  <c r="AV64" i="12"/>
  <c r="AB33" i="12"/>
  <c r="AC33" i="12" s="1"/>
  <c r="BA56" i="12"/>
  <c r="AU39" i="12"/>
  <c r="AU52" i="12"/>
  <c r="L64" i="12"/>
  <c r="Z62" i="12"/>
  <c r="Z50" i="12" s="1"/>
  <c r="AW50" i="12"/>
  <c r="AU64" i="12"/>
  <c r="AU53" i="12" s="1"/>
  <c r="AG48" i="12"/>
  <c r="AU48" i="12" s="1"/>
  <c r="BV64" i="12"/>
  <c r="BV51" i="12" s="1"/>
  <c r="AB56" i="12"/>
  <c r="X39" i="12"/>
  <c r="AA46" i="12"/>
  <c r="AA45" i="12"/>
  <c r="AA38" i="12"/>
  <c r="AA15" i="12"/>
  <c r="C21" i="12"/>
  <c r="BB21" i="12" s="1"/>
  <c r="V21" i="12"/>
  <c r="J28" i="12"/>
  <c r="V8" i="12"/>
  <c r="C8" i="12"/>
  <c r="BX59" i="12"/>
  <c r="BX15" i="12" s="1"/>
  <c r="AW38" i="12"/>
  <c r="AW45" i="12"/>
  <c r="BQ28" i="12"/>
  <c r="BE21" i="12"/>
  <c r="AD20" i="12"/>
  <c r="AC20" i="12"/>
  <c r="AD11" i="12"/>
  <c r="AC11" i="12"/>
  <c r="BY45" i="12"/>
  <c r="BY38" i="12"/>
  <c r="BI9" i="12"/>
  <c r="AX53" i="12"/>
  <c r="AX45" i="12"/>
  <c r="AX38" i="12"/>
  <c r="AX59" i="12"/>
  <c r="Z38" i="12"/>
  <c r="Z45" i="12"/>
  <c r="V23" i="12"/>
  <c r="C23" i="12"/>
  <c r="Y27" i="12"/>
  <c r="Y28" i="12" s="1"/>
  <c r="BW53" i="12"/>
  <c r="BW45" i="12"/>
  <c r="BW38" i="12"/>
  <c r="C25" i="12"/>
  <c r="V25" i="12"/>
  <c r="AN53" i="12"/>
  <c r="AJ9" i="12"/>
  <c r="Z15" i="12"/>
  <c r="BO9" i="12"/>
  <c r="AR59" i="12"/>
  <c r="AA17" i="12"/>
  <c r="AG30" i="12"/>
  <c r="AU17" i="12"/>
  <c r="AG18" i="12"/>
  <c r="AW64" i="12"/>
  <c r="AW51" i="12" s="1"/>
  <c r="L52" i="12"/>
  <c r="AX52" i="12"/>
  <c r="AX39" i="12"/>
  <c r="BY39" i="12"/>
  <c r="BY52" i="12"/>
  <c r="O64" i="12"/>
  <c r="AA62" i="12"/>
  <c r="O52" i="12"/>
  <c r="AX64" i="12"/>
  <c r="AX51" i="12" s="1"/>
  <c r="AP48" i="12"/>
  <c r="AX48" i="12" s="1"/>
  <c r="CB56" i="12"/>
  <c r="AV52" i="12"/>
  <c r="AV39" i="12"/>
  <c r="BA62" i="12"/>
  <c r="BA50" i="12" s="1"/>
  <c r="BE50" i="12" s="1"/>
  <c r="AU50" i="12"/>
  <c r="BV48" i="12"/>
  <c r="Y39" i="12"/>
  <c r="C40" i="12"/>
  <c r="V40" i="12"/>
  <c r="BW52" i="12"/>
  <c r="C36" i="12"/>
  <c r="BB36" i="12" s="1"/>
  <c r="V36" i="12"/>
  <c r="AD35" i="12"/>
  <c r="AC35" i="12"/>
  <c r="O46" i="12"/>
  <c r="AO53" i="12"/>
  <c r="AW59" i="12"/>
  <c r="AW15" i="12" s="1"/>
  <c r="AB21" i="12"/>
  <c r="X27" i="12"/>
  <c r="F28" i="12"/>
  <c r="T27" i="12"/>
  <c r="AI53" i="12"/>
  <c r="BE11" i="12"/>
  <c r="M17" i="12"/>
  <c r="M28" i="12"/>
  <c r="BY8" i="12"/>
  <c r="BQ59" i="12"/>
  <c r="BY59" i="12" s="1"/>
  <c r="AX8" i="12"/>
  <c r="AP53" i="12"/>
  <c r="L17" i="12"/>
  <c r="Z9" i="12"/>
  <c r="Z28" i="12" s="1"/>
  <c r="H18" i="12"/>
  <c r="H30" i="12"/>
  <c r="H31" i="12" s="1"/>
  <c r="AH28" i="12"/>
  <c r="AB13" i="12"/>
  <c r="AD8" i="12"/>
  <c r="AC8" i="12"/>
  <c r="AV53" i="12"/>
  <c r="AV45" i="12"/>
  <c r="CB6" i="12"/>
  <c r="AV38" i="12"/>
  <c r="H28" i="12"/>
  <c r="AM30" i="12"/>
  <c r="AM31" i="12" s="1"/>
  <c r="AW17" i="12"/>
  <c r="AM18" i="12"/>
  <c r="BA46" i="12"/>
  <c r="BE7" i="12"/>
  <c r="BW8" i="12"/>
  <c r="BK59" i="12"/>
  <c r="BW59" i="12" s="1"/>
  <c r="AJ53" i="12"/>
  <c r="V24" i="12"/>
  <c r="C24" i="12"/>
  <c r="Y12" i="12"/>
  <c r="Y46" i="12" s="1"/>
  <c r="T46" i="12"/>
  <c r="V7" i="12"/>
  <c r="C7" i="12"/>
  <c r="BC7" i="12" s="1"/>
  <c r="T45" i="12"/>
  <c r="V6" i="12"/>
  <c r="C6" i="12"/>
  <c r="T38" i="12"/>
  <c r="BH18" i="12"/>
  <c r="BH30" i="12"/>
  <c r="BH31" i="12" s="1"/>
  <c r="O30" i="12"/>
  <c r="O31" i="12" s="1"/>
  <c r="AD8" i="11"/>
  <c r="AC8" i="11"/>
  <c r="AD26" i="11"/>
  <c r="AC26" i="11"/>
  <c r="BA56" i="11"/>
  <c r="AU52" i="11"/>
  <c r="AU39" i="11"/>
  <c r="C56" i="11"/>
  <c r="T39" i="11"/>
  <c r="X62" i="11"/>
  <c r="F64" i="11"/>
  <c r="C40" i="11"/>
  <c r="V40" i="11"/>
  <c r="BB36" i="11"/>
  <c r="BE36" i="11"/>
  <c r="BE26" i="11"/>
  <c r="C7" i="11"/>
  <c r="V7" i="11"/>
  <c r="Y62" i="11"/>
  <c r="Y50" i="11" s="1"/>
  <c r="I64" i="11"/>
  <c r="V21" i="11"/>
  <c r="C21" i="11"/>
  <c r="AW45" i="11"/>
  <c r="AW38" i="11"/>
  <c r="P18" i="11"/>
  <c r="P30" i="11"/>
  <c r="P31" i="11" s="1"/>
  <c r="X46" i="11"/>
  <c r="AB7" i="11"/>
  <c r="AV38" i="11"/>
  <c r="AV45" i="11"/>
  <c r="CB6" i="11"/>
  <c r="X38" i="11"/>
  <c r="X45" i="11"/>
  <c r="X15" i="11"/>
  <c r="AB6" i="11"/>
  <c r="G30" i="11"/>
  <c r="G31" i="11" s="1"/>
  <c r="G18" i="11"/>
  <c r="F30" i="11"/>
  <c r="F31" i="11" s="1"/>
  <c r="X17" i="11"/>
  <c r="F18" i="11"/>
  <c r="T27" i="11"/>
  <c r="P28" i="11"/>
  <c r="BE11" i="11"/>
  <c r="BP59" i="11"/>
  <c r="BX59" i="11" s="1"/>
  <c r="BX15" i="11" s="1"/>
  <c r="AO59" i="11"/>
  <c r="X9" i="11"/>
  <c r="Y18" i="11"/>
  <c r="Y30" i="11"/>
  <c r="Y31" i="11" s="1"/>
  <c r="BN18" i="11"/>
  <c r="BN30" i="11"/>
  <c r="BN31" i="11" s="1"/>
  <c r="BX52" i="11"/>
  <c r="BX39" i="11"/>
  <c r="BV64" i="11"/>
  <c r="BV51" i="11" s="1"/>
  <c r="BH48" i="11"/>
  <c r="BV48" i="11" s="1"/>
  <c r="CB56" i="11"/>
  <c r="AW39" i="11"/>
  <c r="I52" i="11"/>
  <c r="AB33" i="11"/>
  <c r="AC33" i="11" s="1"/>
  <c r="CB63" i="11"/>
  <c r="AU50" i="11"/>
  <c r="BE35" i="11"/>
  <c r="BY52" i="11"/>
  <c r="C23" i="11"/>
  <c r="V23" i="11"/>
  <c r="BW64" i="11"/>
  <c r="BW51" i="11" s="1"/>
  <c r="AW59" i="11"/>
  <c r="AW15" i="11" s="1"/>
  <c r="BQ28" i="11"/>
  <c r="BQ17" i="11"/>
  <c r="BY9" i="11"/>
  <c r="H18" i="11"/>
  <c r="H30" i="11"/>
  <c r="H31" i="11" s="1"/>
  <c r="BW53" i="11"/>
  <c r="BW45" i="11"/>
  <c r="BW38" i="11"/>
  <c r="AX38" i="11"/>
  <c r="AX45" i="11"/>
  <c r="AA9" i="11"/>
  <c r="O17" i="11"/>
  <c r="K30" i="11"/>
  <c r="K31" i="11" s="1"/>
  <c r="K18" i="11"/>
  <c r="V11" i="11"/>
  <c r="C11" i="11"/>
  <c r="BB11" i="11" s="1"/>
  <c r="G64" i="11"/>
  <c r="G53" i="11" s="1"/>
  <c r="G52" i="11"/>
  <c r="C13" i="11"/>
  <c r="V13" i="11"/>
  <c r="AU46" i="11"/>
  <c r="BA7" i="11"/>
  <c r="BP9" i="11"/>
  <c r="BL59" i="11"/>
  <c r="BW59" i="11" s="1"/>
  <c r="BW15" i="11" s="1"/>
  <c r="BH53" i="11"/>
  <c r="AO9" i="11"/>
  <c r="CB8" i="11"/>
  <c r="AK59" i="11"/>
  <c r="AV59" i="11" s="1"/>
  <c r="L62" i="11"/>
  <c r="Z63" i="11"/>
  <c r="AB63" i="11" s="1"/>
  <c r="BC24" i="11"/>
  <c r="BM30" i="11"/>
  <c r="BM31" i="11" s="1"/>
  <c r="BM18" i="11"/>
  <c r="AW62" i="11"/>
  <c r="AW50" i="11" s="1"/>
  <c r="AM64" i="11"/>
  <c r="Y39" i="11"/>
  <c r="AD35" i="11"/>
  <c r="AC35" i="11"/>
  <c r="BA63" i="11"/>
  <c r="AK52" i="11"/>
  <c r="AV62" i="11"/>
  <c r="AK64" i="11"/>
  <c r="BQ48" i="11"/>
  <c r="BY48" i="11" s="1"/>
  <c r="BY64" i="11"/>
  <c r="BY51" i="11" s="1"/>
  <c r="V35" i="11"/>
  <c r="C35" i="11"/>
  <c r="BB35" i="11" s="1"/>
  <c r="AC40" i="11"/>
  <c r="AD40" i="11"/>
  <c r="AD23" i="11"/>
  <c r="AC23" i="11"/>
  <c r="G28" i="11"/>
  <c r="T45" i="11"/>
  <c r="C6" i="11"/>
  <c r="T38" i="11"/>
  <c r="T15" i="11"/>
  <c r="V6" i="11"/>
  <c r="V8" i="11"/>
  <c r="C8" i="11"/>
  <c r="BX45" i="11"/>
  <c r="BX38" i="11"/>
  <c r="BX53" i="11"/>
  <c r="BA13" i="11"/>
  <c r="G6" i="13" s="1"/>
  <c r="BI28" i="11"/>
  <c r="BI17" i="11"/>
  <c r="AX8" i="11"/>
  <c r="AP9" i="11"/>
  <c r="BY53" i="11"/>
  <c r="BY38" i="11"/>
  <c r="BY45" i="11"/>
  <c r="AP59" i="11"/>
  <c r="AX59" i="11" s="1"/>
  <c r="AX15" i="11" s="1"/>
  <c r="L17" i="11"/>
  <c r="Z9" i="11"/>
  <c r="BA8" i="11"/>
  <c r="H28" i="11"/>
  <c r="AD13" i="11"/>
  <c r="BL9" i="11"/>
  <c r="BH59" i="11"/>
  <c r="BV59" i="11" s="1"/>
  <c r="BV15" i="11" s="1"/>
  <c r="AK9" i="11"/>
  <c r="AU9" i="11"/>
  <c r="AG17" i="11"/>
  <c r="AU59" i="11"/>
  <c r="X27" i="11"/>
  <c r="X28" i="11" s="1"/>
  <c r="T9" i="11"/>
  <c r="BE20" i="11"/>
  <c r="BC20" i="11"/>
  <c r="AP52" i="11"/>
  <c r="AP64" i="11"/>
  <c r="AX62" i="11"/>
  <c r="BV52" i="11"/>
  <c r="Z39" i="11"/>
  <c r="BW48" i="11"/>
  <c r="AU64" i="11"/>
  <c r="AU53" i="11" s="1"/>
  <c r="AG48" i="11"/>
  <c r="AU48" i="11" s="1"/>
  <c r="V41" i="11"/>
  <c r="C41" i="11"/>
  <c r="F52" i="11"/>
  <c r="AA62" i="11"/>
  <c r="O64" i="11"/>
  <c r="V26" i="11"/>
  <c r="C26" i="11"/>
  <c r="BB26" i="11" s="1"/>
  <c r="Y45" i="11"/>
  <c r="Y38" i="11"/>
  <c r="Y15" i="11"/>
  <c r="BE25" i="11"/>
  <c r="BC25" i="11"/>
  <c r="AL28" i="11"/>
  <c r="AL17" i="11"/>
  <c r="BY59" i="11"/>
  <c r="BY15" i="11" s="1"/>
  <c r="BW52" i="11"/>
  <c r="P64" i="11"/>
  <c r="P53" i="11" s="1"/>
  <c r="P52" i="11"/>
  <c r="CB27" i="11"/>
  <c r="AA46" i="11"/>
  <c r="BY28" i="11"/>
  <c r="AA27" i="11"/>
  <c r="BV45" i="11"/>
  <c r="BV38" i="11"/>
  <c r="BV9" i="11"/>
  <c r="BV28" i="11" s="1"/>
  <c r="BH17" i="11"/>
  <c r="AU45" i="11"/>
  <c r="BA6" i="11"/>
  <c r="AU38" i="11"/>
  <c r="AO53" i="11"/>
  <c r="Z45" i="11"/>
  <c r="Z38" i="11"/>
  <c r="Z15" i="11"/>
  <c r="AU27" i="11"/>
  <c r="AI30" i="11"/>
  <c r="AI31" i="11" s="1"/>
  <c r="AH30" i="11"/>
  <c r="AH31" i="11" s="1"/>
  <c r="G39" i="10"/>
  <c r="G40" i="10" s="1"/>
  <c r="O28" i="10"/>
  <c r="P28" i="10" s="1"/>
  <c r="G30" i="10"/>
  <c r="C29" i="10"/>
  <c r="O25" i="10"/>
  <c r="P25" i="10" s="1"/>
  <c r="R22" i="2"/>
  <c r="F30" i="10"/>
  <c r="F39" i="10"/>
  <c r="F40" i="10" s="1"/>
  <c r="E23" i="6"/>
  <c r="E39" i="10"/>
  <c r="E40" i="10" s="1"/>
  <c r="E30" i="10"/>
  <c r="F22" i="6"/>
  <c r="D30" i="10"/>
  <c r="D20" i="2"/>
  <c r="E182" i="2" s="1"/>
  <c r="O32" i="10"/>
  <c r="P32" i="10" s="1"/>
  <c r="D8" i="10"/>
  <c r="E8" i="10"/>
  <c r="E17" i="10"/>
  <c r="E18" i="10" s="1"/>
  <c r="F17" i="10"/>
  <c r="F18" i="10" s="1"/>
  <c r="F8" i="10"/>
  <c r="C5" i="10"/>
  <c r="O5" i="10" s="1"/>
  <c r="P5" i="10" s="1"/>
  <c r="L20" i="2"/>
  <c r="E9" i="6"/>
  <c r="E5" i="6"/>
  <c r="F7" i="6"/>
  <c r="C9" i="10"/>
  <c r="O9" i="10" s="1"/>
  <c r="C11" i="6"/>
  <c r="F11" i="6" s="1"/>
  <c r="O4" i="10"/>
  <c r="P4" i="10" s="1"/>
  <c r="G8" i="10"/>
  <c r="G18" i="10"/>
  <c r="J44" i="2" l="1"/>
  <c r="L193" i="2"/>
  <c r="E193" i="2"/>
  <c r="F193" i="2" s="1"/>
  <c r="I6" i="13"/>
  <c r="J6" i="13" s="1"/>
  <c r="AG31" i="12"/>
  <c r="Q191" i="2"/>
  <c r="R191" i="2" s="1"/>
  <c r="K189" i="2"/>
  <c r="L189" i="2" s="1"/>
  <c r="L187" i="2"/>
  <c r="E187" i="2"/>
  <c r="AD34" i="11"/>
  <c r="L190" i="2"/>
  <c r="E190" i="2"/>
  <c r="F190" i="2" s="1"/>
  <c r="AB27" i="11"/>
  <c r="G18" i="13"/>
  <c r="I18" i="13" s="1"/>
  <c r="J18" i="13" s="1"/>
  <c r="Q37" i="2"/>
  <c r="F23" i="2"/>
  <c r="F20" i="2"/>
  <c r="BB20" i="12"/>
  <c r="AB15" i="11"/>
  <c r="AC15" i="11" s="1"/>
  <c r="Z28" i="11"/>
  <c r="V12" i="11"/>
  <c r="AD25" i="12"/>
  <c r="AB12" i="12"/>
  <c r="AD12" i="12" s="1"/>
  <c r="AD25" i="11"/>
  <c r="AC25" i="11"/>
  <c r="C12" i="11"/>
  <c r="BC12" i="11" s="1"/>
  <c r="AA28" i="11"/>
  <c r="Y46" i="11"/>
  <c r="AD20" i="11"/>
  <c r="AC20" i="11"/>
  <c r="AD11" i="11"/>
  <c r="BB22" i="11"/>
  <c r="BC22" i="11"/>
  <c r="AD26" i="12"/>
  <c r="AC26" i="12"/>
  <c r="T17" i="11"/>
  <c r="BC21" i="12"/>
  <c r="AC22" i="12"/>
  <c r="Z52" i="12"/>
  <c r="AB9" i="12"/>
  <c r="AC9" i="12" s="1"/>
  <c r="AD21" i="11"/>
  <c r="AC21" i="11"/>
  <c r="C45" i="12"/>
  <c r="V45" i="12"/>
  <c r="C46" i="12"/>
  <c r="V46" i="12"/>
  <c r="AW30" i="12"/>
  <c r="AW31" i="12" s="1"/>
  <c r="AW18" i="12"/>
  <c r="CB45" i="12"/>
  <c r="CB38" i="12"/>
  <c r="M30" i="12"/>
  <c r="M31" i="12" s="1"/>
  <c r="M18" i="12"/>
  <c r="AD21" i="12"/>
  <c r="AC21" i="12"/>
  <c r="AA64" i="12"/>
  <c r="O53" i="12"/>
  <c r="AU30" i="12"/>
  <c r="AU31" i="12" s="1"/>
  <c r="AU18" i="12"/>
  <c r="BO28" i="12"/>
  <c r="BO17" i="12"/>
  <c r="BX9" i="12"/>
  <c r="BX28" i="12" s="1"/>
  <c r="AX15" i="12"/>
  <c r="BI28" i="12"/>
  <c r="BI17" i="12"/>
  <c r="BV9" i="12"/>
  <c r="BV28" i="12" s="1"/>
  <c r="AB39" i="12"/>
  <c r="AC39" i="12" s="1"/>
  <c r="CB64" i="12"/>
  <c r="CB51" i="12" s="1"/>
  <c r="AV51" i="12"/>
  <c r="BA9" i="12"/>
  <c r="CB8" i="12"/>
  <c r="X50" i="12"/>
  <c r="AD9" i="12"/>
  <c r="BK30" i="12"/>
  <c r="BK31" i="12" s="1"/>
  <c r="BK18" i="12"/>
  <c r="BW17" i="12"/>
  <c r="AB45" i="12"/>
  <c r="AB38" i="12"/>
  <c r="AC6" i="12"/>
  <c r="AD6" i="12"/>
  <c r="AB46" i="12"/>
  <c r="AC46" i="12" s="1"/>
  <c r="AC7" i="12"/>
  <c r="AD7" i="12"/>
  <c r="I64" i="12"/>
  <c r="T64" i="12" s="1"/>
  <c r="Y62" i="12"/>
  <c r="I52" i="12"/>
  <c r="BB26" i="12"/>
  <c r="BC26" i="12"/>
  <c r="BA53" i="12"/>
  <c r="BE53" i="12" s="1"/>
  <c r="BA45" i="12"/>
  <c r="BA38" i="12"/>
  <c r="BC6" i="12"/>
  <c r="BE6" i="12"/>
  <c r="BB6" i="12"/>
  <c r="AN30" i="12"/>
  <c r="AN31" i="12" s="1"/>
  <c r="AN18" i="12"/>
  <c r="AC12" i="12"/>
  <c r="V38" i="12"/>
  <c r="C38" i="12"/>
  <c r="BW15" i="12"/>
  <c r="BE46" i="12"/>
  <c r="BB46" i="12"/>
  <c r="AC13" i="12"/>
  <c r="AD13" i="12"/>
  <c r="BY15" i="12"/>
  <c r="BB11" i="12"/>
  <c r="V27" i="12"/>
  <c r="T28" i="12"/>
  <c r="C27" i="12"/>
  <c r="BY53" i="12"/>
  <c r="BA39" i="12"/>
  <c r="BA52" i="12"/>
  <c r="BE52" i="12" s="1"/>
  <c r="BA8" i="12"/>
  <c r="BM17" i="12"/>
  <c r="BM28" i="12"/>
  <c r="BE20" i="12"/>
  <c r="BC20" i="12"/>
  <c r="C39" i="12"/>
  <c r="V39" i="12"/>
  <c r="X64" i="12"/>
  <c r="F53" i="12"/>
  <c r="BB22" i="12"/>
  <c r="BC22" i="12"/>
  <c r="BW9" i="12"/>
  <c r="BW28" i="12" s="1"/>
  <c r="I30" i="12"/>
  <c r="I31" i="12" s="1"/>
  <c r="I18" i="12"/>
  <c r="Y17" i="12"/>
  <c r="AP18" i="12"/>
  <c r="AX17" i="12"/>
  <c r="AP30" i="12"/>
  <c r="AP31" i="12" s="1"/>
  <c r="CB62" i="12"/>
  <c r="CB50" i="12" s="1"/>
  <c r="AV50" i="12"/>
  <c r="C15" i="12"/>
  <c r="V15" i="12"/>
  <c r="BX64" i="12"/>
  <c r="BN48" i="12"/>
  <c r="BX48" i="12" s="1"/>
  <c r="BN53" i="12"/>
  <c r="BS30" i="12"/>
  <c r="BS31" i="12" s="1"/>
  <c r="BS18" i="12"/>
  <c r="BB24" i="12"/>
  <c r="BC24" i="12"/>
  <c r="BB7" i="12"/>
  <c r="L30" i="12"/>
  <c r="L31" i="12" s="1"/>
  <c r="Z17" i="12"/>
  <c r="L18" i="12"/>
  <c r="AA30" i="12"/>
  <c r="AA31" i="12" s="1"/>
  <c r="AA18" i="12"/>
  <c r="BB25" i="12"/>
  <c r="BC25" i="12"/>
  <c r="AW53" i="12"/>
  <c r="Z64" i="12"/>
  <c r="L53" i="12"/>
  <c r="BA27" i="12"/>
  <c r="AU28" i="12"/>
  <c r="F30" i="12"/>
  <c r="F31" i="12" s="1"/>
  <c r="X17" i="12"/>
  <c r="F18" i="12"/>
  <c r="T17" i="12"/>
  <c r="AV15" i="12"/>
  <c r="CB59" i="12"/>
  <c r="CB15" i="12" s="1"/>
  <c r="C12" i="12"/>
  <c r="V12" i="12"/>
  <c r="BQ18" i="12"/>
  <c r="BQ30" i="12"/>
  <c r="BQ31" i="12" s="1"/>
  <c r="BY17" i="12"/>
  <c r="AK48" i="12"/>
  <c r="AV48" i="12" s="1"/>
  <c r="AK53" i="12"/>
  <c r="AR30" i="12"/>
  <c r="AR31" i="12" s="1"/>
  <c r="AR18" i="12"/>
  <c r="AL18" i="12"/>
  <c r="AL30" i="12"/>
  <c r="AL31" i="12" s="1"/>
  <c r="X28" i="12"/>
  <c r="BC40" i="12"/>
  <c r="BB40" i="12"/>
  <c r="CB39" i="12"/>
  <c r="AA50" i="12"/>
  <c r="AA52" i="12"/>
  <c r="AV9" i="12"/>
  <c r="AJ17" i="12"/>
  <c r="AJ28" i="12"/>
  <c r="BB23" i="12"/>
  <c r="BC23" i="12"/>
  <c r="AB27" i="12"/>
  <c r="X52" i="12"/>
  <c r="AU51" i="12"/>
  <c r="BA64" i="12"/>
  <c r="BA51" i="12" s="1"/>
  <c r="BE51" i="12" s="1"/>
  <c r="BC13" i="12"/>
  <c r="BB13" i="12"/>
  <c r="BE13" i="12"/>
  <c r="AD34" i="12"/>
  <c r="AC34" i="12"/>
  <c r="BA59" i="12"/>
  <c r="T62" i="12"/>
  <c r="AB15" i="12"/>
  <c r="AC15" i="12" s="1"/>
  <c r="C9" i="12"/>
  <c r="V9" i="12"/>
  <c r="BB35" i="12"/>
  <c r="BC35" i="12"/>
  <c r="T30" i="11"/>
  <c r="C17" i="11"/>
  <c r="V17" i="11"/>
  <c r="T18" i="11"/>
  <c r="CB59" i="11"/>
  <c r="CB15" i="11" s="1"/>
  <c r="AV15" i="11"/>
  <c r="BA45" i="11"/>
  <c r="BE6" i="11"/>
  <c r="BC6" i="11"/>
  <c r="BA38" i="11"/>
  <c r="G11" i="13" s="1"/>
  <c r="I11" i="13" s="1"/>
  <c r="J11" i="13" s="1"/>
  <c r="BB6" i="11"/>
  <c r="AK28" i="11"/>
  <c r="AK17" i="11"/>
  <c r="AV9" i="11"/>
  <c r="AK48" i="11"/>
  <c r="AV48" i="11" s="1"/>
  <c r="CB48" i="11" s="1"/>
  <c r="AV64" i="11"/>
  <c r="AK53" i="11"/>
  <c r="O30" i="11"/>
  <c r="O31" i="11" s="1"/>
  <c r="O18" i="11"/>
  <c r="AA17" i="11"/>
  <c r="X30" i="11"/>
  <c r="X31" i="11" s="1"/>
  <c r="X18" i="11"/>
  <c r="X50" i="11"/>
  <c r="X52" i="11"/>
  <c r="BA27" i="11"/>
  <c r="G8" i="13" s="1"/>
  <c r="AU28" i="11"/>
  <c r="AX64" i="11"/>
  <c r="AP48" i="11"/>
  <c r="AX48" i="11" s="1"/>
  <c r="AP53" i="11"/>
  <c r="BA59" i="11"/>
  <c r="BA15" i="11" s="1"/>
  <c r="G10" i="13" s="1"/>
  <c r="I10" i="13" s="1"/>
  <c r="J10" i="13" s="1"/>
  <c r="AU15" i="11"/>
  <c r="AP28" i="11"/>
  <c r="AP17" i="11"/>
  <c r="AX9" i="11"/>
  <c r="AX28" i="11" s="1"/>
  <c r="BC13" i="11"/>
  <c r="BB13" i="11"/>
  <c r="BE13" i="11"/>
  <c r="C45" i="11"/>
  <c r="V45" i="11"/>
  <c r="AV52" i="11"/>
  <c r="AV50" i="11"/>
  <c r="CB62" i="11"/>
  <c r="CB50" i="11" s="1"/>
  <c r="AM48" i="11"/>
  <c r="AW48" i="11" s="1"/>
  <c r="AW64" i="11"/>
  <c r="AM53" i="11"/>
  <c r="BP17" i="11"/>
  <c r="BX9" i="11"/>
  <c r="BX28" i="11" s="1"/>
  <c r="BP28" i="11"/>
  <c r="CB52" i="11"/>
  <c r="CB39" i="11"/>
  <c r="AB9" i="11"/>
  <c r="AB28" i="11" s="1"/>
  <c r="AC28" i="11" s="1"/>
  <c r="V27" i="11"/>
  <c r="C27" i="11"/>
  <c r="BB27" i="11" s="1"/>
  <c r="T28" i="11"/>
  <c r="CB45" i="11"/>
  <c r="CB38" i="11"/>
  <c r="AB46" i="11"/>
  <c r="AC46" i="11" s="1"/>
  <c r="AD7" i="11"/>
  <c r="AC7" i="11"/>
  <c r="BB21" i="11"/>
  <c r="BC21" i="11"/>
  <c r="C46" i="11"/>
  <c r="V46" i="11"/>
  <c r="C39" i="11"/>
  <c r="V39" i="11"/>
  <c r="AD27" i="11"/>
  <c r="AC27" i="11"/>
  <c r="AA50" i="11"/>
  <c r="AA52" i="11"/>
  <c r="AG30" i="11"/>
  <c r="AU17" i="11"/>
  <c r="AG18" i="11"/>
  <c r="BL17" i="11"/>
  <c r="BW9" i="11"/>
  <c r="BW28" i="11" s="1"/>
  <c r="BL28" i="11"/>
  <c r="BE8" i="11"/>
  <c r="BB8" i="11"/>
  <c r="BC8" i="11"/>
  <c r="C15" i="11"/>
  <c r="V15" i="11"/>
  <c r="AO28" i="11"/>
  <c r="AO17" i="11"/>
  <c r="AW9" i="11"/>
  <c r="AW28" i="11" s="1"/>
  <c r="BA46" i="11"/>
  <c r="BE7" i="11"/>
  <c r="BC7" i="11"/>
  <c r="BB7" i="11"/>
  <c r="AW52" i="11"/>
  <c r="BC11" i="11"/>
  <c r="X64" i="11"/>
  <c r="F53" i="11"/>
  <c r="BA39" i="11"/>
  <c r="G12" i="13" s="1"/>
  <c r="I12" i="13" s="1"/>
  <c r="J12" i="13" s="1"/>
  <c r="AC12" i="11"/>
  <c r="AD12" i="11"/>
  <c r="AX52" i="11"/>
  <c r="AX50" i="11"/>
  <c r="L30" i="11"/>
  <c r="L31" i="11" s="1"/>
  <c r="L18" i="11"/>
  <c r="Z17" i="11"/>
  <c r="BB23" i="11"/>
  <c r="BC23" i="11"/>
  <c r="BC35" i="11"/>
  <c r="AB38" i="11"/>
  <c r="AB45" i="11"/>
  <c r="AD6" i="11"/>
  <c r="AC6" i="11"/>
  <c r="AA64" i="11"/>
  <c r="O53" i="11"/>
  <c r="BH30" i="11"/>
  <c r="BH31" i="11" s="1"/>
  <c r="BV17" i="11"/>
  <c r="BH18" i="11"/>
  <c r="BV53" i="11"/>
  <c r="AL18" i="11"/>
  <c r="AL30" i="11"/>
  <c r="AL31" i="11" s="1"/>
  <c r="AU51" i="11"/>
  <c r="BB12" i="11"/>
  <c r="V9" i="11"/>
  <c r="C9" i="11"/>
  <c r="BA9" i="11"/>
  <c r="G5" i="13" s="1"/>
  <c r="BI30" i="11"/>
  <c r="BI31" i="11" s="1"/>
  <c r="BI18" i="11"/>
  <c r="C38" i="11"/>
  <c r="V38" i="11"/>
  <c r="Y52" i="11"/>
  <c r="L64" i="11"/>
  <c r="L52" i="11"/>
  <c r="Z62" i="11"/>
  <c r="BQ18" i="11"/>
  <c r="BQ30" i="11"/>
  <c r="BQ31" i="11" s="1"/>
  <c r="BY17" i="11"/>
  <c r="BA62" i="11"/>
  <c r="BA50" i="11" s="1"/>
  <c r="BE50" i="11" s="1"/>
  <c r="Y64" i="11"/>
  <c r="I53" i="11"/>
  <c r="BC26" i="11"/>
  <c r="BC40" i="11"/>
  <c r="BB40" i="11"/>
  <c r="T62" i="11"/>
  <c r="E11" i="6"/>
  <c r="D21" i="2"/>
  <c r="R21" i="2"/>
  <c r="C39" i="10"/>
  <c r="O29" i="10"/>
  <c r="O30" i="10" s="1"/>
  <c r="C30" i="10"/>
  <c r="C6" i="10"/>
  <c r="L25" i="2"/>
  <c r="D25" i="2"/>
  <c r="L22" i="2"/>
  <c r="AG31" i="11" l="1"/>
  <c r="K191" i="2"/>
  <c r="G29" i="13"/>
  <c r="I8" i="13"/>
  <c r="J8" i="13" s="1"/>
  <c r="I5" i="13"/>
  <c r="J5" i="13" s="1"/>
  <c r="G28" i="13"/>
  <c r="I28" i="13" s="1"/>
  <c r="J28" i="13" s="1"/>
  <c r="E189" i="2"/>
  <c r="F189" i="2" s="1"/>
  <c r="F187" i="2"/>
  <c r="AB17" i="11"/>
  <c r="G20" i="13"/>
  <c r="I20" i="13" s="1"/>
  <c r="J20" i="13" s="1"/>
  <c r="I35" i="13"/>
  <c r="G24" i="13"/>
  <c r="I24" i="13" s="1"/>
  <c r="I34" i="13"/>
  <c r="J34" i="13" s="1"/>
  <c r="G23" i="13"/>
  <c r="I23" i="13" s="1"/>
  <c r="J23" i="13" s="1"/>
  <c r="G17" i="13"/>
  <c r="I17" i="13" s="1"/>
  <c r="J17" i="13" s="1"/>
  <c r="F25" i="2"/>
  <c r="CB48" i="12"/>
  <c r="BA48" i="12"/>
  <c r="BE48" i="12" s="1"/>
  <c r="AD27" i="12"/>
  <c r="AB28" i="12"/>
  <c r="AC28" i="12" s="1"/>
  <c r="AC27" i="12"/>
  <c r="AJ30" i="12"/>
  <c r="AJ31" i="12" s="1"/>
  <c r="AJ18" i="12"/>
  <c r="AV17" i="12"/>
  <c r="X30" i="12"/>
  <c r="X31" i="12" s="1"/>
  <c r="X18" i="12"/>
  <c r="AB17" i="12"/>
  <c r="V28" i="12"/>
  <c r="C28" i="12"/>
  <c r="Y50" i="12"/>
  <c r="Y52" i="12"/>
  <c r="AD45" i="12"/>
  <c r="AC45" i="12"/>
  <c r="AB62" i="12"/>
  <c r="BI18" i="12"/>
  <c r="BI30" i="12"/>
  <c r="BI31" i="12" s="1"/>
  <c r="BV17" i="12"/>
  <c r="BO30" i="12"/>
  <c r="BO31" i="12" s="1"/>
  <c r="BO18" i="12"/>
  <c r="BX17" i="12"/>
  <c r="CB9" i="12"/>
  <c r="CB28" i="12" s="1"/>
  <c r="AV28" i="12"/>
  <c r="CB52" i="12"/>
  <c r="AX30" i="12"/>
  <c r="AX31" i="12" s="1"/>
  <c r="AX18" i="12"/>
  <c r="BM30" i="12"/>
  <c r="BM31" i="12" s="1"/>
  <c r="BM18" i="12"/>
  <c r="BB39" i="12"/>
  <c r="BE39" i="12"/>
  <c r="Y64" i="12"/>
  <c r="I53" i="12"/>
  <c r="CB53" i="12"/>
  <c r="T50" i="12"/>
  <c r="V50" i="12" s="1"/>
  <c r="T52" i="12"/>
  <c r="V52" i="12" s="1"/>
  <c r="T30" i="12"/>
  <c r="C17" i="12"/>
  <c r="V17" i="12"/>
  <c r="T18" i="12"/>
  <c r="Z51" i="12"/>
  <c r="Z53" i="12"/>
  <c r="Z30" i="12"/>
  <c r="Z31" i="12" s="1"/>
  <c r="Z18" i="12"/>
  <c r="T53" i="12"/>
  <c r="V53" i="12" s="1"/>
  <c r="BB8" i="12"/>
  <c r="BE8" i="12"/>
  <c r="BC8" i="12"/>
  <c r="BC38" i="12"/>
  <c r="BE38" i="12"/>
  <c r="BB38" i="12"/>
  <c r="BW30" i="12"/>
  <c r="BW31" i="12" s="1"/>
  <c r="BW18" i="12"/>
  <c r="BB9" i="12"/>
  <c r="BE9" i="12"/>
  <c r="BC9" i="12"/>
  <c r="AA51" i="12"/>
  <c r="AA53" i="12"/>
  <c r="BA15" i="12"/>
  <c r="BY30" i="12"/>
  <c r="BY31" i="12" s="1"/>
  <c r="BY18" i="12"/>
  <c r="BB12" i="12"/>
  <c r="BC12" i="12"/>
  <c r="BA28" i="12"/>
  <c r="BE27" i="12"/>
  <c r="BC27" i="12"/>
  <c r="BX51" i="12"/>
  <c r="BX53" i="12"/>
  <c r="Y30" i="12"/>
  <c r="Y31" i="12" s="1"/>
  <c r="Y18" i="12"/>
  <c r="X51" i="12"/>
  <c r="X53" i="12"/>
  <c r="BB27" i="12"/>
  <c r="BC45" i="12"/>
  <c r="BB45" i="12"/>
  <c r="BE45" i="12"/>
  <c r="AD38" i="12"/>
  <c r="AC38" i="12"/>
  <c r="BV30" i="11"/>
  <c r="BV31" i="11" s="1"/>
  <c r="BV18" i="11"/>
  <c r="AC38" i="11"/>
  <c r="AD38" i="11"/>
  <c r="X51" i="11"/>
  <c r="X53" i="11"/>
  <c r="AO30" i="11"/>
  <c r="AO31" i="11" s="1"/>
  <c r="AO18" i="11"/>
  <c r="AW17" i="11"/>
  <c r="AP18" i="11"/>
  <c r="AP30" i="11"/>
  <c r="AP31" i="11" s="1"/>
  <c r="AX17" i="11"/>
  <c r="BC27" i="11"/>
  <c r="BA28" i="11"/>
  <c r="BE27" i="11"/>
  <c r="C18" i="11"/>
  <c r="V18" i="11"/>
  <c r="Z50" i="11"/>
  <c r="Z52" i="11"/>
  <c r="BE9" i="11"/>
  <c r="BC9" i="11"/>
  <c r="BB9" i="11"/>
  <c r="BA52" i="11"/>
  <c r="BE52" i="11" s="1"/>
  <c r="BL30" i="11"/>
  <c r="BL31" i="11" s="1"/>
  <c r="BL18" i="11"/>
  <c r="BW17" i="11"/>
  <c r="AW51" i="11"/>
  <c r="AW53" i="11"/>
  <c r="CB9" i="11"/>
  <c r="CB28" i="11" s="1"/>
  <c r="AV28" i="11"/>
  <c r="BE38" i="11"/>
  <c r="BC38" i="11"/>
  <c r="BB38" i="11"/>
  <c r="BY30" i="11"/>
  <c r="BY31" i="11" s="1"/>
  <c r="BY18" i="11"/>
  <c r="BA64" i="11"/>
  <c r="BE46" i="11"/>
  <c r="BB46" i="11"/>
  <c r="AD9" i="11"/>
  <c r="AC9" i="11"/>
  <c r="AX51" i="11"/>
  <c r="AX53" i="11"/>
  <c r="AK30" i="11"/>
  <c r="AK31" i="11" s="1"/>
  <c r="AK18" i="11"/>
  <c r="AV17" i="11"/>
  <c r="Y51" i="11"/>
  <c r="Y53" i="11"/>
  <c r="BB39" i="11"/>
  <c r="BE39" i="11"/>
  <c r="AC17" i="11"/>
  <c r="AB18" i="11"/>
  <c r="AC18" i="11" s="1"/>
  <c r="AB30" i="11"/>
  <c r="AD17" i="11"/>
  <c r="BC45" i="11"/>
  <c r="BB45" i="11"/>
  <c r="BE45" i="11"/>
  <c r="Z30" i="11"/>
  <c r="Z31" i="11" s="1"/>
  <c r="Z18" i="11"/>
  <c r="BA48" i="11"/>
  <c r="BE48" i="11" s="1"/>
  <c r="T50" i="11"/>
  <c r="V50" i="11" s="1"/>
  <c r="T52" i="11"/>
  <c r="V52" i="11" s="1"/>
  <c r="Z64" i="11"/>
  <c r="AB64" i="11" s="1"/>
  <c r="L53" i="11"/>
  <c r="AA51" i="11"/>
  <c r="AA53" i="11"/>
  <c r="AC45" i="11"/>
  <c r="AD45" i="11"/>
  <c r="T64" i="11"/>
  <c r="T53" i="11" s="1"/>
  <c r="V53" i="11" s="1"/>
  <c r="AU30" i="11"/>
  <c r="AU31" i="11" s="1"/>
  <c r="AU18" i="11"/>
  <c r="V28" i="11"/>
  <c r="C28" i="11"/>
  <c r="BP30" i="11"/>
  <c r="BP31" i="11" s="1"/>
  <c r="BP18" i="11"/>
  <c r="BX17" i="11"/>
  <c r="BB15" i="11"/>
  <c r="AB62" i="11"/>
  <c r="AA30" i="11"/>
  <c r="AA31" i="11" s="1"/>
  <c r="AA18" i="11"/>
  <c r="AV51" i="11"/>
  <c r="CB64" i="11"/>
  <c r="AV53" i="11"/>
  <c r="V30" i="11"/>
  <c r="T31" i="11"/>
  <c r="C30" i="11"/>
  <c r="R24" i="2"/>
  <c r="F21" i="2"/>
  <c r="D22" i="2"/>
  <c r="C40" i="10"/>
  <c r="O39" i="10"/>
  <c r="D24" i="2"/>
  <c r="L24" i="2"/>
  <c r="C7" i="10"/>
  <c r="O6" i="10"/>
  <c r="P6" i="10" s="1"/>
  <c r="L191" i="2" l="1"/>
  <c r="E191" i="2"/>
  <c r="F191" i="2" s="1"/>
  <c r="G30" i="13"/>
  <c r="I29" i="13"/>
  <c r="J29" i="13" s="1"/>
  <c r="G31" i="13"/>
  <c r="I31" i="13" s="1"/>
  <c r="J31" i="13" s="1"/>
  <c r="BB15" i="12"/>
  <c r="I33" i="13"/>
  <c r="G22" i="13"/>
  <c r="I22" i="13" s="1"/>
  <c r="J22" i="13" s="1"/>
  <c r="F22" i="2"/>
  <c r="F24" i="2"/>
  <c r="BX30" i="12"/>
  <c r="BX31" i="12" s="1"/>
  <c r="BX18" i="12"/>
  <c r="CB17" i="12"/>
  <c r="AV30" i="12"/>
  <c r="AV31" i="12" s="1"/>
  <c r="AV18" i="12"/>
  <c r="BA17" i="12"/>
  <c r="T31" i="12"/>
  <c r="C30" i="12"/>
  <c r="V30" i="12"/>
  <c r="AC17" i="12"/>
  <c r="AB18" i="12"/>
  <c r="AC18" i="12" s="1"/>
  <c r="AD17" i="12"/>
  <c r="AB30" i="12"/>
  <c r="C18" i="12"/>
  <c r="V18" i="12"/>
  <c r="Y51" i="12"/>
  <c r="Y53" i="12"/>
  <c r="AB50" i="12"/>
  <c r="AB52" i="12"/>
  <c r="AB64" i="12"/>
  <c r="BV18" i="12"/>
  <c r="BV30" i="12"/>
  <c r="BV31" i="12" s="1"/>
  <c r="BB28" i="12"/>
  <c r="BX18" i="11"/>
  <c r="BX30" i="11"/>
  <c r="BX31" i="11" s="1"/>
  <c r="AD30" i="11"/>
  <c r="AB31" i="11"/>
  <c r="AC31" i="11" s="1"/>
  <c r="AC30" i="11"/>
  <c r="BA51" i="11"/>
  <c r="BE51" i="11" s="1"/>
  <c r="BA53" i="11"/>
  <c r="BE53" i="11" s="1"/>
  <c r="AX30" i="11"/>
  <c r="AX31" i="11" s="1"/>
  <c r="AX18" i="11"/>
  <c r="AB51" i="11"/>
  <c r="AB53" i="11"/>
  <c r="BA17" i="11"/>
  <c r="CB51" i="11"/>
  <c r="CB53" i="11"/>
  <c r="AB50" i="11"/>
  <c r="AB52" i="11"/>
  <c r="Z51" i="11"/>
  <c r="Z53" i="11"/>
  <c r="BW30" i="11"/>
  <c r="BW31" i="11" s="1"/>
  <c r="BW18" i="11"/>
  <c r="V31" i="11"/>
  <c r="C31" i="11"/>
  <c r="BB28" i="11"/>
  <c r="AV18" i="11"/>
  <c r="AV30" i="11"/>
  <c r="AV31" i="11" s="1"/>
  <c r="CB17" i="11"/>
  <c r="AW30" i="11"/>
  <c r="AW31" i="11" s="1"/>
  <c r="AW18" i="11"/>
  <c r="P39" i="10"/>
  <c r="O40" i="10"/>
  <c r="C8" i="10"/>
  <c r="C17" i="10"/>
  <c r="O7" i="10"/>
  <c r="O8" i="10" s="1"/>
  <c r="AD30" i="12" l="1"/>
  <c r="AC30" i="12"/>
  <c r="AB31" i="12"/>
  <c r="AC31" i="12" s="1"/>
  <c r="AB51" i="12"/>
  <c r="AB53" i="12"/>
  <c r="C31" i="12"/>
  <c r="V31" i="12"/>
  <c r="CB18" i="12"/>
  <c r="CB30" i="12"/>
  <c r="CB31" i="12" s="1"/>
  <c r="BC17" i="12"/>
  <c r="BA30" i="12"/>
  <c r="BB17" i="12"/>
  <c r="BA18" i="12"/>
  <c r="BE17" i="12"/>
  <c r="BA30" i="11"/>
  <c r="G9" i="13" s="1"/>
  <c r="BC17" i="11"/>
  <c r="BA18" i="11"/>
  <c r="G7" i="13" s="1"/>
  <c r="I7" i="13" s="1"/>
  <c r="J7" i="13" s="1"/>
  <c r="BB17" i="11"/>
  <c r="BE17" i="11"/>
  <c r="CB30" i="11"/>
  <c r="CB31" i="11" s="1"/>
  <c r="CB18" i="11"/>
  <c r="C18" i="10"/>
  <c r="O17" i="10"/>
  <c r="I9" i="13" l="1"/>
  <c r="J9" i="13" s="1"/>
  <c r="I30" i="13"/>
  <c r="J30" i="13" s="1"/>
  <c r="G19" i="13"/>
  <c r="I19" i="13" s="1"/>
  <c r="G21" i="13"/>
  <c r="I21" i="13" s="1"/>
  <c r="J21" i="13" s="1"/>
  <c r="BB18" i="12"/>
  <c r="BE18" i="12"/>
  <c r="BA31" i="12"/>
  <c r="BB31" i="12" s="1"/>
  <c r="BE30" i="12"/>
  <c r="BC30" i="12"/>
  <c r="BB30" i="12"/>
  <c r="BB18" i="11"/>
  <c r="BE18" i="11"/>
  <c r="BA31" i="11"/>
  <c r="BB31" i="11" s="1"/>
  <c r="BE30" i="11"/>
  <c r="BB30" i="11"/>
  <c r="BC30" i="11"/>
  <c r="O18" i="10"/>
  <c r="P17" i="10"/>
  <c r="G32" i="13" l="1"/>
  <c r="I32" i="13" s="1"/>
  <c r="J32" i="13" s="1"/>
</calcChain>
</file>

<file path=xl/comments1.xml><?xml version="1.0" encoding="utf-8"?>
<comments xmlns="http://schemas.openxmlformats.org/spreadsheetml/2006/main">
  <authors>
    <author>Vinay Bhoopalam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Vinay Bhoopalam:</t>
        </r>
        <r>
          <rPr>
            <sz val="9"/>
            <color indexed="81"/>
            <rFont val="Tahoma"/>
            <family val="2"/>
          </rPr>
          <t xml:space="preserve">
Away Day Expenses included
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Vinay Bhoopalam:</t>
        </r>
        <r>
          <rPr>
            <sz val="9"/>
            <color indexed="81"/>
            <rFont val="Tahoma"/>
            <family val="2"/>
          </rPr>
          <t xml:space="preserve">
Away Day Expenses included
</t>
        </r>
      </text>
    </comment>
  </commentList>
</comments>
</file>

<file path=xl/comments2.xml><?xml version="1.0" encoding="utf-8"?>
<comments xmlns="http://schemas.openxmlformats.org/spreadsheetml/2006/main">
  <authors>
    <author>Thoughtworks</author>
    <author>Vinay Bhoopalam</author>
  </authors>
  <commentList>
    <comment ref="BI26" authorId="0">
      <text>
        <r>
          <rPr>
            <b/>
            <sz val="9"/>
            <color indexed="81"/>
            <rFont val="Tahoma"/>
            <family val="2"/>
          </rPr>
          <t>Vinay Bhoopalam:
$260K of Away day expenses included.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49" authorId="1">
      <text>
        <r>
          <rPr>
            <b/>
            <sz val="9"/>
            <color indexed="81"/>
            <rFont val="Tahoma"/>
            <family val="2"/>
          </rPr>
          <t>Vinay Bhoopalam:</t>
        </r>
        <r>
          <rPr>
            <sz val="9"/>
            <color indexed="81"/>
            <rFont val="Tahoma"/>
            <family val="2"/>
          </rPr>
          <t xml:space="preserve">
Mpedigree move to Kampala</t>
        </r>
      </text>
    </comment>
  </commentList>
</comments>
</file>

<file path=xl/comments3.xml><?xml version="1.0" encoding="utf-8"?>
<comments xmlns="http://schemas.openxmlformats.org/spreadsheetml/2006/main">
  <authors>
    <author>Vinay Bhoopalam</author>
  </authors>
  <commentList>
    <comment ref="AJ49" authorId="0">
      <text>
        <r>
          <rPr>
            <b/>
            <sz val="9"/>
            <color indexed="81"/>
            <rFont val="Tahoma"/>
            <family val="2"/>
          </rPr>
          <t>Vinay Bhoopalam:</t>
        </r>
        <r>
          <rPr>
            <sz val="9"/>
            <color indexed="81"/>
            <rFont val="Tahoma"/>
            <family val="2"/>
          </rPr>
          <t xml:space="preserve">
mPedigree+MOH+UNICEF</t>
        </r>
      </text>
    </comment>
  </commentList>
</comments>
</file>

<file path=xl/sharedStrings.xml><?xml version="1.0" encoding="utf-8"?>
<sst xmlns="http://schemas.openxmlformats.org/spreadsheetml/2006/main" count="1439" uniqueCount="482">
  <si>
    <t>Discovery Health (P) Ltd.</t>
  </si>
  <si>
    <t>Johannesburg Stock Exchange</t>
  </si>
  <si>
    <t>mPedigree</t>
  </si>
  <si>
    <t>Standard Bank</t>
  </si>
  <si>
    <t>Customer</t>
  </si>
  <si>
    <t>GDF</t>
  </si>
  <si>
    <t>Actuals</t>
  </si>
  <si>
    <t>Variance</t>
  </si>
  <si>
    <t>Comments</t>
  </si>
  <si>
    <t>Region</t>
  </si>
  <si>
    <t>ZA</t>
  </si>
  <si>
    <t>UG</t>
  </si>
  <si>
    <t>UNICEF, NY</t>
  </si>
  <si>
    <t>UNICEF, Uganda</t>
  </si>
  <si>
    <t>Sl.No</t>
  </si>
  <si>
    <t>Description</t>
  </si>
  <si>
    <t>July'13</t>
  </si>
  <si>
    <t>July'13 Rrfcst Plan</t>
  </si>
  <si>
    <t>Total Hires</t>
  </si>
  <si>
    <t>Total Attrition</t>
  </si>
  <si>
    <t>Average Head count</t>
  </si>
  <si>
    <t>Billed hours</t>
  </si>
  <si>
    <t>Average Bill Rates</t>
  </si>
  <si>
    <t>Average Utilization</t>
  </si>
  <si>
    <t>Revenue</t>
  </si>
  <si>
    <t>Cost of Services</t>
  </si>
  <si>
    <t>Gross Profit</t>
  </si>
  <si>
    <t>Total OPEX</t>
  </si>
  <si>
    <t>NOI</t>
  </si>
  <si>
    <t>CGM%</t>
  </si>
  <si>
    <t>Johannesburg</t>
  </si>
  <si>
    <t>Kampala</t>
  </si>
  <si>
    <t>%,LACTUALS,FCURRENCY_CD,VUSD</t>
  </si>
  <si>
    <t>%,SPER1</t>
  </si>
  <si>
    <t>%,SPER2</t>
  </si>
  <si>
    <t>%,SPER3</t>
  </si>
  <si>
    <t>%,SPER4</t>
  </si>
  <si>
    <t>%,SPER5</t>
  </si>
  <si>
    <t>%,SPER6</t>
  </si>
  <si>
    <t>%,SPER7</t>
  </si>
  <si>
    <t>%,SPER8</t>
  </si>
  <si>
    <t>%,SPER9</t>
  </si>
  <si>
    <t>%,SPER10</t>
  </si>
  <si>
    <t>%,SPER11</t>
  </si>
  <si>
    <t>%,SPER12</t>
  </si>
  <si>
    <t>%,SYTDNOADJ</t>
  </si>
  <si>
    <t>ThoughtWorks South Africa</t>
  </si>
  <si>
    <t>(Unaudited)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</si>
  <si>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</si>
  <si>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</si>
  <si>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</si>
  <si>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</si>
  <si>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</si>
  <si>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</si>
  <si>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</si>
  <si>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</si>
  <si>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</si>
  <si>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</si>
  <si>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</si>
  <si>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</si>
  <si>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>Year-to-date</t>
  </si>
  <si>
    <t xml:space="preserve"> YTD %</t>
  </si>
  <si>
    <t>%,R,FACCOUNT,TTW_ACCOUNTS01,NCONSULTING,NLICENSE,NMAINTENANCE,NTRAINING,N"OTHER REVENUE"</t>
  </si>
  <si>
    <t>Professional Services - Supervised</t>
  </si>
  <si>
    <t>%,R,FACCOUNT,TTW_ACCOUNTS01,NGENERATED_FOR</t>
  </si>
  <si>
    <t>Professional Services - Generated for other countries</t>
  </si>
  <si>
    <t>%,R,FACCOUNT,TTW_ACCOUNTS01,NGENERATED_BY</t>
  </si>
  <si>
    <t>Professional Services - Generated by other countries</t>
  </si>
  <si>
    <t>Total Professional Services - Generated</t>
  </si>
  <si>
    <t>%,R,FACCOUNT,TTW_ACCOUNTS01,N"CGS_TRAVEL REBILLED",NCGS_REBILLED_TRVL_RT</t>
  </si>
  <si>
    <t>Billable Client Expenses</t>
  </si>
  <si>
    <t>%,R,FACCOUNT,TTW_ACCOUNTS01,NBADDEBT</t>
  </si>
  <si>
    <t>Bad Debt Expense</t>
  </si>
  <si>
    <t>Net Revenue</t>
  </si>
  <si>
    <t>%,FACCOUNT,TTW_ACCOUNTS01,NCGS_WAGE,NWAGE,NSTANDARD_COSTING,FDEPTID,TTW_DEPTS01,NCGS,FPROJECT_ID,TTW_PROJ_2012,NCORE,NEVENTS,NPAYROLL,NSTUDIOS</t>
  </si>
  <si>
    <t>PS TO OPS **TO BE HIDDEN**</t>
  </si>
  <si>
    <t>%,FACCOUNT,TTW_ACCOUNTS01,NCGS_WAGE,NWAGE,NSTANDARD_COSTING,FPROJECT_ID,TTW_PROJ_NONTWORKS1,NALLPROJ</t>
  </si>
  <si>
    <t>ALL TO COS CLIENTS **TO BE HIDDEN**</t>
  </si>
  <si>
    <t>Wages &amp; Related Payroll Expenses</t>
  </si>
  <si>
    <t>%,FACCOUNT,TTW_ACCOUNTS01,NCGS_PROF,NPROF,NADVERTISING,FDEPTID,TTW_DEPTS01,NCGS,FPROJECT_ID,TTW_PROJ_2012,NCORE,NSTUDIOS</t>
  </si>
  <si>
    <t>%,FACCOUNT,TTW_ACCOUNTS01,NCGS_PROF,NPROF,NADVERTISING,FPROJECT_ID,TTW_PROJ_NONTWORKS1,NALLPROJ</t>
  </si>
  <si>
    <t>Professional Fees</t>
  </si>
  <si>
    <t>%,FACCOUNT,TTW_ACCOUNTS01,NCGS_DIRECT_BILLABLE,FPROJECT_ID,TTW_PROJ_NONTWORKS1,NALLPROJ</t>
  </si>
  <si>
    <t xml:space="preserve">   ALL TO COS CLIENTS **TO BE HIDDEN**</t>
  </si>
  <si>
    <t>%,FACCOUNT,TTW_ACCOUNTS01,NCGS_DIRECT_BILLABLE,FPROJECT_ID,TTW_PROJ_2012,NCORE,NSTUDIOS,FDEPTID,TTW_DEPTS01,NCGS</t>
  </si>
  <si>
    <t xml:space="preserve">   ALL TO COS NON-CLIENTS **TO BE HIDDEN**</t>
  </si>
  <si>
    <t xml:space="preserve">   Client - Direct Billable</t>
  </si>
  <si>
    <t>%,FACCOUNT,TTW_ACCOUNTS01,NCGS_CLIENT_NON_BILL,FPROJECT_ID,TTW_PROJ_NONTWORKS1,NALLPROJ</t>
  </si>
  <si>
    <t>%,FACCOUNT,TTW_ACCOUNTS01,NCGS_CLIENT_NON_BILL,FPROJECT_ID,TTW_PROJ_2012,NCORE,NSTUDIOS,FDEPTID,TTW_DEPTS01,NCGS</t>
  </si>
  <si>
    <t xml:space="preserve">   Client - Non-Billable</t>
  </si>
  <si>
    <t>%,FACCOUNT,TTW_ACCOUNTS01,NCGS_NON_CLIENT,NTRAVEL,FPROJECT_ID,TTW_PROJ_2012,NCORE,NSTUDIOS,FDEPTID,TTW_DEPTS01,NCGS</t>
  </si>
  <si>
    <t xml:space="preserve">   PS TO OPS **TO BE HIDDEN**</t>
  </si>
  <si>
    <t>%,FACCOUNT,TTW_ACCOUNTS01,NCGS_NON_CLIENT,NTRAVEL,FPROJECT_ID,TTW_PROJ_NONTWORKS1,NALLPROJ</t>
  </si>
  <si>
    <t xml:space="preserve">   Non-Client Related</t>
  </si>
  <si>
    <t>Travel Expenses</t>
  </si>
  <si>
    <t>%,FACCOUNT,TTW_ACCOUNTS01,NCGS_OTHER,NCOMMUNICATIONS,NDEPREC,NEDUCTRAIN,NEMPL_ACT,NEQUIPMENT,NINSURANCE,NMAINT_REP,NMISC,NOFF_EXP,NPENSION,FDEPTID,TTW_DEPTS01,NCGS,FPROJECT_ID,TTW_PROJ_2012,NCORE,NSTUDIOS</t>
  </si>
  <si>
    <t>%,FACCOUNT,TTW_ACCOUNTS01,NCGS_OTHER,NRECRUIT,NDEPREC,NAMORTIZATION,NEQUIPMENT,NSW_EXP,NEDUCTRAIN,NEMPL_ACT,NINSURANCE,NMAINT_REP,NMISC,NOFF_EXP,NCOMMUNICATIONS,NPENSION,NRENT,NTAXES,NSGA_ALLOCATION,FPROJECT_ID,TTW_PROJ_NONTWORKS1,NALLPROJ</t>
  </si>
  <si>
    <t>Other</t>
  </si>
  <si>
    <t>Total Cost of Services</t>
  </si>
  <si>
    <t>%,R,FACCOUNT,TTW_ACCOUNTS01,NINCSTMT,FPROJECT_ID,TTW_PROJ_NONTWORKS1,NALLPROJ</t>
  </si>
  <si>
    <t>Client Gross Margin</t>
  </si>
  <si>
    <t>Client Gross Margin %</t>
  </si>
  <si>
    <t>%,FPROJECT_ID,TTW_PROJ_2012,NCORE,NSTUDIOS,FACCOUNT,TTW_ACCOUNTS01,NREVENUES,NCGS_WAGE,NCGS_TRAVEL,N"CGS_TRAVEL REBILLED",NCGS_PROF,NCGS_OTHER,NGA,NOTHINC,NINC_TAX,NSTANDARD_COSTING,NSGA_ALLOCATION</t>
  </si>
  <si>
    <t>Gross Profit %</t>
  </si>
  <si>
    <t>Operating Expenses</t>
  </si>
  <si>
    <t>Business Development</t>
  </si>
  <si>
    <t>Engagement &amp; Account Management</t>
  </si>
  <si>
    <t>Marketing</t>
  </si>
  <si>
    <t>Recruiting</t>
  </si>
  <si>
    <t>IS Infrastrucure</t>
  </si>
  <si>
    <t>People Development</t>
  </si>
  <si>
    <t>General &amp; Administrative</t>
  </si>
  <si>
    <t>Total Operating Expenses</t>
  </si>
  <si>
    <t>Operating Contribution</t>
  </si>
  <si>
    <t>Studios Operating Contribution</t>
  </si>
  <si>
    <t>Net Operating Contribution</t>
  </si>
  <si>
    <t>Net Operating Contribution %</t>
  </si>
  <si>
    <t>Other Income/(Expense)</t>
  </si>
  <si>
    <t>%,R,FACCOUNT,TTW_ACCOUNTS01,NDECLARED_DIV</t>
  </si>
  <si>
    <t>Dividends Accrued on Preferred Shares</t>
  </si>
  <si>
    <t>%,R,FACCOUNT,TTW_ACCOUNTS01,NINVESTMENTS,NINT_INC,NINT_EXP,NCONTRIB,NOTHER_INC</t>
  </si>
  <si>
    <t>Investment / Interest / Other Income (Expense)</t>
  </si>
  <si>
    <t>Total Other Income/(Expense)</t>
  </si>
  <si>
    <t>Earnings Before Income Taxes (EBT)</t>
  </si>
  <si>
    <t>EBT Margin %</t>
  </si>
  <si>
    <t>%,FACCOUNT,TTW_ACCOUNTS01,NINCOMETAX</t>
  </si>
  <si>
    <t>Income Taxes</t>
  </si>
  <si>
    <t>Net Income (Loss)</t>
  </si>
  <si>
    <t>Net Income (Loss) %</t>
  </si>
  <si>
    <t>%,FACCOUNT,TTW_ACCOUNTS01,NINCSTMT</t>
  </si>
  <si>
    <t>Net Income Validation</t>
  </si>
  <si>
    <t>%,FACCOUNT,TTW_ACCOUNTS01,NCGS_WAGE,NSTANDARD_COSTING,NWAGE,FDEPTID,TTW_DEPTS01,NSALES_MARKETING,FPROJECT_ID,TTW_PROJ_2012,NCORE,NEVENTS,NPAYROLL,NSTUDIOS</t>
  </si>
  <si>
    <t>Wages &amp; Related Payroll Expense</t>
  </si>
  <si>
    <t>%,FACCOUNT,TTW_ACCOUNTS01,NADVERTISING,NCGS_PROF,NPROF,FDEPTID,TTW_DEPTS01,NSALES_MARKETING,FPROJECT_ID,TTW_PROJ_2012,NCORE,NSTUDIOS</t>
  </si>
  <si>
    <t>%,FACCOUNT,TTW_ACCOUNTS01,NCGS_TRAVEL,NTRAVEL,FDEPTID,TTW_DEPTS01,NSALES_MARKETING,FPROJECT_ID,TTW_PROJ_2012,NCORE,NSTUDIOS</t>
  </si>
  <si>
    <t>%,FACCOUNT,TTW_ACCOUNTS01,NCGS_OTHER,NCOMMUNICATIONS,NDEPREC,NEMPL_ACT,NEQUIPMENT,NINSURANCE,NMAINT_REP,NMISC,NOFF_EXP,NPENSION,FDEPTID,TTW_DEPTS01,NSALES_MARKETING,FPROJECT_ID,TTW_PROJ_2012,NCORE,NSTUDIOS</t>
  </si>
  <si>
    <t>Total Business Development</t>
  </si>
  <si>
    <t>%,FACCOUNT,TTW_ACCOUNTS01,NCGS_WAGE,NSTANDARD_COSTING,NWAGE,FDEPTID,TTW_DEPTS01,NE&amp;AM,FPROJECT_ID,TTW_PROJ_2012,NCORE,NEVENTS,NPAYROLL,NSTUDIOS</t>
  </si>
  <si>
    <t>%,FACCOUNT,TTW_ACCOUNTS01,NADVERTISING,NCGS_PROF,NPROF,FDEPTID,TTW_DEPTS01,NE&amp;AM,FPROJECT_ID,TTW_PROJ_2012,NCORE,NSTUDIOS</t>
  </si>
  <si>
    <t>%,FACCOUNT,TTW_ACCOUNTS01,NCGS_TRAVEL,NTRAVEL,FDEPTID,TTW_DEPTS01,NE&amp;AM,FPROJECT_ID,TTW_PROJ_2012,NCORE,NSTUDIOS</t>
  </si>
  <si>
    <t>%,FACCOUNT,TTW_ACCOUNTS01,NCGS_OTHER,NCOMMUNICATIONS,NDEPREC,NEMPL_ACT,NEQUIPMENT,NINSURANCE,NMAINT_REP,NMISC,NOFF_EXP,NPENSION,FDEPTID,TTW_DEPTS01,NE&amp;AM,FPROJECT_ID,TTW_PROJ_2012,NCORE,NSTUDIOS</t>
  </si>
  <si>
    <t>Total Engagement &amp; Account Management</t>
  </si>
  <si>
    <t>%,FACCOUNT,TTW_ACCOUNTS01,NCGS_WAGE,NSTANDARD_COSTING,NWAGE,FDEPTID,TTW_DEPTS01,NMARKETING,FPROJECT_ID,TTW_PROJ_2012,NCORE,NEVENTS,NPAYROLL,NSTUDIOS</t>
  </si>
  <si>
    <t>%,FACCOUNT,TTW_ACCOUNTS01,NCGS_PROF,NPROF,FDEPTID,TTW_DEPTS01,NMARKETING,FPROJECT_ID,TTW_PROJ_2012,NCORE,NSTUDIOS</t>
  </si>
  <si>
    <t>%,FACCOUNT,TTW_ACCOUNTS01,NADVERTISING,FDEPTID,TTW_DEPTS01,NMARKETING,FPROJECT_ID,TTW_PROJ_2012,NCORE,NSTUDIOS</t>
  </si>
  <si>
    <t>Advertising</t>
  </si>
  <si>
    <t>%,FACCOUNT,TTW_ACCOUNTS01,NCGS_TRAVEL,NTRAVEL,FDEPTID,TTW_DEPTS01,NMARKETING,FPROJECT_ID,TTW_PROJ_2012,NCORE,NSTUDIOS</t>
  </si>
  <si>
    <t>%,FACCOUNT,TTW_ACCOUNTS01,NCGS_OTHER,NCOMMUNICATIONS,NDEPREC,NEMPL_ACT,NEQUIPMENT,NINSURANCE,NMAINT_REP,NMISC,NOFF_EXP,NPENSION,FDEPTID,TTW_DEPTS01,NMARKETING,FPROJECT_ID,TTW_PROJ_2012,NCORE,NSTUDIOS</t>
  </si>
  <si>
    <t>Total Marketing</t>
  </si>
  <si>
    <t>%,FACCOUNT,TTW_ACCOUNTS01,NCGS_WAGE,NSTANDARD_COSTING,NWAGE,FDEPTID,TTW_DEPTS01,NRECRUITING,FPROJECT_ID,TTW_PROJ_2012,NCORE,NEVENTS,NPAYROLL,NSTUDIOS</t>
  </si>
  <si>
    <t>%,FACCOUNT,TTW_ACCOUNTS01,NCGS_PROF,NPROF,FDEPTID,TTW_DEPTS01,NRECRUITING,FPROJECT_ID,TTW_PROJ_2012,NCORE,NSTUDIOS</t>
  </si>
  <si>
    <t>%,FACCOUNT,TTW_ACCOUNTS01,NADVERTISING,FDEPTID,TTW_DEPTS01,NRECRUITING,FPROJECT_ID,TTW_PROJ_2012,NCORE,NSTUDIOS</t>
  </si>
  <si>
    <t>%,FACCOUNT,TTW_ACCOUNTS01,NCGS_TRAVEL,NTRAVEL,FDEPTID,TTW_DEPTS01,NRECRUITING,FPROJECT_ID,TTW_PROJ_2012,NCORE,NSTUDIOS</t>
  </si>
  <si>
    <t>%,FACCOUNT,TTW_ACCOUNTS01,NRECRUIT,FPROJECT_ID,TTW_PROJ_2012,NCORE,NEVENTS,NPAYROLL,NSTUDIOS</t>
  </si>
  <si>
    <t>Recruiting Fees</t>
  </si>
  <si>
    <t>%,FACCOUNT,TTW_ACCOUNTS01,NCGS_OTHER,NCOMMUNICATIONS,NDEPREC,NEMPL_ACT,NEQUIPMENT,NINSURANCE,NMAINT_REP,NMISC,NOFF_EXP,NPENSION,FDEPTID,TTW_DEPTS01,NRECRUITING,FPROJECT_ID,TTW_PROJ_2012,NCORE,NSTUDIOS</t>
  </si>
  <si>
    <t>Total Recruiting</t>
  </si>
  <si>
    <t>IS Infrastructure</t>
  </si>
  <si>
    <t>%,FACCOUNT,TTW_ACCOUNTS01,NCGS_WAGE,NSTANDARD_COSTING,NWAGE,FDEPTID,TTW_DEPTS01,NIS,FPROJECT_ID,TTW_PROJ_2012,NCORE,NEVENTS,NPAYROLL,NSTUDIOS</t>
  </si>
  <si>
    <t>%,FACCOUNT,TTW_ACCOUNTS01,NADVERTISING,NCGS_PROF,NPROF,FDEPTID,TTW_DEPTS01,NIS,FPROJECT_ID,TTW_PROJ_2012,NCORE,NSTUDIOS</t>
  </si>
  <si>
    <t>%,FACCOUNT,TTW_ACCOUNTS01,NCGS_TRAVEL,NTRAVEL,FDEPTID,TTW_DEPTS01,NIS,FPROJECT_ID,TTW_PROJ_2012,NCORE,NSTUDIOS</t>
  </si>
  <si>
    <t>%,FACCOUNT,TTW_ACCOUNTS01,NDEPREC,NEQUIPMENT,FDEPTID,TTW_DEPTS01,NIS,FPROJECT_ID,TTW_PROJ_2012,NCORE,NSTUDIOS</t>
  </si>
  <si>
    <t>Hardware &amp; Depreciation</t>
  </si>
  <si>
    <t>%,FACCOUNT,TTW_ACCOUNTS01,NAMORTIZATION,NSW_EXP,FPROJECT_ID,TTW_PROJ_2012,NCORE,NEVENTS,NPAYROLL,NSTUDIOS</t>
  </si>
  <si>
    <t>Software &amp; Amortization</t>
  </si>
  <si>
    <t>%,FACCOUNT,TTW_ACCOUNTS01,NCGS_OTHER,NCOMMUNICATIONS,NEMPL_ACT,NINSURANCE,NMAINT_REP,NMISC,NOFF_EXP,NPENSION,FDEPTID,TTW_DEPTS01,NIS,FPROJECT_ID,TTW_PROJ_2012,NCORE,NSTUDIOS</t>
  </si>
  <si>
    <t>%,FACCOUNT,TTW_ACCOUNTS01,NSGA_ALLOCATION,FDEPTID,TTW_DEPTS01,NIS,FPROJECT_ID,TTW_PROJ_2012,NCORE,NSTUDIOS</t>
  </si>
  <si>
    <t>IS Allocation In/(Out)</t>
  </si>
  <si>
    <t>Total IS Infrastrucure</t>
  </si>
  <si>
    <t>%,FACCOUNT,TTW_ACCOUNTS01,NCGS_WAGE,NSTANDARD_COSTING,NWAGE,FDEPTID,TTW_DEPTS01,NES&amp;D,NPEOPLE,FPROJECT_ID,TTW_PROJ_2012,NCORE,NEVENTS,NPAYROLL,NSTUDIOS</t>
  </si>
  <si>
    <t>%,FACCOUNT,TTW_ACCOUNTS01,NADVERTISING,NCGS_PROF,NPROF,FDEPTID,TTW_DEPTS01,NES&amp;D,NPEOPLE,FPROJECT_ID,TTW_PROJ_2012,NCORE,NSTUDIOS</t>
  </si>
  <si>
    <t>%,FACCOUNT,TTW_ACCOUNTS01,NCGS_TRAVEL,NTRAVEL,FDEPTID,TTW_DEPTS01,NES&amp;D,NPEOPLE,FPROJECT_ID,TTW_PROJ_2012,NCORE,NSTUDIOS</t>
  </si>
  <si>
    <t>%,FACCOUNT,TTW_ACCOUNTS01,NEDUCTRAIN,FPROJECT_ID,TTW_PROJ_2012,NCORE,NEVENTS,NPAYROLL,NSTUDIOS,FDEPTID,TTW_DEPTS01,NDELIVERY_CAPABILITY,NSALES_MARKETING,NE&amp;AM,NMARKETING,NRECRUITING,NIS,NPEOPLE,N"G &amp; A"</t>
  </si>
  <si>
    <t>Education &amp; Training</t>
  </si>
  <si>
    <t>%,FACCOUNT,TTW_ACCOUNTS01,NCGS_OTHER,NCOMMUNICATIONS,NDEPREC,NEMPL_ACT,NEQUIPMENT,NINSURANCE,NMAINT_REP,NMISC,NOFF_EXP,NPENSION,FDEPTID,TTW_DEPTS01,NES&amp;D,NPEOPLE,FPROJECT_ID,TTW_PROJ_2012,NCORE,NSTUDIOS</t>
  </si>
  <si>
    <t>Total People Development</t>
  </si>
  <si>
    <t>%,FACCOUNT,TTW_ACCOUNTS01,NCGS_WAGE,NSTANDARD_COSTING,NWAGE,FDEPTID,TTW_DEPTS01,NDELIVERY_CAPABILITY,NOPERATIONS,NFINANCE,NLEGAL,NFACILITIES,NSOS,N"OTHER GA",FPROJECT_ID,TTW_PROJ_2012,NCORE,NEVENTS,NPAYROLL,NSTUDIOS</t>
  </si>
  <si>
    <t>%,FACCOUNT,TTW_ACCOUNTS01,NADVERTISING,NCGS_PROF,NPROF,FDEPTID,TTW_DEPTS01,NDELIVERY_CAPABILITY,NOPERATIONS,NFINANCE,NLEGAL,NFACILITIES,NSOS,N"OTHER GA",FPROJECT_ID,TTW_PROJ_2012,NCORE,NSTUDIOS</t>
  </si>
  <si>
    <t>%,FACCOUNT,TTW_ACCOUNTS01,NCGS_TRAVEL,NTRAVEL,FDEPTID,TTW_DEPTS01,NDELIVERY_CAPABILITY,NOPERATIONS,NFINANCE,NLEGAL,NFACILITIES,NSOS,N"OTHER GA",FPROJECT_ID,TTW_PROJ_2012,NCORE,NSTUDIOS</t>
  </si>
  <si>
    <t>%,FACCOUNT,TTW_ACCOUNTS01,NDEPREC,FDEPTID,TTW_DEPTS01,NDELIVERY_CAPABILITY,NOPERATIONS,NFINANCE,NLEGAL,NFACILITIES,NSOS,N"OTHER GA",FPROJECT_ID,TTW_PROJ_2012,NCORE,NSTUDIOS</t>
  </si>
  <si>
    <t>Depreciation - Office</t>
  </si>
  <si>
    <t>%,FACCOUNT,TTW_ACCOUNTS01,NCGS_TRAVEL,N"CGS_TRAVEL REBILLED",NCGS_REBILLED_TRVL_RT,NCGS_PROF,NCGS_OTHER,NPROF,NADVERTISING,NTRAVEL,NRECRUIT,NDEPREC,NAMORTIZATION,NEQUIPMENT,NSW_EXP,NEDUCTRAIN,NEMPL_ACT,NINSURANCE,NMAINT_REP,NMISC,NOFF_EXP,NCOMMUNICATIONS,NPENSION,NRENT,NTAXES,NOTHINC,NINC_TAX,FDEPTID,TTW_DEPTS01,NALLDEPTS,FPROJECT_ID,TTW_PROJ_2012,NEVENTS</t>
  </si>
  <si>
    <t>Employee Activities</t>
  </si>
  <si>
    <t>%,FACCOUNT,TTW_ACCOUNTS01,NINSURANCE,FDEPTID,TTW_DEPTS01,NOPERATIONS,NFINANCE,NLEGAL,NFACILITIES,NSOS,N"OTHER GA",FPROJECT_ID,TTW_PROJ_2012,NCORE,NSTUDIOS</t>
  </si>
  <si>
    <t>Insurance</t>
  </si>
  <si>
    <t>%,FACCOUNT,TTW_ACCOUNTS01,NMAINT_REP,FDEPTID,TTW_DEPTS01,NDELIVERY_CAPABILITY,NOPERATIONS,NFINANCE,NLEGAL,NFACILITIES,NSOS,N"OTHER GA",FPROJECT_ID,TTW_PROJ_2012,NCORE,NSTUDIOS</t>
  </si>
  <si>
    <t>Maintenance &amp; Repairs</t>
  </si>
  <si>
    <t>%,FACCOUNT,V840000,V885000,V893001,V895000,V895100,V896000,V898000,V899999,V899000,FDEPTID,TTW_DEPTS01,NDELIVERY_CAPABILITY,NOPERATIONS,NFINANCE,NLEGAL,NFACILITIES,NSOS,N"OTHER GA",FPROJECT_ID,TTW_PROJ_2012,NCORE,NSTUDIOS</t>
  </si>
  <si>
    <t>Miscellaneous</t>
  </si>
  <si>
    <t>%,FACCOUNT,TTW_ACCOUNTS01,NCGS_OTHER,NCOMMUNICATIONS,NEQUIPMENT,NOFF_EXP,FDEPTID,TTW_DEPTS01,NDELIVERY_CAPABILITY,NOPERATIONS,NFINANCE,NLEGAL,NFACILITIES,NSOS,N"OTHER GA",FPROJECT_ID,TTW_PROJ_2012,NCORE,NSTUDIOS</t>
  </si>
  <si>
    <t>Office Expense</t>
  </si>
  <si>
    <t>%,FACCOUNT,TTW_ACCOUNTS01,NRENT,FPROJECT_ID,TTW_PROJ_2012,NCORE,NSTUDIOS</t>
  </si>
  <si>
    <t>Rent</t>
  </si>
  <si>
    <t>%,FACCOUNT,TTW_ACCOUNTS01,NTAXES,FPROJECT_ID,TTW_PROJ_2012,NCORE,NSTUDIOS</t>
  </si>
  <si>
    <t>Taxes (Property, Sales/Use, &amp; Other)</t>
  </si>
  <si>
    <t>Total General &amp; Administrative</t>
  </si>
  <si>
    <t>Jan</t>
  </si>
  <si>
    <t>Feb</t>
  </si>
  <si>
    <t>Mar</t>
  </si>
  <si>
    <t>Apr</t>
  </si>
  <si>
    <t>Aug</t>
  </si>
  <si>
    <t>Sep</t>
  </si>
  <si>
    <t>Oct</t>
  </si>
  <si>
    <t>Nov</t>
  </si>
  <si>
    <t>Dec</t>
  </si>
  <si>
    <t xml:space="preserve">YTD </t>
  </si>
  <si>
    <t>Headcount</t>
  </si>
  <si>
    <t>Cost of Services- Wages</t>
  </si>
  <si>
    <t>Cost of Services- Travel&amp;Others</t>
  </si>
  <si>
    <t>Opex</t>
  </si>
  <si>
    <t>NOI%</t>
  </si>
  <si>
    <t>ThoughtWorks Uganda</t>
  </si>
  <si>
    <t>Amnt in $</t>
  </si>
  <si>
    <t>Variance w/Plan</t>
  </si>
  <si>
    <t>Status</t>
  </si>
  <si>
    <t>Total Opex Costs</t>
  </si>
  <si>
    <t>Plan'14</t>
  </si>
  <si>
    <t>Feb YTD</t>
  </si>
  <si>
    <t>Delta</t>
  </si>
  <si>
    <t>Plan</t>
  </si>
  <si>
    <t>Total NOI Miss in the region</t>
  </si>
  <si>
    <t>Revenue Miss</t>
  </si>
  <si>
    <t>Opex Savings in ZA</t>
  </si>
  <si>
    <t xml:space="preserve">OPEX </t>
  </si>
  <si>
    <t>1. Movement of PC's from OPS to PS</t>
  </si>
  <si>
    <t>2.Unplanned influx in Expats(wages/Living costs)</t>
  </si>
  <si>
    <t>Pan Africa</t>
  </si>
  <si>
    <t>Overall Impact</t>
  </si>
  <si>
    <t>Away Day costs excess than Plan</t>
  </si>
  <si>
    <t>3.un planned Travel expenses of Expats</t>
  </si>
  <si>
    <t>2. Transfers to UG</t>
  </si>
  <si>
    <t>3. Away day expense of 80K planned moved to UG</t>
  </si>
  <si>
    <t>4. Savings in  contingencies buils in as Pan Africa costs</t>
  </si>
  <si>
    <t>2. MOH investment in Feb</t>
  </si>
  <si>
    <t>3. Away day Shrinkage in Feb</t>
  </si>
  <si>
    <t>1. Rackspace/Regen in Feb due to delivery issues</t>
  </si>
  <si>
    <t>Cost of services Uptake</t>
  </si>
  <si>
    <t>Would have compensated for 8% utilization dip in Jan</t>
  </si>
  <si>
    <t>Income Statement South Africa</t>
  </si>
  <si>
    <t>Income Statement Uganda</t>
  </si>
  <si>
    <t>Utilization</t>
  </si>
  <si>
    <t>Uganda</t>
  </si>
  <si>
    <t>Working Ctry</t>
  </si>
  <si>
    <t>(Multiple Items)</t>
  </si>
  <si>
    <t>Sum of Client Billable Hours</t>
  </si>
  <si>
    <t>Project</t>
  </si>
  <si>
    <t>Total</t>
  </si>
  <si>
    <t>CATINC1_PSV</t>
  </si>
  <si>
    <t>DISCOV2_DIS_CWD</t>
  </si>
  <si>
    <t>DISCOV2_HOS_INT</t>
  </si>
  <si>
    <t>IOM0001_VOT_INC</t>
  </si>
  <si>
    <t>JSE0001_IPSA</t>
  </si>
  <si>
    <t>JSE0001_WEB_DC</t>
  </si>
  <si>
    <t>MPED001_PHAOCT</t>
  </si>
  <si>
    <t>MPED001_PSY</t>
  </si>
  <si>
    <t>RACK001_OB_RZA</t>
  </si>
  <si>
    <t>STANDB1_IBR_DEL</t>
  </si>
  <si>
    <t>STANDB1_SB_BBI</t>
  </si>
  <si>
    <t>STANDB1_SBAL</t>
  </si>
  <si>
    <t>TW_CORE_BEACH</t>
  </si>
  <si>
    <t>TW_CORE_CONF</t>
  </si>
  <si>
    <t>TW_CORE_DELIVRY</t>
  </si>
  <si>
    <t>TW_CORE_DEMAND</t>
  </si>
  <si>
    <t>TW_CORE_FINOPS</t>
  </si>
  <si>
    <t>TW_CORE_KLS</t>
  </si>
  <si>
    <t>TW_CORE_LEVELUP</t>
  </si>
  <si>
    <t>TW_CORE_MGMT</t>
  </si>
  <si>
    <t>TW_CORE_MKTG</t>
  </si>
  <si>
    <t>TW_CORE_OPS</t>
  </si>
  <si>
    <t>TW_CORE_PEOPLE</t>
  </si>
  <si>
    <t>TW_CORE_PSM</t>
  </si>
  <si>
    <t>TW_CORE_RECRUIT</t>
  </si>
  <si>
    <t>TW_CORE_SIP_OPS</t>
  </si>
  <si>
    <t>TW_CORE_TECH</t>
  </si>
  <si>
    <t>TW_CORE_TRNG_EX</t>
  </si>
  <si>
    <t>TW_CORE_TRNG_IN</t>
  </si>
  <si>
    <t>TW_CORE_TWU</t>
  </si>
  <si>
    <t>TW_INVT_DFI</t>
  </si>
  <si>
    <t>TW_INVT_GLBLEAD</t>
  </si>
  <si>
    <t>TW_MOBL_TO_IND</t>
  </si>
  <si>
    <t>TW_MOBL_TO_UG</t>
  </si>
  <si>
    <t>TW_MOBL_TO_ZA</t>
  </si>
  <si>
    <t>TW_MTGS_AWAYDAY</t>
  </si>
  <si>
    <t>TW_MTGS_HOD</t>
  </si>
  <si>
    <t>TW_PIL3_ACTIVI</t>
  </si>
  <si>
    <t>TW_PIL3_COMBLD</t>
  </si>
  <si>
    <t>TW_PIL3_OPS</t>
  </si>
  <si>
    <t>TW_PRAC_XD</t>
  </si>
  <si>
    <t>TW_TOFF_LEAVE</t>
  </si>
  <si>
    <t>TW_TOFF_SICK</t>
  </si>
  <si>
    <t>TW_TOPS_INFRAST</t>
  </si>
  <si>
    <t>TW_TOPS_SOLTN</t>
  </si>
  <si>
    <t>UNICEF1_MOHNHRS</t>
  </si>
  <si>
    <t>UNICEF1_UREPORT</t>
  </si>
  <si>
    <t>UNICEF2_E_JRF</t>
  </si>
  <si>
    <t>Grand Total</t>
  </si>
  <si>
    <t>Client Description</t>
  </si>
  <si>
    <t>Gross Margin</t>
  </si>
  <si>
    <t>GDF view</t>
  </si>
  <si>
    <t>To Find</t>
  </si>
  <si>
    <t>Catch up</t>
  </si>
  <si>
    <t>mPEdigree</t>
  </si>
  <si>
    <t>Johanesburg</t>
  </si>
  <si>
    <t>Check</t>
  </si>
  <si>
    <t>Country:</t>
  </si>
  <si>
    <t>South Africa</t>
  </si>
  <si>
    <t>B/(W)</t>
  </si>
  <si>
    <t>2013 B/(W)</t>
  </si>
  <si>
    <t>2013 Growth</t>
  </si>
  <si>
    <t>14 Q2P B/(W)</t>
  </si>
  <si>
    <t>14Q2P Growth</t>
  </si>
  <si>
    <t>2014/2015</t>
  </si>
  <si>
    <t>in USD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</si>
  <si>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</si>
  <si>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</si>
  <si>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</si>
  <si>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</si>
  <si>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</si>
  <si>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</si>
  <si>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</si>
  <si>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</si>
  <si>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</si>
  <si>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</si>
  <si>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</si>
  <si>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</si>
  <si>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Q2 Plan</t>
  </si>
  <si>
    <t>Q1</t>
  </si>
  <si>
    <t>Q2</t>
  </si>
  <si>
    <t>Q3</t>
  </si>
  <si>
    <t>Q4</t>
  </si>
  <si>
    <t xml:space="preserve">Over 2012 </t>
  </si>
  <si>
    <t>2013</t>
  </si>
  <si>
    <t xml:space="preserve">Over '13 </t>
  </si>
  <si>
    <t>Q1 Plan</t>
  </si>
  <si>
    <t>Over 'Q1P</t>
  </si>
  <si>
    <t>PS Revenue</t>
  </si>
  <si>
    <t>Rebilled Expenses</t>
  </si>
  <si>
    <t>Bad Debt</t>
  </si>
  <si>
    <t>COS - Payroll</t>
  </si>
  <si>
    <t>COS - Other</t>
  </si>
  <si>
    <t>CGM %</t>
  </si>
  <si>
    <t>Gross Margin %</t>
  </si>
  <si>
    <t>E&amp;AM</t>
  </si>
  <si>
    <t>OPEX</t>
  </si>
  <si>
    <t>OPEX %</t>
  </si>
  <si>
    <t>OC</t>
  </si>
  <si>
    <t>OC %</t>
  </si>
  <si>
    <t>Total Days</t>
  </si>
  <si>
    <t>Billable Days</t>
  </si>
  <si>
    <t>PS Average HC</t>
  </si>
  <si>
    <t>PS Hires - Total</t>
  </si>
  <si>
    <t>PS Hires - TWU</t>
  </si>
  <si>
    <t>PS Average Bill Rate</t>
  </si>
  <si>
    <t>PS Utilization</t>
  </si>
  <si>
    <t>OPEX HC</t>
  </si>
  <si>
    <t>PS Avg Annual Salary</t>
  </si>
  <si>
    <t>OPEX Revenue</t>
  </si>
  <si>
    <t>Health Check Calcs:</t>
  </si>
  <si>
    <t>Revenue Per Day</t>
  </si>
  <si>
    <t>% COS Other Recovered</t>
  </si>
  <si>
    <t>SIP Revenue</t>
  </si>
  <si>
    <t>SIP Average HC</t>
  </si>
  <si>
    <t>SIP Utilization</t>
  </si>
  <si>
    <t>SIP Average Bill Rate</t>
  </si>
  <si>
    <t>PS Utilization less SIP</t>
  </si>
  <si>
    <t>PS Average Bill Rate less SIP</t>
  </si>
  <si>
    <t>PS Billable Hours</t>
  </si>
  <si>
    <t>PS Standard Hours</t>
  </si>
  <si>
    <t>CGM $</t>
  </si>
  <si>
    <t>SIP Impact:</t>
  </si>
  <si>
    <t>Revenue Generation</t>
  </si>
  <si>
    <t>Submitted Tech Ops</t>
  </si>
  <si>
    <t>Add:  Missing Tech Ops</t>
  </si>
  <si>
    <t>Final Tech Ops</t>
  </si>
  <si>
    <t>Yokoos</t>
  </si>
  <si>
    <t>Regenstrief</t>
  </si>
  <si>
    <t>Margin</t>
  </si>
  <si>
    <t>Travel</t>
  </si>
  <si>
    <t>Billable</t>
  </si>
  <si>
    <t>Bad</t>
  </si>
  <si>
    <t xml:space="preserve">Wages &amp; </t>
  </si>
  <si>
    <t xml:space="preserve">Client - </t>
  </si>
  <si>
    <t>Gross</t>
  </si>
  <si>
    <t xml:space="preserve">Gross </t>
  </si>
  <si>
    <t>Professional</t>
  </si>
  <si>
    <t>Client</t>
  </si>
  <si>
    <t>Debt</t>
  </si>
  <si>
    <t xml:space="preserve">Net </t>
  </si>
  <si>
    <t xml:space="preserve">Payroll </t>
  </si>
  <si>
    <t xml:space="preserve">Professional </t>
  </si>
  <si>
    <t>Direct</t>
  </si>
  <si>
    <t>Non-Billable</t>
  </si>
  <si>
    <t>Profit</t>
  </si>
  <si>
    <t>Services</t>
  </si>
  <si>
    <t>Expense</t>
  </si>
  <si>
    <t>Related</t>
  </si>
  <si>
    <t xml:space="preserve">Travel </t>
  </si>
  <si>
    <t>Costs</t>
  </si>
  <si>
    <t>Margin %</t>
  </si>
  <si>
    <t>%,VMPED001</t>
  </si>
  <si>
    <t>MPED001</t>
  </si>
  <si>
    <t>%,VUNICEF1</t>
  </si>
  <si>
    <t>UNICEF1</t>
  </si>
  <si>
    <t>UNICEF</t>
  </si>
  <si>
    <t>%,VUNICEF2</t>
  </si>
  <si>
    <t>UNICEF2</t>
  </si>
  <si>
    <t>%,FCUST_ID,X,_</t>
  </si>
  <si>
    <t>%,VDISCOV2</t>
  </si>
  <si>
    <t>DISCOV2</t>
  </si>
  <si>
    <t>%,VJJTRUST</t>
  </si>
  <si>
    <t>JJTRUST</t>
  </si>
  <si>
    <t>J&amp;J Trust</t>
  </si>
  <si>
    <t>%,VJSE0001</t>
  </si>
  <si>
    <t>JSE0001</t>
  </si>
  <si>
    <t>%,VREGENS1</t>
  </si>
  <si>
    <t>REGENS1</t>
  </si>
  <si>
    <t>Regenstrief Institute</t>
  </si>
  <si>
    <t>%,VSTANDB1</t>
  </si>
  <si>
    <t>STANDB1</t>
  </si>
  <si>
    <t>%,VYOOKOS1</t>
  </si>
  <si>
    <t>YOOKOS1</t>
  </si>
  <si>
    <t>Yookos.com</t>
  </si>
  <si>
    <t>EJRF Revenue</t>
  </si>
  <si>
    <t>June Plan</t>
  </si>
  <si>
    <t>2wk Avg %</t>
  </si>
  <si>
    <t>Q3 plan</t>
  </si>
  <si>
    <t>Varriance from Q2</t>
  </si>
  <si>
    <t>Cost Base expats</t>
  </si>
  <si>
    <t>BR</t>
  </si>
  <si>
    <t>US</t>
  </si>
  <si>
    <t>IN</t>
  </si>
  <si>
    <t>AU</t>
  </si>
  <si>
    <t>Annual</t>
  </si>
  <si>
    <t>WAGES</t>
  </si>
  <si>
    <t>Living costs</t>
  </si>
  <si>
    <t>Revenu for Exapts</t>
  </si>
  <si>
    <t>Con</t>
  </si>
  <si>
    <t>Disc</t>
  </si>
  <si>
    <t>Lead</t>
  </si>
  <si>
    <t>PR</t>
  </si>
  <si>
    <t>Sr Con</t>
  </si>
  <si>
    <t>SB</t>
  </si>
  <si>
    <t>BS</t>
  </si>
  <si>
    <t>Dis</t>
  </si>
  <si>
    <t>YO</t>
  </si>
  <si>
    <t>P3</t>
  </si>
  <si>
    <t>Annual Rev</t>
  </si>
  <si>
    <t>GP GS</t>
  </si>
  <si>
    <t>GP GN</t>
  </si>
  <si>
    <t xml:space="preserve">Plan </t>
  </si>
  <si>
    <t>Opex Budget</t>
  </si>
  <si>
    <t>Plan - ZA</t>
  </si>
  <si>
    <t>Actuals - ZA</t>
  </si>
  <si>
    <t>Plan - UG</t>
  </si>
  <si>
    <t>Actuals - UG</t>
  </si>
  <si>
    <t>H/C</t>
  </si>
  <si>
    <t>Percentage Variance</t>
  </si>
  <si>
    <t>% of Varaince</t>
  </si>
  <si>
    <t>2014-06-30</t>
  </si>
  <si>
    <t>For the Period Ended  June 30, 2014</t>
  </si>
  <si>
    <t xml:space="preserve">- </t>
  </si>
  <si>
    <t>June'14</t>
  </si>
  <si>
    <t>June'14 Plan</t>
  </si>
  <si>
    <t>1H 2014</t>
  </si>
  <si>
    <t>1H 2014 Plan</t>
  </si>
  <si>
    <t>J</t>
  </si>
  <si>
    <t>Primedia</t>
  </si>
  <si>
    <t>Rebilled</t>
  </si>
  <si>
    <t>Travel -</t>
  </si>
  <si>
    <t xml:space="preserve">Rates </t>
  </si>
  <si>
    <t>Billable (Rates)</t>
  </si>
  <si>
    <t>%,VPMEDIA1</t>
  </si>
  <si>
    <t>PMEDIA1</t>
  </si>
  <si>
    <t>%,VCLINTON</t>
  </si>
  <si>
    <t>CLINTON</t>
  </si>
  <si>
    <t>Clinton Health</t>
  </si>
  <si>
    <t>%,VOSMOSIS</t>
  </si>
  <si>
    <t>OSMOSIS</t>
  </si>
  <si>
    <t>Osmosis</t>
  </si>
  <si>
    <t>%,VUNICEF3</t>
  </si>
  <si>
    <t>UNICEF3</t>
  </si>
  <si>
    <t>UNICEF DevInfo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</si>
</sst>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" formatCode="&quot;$&quot;#,##0_);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"/>
    <numFmt numFmtId="165" formatCode="&quot;$&quot;#,##0"/>
    <numFmt numFmtId="166" formatCode="0.0%"/>
    <numFmt numFmtId="167" formatCode="_(* #,##0_);_(* \(#,##0\);_(* &quot;-&quot;??_);_(@_)"/>
    <numFmt numFmtId="168" formatCode="_ * #,##0_ ;_ * \-#,##0_ ;_ * &quot;-&quot;??_ ;_ @_ "/>
    <numFmt numFmtId="169" formatCode="[$$-409]#,##0_ ;\-[$$-409]#,##0\ "/>
    <numFmt numFmtId="170" formatCode="0.0%;\(0.0%\)"/>
    <numFmt numFmtId="171" formatCode="_ &quot;$&quot;\ * #,##0_ ;_ &quot;$&quot;\ * \-#,##0_ ;_ &quot;$&quot;\ * &quot;-&quot;??_ ;_ @_ "/>
    <numFmt numFmtId="172" formatCode="_(* #,##0.0_);_(* \(#,##0.0\);_(* &quot;-&quot;??_);_(@_)"/>
    <numFmt numFmtId="173" formatCode="[$$-409]#,##0.0_ ;\-[$$-409]#,##0.0\ 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Wingdings"/>
      <charset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8"/>
      <color indexed="55" tint="-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2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8" tint="-0.499984740745262"/>
        <b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43" fontId="9" fillId="0" borderId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443">
    <xf numFmtId="0" fontId="0" fillId="0" borderId="0" xfId="0"/>
    <xf numFmtId="0" fontId="3" fillId="0" borderId="0" xfId="0" applyFont="1" applyFill="1"/>
    <xf numFmtId="8" fontId="0" fillId="0" borderId="0" xfId="0" applyNumberFormat="1"/>
    <xf numFmtId="5" fontId="3" fillId="0" borderId="0" xfId="1" applyNumberFormat="1" applyFont="1"/>
    <xf numFmtId="5" fontId="0" fillId="0" borderId="0" xfId="2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0" fontId="7" fillId="0" borderId="0" xfId="0" applyFont="1"/>
    <xf numFmtId="0" fontId="7" fillId="4" borderId="4" xfId="0" applyFont="1" applyFill="1" applyBorder="1"/>
    <xf numFmtId="1" fontId="7" fillId="5" borderId="4" xfId="0" applyNumberFormat="1" applyFont="1" applyFill="1" applyBorder="1" applyAlignment="1">
      <alignment horizontal="right"/>
    </xf>
    <xf numFmtId="164" fontId="7" fillId="5" borderId="4" xfId="1" applyNumberFormat="1" applyFont="1" applyFill="1" applyBorder="1" applyAlignment="1">
      <alignment horizontal="right"/>
    </xf>
    <xf numFmtId="165" fontId="7" fillId="4" borderId="4" xfId="1" applyNumberFormat="1" applyFont="1" applyFill="1" applyBorder="1" applyAlignment="1">
      <alignment horizontal="right"/>
    </xf>
    <xf numFmtId="166" fontId="7" fillId="5" borderId="4" xfId="2" applyNumberFormat="1" applyFont="1" applyFill="1" applyBorder="1" applyAlignment="1">
      <alignment horizontal="right"/>
    </xf>
    <xf numFmtId="9" fontId="7" fillId="5" borderId="4" xfId="2" applyNumberFormat="1" applyFont="1" applyFill="1" applyBorder="1" applyAlignment="1">
      <alignment horizontal="right"/>
    </xf>
    <xf numFmtId="9" fontId="7" fillId="4" borderId="4" xfId="2" applyFont="1" applyFill="1" applyBorder="1" applyAlignment="1">
      <alignment horizontal="right"/>
    </xf>
    <xf numFmtId="165" fontId="7" fillId="5" borderId="4" xfId="1" applyNumberFormat="1" applyFont="1" applyFill="1" applyBorder="1" applyAlignment="1">
      <alignment horizontal="right"/>
    </xf>
    <xf numFmtId="165" fontId="7" fillId="0" borderId="0" xfId="0" applyNumberFormat="1" applyFont="1"/>
    <xf numFmtId="9" fontId="7" fillId="5" borderId="4" xfId="2" applyFont="1" applyFill="1" applyBorder="1" applyAlignment="1">
      <alignment horizontal="right"/>
    </xf>
    <xf numFmtId="0" fontId="8" fillId="0" borderId="0" xfId="0" applyFont="1"/>
    <xf numFmtId="43" fontId="7" fillId="0" borderId="0" xfId="1" applyFont="1"/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10" fillId="10" borderId="10" xfId="0" applyFont="1" applyFill="1" applyBorder="1" applyAlignment="1"/>
    <xf numFmtId="0" fontId="10" fillId="10" borderId="11" xfId="0" applyFont="1" applyFill="1" applyBorder="1" applyAlignment="1"/>
    <xf numFmtId="168" fontId="10" fillId="11" borderId="12" xfId="1" applyNumberFormat="1" applyFont="1" applyFill="1" applyBorder="1" applyAlignment="1"/>
    <xf numFmtId="0" fontId="2" fillId="12" borderId="13" xfId="0" applyFont="1" applyFill="1" applyBorder="1"/>
    <xf numFmtId="169" fontId="2" fillId="12" borderId="4" xfId="1" applyNumberFormat="1" applyFont="1" applyFill="1" applyBorder="1"/>
    <xf numFmtId="167" fontId="11" fillId="11" borderId="14" xfId="1" applyNumberFormat="1" applyFont="1" applyFill="1" applyBorder="1" applyAlignment="1">
      <alignment horizontal="left" vertical="top"/>
    </xf>
    <xf numFmtId="0" fontId="10" fillId="10" borderId="13" xfId="0" applyFont="1" applyFill="1" applyBorder="1" applyAlignment="1"/>
    <xf numFmtId="169" fontId="10" fillId="10" borderId="4" xfId="1" applyNumberFormat="1" applyFont="1" applyFill="1" applyBorder="1" applyAlignment="1"/>
    <xf numFmtId="168" fontId="0" fillId="11" borderId="12" xfId="1" applyNumberFormat="1" applyFont="1" applyFill="1" applyBorder="1"/>
    <xf numFmtId="168" fontId="0" fillId="11" borderId="15" xfId="1" applyNumberFormat="1" applyFont="1" applyFill="1" applyBorder="1"/>
    <xf numFmtId="168" fontId="2" fillId="11" borderId="14" xfId="1" applyNumberFormat="1" applyFont="1" applyFill="1" applyBorder="1"/>
    <xf numFmtId="0" fontId="2" fillId="12" borderId="16" xfId="0" applyFont="1" applyFill="1" applyBorder="1"/>
    <xf numFmtId="169" fontId="2" fillId="12" borderId="17" xfId="1" applyNumberFormat="1" applyFont="1" applyFill="1" applyBorder="1"/>
    <xf numFmtId="168" fontId="2" fillId="11" borderId="18" xfId="1" applyNumberFormat="1" applyFont="1" applyFill="1" applyBorder="1"/>
    <xf numFmtId="0" fontId="11" fillId="12" borderId="10" xfId="0" applyFont="1" applyFill="1" applyBorder="1"/>
    <xf numFmtId="9" fontId="11" fillId="12" borderId="11" xfId="2" applyFont="1" applyFill="1" applyBorder="1"/>
    <xf numFmtId="9" fontId="11" fillId="11" borderId="12" xfId="2" applyFont="1" applyFill="1" applyBorder="1"/>
    <xf numFmtId="169" fontId="2" fillId="11" borderId="14" xfId="1" applyNumberFormat="1" applyFont="1" applyFill="1" applyBorder="1"/>
    <xf numFmtId="169" fontId="10" fillId="11" borderId="14" xfId="1" applyNumberFormat="1" applyFont="1" applyFill="1" applyBorder="1"/>
    <xf numFmtId="0" fontId="11" fillId="12" borderId="19" xfId="0" applyFont="1" applyFill="1" applyBorder="1"/>
    <xf numFmtId="9" fontId="11" fillId="12" borderId="20" xfId="2" applyFont="1" applyFill="1" applyBorder="1"/>
    <xf numFmtId="9" fontId="11" fillId="11" borderId="21" xfId="2" applyFont="1" applyFill="1" applyBorder="1"/>
    <xf numFmtId="0" fontId="2" fillId="0" borderId="0" xfId="0" applyFont="1"/>
    <xf numFmtId="0" fontId="12" fillId="5" borderId="22" xfId="0" applyFont="1" applyFill="1" applyBorder="1" applyAlignment="1">
      <alignment horizontal="center"/>
    </xf>
    <xf numFmtId="0" fontId="2" fillId="3" borderId="23" xfId="5" applyFont="1" applyFill="1" applyBorder="1" applyAlignment="1">
      <alignment horizontal="center" wrapText="1"/>
    </xf>
    <xf numFmtId="0" fontId="2" fillId="3" borderId="23" xfId="5" applyFont="1" applyFill="1" applyBorder="1" applyAlignment="1">
      <alignment horizontal="center"/>
    </xf>
    <xf numFmtId="0" fontId="2" fillId="3" borderId="3" xfId="5" applyFont="1" applyFill="1" applyBorder="1" applyAlignment="1">
      <alignment horizontal="center" wrapText="1"/>
    </xf>
    <xf numFmtId="0" fontId="2" fillId="3" borderId="3" xfId="5" applyFont="1" applyFill="1" applyBorder="1" applyAlignment="1">
      <alignment horizontal="center" vertical="center"/>
    </xf>
    <xf numFmtId="0" fontId="1" fillId="5" borderId="24" xfId="5" applyFont="1" applyFill="1" applyBorder="1"/>
    <xf numFmtId="167" fontId="1" fillId="5" borderId="22" xfId="1" applyNumberFormat="1" applyFont="1" applyFill="1" applyBorder="1"/>
    <xf numFmtId="167" fontId="1" fillId="5" borderId="25" xfId="1" applyNumberFormat="1" applyFont="1" applyFill="1" applyBorder="1"/>
    <xf numFmtId="0" fontId="1" fillId="5" borderId="26" xfId="5" applyFill="1" applyBorder="1"/>
    <xf numFmtId="167" fontId="1" fillId="5" borderId="27" xfId="1" applyNumberFormat="1" applyFont="1" applyFill="1" applyBorder="1"/>
    <xf numFmtId="167" fontId="1" fillId="5" borderId="28" xfId="1" applyNumberFormat="1" applyFont="1" applyFill="1" applyBorder="1"/>
    <xf numFmtId="0" fontId="12" fillId="5" borderId="27" xfId="0" applyFont="1" applyFill="1" applyBorder="1" applyAlignment="1">
      <alignment horizontal="center"/>
    </xf>
    <xf numFmtId="0" fontId="1" fillId="5" borderId="26" xfId="5" applyFont="1" applyFill="1" applyBorder="1"/>
    <xf numFmtId="0" fontId="12" fillId="5" borderId="29" xfId="0" applyFont="1" applyFill="1" applyBorder="1" applyAlignment="1">
      <alignment horizontal="center"/>
    </xf>
    <xf numFmtId="0" fontId="2" fillId="3" borderId="30" xfId="5" applyFont="1" applyFill="1" applyBorder="1"/>
    <xf numFmtId="167" fontId="2" fillId="3" borderId="31" xfId="1" applyNumberFormat="1" applyFont="1" applyFill="1" applyBorder="1"/>
    <xf numFmtId="167" fontId="2" fillId="3" borderId="32" xfId="1" applyNumberFormat="1" applyFont="1" applyFill="1" applyBorder="1"/>
    <xf numFmtId="0" fontId="12" fillId="3" borderId="31" xfId="0" applyFont="1" applyFill="1" applyBorder="1" applyAlignment="1">
      <alignment horizontal="center"/>
    </xf>
    <xf numFmtId="0" fontId="13" fillId="0" borderId="0" xfId="0" applyFont="1"/>
    <xf numFmtId="0" fontId="14" fillId="3" borderId="4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 wrapText="1"/>
    </xf>
    <xf numFmtId="0" fontId="14" fillId="13" borderId="4" xfId="0" applyFont="1" applyFill="1" applyBorder="1" applyAlignment="1">
      <alignment horizontal="center" wrapText="1"/>
    </xf>
    <xf numFmtId="0" fontId="15" fillId="4" borderId="4" xfId="0" applyFont="1" applyFill="1" applyBorder="1"/>
    <xf numFmtId="165" fontId="15" fillId="5" borderId="4" xfId="1" applyNumberFormat="1" applyFont="1" applyFill="1" applyBorder="1" applyAlignment="1">
      <alignment horizontal="right"/>
    </xf>
    <xf numFmtId="165" fontId="15" fillId="4" borderId="4" xfId="1" applyNumberFormat="1" applyFont="1" applyFill="1" applyBorder="1" applyAlignment="1">
      <alignment horizontal="right"/>
    </xf>
    <xf numFmtId="165" fontId="15" fillId="15" borderId="4" xfId="1" applyNumberFormat="1" applyFont="1" applyFill="1" applyBorder="1" applyAlignment="1">
      <alignment horizontal="right"/>
    </xf>
    <xf numFmtId="165" fontId="15" fillId="14" borderId="4" xfId="1" applyNumberFormat="1" applyFont="1" applyFill="1" applyBorder="1" applyAlignment="1">
      <alignment horizontal="right"/>
    </xf>
    <xf numFmtId="165" fontId="5" fillId="0" borderId="0" xfId="0" applyNumberFormat="1" applyFont="1"/>
    <xf numFmtId="0" fontId="16" fillId="0" borderId="0" xfId="0" applyFont="1"/>
    <xf numFmtId="0" fontId="13" fillId="0" borderId="0" xfId="0" applyFont="1" applyAlignment="1">
      <alignment horizontal="left" indent="1"/>
    </xf>
    <xf numFmtId="5" fontId="13" fillId="0" borderId="0" xfId="0" applyNumberFormat="1" applyFont="1" applyAlignment="1">
      <alignment horizontal="right"/>
    </xf>
    <xf numFmtId="5" fontId="13" fillId="0" borderId="0" xfId="0" applyNumberFormat="1" applyFont="1"/>
    <xf numFmtId="0" fontId="14" fillId="6" borderId="5" xfId="0" applyFont="1" applyFill="1" applyBorder="1" applyAlignment="1"/>
    <xf numFmtId="0" fontId="14" fillId="0" borderId="5" xfId="0" applyFont="1" applyFill="1" applyBorder="1" applyAlignment="1"/>
    <xf numFmtId="0" fontId="14" fillId="13" borderId="4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left" vertical="top"/>
    </xf>
    <xf numFmtId="0" fontId="14" fillId="16" borderId="1" xfId="0" applyFont="1" applyFill="1" applyBorder="1"/>
    <xf numFmtId="165" fontId="14" fillId="14" borderId="0" xfId="0" applyNumberFormat="1" applyFont="1" applyFill="1"/>
    <xf numFmtId="5" fontId="13" fillId="15" borderId="0" xfId="0" applyNumberFormat="1" applyFont="1" applyFill="1" applyAlignment="1">
      <alignment horizontal="right"/>
    </xf>
    <xf numFmtId="165" fontId="14" fillId="14" borderId="23" xfId="0" applyNumberFormat="1" applyFont="1" applyFill="1" applyBorder="1"/>
    <xf numFmtId="0" fontId="0" fillId="0" borderId="0" xfId="0" applyFill="1"/>
    <xf numFmtId="5" fontId="7" fillId="5" borderId="4" xfId="1" applyNumberFormat="1" applyFont="1" applyFill="1" applyBorder="1" applyAlignment="1">
      <alignment horizontal="right"/>
    </xf>
    <xf numFmtId="165" fontId="7" fillId="4" borderId="4" xfId="0" applyNumberFormat="1" applyFont="1" applyFill="1" applyBorder="1" applyAlignment="1">
      <alignment horizontal="right"/>
    </xf>
    <xf numFmtId="0" fontId="18" fillId="0" borderId="0" xfId="0" applyFont="1"/>
    <xf numFmtId="0" fontId="13" fillId="0" borderId="33" xfId="0" pivotButton="1" applyFont="1" applyBorder="1"/>
    <xf numFmtId="0" fontId="13" fillId="0" borderId="33" xfId="0" applyFont="1" applyBorder="1"/>
    <xf numFmtId="0" fontId="13" fillId="0" borderId="34" xfId="0" pivotButton="1" applyFont="1" applyBorder="1"/>
    <xf numFmtId="0" fontId="13" fillId="0" borderId="35" xfId="0" applyFont="1" applyBorder="1"/>
    <xf numFmtId="0" fontId="13" fillId="0" borderId="34" xfId="0" applyFont="1" applyBorder="1"/>
    <xf numFmtId="167" fontId="13" fillId="0" borderId="35" xfId="0" applyNumberFormat="1" applyFont="1" applyBorder="1"/>
    <xf numFmtId="0" fontId="13" fillId="0" borderId="36" xfId="0" applyFont="1" applyBorder="1"/>
    <xf numFmtId="167" fontId="13" fillId="0" borderId="37" xfId="0" applyNumberFormat="1" applyFont="1" applyBorder="1"/>
    <xf numFmtId="0" fontId="13" fillId="0" borderId="38" xfId="0" applyFont="1" applyBorder="1"/>
    <xf numFmtId="167" fontId="13" fillId="0" borderId="33" xfId="0" applyNumberFormat="1" applyFont="1" applyBorder="1"/>
    <xf numFmtId="0" fontId="14" fillId="2" borderId="39" xfId="0" applyFont="1" applyFill="1" applyBorder="1"/>
    <xf numFmtId="0" fontId="13" fillId="0" borderId="40" xfId="0" applyFont="1" applyBorder="1"/>
    <xf numFmtId="0" fontId="13" fillId="0" borderId="41" xfId="0" applyFont="1" applyBorder="1"/>
    <xf numFmtId="167" fontId="13" fillId="0" borderId="40" xfId="0" applyNumberFormat="1" applyFont="1" applyBorder="1"/>
    <xf numFmtId="167" fontId="13" fillId="0" borderId="41" xfId="0" applyNumberFormat="1" applyFont="1" applyBorder="1"/>
    <xf numFmtId="9" fontId="0" fillId="0" borderId="0" xfId="2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/>
    <xf numFmtId="5" fontId="2" fillId="2" borderId="1" xfId="1" applyNumberFormat="1" applyFont="1" applyFill="1" applyBorder="1"/>
    <xf numFmtId="5" fontId="2" fillId="2" borderId="2" xfId="1" applyNumberFormat="1" applyFont="1" applyFill="1" applyBorder="1"/>
    <xf numFmtId="5" fontId="2" fillId="2" borderId="3" xfId="1" applyNumberFormat="1" applyFont="1" applyFill="1" applyBorder="1"/>
    <xf numFmtId="41" fontId="3" fillId="0" borderId="0" xfId="1" applyNumberFormat="1" applyFont="1"/>
    <xf numFmtId="0" fontId="0" fillId="0" borderId="0" xfId="0" applyAlignment="1">
      <alignment horizontal="center" wrapText="1"/>
    </xf>
    <xf numFmtId="166" fontId="7" fillId="4" borderId="4" xfId="2" applyNumberFormat="1" applyFont="1" applyFill="1" applyBorder="1" applyAlignment="1">
      <alignment horizontal="right"/>
    </xf>
    <xf numFmtId="0" fontId="2" fillId="12" borderId="43" xfId="0" applyFont="1" applyFill="1" applyBorder="1"/>
    <xf numFmtId="169" fontId="2" fillId="12" borderId="44" xfId="1" applyNumberFormat="1" applyFont="1" applyFill="1" applyBorder="1"/>
    <xf numFmtId="167" fontId="11" fillId="11" borderId="45" xfId="1" applyNumberFormat="1" applyFont="1" applyFill="1" applyBorder="1" applyAlignment="1">
      <alignment horizontal="left" vertical="top"/>
    </xf>
    <xf numFmtId="0" fontId="10" fillId="10" borderId="43" xfId="0" applyFont="1" applyFill="1" applyBorder="1" applyAlignment="1"/>
    <xf numFmtId="169" fontId="10" fillId="10" borderId="44" xfId="1" applyNumberFormat="1" applyFont="1" applyFill="1" applyBorder="1" applyAlignment="1"/>
    <xf numFmtId="168" fontId="2" fillId="11" borderId="45" xfId="1" applyNumberFormat="1" applyFont="1" applyFill="1" applyBorder="1"/>
    <xf numFmtId="0" fontId="2" fillId="12" borderId="46" xfId="0" applyFont="1" applyFill="1" applyBorder="1"/>
    <xf numFmtId="169" fontId="2" fillId="12" borderId="47" xfId="1" applyNumberFormat="1" applyFont="1" applyFill="1" applyBorder="1"/>
    <xf numFmtId="168" fontId="2" fillId="11" borderId="48" xfId="1" applyNumberFormat="1" applyFont="1" applyFill="1" applyBorder="1"/>
    <xf numFmtId="169" fontId="2" fillId="11" borderId="45" xfId="1" applyNumberFormat="1" applyFont="1" applyFill="1" applyBorder="1"/>
    <xf numFmtId="169" fontId="10" fillId="11" borderId="45" xfId="1" applyNumberFormat="1" applyFont="1" applyFill="1" applyBorder="1"/>
    <xf numFmtId="0" fontId="4" fillId="8" borderId="49" xfId="0" applyFont="1" applyFill="1" applyBorder="1" applyAlignment="1">
      <alignment horizontal="center"/>
    </xf>
    <xf numFmtId="43" fontId="0" fillId="0" borderId="0" xfId="1" applyFont="1"/>
    <xf numFmtId="167" fontId="0" fillId="0" borderId="0" xfId="1" applyNumberFormat="1" applyFont="1"/>
    <xf numFmtId="43" fontId="19" fillId="0" borderId="0" xfId="1" applyFont="1"/>
    <xf numFmtId="0" fontId="20" fillId="0" borderId="0" xfId="0" applyFont="1"/>
    <xf numFmtId="43" fontId="21" fillId="0" borderId="0" xfId="1" applyFont="1"/>
    <xf numFmtId="0" fontId="20" fillId="0" borderId="0" xfId="0" applyFont="1" applyFill="1"/>
    <xf numFmtId="0" fontId="2" fillId="0" borderId="22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0" xfId="0" applyFont="1" applyBorder="1" applyAlignment="1">
      <alignment horizontal="center"/>
    </xf>
    <xf numFmtId="0" fontId="2" fillId="18" borderId="22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2" xfId="0" quotePrefix="1" applyFont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5" xfId="0" applyFont="1" applyBorder="1"/>
    <xf numFmtId="0" fontId="2" fillId="15" borderId="29" xfId="0" applyFont="1" applyFill="1" applyBorder="1"/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18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9" fontId="2" fillId="0" borderId="29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quotePrefix="1" applyFont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28" xfId="0" applyFont="1" applyBorder="1"/>
    <xf numFmtId="0" fontId="2" fillId="15" borderId="27" xfId="0" applyFont="1" applyFill="1" applyBorder="1"/>
    <xf numFmtId="0" fontId="2" fillId="0" borderId="26" xfId="0" applyFont="1" applyBorder="1" applyAlignment="1">
      <alignment horizontal="center"/>
    </xf>
    <xf numFmtId="0" fontId="2" fillId="18" borderId="27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9" fillId="0" borderId="27" xfId="3" applyBorder="1"/>
    <xf numFmtId="37" fontId="0" fillId="0" borderId="26" xfId="0" applyNumberFormat="1" applyBorder="1"/>
    <xf numFmtId="37" fontId="0" fillId="0" borderId="28" xfId="0" applyNumberFormat="1" applyBorder="1"/>
    <xf numFmtId="37" fontId="0" fillId="0" borderId="0" xfId="0" applyNumberFormat="1"/>
    <xf numFmtId="37" fontId="0" fillId="0" borderId="0" xfId="0" applyNumberFormat="1" applyBorder="1"/>
    <xf numFmtId="37" fontId="0" fillId="18" borderId="27" xfId="0" applyNumberFormat="1" applyFill="1" applyBorder="1"/>
    <xf numFmtId="37" fontId="0" fillId="0" borderId="27" xfId="0" applyNumberFormat="1" applyBorder="1"/>
    <xf numFmtId="170" fontId="0" fillId="0" borderId="27" xfId="2" applyNumberFormat="1" applyFont="1" applyBorder="1"/>
    <xf numFmtId="37" fontId="0" fillId="0" borderId="0" xfId="0" applyNumberFormat="1" applyFill="1" applyBorder="1"/>
    <xf numFmtId="37" fontId="0" fillId="0" borderId="27" xfId="0" applyNumberFormat="1" applyFill="1" applyBorder="1"/>
    <xf numFmtId="0" fontId="0" fillId="0" borderId="28" xfId="0" applyBorder="1"/>
    <xf numFmtId="37" fontId="0" fillId="17" borderId="0" xfId="0" applyNumberFormat="1" applyFill="1" applyBorder="1"/>
    <xf numFmtId="0" fontId="0" fillId="0" borderId="27" xfId="0" applyBorder="1"/>
    <xf numFmtId="170" fontId="0" fillId="0" borderId="27" xfId="0" applyNumberFormat="1" applyBorder="1"/>
    <xf numFmtId="170" fontId="22" fillId="0" borderId="27" xfId="2" applyNumberFormat="1" applyFont="1" applyBorder="1"/>
    <xf numFmtId="170" fontId="0" fillId="0" borderId="26" xfId="2" applyNumberFormat="1" applyFont="1" applyBorder="1"/>
    <xf numFmtId="170" fontId="0" fillId="0" borderId="28" xfId="2" applyNumberFormat="1" applyFont="1" applyBorder="1"/>
    <xf numFmtId="170" fontId="0" fillId="0" borderId="0" xfId="2" applyNumberFormat="1" applyFont="1"/>
    <xf numFmtId="170" fontId="0" fillId="0" borderId="0" xfId="2" applyNumberFormat="1" applyFont="1" applyFill="1" applyBorder="1"/>
    <xf numFmtId="170" fontId="0" fillId="0" borderId="0" xfId="2" applyNumberFormat="1" applyFont="1" applyBorder="1"/>
    <xf numFmtId="166" fontId="0" fillId="0" borderId="28" xfId="2" applyNumberFormat="1" applyFont="1" applyBorder="1"/>
    <xf numFmtId="170" fontId="0" fillId="18" borderId="27" xfId="2" applyNumberFormat="1" applyFont="1" applyFill="1" applyBorder="1"/>
    <xf numFmtId="170" fontId="0" fillId="17" borderId="0" xfId="2" applyNumberFormat="1" applyFont="1" applyFill="1" applyBorder="1"/>
    <xf numFmtId="170" fontId="0" fillId="0" borderId="27" xfId="2" applyNumberFormat="1" applyFont="1" applyFill="1" applyBorder="1"/>
    <xf numFmtId="0" fontId="0" fillId="0" borderId="26" xfId="0" applyBorder="1"/>
    <xf numFmtId="0" fontId="0" fillId="0" borderId="0" xfId="0" applyBorder="1"/>
    <xf numFmtId="0" fontId="0" fillId="18" borderId="27" xfId="0" applyFill="1" applyBorder="1"/>
    <xf numFmtId="0" fontId="0" fillId="0" borderId="0" xfId="0" applyFill="1" applyBorder="1"/>
    <xf numFmtId="0" fontId="0" fillId="0" borderId="27" xfId="0" applyFill="1" applyBorder="1"/>
    <xf numFmtId="0" fontId="0" fillId="0" borderId="27" xfId="0" applyBorder="1" applyAlignment="1">
      <alignment horizontal="left" indent="2"/>
    </xf>
    <xf numFmtId="37" fontId="0" fillId="0" borderId="26" xfId="1" applyNumberFormat="1" applyFont="1" applyBorder="1"/>
    <xf numFmtId="37" fontId="0" fillId="0" borderId="0" xfId="1" applyNumberFormat="1" applyFont="1" applyBorder="1"/>
    <xf numFmtId="37" fontId="0" fillId="18" borderId="27" xfId="1" applyNumberFormat="1" applyFont="1" applyFill="1" applyBorder="1"/>
    <xf numFmtId="37" fontId="0" fillId="0" borderId="28" xfId="1" applyNumberFormat="1" applyFont="1" applyBorder="1"/>
    <xf numFmtId="37" fontId="0" fillId="0" borderId="28" xfId="0" applyNumberFormat="1" applyFill="1" applyBorder="1"/>
    <xf numFmtId="170" fontId="9" fillId="0" borderId="27" xfId="3" applyNumberFormat="1" applyBorder="1"/>
    <xf numFmtId="170" fontId="0" fillId="0" borderId="0" xfId="0" applyNumberFormat="1"/>
    <xf numFmtId="170" fontId="0" fillId="0" borderId="26" xfId="0" applyNumberFormat="1" applyBorder="1"/>
    <xf numFmtId="170" fontId="0" fillId="0" borderId="28" xfId="0" applyNumberFormat="1" applyBorder="1"/>
    <xf numFmtId="170" fontId="0" fillId="0" borderId="28" xfId="2" applyNumberFormat="1" applyFont="1" applyFill="1" applyBorder="1"/>
    <xf numFmtId="0" fontId="23" fillId="18" borderId="27" xfId="3" applyFont="1" applyFill="1" applyBorder="1"/>
    <xf numFmtId="37" fontId="24" fillId="18" borderId="26" xfId="0" applyNumberFormat="1" applyFont="1" applyFill="1" applyBorder="1"/>
    <xf numFmtId="37" fontId="24" fillId="18" borderId="28" xfId="0" applyNumberFormat="1" applyFont="1" applyFill="1" applyBorder="1"/>
    <xf numFmtId="37" fontId="24" fillId="0" borderId="0" xfId="0" applyNumberFormat="1" applyFont="1"/>
    <xf numFmtId="37" fontId="24" fillId="18" borderId="0" xfId="0" applyNumberFormat="1" applyFont="1" applyFill="1" applyBorder="1"/>
    <xf numFmtId="37" fontId="24" fillId="18" borderId="27" xfId="0" applyNumberFormat="1" applyFont="1" applyFill="1" applyBorder="1"/>
    <xf numFmtId="170" fontId="24" fillId="18" borderId="27" xfId="2" applyNumberFormat="1" applyFont="1" applyFill="1" applyBorder="1"/>
    <xf numFmtId="0" fontId="24" fillId="0" borderId="0" xfId="0" applyFont="1"/>
    <xf numFmtId="0" fontId="24" fillId="0" borderId="28" xfId="0" applyFont="1" applyBorder="1"/>
    <xf numFmtId="170" fontId="9" fillId="0" borderId="29" xfId="3" applyNumberFormat="1" applyBorder="1"/>
    <xf numFmtId="170" fontId="0" fillId="0" borderId="51" xfId="2" applyNumberFormat="1" applyFont="1" applyBorder="1"/>
    <xf numFmtId="170" fontId="0" fillId="0" borderId="52" xfId="0" applyNumberFormat="1" applyBorder="1"/>
    <xf numFmtId="170" fontId="0" fillId="0" borderId="51" xfId="0" applyNumberFormat="1" applyBorder="1"/>
    <xf numFmtId="170" fontId="0" fillId="0" borderId="53" xfId="2" applyNumberFormat="1" applyFont="1" applyBorder="1"/>
    <xf numFmtId="170" fontId="0" fillId="0" borderId="52" xfId="2" applyNumberFormat="1" applyFont="1" applyBorder="1"/>
    <xf numFmtId="170" fontId="0" fillId="0" borderId="53" xfId="0" applyNumberFormat="1" applyBorder="1"/>
    <xf numFmtId="170" fontId="0" fillId="18" borderId="29" xfId="2" applyNumberFormat="1" applyFont="1" applyFill="1" applyBorder="1"/>
    <xf numFmtId="170" fontId="0" fillId="0" borderId="29" xfId="2" applyNumberFormat="1" applyFont="1" applyBorder="1"/>
    <xf numFmtId="170" fontId="0" fillId="0" borderId="0" xfId="0" applyNumberFormat="1" applyBorder="1"/>
    <xf numFmtId="170" fontId="0" fillId="0" borderId="29" xfId="2" applyNumberFormat="1" applyFont="1" applyFill="1" applyBorder="1"/>
    <xf numFmtId="43" fontId="0" fillId="0" borderId="0" xfId="0" applyNumberFormat="1"/>
    <xf numFmtId="0" fontId="9" fillId="0" borderId="22" xfId="3" applyFill="1" applyBorder="1"/>
    <xf numFmtId="37" fontId="0" fillId="0" borderId="24" xfId="0" applyNumberFormat="1" applyBorder="1"/>
    <xf numFmtId="37" fontId="0" fillId="0" borderId="25" xfId="0" applyNumberFormat="1" applyBorder="1"/>
    <xf numFmtId="0" fontId="0" fillId="0" borderId="24" xfId="0" applyBorder="1"/>
    <xf numFmtId="0" fontId="0" fillId="0" borderId="50" xfId="0" applyBorder="1"/>
    <xf numFmtId="0" fontId="0" fillId="0" borderId="25" xfId="0" applyBorder="1"/>
    <xf numFmtId="37" fontId="0" fillId="0" borderId="50" xfId="0" applyNumberFormat="1" applyBorder="1"/>
    <xf numFmtId="0" fontId="0" fillId="0" borderId="22" xfId="0" applyBorder="1"/>
    <xf numFmtId="37" fontId="0" fillId="0" borderId="22" xfId="0" applyNumberFormat="1" applyBorder="1"/>
    <xf numFmtId="170" fontId="0" fillId="0" borderId="22" xfId="0" applyNumberFormat="1" applyBorder="1"/>
    <xf numFmtId="37" fontId="0" fillId="18" borderId="22" xfId="0" applyNumberFormat="1" applyFill="1" applyBorder="1"/>
    <xf numFmtId="37" fontId="0" fillId="0" borderId="22" xfId="0" applyNumberFormat="1" applyFill="1" applyBorder="1"/>
    <xf numFmtId="0" fontId="9" fillId="0" borderId="27" xfId="3" applyFill="1" applyBorder="1"/>
    <xf numFmtId="0" fontId="0" fillId="19" borderId="0" xfId="0" applyFill="1" applyBorder="1"/>
    <xf numFmtId="0" fontId="0" fillId="19" borderId="28" xfId="0" applyFill="1" applyBorder="1"/>
    <xf numFmtId="43" fontId="0" fillId="0" borderId="26" xfId="1" applyFont="1" applyBorder="1"/>
    <xf numFmtId="43" fontId="0" fillId="0" borderId="28" xfId="1" applyFont="1" applyBorder="1"/>
    <xf numFmtId="43" fontId="0" fillId="0" borderId="0" xfId="1" applyFont="1" applyFill="1" applyBorder="1"/>
    <xf numFmtId="43" fontId="0" fillId="0" borderId="0" xfId="1" applyFont="1" applyBorder="1"/>
    <xf numFmtId="43" fontId="0" fillId="0" borderId="27" xfId="1" applyFont="1" applyBorder="1"/>
    <xf numFmtId="43" fontId="0" fillId="0" borderId="26" xfId="1" applyFont="1" applyFill="1" applyBorder="1"/>
    <xf numFmtId="43" fontId="0" fillId="17" borderId="0" xfId="1" applyFont="1" applyFill="1" applyBorder="1"/>
    <xf numFmtId="43" fontId="0" fillId="18" borderId="27" xfId="1" applyFont="1" applyFill="1" applyBorder="1"/>
    <xf numFmtId="43" fontId="0" fillId="0" borderId="27" xfId="1" applyFont="1" applyFill="1" applyBorder="1"/>
    <xf numFmtId="0" fontId="9" fillId="0" borderId="26" xfId="3" applyFill="1" applyBorder="1"/>
    <xf numFmtId="1" fontId="0" fillId="0" borderId="0" xfId="0" applyNumberFormat="1" applyFill="1" applyBorder="1"/>
    <xf numFmtId="0" fontId="0" fillId="0" borderId="26" xfId="0" applyFill="1" applyBorder="1"/>
    <xf numFmtId="1" fontId="0" fillId="17" borderId="0" xfId="0" applyNumberFormat="1" applyFill="1" applyBorder="1"/>
    <xf numFmtId="170" fontId="22" fillId="0" borderId="27" xfId="2" applyNumberFormat="1" applyFont="1" applyFill="1" applyBorder="1"/>
    <xf numFmtId="170" fontId="0" fillId="0" borderId="26" xfId="2" applyNumberFormat="1" applyFont="1" applyFill="1" applyBorder="1"/>
    <xf numFmtId="171" fontId="0" fillId="0" borderId="0" xfId="6" applyNumberFormat="1" applyFont="1" applyFill="1" applyBorder="1"/>
    <xf numFmtId="167" fontId="0" fillId="0" borderId="26" xfId="1" applyNumberFormat="1" applyFont="1" applyBorder="1"/>
    <xf numFmtId="167" fontId="0" fillId="0" borderId="0" xfId="1" applyNumberFormat="1" applyFont="1" applyBorder="1"/>
    <xf numFmtId="167" fontId="0" fillId="0" borderId="27" xfId="1" applyNumberFormat="1" applyFont="1" applyBorder="1"/>
    <xf numFmtId="37" fontId="0" fillId="0" borderId="26" xfId="0" applyNumberFormat="1" applyFill="1" applyBorder="1"/>
    <xf numFmtId="171" fontId="0" fillId="17" borderId="0" xfId="6" applyNumberFormat="1" applyFont="1" applyFill="1" applyBorder="1"/>
    <xf numFmtId="167" fontId="0" fillId="0" borderId="28" xfId="1" applyNumberFormat="1" applyFont="1" applyBorder="1"/>
    <xf numFmtId="167" fontId="0" fillId="18" borderId="27" xfId="1" applyNumberFormat="1" applyFont="1" applyFill="1" applyBorder="1"/>
    <xf numFmtId="167" fontId="0" fillId="0" borderId="27" xfId="1" applyNumberFormat="1" applyFont="1" applyFill="1" applyBorder="1"/>
    <xf numFmtId="166" fontId="0" fillId="0" borderId="26" xfId="2" applyNumberFormat="1" applyFont="1" applyBorder="1"/>
    <xf numFmtId="166" fontId="0" fillId="0" borderId="0" xfId="2" applyNumberFormat="1" applyFont="1"/>
    <xf numFmtId="166" fontId="0" fillId="0" borderId="0" xfId="2" applyNumberFormat="1" applyFont="1" applyBorder="1"/>
    <xf numFmtId="166" fontId="0" fillId="0" borderId="27" xfId="2" applyNumberFormat="1" applyFont="1" applyBorder="1"/>
    <xf numFmtId="166" fontId="0" fillId="18" borderId="27" xfId="2" applyNumberFormat="1" applyFont="1" applyFill="1" applyBorder="1"/>
    <xf numFmtId="166" fontId="0" fillId="0" borderId="27" xfId="2" applyNumberFormat="1" applyFont="1" applyFill="1" applyBorder="1"/>
    <xf numFmtId="170" fontId="0" fillId="18" borderId="27" xfId="0" applyNumberFormat="1" applyFill="1" applyBorder="1"/>
    <xf numFmtId="170" fontId="0" fillId="0" borderId="27" xfId="0" applyNumberFormat="1" applyFill="1" applyBorder="1"/>
    <xf numFmtId="167" fontId="0" fillId="0" borderId="0" xfId="1" applyNumberFormat="1" applyFont="1" applyFill="1" applyBorder="1"/>
    <xf numFmtId="166" fontId="0" fillId="0" borderId="0" xfId="2" applyNumberFormat="1" applyFont="1" applyFill="1" applyBorder="1"/>
    <xf numFmtId="166" fontId="0" fillId="17" borderId="0" xfId="2" applyNumberFormat="1" applyFont="1" applyFill="1" applyBorder="1"/>
    <xf numFmtId="172" fontId="0" fillId="0" borderId="0" xfId="1" applyNumberFormat="1" applyFont="1" applyFill="1" applyBorder="1"/>
    <xf numFmtId="0" fontId="0" fillId="0" borderId="29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170" fontId="0" fillId="0" borderId="29" xfId="0" applyNumberFormat="1" applyBorder="1"/>
    <xf numFmtId="0" fontId="0" fillId="18" borderId="29" xfId="0" applyFill="1" applyBorder="1"/>
    <xf numFmtId="0" fontId="0" fillId="0" borderId="29" xfId="0" applyFill="1" applyBorder="1"/>
    <xf numFmtId="167" fontId="0" fillId="0" borderId="0" xfId="0" applyNumberFormat="1"/>
    <xf numFmtId="167" fontId="0" fillId="0" borderId="0" xfId="0" applyNumberFormat="1" applyFill="1"/>
    <xf numFmtId="167" fontId="7" fillId="20" borderId="0" xfId="7" applyNumberFormat="1" applyFont="1" applyFill="1" applyBorder="1"/>
    <xf numFmtId="167" fontId="28" fillId="17" borderId="0" xfId="8" applyNumberFormat="1" applyFont="1" applyFill="1" applyProtection="1"/>
    <xf numFmtId="37" fontId="28" fillId="17" borderId="0" xfId="0" applyNumberFormat="1" applyFont="1" applyFill="1" applyBorder="1"/>
    <xf numFmtId="0" fontId="0" fillId="0" borderId="28" xfId="0" applyFill="1" applyBorder="1"/>
    <xf numFmtId="43" fontId="0" fillId="0" borderId="28" xfId="1" applyFont="1" applyFill="1" applyBorder="1"/>
    <xf numFmtId="43" fontId="0" fillId="0" borderId="0" xfId="0" applyNumberFormat="1" applyFill="1" applyBorder="1"/>
    <xf numFmtId="170" fontId="0" fillId="0" borderId="0" xfId="0" applyNumberFormat="1" applyFill="1" applyBorder="1"/>
    <xf numFmtId="0" fontId="0" fillId="0" borderId="0" xfId="0" applyAlignment="1"/>
    <xf numFmtId="0" fontId="17" fillId="0" borderId="24" xfId="0" applyFont="1" applyBorder="1" applyAlignment="1"/>
    <xf numFmtId="0" fontId="17" fillId="0" borderId="50" xfId="0" applyFont="1" applyBorder="1" applyAlignment="1"/>
    <xf numFmtId="0" fontId="0" fillId="0" borderId="25" xfId="0" applyBorder="1" applyAlignment="1"/>
    <xf numFmtId="37" fontId="17" fillId="21" borderId="1" xfId="0" applyNumberFormat="1" applyFont="1" applyFill="1" applyBorder="1" applyAlignment="1">
      <alignment horizontal="center"/>
    </xf>
    <xf numFmtId="37" fontId="17" fillId="21" borderId="2" xfId="0" applyNumberFormat="1" applyFont="1" applyFill="1" applyBorder="1" applyAlignment="1">
      <alignment horizontal="center"/>
    </xf>
    <xf numFmtId="0" fontId="17" fillId="21" borderId="3" xfId="0" applyFont="1" applyFill="1" applyBorder="1" applyAlignment="1">
      <alignment horizontal="center"/>
    </xf>
    <xf numFmtId="0" fontId="17" fillId="21" borderId="2" xfId="0" applyFont="1" applyFill="1" applyBorder="1" applyAlignment="1">
      <alignment horizontal="center"/>
    </xf>
    <xf numFmtId="37" fontId="17" fillId="21" borderId="1" xfId="0" applyNumberFormat="1" applyFont="1" applyFill="1" applyBorder="1" applyAlignment="1">
      <alignment horizontal="right"/>
    </xf>
    <xf numFmtId="0" fontId="17" fillId="0" borderId="26" xfId="0" applyFont="1" applyBorder="1" applyAlignment="1"/>
    <xf numFmtId="0" fontId="17" fillId="0" borderId="0" xfId="0" applyFont="1" applyBorder="1" applyAlignment="1"/>
    <xf numFmtId="0" fontId="0" fillId="0" borderId="28" xfId="0" applyBorder="1" applyAlignment="1"/>
    <xf numFmtId="37" fontId="0" fillId="0" borderId="26" xfId="0" applyNumberFormat="1" applyBorder="1" applyAlignment="1"/>
    <xf numFmtId="37" fontId="0" fillId="0" borderId="0" xfId="0" applyNumberFormat="1" applyBorder="1" applyAlignment="1"/>
    <xf numFmtId="37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166" fontId="0" fillId="0" borderId="28" xfId="0" applyNumberFormat="1" applyBorder="1" applyAlignment="1">
      <alignment horizontal="center"/>
    </xf>
    <xf numFmtId="0" fontId="0" fillId="0" borderId="26" xfId="0" applyBorder="1" applyAlignment="1"/>
    <xf numFmtId="0" fontId="0" fillId="0" borderId="0" xfId="0" applyBorder="1" applyAlignment="1"/>
    <xf numFmtId="37" fontId="17" fillId="0" borderId="26" xfId="0" applyNumberFormat="1" applyFont="1" applyBorder="1" applyAlignment="1">
      <alignment horizontal="center"/>
    </xf>
    <xf numFmtId="166" fontId="17" fillId="0" borderId="28" xfId="0" applyNumberFormat="1" applyFont="1" applyBorder="1" applyAlignment="1">
      <alignment horizontal="center"/>
    </xf>
    <xf numFmtId="0" fontId="17" fillId="0" borderId="28" xfId="0" applyFont="1" applyBorder="1" applyAlignment="1"/>
    <xf numFmtId="37" fontId="0" fillId="0" borderId="0" xfId="0" applyNumberFormat="1" applyAlignment="1"/>
    <xf numFmtId="37" fontId="17" fillId="0" borderId="51" xfId="0" applyNumberFormat="1" applyFont="1" applyBorder="1" applyAlignment="1"/>
    <xf numFmtId="37" fontId="17" fillId="0" borderId="53" xfId="0" applyNumberFormat="1" applyFont="1" applyBorder="1" applyAlignment="1"/>
    <xf numFmtId="37" fontId="17" fillId="0" borderId="52" xfId="0" applyNumberFormat="1" applyFont="1" applyBorder="1" applyAlignment="1"/>
    <xf numFmtId="37" fontId="17" fillId="0" borderId="51" xfId="0" applyNumberFormat="1" applyFont="1" applyBorder="1" applyAlignment="1">
      <alignment horizontal="center"/>
    </xf>
    <xf numFmtId="37" fontId="17" fillId="0" borderId="53" xfId="0" applyNumberFormat="1" applyFont="1" applyBorder="1" applyAlignment="1">
      <alignment horizontal="center"/>
    </xf>
    <xf numFmtId="37" fontId="17" fillId="0" borderId="52" xfId="0" applyNumberFormat="1" applyFont="1" applyBorder="1" applyAlignment="1">
      <alignment horizontal="center"/>
    </xf>
    <xf numFmtId="37" fontId="0" fillId="0" borderId="0" xfId="0" applyNumberFormat="1" applyFill="1" applyAlignment="1"/>
    <xf numFmtId="166" fontId="0" fillId="0" borderId="0" xfId="0" applyNumberFormat="1" applyAlignment="1">
      <alignment horizontal="right"/>
    </xf>
    <xf numFmtId="37" fontId="17" fillId="21" borderId="42" xfId="0" applyNumberFormat="1" applyFont="1" applyFill="1" applyBorder="1" applyAlignment="1"/>
    <xf numFmtId="166" fontId="17" fillId="21" borderId="42" xfId="2" applyNumberFormat="1" applyFont="1" applyFill="1" applyBorder="1" applyAlignment="1">
      <alignment horizontal="right"/>
    </xf>
    <xf numFmtId="165" fontId="15" fillId="23" borderId="44" xfId="1" applyNumberFormat="1" applyFont="1" applyFill="1" applyBorder="1" applyAlignment="1">
      <alignment horizontal="right"/>
    </xf>
    <xf numFmtId="9" fontId="15" fillId="23" borderId="44" xfId="2" applyFont="1" applyFill="1" applyBorder="1" applyAlignment="1">
      <alignment horizontal="right"/>
    </xf>
    <xf numFmtId="165" fontId="15" fillId="23" borderId="44" xfId="0" applyNumberFormat="1" applyFont="1" applyFill="1" applyBorder="1" applyAlignment="1">
      <alignment horizontal="right"/>
    </xf>
    <xf numFmtId="9" fontId="15" fillId="23" borderId="55" xfId="2" applyFont="1" applyFill="1" applyBorder="1" applyAlignment="1">
      <alignment horizontal="right"/>
    </xf>
    <xf numFmtId="0" fontId="14" fillId="6" borderId="5" xfId="0" applyFont="1" applyFill="1" applyBorder="1" applyAlignment="1">
      <alignment horizontal="center" wrapText="1"/>
    </xf>
    <xf numFmtId="167" fontId="13" fillId="0" borderId="0" xfId="1" applyNumberFormat="1" applyFont="1"/>
    <xf numFmtId="167" fontId="13" fillId="0" borderId="0" xfId="0" applyNumberFormat="1" applyFont="1"/>
    <xf numFmtId="0" fontId="14" fillId="0" borderId="0" xfId="0" applyFont="1"/>
    <xf numFmtId="9" fontId="13" fillId="0" borderId="0" xfId="2" applyFont="1"/>
    <xf numFmtId="0" fontId="13" fillId="17" borderId="0" xfId="0" applyFont="1" applyFill="1"/>
    <xf numFmtId="167" fontId="13" fillId="17" borderId="0" xfId="1" applyNumberFormat="1" applyFont="1" applyFill="1"/>
    <xf numFmtId="167" fontId="13" fillId="17" borderId="0" xfId="0" applyNumberFormat="1" applyFont="1" applyFill="1"/>
    <xf numFmtId="0" fontId="13" fillId="15" borderId="0" xfId="0" applyFont="1" applyFill="1"/>
    <xf numFmtId="167" fontId="13" fillId="15" borderId="0" xfId="1" applyNumberFormat="1" applyFont="1" applyFill="1"/>
    <xf numFmtId="167" fontId="13" fillId="15" borderId="0" xfId="0" applyNumberFormat="1" applyFont="1" applyFill="1"/>
    <xf numFmtId="42" fontId="15" fillId="0" borderId="44" xfId="0" applyNumberFormat="1" applyFont="1" applyBorder="1"/>
    <xf numFmtId="0" fontId="0" fillId="0" borderId="43" xfId="0" applyBorder="1"/>
    <xf numFmtId="0" fontId="0" fillId="0" borderId="54" xfId="0" applyFill="1" applyBorder="1"/>
    <xf numFmtId="42" fontId="15" fillId="0" borderId="55" xfId="0" applyNumberFormat="1" applyFont="1" applyBorder="1"/>
    <xf numFmtId="42" fontId="15" fillId="0" borderId="56" xfId="0" applyNumberFormat="1" applyFont="1" applyBorder="1"/>
    <xf numFmtId="0" fontId="2" fillId="2" borderId="7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42" fontId="15" fillId="0" borderId="45" xfId="0" applyNumberFormat="1" applyFont="1" applyBorder="1"/>
    <xf numFmtId="5" fontId="0" fillId="0" borderId="0" xfId="0" applyNumberFormat="1"/>
    <xf numFmtId="0" fontId="29" fillId="24" borderId="23" xfId="0" applyFont="1" applyFill="1" applyBorder="1" applyAlignment="1"/>
    <xf numFmtId="169" fontId="10" fillId="11" borderId="12" xfId="1" applyNumberFormat="1" applyFont="1" applyFill="1" applyBorder="1"/>
    <xf numFmtId="0" fontId="10" fillId="10" borderId="54" xfId="0" applyFont="1" applyFill="1" applyBorder="1" applyAlignment="1"/>
    <xf numFmtId="169" fontId="10" fillId="10" borderId="55" xfId="1" applyNumberFormat="1" applyFont="1" applyFill="1" applyBorder="1" applyAlignment="1"/>
    <xf numFmtId="169" fontId="10" fillId="11" borderId="21" xfId="1" applyNumberFormat="1" applyFont="1" applyFill="1" applyBorder="1"/>
    <xf numFmtId="169" fontId="0" fillId="0" borderId="0" xfId="0" applyNumberFormat="1"/>
    <xf numFmtId="173" fontId="10" fillId="10" borderId="44" xfId="1" applyNumberFormat="1" applyFont="1" applyFill="1" applyBorder="1" applyAlignment="1"/>
    <xf numFmtId="166" fontId="13" fillId="0" borderId="0" xfId="0" applyNumberFormat="1" applyFont="1"/>
    <xf numFmtId="165" fontId="13" fillId="14" borderId="44" xfId="0" applyNumberFormat="1" applyFont="1" applyFill="1" applyBorder="1"/>
    <xf numFmtId="9" fontId="13" fillId="22" borderId="44" xfId="2" applyFont="1" applyFill="1" applyBorder="1"/>
    <xf numFmtId="165" fontId="13" fillId="22" borderId="44" xfId="0" applyNumberFormat="1" applyFont="1" applyFill="1" applyBorder="1"/>
    <xf numFmtId="166" fontId="13" fillId="14" borderId="45" xfId="2" applyNumberFormat="1" applyFont="1" applyFill="1" applyBorder="1"/>
    <xf numFmtId="166" fontId="13" fillId="22" borderId="45" xfId="2" applyNumberFormat="1" applyFont="1" applyFill="1" applyBorder="1"/>
    <xf numFmtId="9" fontId="13" fillId="22" borderId="55" xfId="2" applyFont="1" applyFill="1" applyBorder="1"/>
    <xf numFmtId="166" fontId="13" fillId="22" borderId="56" xfId="2" applyNumberFormat="1" applyFont="1" applyFill="1" applyBorder="1"/>
    <xf numFmtId="0" fontId="14" fillId="24" borderId="7" xfId="0" applyFont="1" applyFill="1" applyBorder="1" applyAlignment="1">
      <alignment horizontal="center"/>
    </xf>
    <xf numFmtId="0" fontId="14" fillId="24" borderId="8" xfId="0" applyFont="1" applyFill="1" applyBorder="1" applyAlignment="1">
      <alignment horizontal="center"/>
    </xf>
    <xf numFmtId="0" fontId="14" fillId="24" borderId="8" xfId="0" applyFont="1" applyFill="1" applyBorder="1" applyAlignment="1">
      <alignment horizontal="center" wrapText="1"/>
    </xf>
    <xf numFmtId="0" fontId="13" fillId="24" borderId="57" xfId="0" applyFont="1" applyFill="1" applyBorder="1"/>
    <xf numFmtId="9" fontId="13" fillId="14" borderId="44" xfId="2" applyFont="1" applyFill="1" applyBorder="1"/>
    <xf numFmtId="166" fontId="13" fillId="24" borderId="57" xfId="0" applyNumberFormat="1" applyFont="1" applyFill="1" applyBorder="1"/>
    <xf numFmtId="9" fontId="13" fillId="14" borderId="55" xfId="2" applyFont="1" applyFill="1" applyBorder="1"/>
    <xf numFmtId="0" fontId="15" fillId="3" borderId="43" xfId="0" applyFont="1" applyFill="1" applyBorder="1"/>
    <xf numFmtId="0" fontId="15" fillId="3" borderId="44" xfId="0" applyFont="1" applyFill="1" applyBorder="1"/>
    <xf numFmtId="165" fontId="15" fillId="3" borderId="44" xfId="1" applyNumberFormat="1" applyFont="1" applyFill="1" applyBorder="1" applyAlignment="1">
      <alignment horizontal="right"/>
    </xf>
    <xf numFmtId="9" fontId="15" fillId="3" borderId="44" xfId="2" applyFont="1" applyFill="1" applyBorder="1" applyAlignment="1">
      <alignment horizontal="right"/>
    </xf>
    <xf numFmtId="43" fontId="15" fillId="3" borderId="44" xfId="1" applyNumberFormat="1" applyFont="1" applyFill="1" applyBorder="1" applyAlignment="1">
      <alignment horizontal="right"/>
    </xf>
    <xf numFmtId="0" fontId="15" fillId="3" borderId="54" xfId="0" applyFont="1" applyFill="1" applyBorder="1"/>
    <xf numFmtId="0" fontId="15" fillId="3" borderId="55" xfId="0" applyFont="1" applyFill="1" applyBorder="1"/>
    <xf numFmtId="9" fontId="15" fillId="3" borderId="55" xfId="2" applyFont="1" applyFill="1" applyBorder="1" applyAlignment="1">
      <alignment horizontal="right"/>
    </xf>
    <xf numFmtId="5" fontId="15" fillId="3" borderId="44" xfId="1" applyNumberFormat="1" applyFont="1" applyFill="1" applyBorder="1" applyAlignment="1">
      <alignment horizontal="right"/>
    </xf>
    <xf numFmtId="166" fontId="13" fillId="14" borderId="56" xfId="2" applyNumberFormat="1" applyFont="1" applyFill="1" applyBorder="1"/>
    <xf numFmtId="165" fontId="13" fillId="0" borderId="0" xfId="0" applyNumberFormat="1" applyFont="1"/>
    <xf numFmtId="0" fontId="3" fillId="0" borderId="0" xfId="3" applyFont="1" applyFill="1"/>
    <xf numFmtId="43" fontId="3" fillId="0" borderId="0" xfId="4" applyFont="1" applyFill="1"/>
    <xf numFmtId="10" fontId="3" fillId="0" borderId="0" xfId="3" applyNumberFormat="1" applyFont="1" applyFill="1" applyAlignment="1">
      <alignment horizontal="center"/>
    </xf>
    <xf numFmtId="0" fontId="30" fillId="0" borderId="0" xfId="3" applyFont="1" applyFill="1"/>
    <xf numFmtId="0" fontId="30" fillId="0" borderId="0" xfId="3" applyFont="1" applyFill="1" applyAlignment="1">
      <alignment horizontal="center"/>
    </xf>
    <xf numFmtId="0" fontId="31" fillId="0" borderId="0" xfId="3" quotePrefix="1" applyFont="1" applyFill="1" applyAlignment="1">
      <alignment horizontal="center"/>
    </xf>
    <xf numFmtId="0" fontId="30" fillId="0" borderId="0" xfId="3" applyFont="1" applyFill="1" applyAlignment="1"/>
    <xf numFmtId="43" fontId="30" fillId="0" borderId="0" xfId="4" quotePrefix="1" applyFont="1" applyFill="1"/>
    <xf numFmtId="0" fontId="31" fillId="0" borderId="0" xfId="3" applyFont="1" applyFill="1" applyAlignment="1">
      <alignment horizontal="center"/>
    </xf>
    <xf numFmtId="43" fontId="30" fillId="0" borderId="0" xfId="4" applyFont="1" applyFill="1"/>
    <xf numFmtId="0" fontId="31" fillId="0" borderId="0" xfId="3" applyFont="1" applyFill="1" applyAlignment="1"/>
    <xf numFmtId="43" fontId="31" fillId="0" borderId="0" xfId="4" applyFont="1" applyFill="1" applyBorder="1" applyAlignment="1">
      <alignment horizontal="center"/>
    </xf>
    <xf numFmtId="4" fontId="7" fillId="0" borderId="0" xfId="4" applyNumberFormat="1" applyFont="1" applyFill="1" applyBorder="1" applyAlignment="1"/>
    <xf numFmtId="10" fontId="31" fillId="0" borderId="0" xfId="3" applyNumberFormat="1" applyFont="1" applyFill="1" applyBorder="1" applyAlignment="1">
      <alignment horizontal="center"/>
    </xf>
    <xf numFmtId="0" fontId="3" fillId="0" borderId="0" xfId="3" applyFont="1" applyFill="1" applyAlignment="1">
      <alignment horizontal="center"/>
    </xf>
    <xf numFmtId="41" fontId="32" fillId="0" borderId="1" xfId="4" applyNumberFormat="1" applyFont="1" applyFill="1" applyBorder="1" applyAlignment="1">
      <alignment horizontal="center"/>
    </xf>
    <xf numFmtId="43" fontId="32" fillId="7" borderId="2" xfId="4" applyFont="1" applyFill="1" applyBorder="1" applyAlignment="1">
      <alignment horizontal="center"/>
    </xf>
    <xf numFmtId="10" fontId="32" fillId="0" borderId="3" xfId="3" applyNumberFormat="1" applyFont="1" applyFill="1" applyBorder="1" applyAlignment="1">
      <alignment horizontal="center"/>
    </xf>
    <xf numFmtId="0" fontId="33" fillId="0" borderId="0" xfId="3" applyFont="1" applyFill="1"/>
    <xf numFmtId="41" fontId="3" fillId="0" borderId="0" xfId="4" applyNumberFormat="1" applyFont="1" applyFill="1"/>
    <xf numFmtId="43" fontId="3" fillId="7" borderId="0" xfId="4" applyFont="1" applyFill="1"/>
    <xf numFmtId="41" fontId="3" fillId="0" borderId="6" xfId="4" applyNumberFormat="1" applyFont="1" applyFill="1" applyBorder="1"/>
    <xf numFmtId="43" fontId="3" fillId="7" borderId="6" xfId="4" applyFont="1" applyFill="1" applyBorder="1"/>
    <xf numFmtId="10" fontId="3" fillId="0" borderId="6" xfId="3" applyNumberFormat="1" applyFont="1" applyFill="1" applyBorder="1" applyAlignment="1">
      <alignment horizontal="center"/>
    </xf>
    <xf numFmtId="41" fontId="3" fillId="0" borderId="0" xfId="4" applyNumberFormat="1" applyFont="1" applyFill="1" applyBorder="1"/>
    <xf numFmtId="43" fontId="3" fillId="7" borderId="0" xfId="4" applyFont="1" applyFill="1" applyBorder="1"/>
    <xf numFmtId="0" fontId="32" fillId="0" borderId="0" xfId="3" applyFont="1" applyFill="1"/>
    <xf numFmtId="41" fontId="32" fillId="0" borderId="6" xfId="4" applyNumberFormat="1" applyFont="1" applyFill="1" applyBorder="1"/>
    <xf numFmtId="10" fontId="3" fillId="0" borderId="0" xfId="3" applyNumberFormat="1" applyFont="1" applyFill="1" applyBorder="1" applyAlignment="1">
      <alignment horizontal="center"/>
    </xf>
    <xf numFmtId="10" fontId="3" fillId="0" borderId="0" xfId="3" applyNumberFormat="1" applyFont="1" applyFill="1"/>
    <xf numFmtId="10" fontId="33" fillId="0" borderId="0" xfId="3" applyNumberFormat="1" applyFont="1" applyFill="1"/>
    <xf numFmtId="10" fontId="3" fillId="0" borderId="0" xfId="4" applyNumberFormat="1" applyFont="1" applyFill="1" applyBorder="1" applyAlignment="1">
      <alignment horizontal="right"/>
    </xf>
    <xf numFmtId="10" fontId="3" fillId="7" borderId="0" xfId="4" applyNumberFormat="1" applyFont="1" applyFill="1" applyBorder="1"/>
    <xf numFmtId="41" fontId="32" fillId="0" borderId="0" xfId="4" applyNumberFormat="1" applyFont="1" applyFill="1"/>
    <xf numFmtId="43" fontId="32" fillId="7" borderId="0" xfId="4" applyFont="1" applyFill="1"/>
    <xf numFmtId="10" fontId="3" fillId="0" borderId="0" xfId="4" applyNumberFormat="1" applyFont="1" applyFill="1" applyAlignment="1">
      <alignment horizontal="right"/>
    </xf>
    <xf numFmtId="10" fontId="3" fillId="7" borderId="0" xfId="4" applyNumberFormat="1" applyFont="1" applyFill="1"/>
    <xf numFmtId="10" fontId="32" fillId="0" borderId="0" xfId="3" applyNumberFormat="1" applyFont="1" applyFill="1" applyAlignment="1">
      <alignment horizontal="center"/>
    </xf>
    <xf numFmtId="10" fontId="3" fillId="0" borderId="0" xfId="4" applyNumberFormat="1" applyFont="1" applyFill="1"/>
    <xf numFmtId="0" fontId="3" fillId="0" borderId="0" xfId="4" applyNumberFormat="1" applyFont="1" applyFill="1"/>
    <xf numFmtId="10" fontId="32" fillId="0" borderId="0" xfId="3" applyNumberFormat="1" applyFont="1" applyFill="1"/>
    <xf numFmtId="10" fontId="3" fillId="0" borderId="0" xfId="2" applyNumberFormat="1" applyFont="1" applyFill="1"/>
    <xf numFmtId="166" fontId="3" fillId="0" borderId="0" xfId="2" applyNumberFormat="1" applyFont="1" applyFill="1"/>
    <xf numFmtId="41" fontId="32" fillId="0" borderId="42" xfId="4" applyNumberFormat="1" applyFont="1" applyFill="1" applyBorder="1" applyAlignment="1">
      <alignment horizontal="right"/>
    </xf>
    <xf numFmtId="43" fontId="32" fillId="7" borderId="42" xfId="4" applyFont="1" applyFill="1" applyBorder="1" applyAlignment="1">
      <alignment horizontal="right"/>
    </xf>
    <xf numFmtId="10" fontId="32" fillId="0" borderId="42" xfId="3" applyNumberFormat="1" applyFont="1" applyFill="1" applyBorder="1" applyAlignment="1">
      <alignment horizontal="center"/>
    </xf>
    <xf numFmtId="0" fontId="3" fillId="0" borderId="0" xfId="3" applyFont="1" applyFill="1" applyAlignment="1">
      <alignment wrapText="1"/>
    </xf>
    <xf numFmtId="167" fontId="5" fillId="0" borderId="0" xfId="1" applyNumberFormat="1" applyFont="1"/>
    <xf numFmtId="167" fontId="5" fillId="0" borderId="0" xfId="0" applyNumberFormat="1" applyFont="1"/>
    <xf numFmtId="43" fontId="5" fillId="0" borderId="0" xfId="0" applyNumberFormat="1" applyFont="1"/>
    <xf numFmtId="10" fontId="7" fillId="5" borderId="4" xfId="2" applyNumberFormat="1" applyFont="1" applyFill="1" applyBorder="1" applyAlignment="1">
      <alignment horizontal="right"/>
    </xf>
    <xf numFmtId="0" fontId="12" fillId="17" borderId="27" xfId="0" applyFont="1" applyFill="1" applyBorder="1" applyAlignment="1">
      <alignment horizontal="center"/>
    </xf>
    <xf numFmtId="37" fontId="17" fillId="21" borderId="2" xfId="0" applyNumberFormat="1" applyFont="1" applyFill="1" applyBorder="1" applyAlignment="1">
      <alignment horizontal="left"/>
    </xf>
    <xf numFmtId="9" fontId="5" fillId="0" borderId="0" xfId="2" applyFont="1"/>
    <xf numFmtId="0" fontId="6" fillId="6" borderId="5" xfId="0" applyFont="1" applyFill="1" applyBorder="1" applyAlignment="1">
      <alignment horizontal="center" wrapText="1"/>
    </xf>
    <xf numFmtId="0" fontId="14" fillId="6" borderId="5" xfId="0" applyFont="1" applyFill="1" applyBorder="1" applyAlignment="1">
      <alignment horizontal="center" wrapText="1"/>
    </xf>
    <xf numFmtId="0" fontId="2" fillId="17" borderId="1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</cellXfs>
  <cellStyles count="9">
    <cellStyle name="Comma" xfId="1" builtinId="3"/>
    <cellStyle name="Comma 2" xfId="4"/>
    <cellStyle name="Comma 2 2" xfId="7"/>
    <cellStyle name="Comma 3" xfId="8"/>
    <cellStyle name="Currency" xfId="6" builtinId="4"/>
    <cellStyle name="Normal" xfId="0" builtinId="0"/>
    <cellStyle name="Normal 2" xfId="3"/>
    <cellStyle name="Normal 3" xfId="5"/>
    <cellStyle name="Percent" xfId="2" builtinId="5"/>
  </cellStyles>
  <dxfs count="80">
    <dxf>
      <font>
        <sz val="12"/>
      </font>
    </dxf>
    <dxf>
      <numFmt numFmtId="167" formatCode="_(* #,##0_);_(* \(#,##0\);_(* &quot;-&quot;??_);_(@_)"/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rgb="FF00B05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7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</a:t>
            </a:r>
            <a:r>
              <a:rPr lang="en-US" baseline="0"/>
              <a:t> -2014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Graph'!$K$32</c:f>
              <c:strCache>
                <c:ptCount val="1"/>
                <c:pt idx="0">
                  <c:v>Plan - ZA</c:v>
                </c:pt>
              </c:strCache>
            </c:strRef>
          </c:tx>
          <c:cat>
            <c:strRef>
              <c:f>'[17]Opex- Non Payroll'!$L$31:$W$31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'YTD Graph'!$L$32:$W$32</c:f>
              <c:numCache>
                <c:formatCode>[$$-409]#,##0.0_ ;\-[$$-409]#,##0.0\ </c:formatCode>
                <c:ptCount val="12"/>
                <c:pt idx="0">
                  <c:v>494.46246400000001</c:v>
                </c:pt>
                <c:pt idx="1">
                  <c:v>446.39361600000007</c:v>
                </c:pt>
                <c:pt idx="2">
                  <c:v>461.32148160000008</c:v>
                </c:pt>
                <c:pt idx="3">
                  <c:v>386.29502000000008</c:v>
                </c:pt>
                <c:pt idx="4">
                  <c:v>426.77400799999992</c:v>
                </c:pt>
                <c:pt idx="5">
                  <c:v>533.35852199999999</c:v>
                </c:pt>
                <c:pt idx="6">
                  <c:v>668.97150969999996</c:v>
                </c:pt>
                <c:pt idx="7">
                  <c:v>594.48726239999996</c:v>
                </c:pt>
                <c:pt idx="8">
                  <c:v>644.10480799999993</c:v>
                </c:pt>
                <c:pt idx="9">
                  <c:v>683.54068859999984</c:v>
                </c:pt>
                <c:pt idx="10">
                  <c:v>584.08379200000002</c:v>
                </c:pt>
                <c:pt idx="11">
                  <c:v>495.73813999999999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'YTD Graph'!$K$33</c:f>
              <c:strCache>
                <c:ptCount val="1"/>
                <c:pt idx="0">
                  <c:v>Actuals - ZA</c:v>
                </c:pt>
              </c:strCache>
            </c:strRef>
          </c:tx>
          <c:cat>
            <c:strRef>
              <c:f>'[17]Opex- Non Payroll'!$L$31:$W$31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'YTD Graph'!$L$33:$Q$33</c:f>
              <c:numCache>
                <c:formatCode>[$$-409]#,##0.0_ ;\-[$$-409]#,##0.0\ </c:formatCode>
                <c:ptCount val="6"/>
                <c:pt idx="0">
                  <c:v>402</c:v>
                </c:pt>
                <c:pt idx="1">
                  <c:v>407.23099999999999</c:v>
                </c:pt>
                <c:pt idx="2">
                  <c:v>604.99749999999995</c:v>
                </c:pt>
                <c:pt idx="3">
                  <c:v>440.19740999999999</c:v>
                </c:pt>
                <c:pt idx="4">
                  <c:v>580.28244999999993</c:v>
                </c:pt>
                <c:pt idx="5">
                  <c:v>423.26095000000004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'YTD Graph'!$K$34</c:f>
              <c:strCache>
                <c:ptCount val="1"/>
                <c:pt idx="0">
                  <c:v>Plan - UG</c:v>
                </c:pt>
              </c:strCache>
            </c:strRef>
          </c:tx>
          <c:cat>
            <c:strRef>
              <c:f>'[17]Opex- Non Payroll'!$L$31:$W$31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'YTD Graph'!$L$34:$W$34</c:f>
              <c:numCache>
                <c:formatCode>[$$-409]#,##0.0_ ;\-[$$-409]#,##0.0\ </c:formatCode>
                <c:ptCount val="12"/>
                <c:pt idx="0">
                  <c:v>113.008518</c:v>
                </c:pt>
                <c:pt idx="1">
                  <c:v>114.85882000000001</c:v>
                </c:pt>
                <c:pt idx="2">
                  <c:v>161.45626200000001</c:v>
                </c:pt>
                <c:pt idx="3">
                  <c:v>134.0438528</c:v>
                </c:pt>
                <c:pt idx="4">
                  <c:v>145.72435680000001</c:v>
                </c:pt>
                <c:pt idx="5">
                  <c:v>216.63935999999998</c:v>
                </c:pt>
                <c:pt idx="6">
                  <c:v>267.52381920000005</c:v>
                </c:pt>
                <c:pt idx="7">
                  <c:v>252.74592000000001</c:v>
                </c:pt>
                <c:pt idx="8">
                  <c:v>285.96395519999999</c:v>
                </c:pt>
                <c:pt idx="9">
                  <c:v>318.40541279999997</c:v>
                </c:pt>
                <c:pt idx="10">
                  <c:v>300.51547199999993</c:v>
                </c:pt>
                <c:pt idx="11">
                  <c:v>304.16911199999998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'YTD Graph'!$K$35</c:f>
              <c:strCache>
                <c:ptCount val="1"/>
                <c:pt idx="0">
                  <c:v>Actuals - UG</c:v>
                </c:pt>
              </c:strCache>
            </c:strRef>
          </c:tx>
          <c:marker>
            <c:spPr>
              <a:solidFill>
                <a:schemeClr val="tx2"/>
              </a:solidFill>
            </c:spPr>
          </c:marker>
          <c:cat>
            <c:strRef>
              <c:f>'[17]Opex- Non Payroll'!$L$31:$W$31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'YTD Graph'!$L$35:$Q$35</c:f>
              <c:numCache>
                <c:formatCode>[$$-409]#,##0.0_ ;\-[$$-409]#,##0.0\ </c:formatCode>
                <c:ptCount val="6"/>
                <c:pt idx="0">
                  <c:v>108</c:v>
                </c:pt>
                <c:pt idx="1">
                  <c:v>98.545850000000002</c:v>
                </c:pt>
                <c:pt idx="2">
                  <c:v>99.228710000000007</c:v>
                </c:pt>
                <c:pt idx="3">
                  <c:v>59.738200000000006</c:v>
                </c:pt>
                <c:pt idx="4">
                  <c:v>23.484999999999999</c:v>
                </c:pt>
                <c:pt idx="5">
                  <c:v>96.9773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440000"/>
        <c:axId val="107442176"/>
      </c:lineChart>
      <c:catAx>
        <c:axId val="107440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07442176"/>
        <c:crosses val="autoZero"/>
        <c:auto val="1"/>
        <c:lblAlgn val="ctr"/>
        <c:lblOffset val="100"/>
        <c:noMultiLvlLbl val="0"/>
      </c:catAx>
      <c:valAx>
        <c:axId val="107442176"/>
        <c:scaling>
          <c:orientation val="minMax"/>
        </c:scaling>
        <c:delete val="0"/>
        <c:axPos val="l"/>
        <c:numFmt formatCode="[$$-409]#,##0.0_ ;\-[$$-409]#,##0.0\ " sourceLinked="1"/>
        <c:majorTickMark val="out"/>
        <c:minorTickMark val="none"/>
        <c:tickLblPos val="nextTo"/>
        <c:crossAx val="1074400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39</xdr:row>
      <xdr:rowOff>119061</xdr:rowOff>
    </xdr:from>
    <xdr:to>
      <xdr:col>20</xdr:col>
      <xdr:colOff>523874</xdr:colOff>
      <xdr:row>55</xdr:row>
      <xdr:rowOff>66674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ughtworks/Desktop/old%20Desktop/Pan%20AFrica%20Reports/Desktop/Movies/Metrics%20Reporting-Apr'13-Indi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ughtworks/AppData/Local/Microsoft/Windows/Temporary%20Internet%20Files/Content.Outlook/TCBROFL2/02%20Feb%20income%20statement%20by%20region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ughtworks/AppData/Local/Microsoft/Windows/Temporary%20Internet%20Files/Content.Outlook/TCBROFL2/Global_Demand_21%20July%202014%20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her/Documents/Documents/2012%20Actuals/GMT/2012_IS%20By%20Reg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her/Documents/Documents/2013%20Actuals/GMT/2013_IS%20By%20Reg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her/Documents/Documents/2014%20Actuals/EGG/2014_IS%20By%20Reg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AA_Planning\2012%20Plan\2012%20Work_Holiday%20Day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her/Documents/Documents/2014%20Plan/2014%20Work_Holiday%20Day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her/Documents/Documents/2013%20Actuals/2013%20Headcount%20by%20Countr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her/Documents/Documents/2014%20Actuals/EGG/2014%20Headcount%20by%20Countr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her/Documents/Documents/2013%20Actuals/2013_Hires%20and%20Exit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her/Documents/Documents/2014%20Actuals/EGG/2014_Hires%20and%20Exit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her/Documents/Documents/2013%20Actuals/GMT/Monthly%20Utilization%20Summary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her/Documents/Documents/2014%20Actuals/EGG/Monthly%20Utilization%20Summar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Q4%20planning/Q3%20Planning/Planning%20Template-ZAF-2014_Q3_v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Q4%20planning/Q3%20Planning/Planning%20Template-%20UG%20-2014_Q3_v3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Q4%20planning/Q4%202013%20Planning/Pan%20Africa%20-%202014_Actuals%20plotted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ews%20System\Desktop\Metrics%20Reporting-Jan'13-Ind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Page"/>
      <sheetName val="Input Financial Data"/>
      <sheetName val="GDF_Qrtly nos."/>
      <sheetName val="Modified Extract OPEX"/>
      <sheetName val="Opex Comp"/>
      <sheetName val="Modified Extract IS"/>
      <sheetName val="Global Dashboard"/>
      <sheetName val="Dashboards"/>
      <sheetName val="Avg Bill Rate_Utilzn"/>
      <sheetName val="Revenue Dashboard"/>
      <sheetName val="Extract IS"/>
      <sheetName val="Travel Dashboard"/>
      <sheetName val="Modified Plan IS"/>
      <sheetName val="Modified Plan OPEX"/>
      <sheetName val="Opex HC"/>
      <sheetName val="CGM Dashboard"/>
      <sheetName val="Internal_NonBillb Hours"/>
      <sheetName val="H2 reforecast"/>
      <sheetName val="Sheet1"/>
    </sheetNames>
    <sheetDataSet>
      <sheetData sheetId="0">
        <row r="5">
          <cell r="D5" t="str">
            <v>April'13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"/>
      <sheetName val="North America"/>
      <sheetName val="America Latina"/>
      <sheetName val="AsiaPac"/>
      <sheetName val="Europe"/>
      <sheetName val="India"/>
      <sheetName val="Pan Africa"/>
      <sheetName val="Corp"/>
      <sheetName val="Studios"/>
      <sheetName val="OPEX Detail --&gt;"/>
      <sheetName val="Consolidated OPEX"/>
      <sheetName val="North Americas OPEX"/>
      <sheetName val="America Latino OPEX"/>
      <sheetName val="AsiaPac OPEX"/>
      <sheetName val="Europe OPEX"/>
      <sheetName val="India OPEX"/>
      <sheetName val="Pan Africa OPEX"/>
      <sheetName val="Corp Opex"/>
    </sheetNames>
    <sheetDataSet>
      <sheetData sheetId="0"/>
      <sheetData sheetId="1"/>
      <sheetData sheetId="2"/>
      <sheetData sheetId="3"/>
      <sheetData sheetId="4"/>
      <sheetData sheetId="5"/>
      <sheetData sheetId="6">
        <row r="138">
          <cell r="F138">
            <v>266107.45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I Summary"/>
      <sheetName val="Summary"/>
      <sheetName val="Australia"/>
      <sheetName val="DEMAND VIEW"/>
      <sheetName val="Brazil"/>
      <sheetName val="Canada"/>
      <sheetName val="China"/>
      <sheetName val="Ecuador"/>
      <sheetName val="Germany"/>
      <sheetName val="India"/>
      <sheetName val="Singapore"/>
      <sheetName val="South Africa"/>
      <sheetName val="Uganda"/>
      <sheetName val="UK North"/>
      <sheetName val="UK South"/>
      <sheetName val="Midwest"/>
      <sheetName val="Southwest"/>
      <sheetName val="Northeast"/>
      <sheetName val="Southeast"/>
      <sheetName val="West"/>
      <sheetName val="Really Work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8">
          <cell r="I58">
            <v>603549.72602799989</v>
          </cell>
          <cell r="P58">
            <v>681848.15745599975</v>
          </cell>
          <cell r="W58">
            <v>549172.0874640001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I check"/>
      <sheetName val="Consolidated"/>
      <sheetName val="AUS"/>
      <sheetName val="BRA"/>
      <sheetName val="CAN"/>
      <sheetName val="CHN"/>
      <sheetName val="DEU"/>
      <sheetName val="IND"/>
      <sheetName val="SGP"/>
      <sheetName val="UGA"/>
      <sheetName val="UK"/>
      <sheetName val="USA"/>
      <sheetName val="ZAF"/>
      <sheetName val="Studios"/>
      <sheetName val="Corp"/>
      <sheetName val="Opex Detail -----&gt;"/>
      <sheetName val="All Opex"/>
      <sheetName val="AUS opex"/>
      <sheetName val="BRA opex"/>
      <sheetName val="CAN opex"/>
      <sheetName val="CHN opex"/>
      <sheetName val="DEU opex"/>
      <sheetName val="IND opex"/>
      <sheetName val="SGP opex"/>
      <sheetName val="UGA opex"/>
      <sheetName val="UKD opex"/>
      <sheetName val="US opex"/>
      <sheetName val="ZAF opex"/>
      <sheetName val="Corp opex"/>
    </sheetNames>
    <sheetDataSet>
      <sheetData sheetId="0" refreshError="1"/>
      <sheetData sheetId="1" refreshError="1"/>
      <sheetData sheetId="2">
        <row r="9">
          <cell r="E9">
            <v>3112281.7</v>
          </cell>
        </row>
      </sheetData>
      <sheetData sheetId="3">
        <row r="9">
          <cell r="E9">
            <v>541446.07999999996</v>
          </cell>
        </row>
      </sheetData>
      <sheetData sheetId="4">
        <row r="9">
          <cell r="E9">
            <v>743516.78</v>
          </cell>
        </row>
      </sheetData>
      <sheetData sheetId="5">
        <row r="9">
          <cell r="E9">
            <v>157357.91</v>
          </cell>
        </row>
      </sheetData>
      <sheetData sheetId="6">
        <row r="9">
          <cell r="E9">
            <v>403851.04</v>
          </cell>
        </row>
      </sheetData>
      <sheetData sheetId="7">
        <row r="9">
          <cell r="E9">
            <v>85693.06</v>
          </cell>
        </row>
      </sheetData>
      <sheetData sheetId="8">
        <row r="9">
          <cell r="E9">
            <v>0</v>
          </cell>
        </row>
      </sheetData>
      <sheetData sheetId="9">
        <row r="9">
          <cell r="E9">
            <v>0</v>
          </cell>
        </row>
        <row r="12">
          <cell r="U12">
            <v>130324.27</v>
          </cell>
        </row>
        <row r="16">
          <cell r="U16">
            <v>42052.97</v>
          </cell>
        </row>
        <row r="17">
          <cell r="U17">
            <v>0</v>
          </cell>
        </row>
        <row r="19">
          <cell r="U19">
            <v>172377.24</v>
          </cell>
        </row>
        <row r="24">
          <cell r="U24">
            <v>88716.91</v>
          </cell>
        </row>
        <row r="44">
          <cell r="U44">
            <v>171146.21</v>
          </cell>
        </row>
        <row r="46">
          <cell r="U46">
            <v>65220.95</v>
          </cell>
        </row>
        <row r="47">
          <cell r="U47">
            <v>0.5004512973677121</v>
          </cell>
        </row>
        <row r="54">
          <cell r="U54">
            <v>2414.91</v>
          </cell>
        </row>
        <row r="55">
          <cell r="U55">
            <v>23695.88</v>
          </cell>
        </row>
        <row r="56">
          <cell r="U56">
            <v>0</v>
          </cell>
        </row>
        <row r="57">
          <cell r="U57">
            <v>5538.65</v>
          </cell>
        </row>
        <row r="58">
          <cell r="U58">
            <v>12243.57</v>
          </cell>
        </row>
        <row r="59">
          <cell r="U59">
            <v>11656</v>
          </cell>
        </row>
        <row r="60">
          <cell r="U60">
            <v>189702.59999999998</v>
          </cell>
        </row>
        <row r="61">
          <cell r="U61">
            <v>245251.61</v>
          </cell>
        </row>
      </sheetData>
      <sheetData sheetId="10">
        <row r="9">
          <cell r="E9">
            <v>4591740.3899999997</v>
          </cell>
        </row>
      </sheetData>
      <sheetData sheetId="11">
        <row r="9">
          <cell r="E9">
            <v>8336718.8799999999</v>
          </cell>
        </row>
      </sheetData>
      <sheetData sheetId="12">
        <row r="9">
          <cell r="E9">
            <v>0</v>
          </cell>
        </row>
        <row r="12">
          <cell r="U12">
            <v>582897.01</v>
          </cell>
        </row>
        <row r="16">
          <cell r="U16">
            <v>140826.31</v>
          </cell>
        </row>
        <row r="17">
          <cell r="U17">
            <v>0</v>
          </cell>
        </row>
        <row r="19">
          <cell r="U19">
            <v>723723.32000000007</v>
          </cell>
        </row>
        <row r="24">
          <cell r="U24">
            <v>1041383.49</v>
          </cell>
        </row>
        <row r="44">
          <cell r="U44">
            <v>1393697.3299999998</v>
          </cell>
        </row>
        <row r="46">
          <cell r="U46">
            <v>-24450.439999999944</v>
          </cell>
        </row>
        <row r="47">
          <cell r="U47">
            <v>-4.1946415199487719E-2</v>
          </cell>
        </row>
        <row r="54">
          <cell r="U54">
            <v>148737.65000000002</v>
          </cell>
        </row>
        <row r="55">
          <cell r="U55">
            <v>30452.9</v>
          </cell>
        </row>
        <row r="56">
          <cell r="U56">
            <v>42914.25</v>
          </cell>
        </row>
        <row r="57">
          <cell r="U57">
            <v>139525.91999999998</v>
          </cell>
        </row>
        <row r="58">
          <cell r="U58">
            <v>49459.06</v>
          </cell>
        </row>
        <row r="59">
          <cell r="U59">
            <v>64854.68</v>
          </cell>
        </row>
        <row r="60">
          <cell r="U60">
            <v>936886.9800000001</v>
          </cell>
        </row>
        <row r="61">
          <cell r="U61">
            <v>1412831.44</v>
          </cell>
        </row>
      </sheetData>
      <sheetData sheetId="13">
        <row r="9">
          <cell r="D9">
            <v>338772.18</v>
          </cell>
        </row>
      </sheetData>
      <sheetData sheetId="14">
        <row r="9">
          <cell r="E9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I check"/>
      <sheetName val="Consolidated"/>
      <sheetName val="AUS"/>
      <sheetName val="BRA"/>
      <sheetName val="CAN"/>
      <sheetName val="CHN"/>
      <sheetName val="DEU"/>
      <sheetName val="ECU"/>
      <sheetName val="IND"/>
      <sheetName val="SGP"/>
      <sheetName val="UGA"/>
      <sheetName val="UK"/>
      <sheetName val="USA"/>
      <sheetName val="ZAF"/>
      <sheetName val="Studios"/>
      <sheetName val="Corp"/>
      <sheetName val="Opex Detail -----&gt;"/>
      <sheetName val="All Opex"/>
      <sheetName val="AUS opex"/>
      <sheetName val="BRA opex"/>
      <sheetName val="CAN opex"/>
      <sheetName val="CHN opex"/>
      <sheetName val="DEU opex"/>
      <sheetName val="ECU opex"/>
      <sheetName val="IND opex"/>
      <sheetName val="SGP opex"/>
      <sheetName val="UGA opex"/>
      <sheetName val="UKD opex"/>
      <sheetName val="US opex"/>
      <sheetName val="ZAF opex"/>
      <sheetName val="Corp opex"/>
      <sheetName val="CorQ"/>
    </sheetNames>
    <sheetDataSet>
      <sheetData sheetId="0"/>
      <sheetData sheetId="1">
        <row r="9">
          <cell r="E9">
            <v>21713655.84</v>
          </cell>
        </row>
      </sheetData>
      <sheetData sheetId="2">
        <row r="9">
          <cell r="E9">
            <v>4200611.03</v>
          </cell>
        </row>
      </sheetData>
      <sheetData sheetId="3">
        <row r="9">
          <cell r="E9">
            <v>560270.82999999996</v>
          </cell>
        </row>
      </sheetData>
      <sheetData sheetId="4">
        <row r="9">
          <cell r="E9">
            <v>132081.62</v>
          </cell>
        </row>
      </sheetData>
      <sheetData sheetId="5">
        <row r="9">
          <cell r="E9">
            <v>355920.99</v>
          </cell>
        </row>
      </sheetData>
      <sheetData sheetId="6">
        <row r="9">
          <cell r="E9">
            <v>180115.45</v>
          </cell>
        </row>
      </sheetData>
      <sheetData sheetId="7">
        <row r="9">
          <cell r="E9">
            <v>0</v>
          </cell>
        </row>
      </sheetData>
      <sheetData sheetId="8">
        <row r="9">
          <cell r="E9">
            <v>167611.74</v>
          </cell>
        </row>
      </sheetData>
      <sheetData sheetId="9">
        <row r="9">
          <cell r="E9">
            <v>90352.19</v>
          </cell>
        </row>
      </sheetData>
      <sheetData sheetId="10">
        <row r="9">
          <cell r="E9">
            <v>0</v>
          </cell>
        </row>
        <row r="12">
          <cell r="E12">
            <v>72537.5</v>
          </cell>
          <cell r="F12">
            <v>74148.5</v>
          </cell>
          <cell r="G12">
            <v>64625</v>
          </cell>
          <cell r="I12">
            <v>67695</v>
          </cell>
          <cell r="J12">
            <v>78406.8</v>
          </cell>
          <cell r="K12">
            <v>70273</v>
          </cell>
          <cell r="M12">
            <v>99077.5</v>
          </cell>
          <cell r="N12">
            <v>95225</v>
          </cell>
          <cell r="O12">
            <v>187024</v>
          </cell>
          <cell r="Q12">
            <v>195047.1</v>
          </cell>
          <cell r="R12">
            <v>85887.900000000009</v>
          </cell>
          <cell r="S12">
            <v>64772</v>
          </cell>
        </row>
        <row r="16">
          <cell r="E16">
            <v>14849.48</v>
          </cell>
          <cell r="F16">
            <v>5449.9</v>
          </cell>
          <cell r="G16">
            <v>4684.42</v>
          </cell>
          <cell r="I16">
            <v>4574.13</v>
          </cell>
          <cell r="J16">
            <v>23530.65</v>
          </cell>
          <cell r="K16">
            <v>8134</v>
          </cell>
          <cell r="M16">
            <v>1674.75</v>
          </cell>
          <cell r="N16">
            <v>-840.04</v>
          </cell>
          <cell r="O16">
            <v>0</v>
          </cell>
          <cell r="Q16">
            <v>0</v>
          </cell>
          <cell r="R16">
            <v>0</v>
          </cell>
          <cell r="S16">
            <v>0</v>
          </cell>
        </row>
        <row r="17">
          <cell r="E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K17">
            <v>0</v>
          </cell>
          <cell r="M17">
            <v>0</v>
          </cell>
          <cell r="N17">
            <v>0</v>
          </cell>
          <cell r="O17">
            <v>0</v>
          </cell>
          <cell r="Q17">
            <v>0</v>
          </cell>
          <cell r="R17">
            <v>0</v>
          </cell>
          <cell r="S17">
            <v>-2088.11</v>
          </cell>
        </row>
        <row r="24">
          <cell r="E24">
            <v>34763.119999999995</v>
          </cell>
          <cell r="F24">
            <v>45647.25</v>
          </cell>
          <cell r="G24">
            <v>45473.54</v>
          </cell>
          <cell r="I24">
            <v>48088.490000000005</v>
          </cell>
          <cell r="J24">
            <v>73932.28</v>
          </cell>
          <cell r="K24">
            <v>75020.340000000011</v>
          </cell>
          <cell r="M24">
            <v>74463.73</v>
          </cell>
          <cell r="N24">
            <v>81727.959999999992</v>
          </cell>
          <cell r="O24">
            <v>126135.9</v>
          </cell>
          <cell r="Q24">
            <v>123793.43</v>
          </cell>
          <cell r="R24">
            <v>126145.90000000001</v>
          </cell>
          <cell r="S24">
            <v>109315.73999999999</v>
          </cell>
        </row>
        <row r="44">
          <cell r="E44">
            <v>70218.959999999992</v>
          </cell>
          <cell r="F44">
            <v>78587.61</v>
          </cell>
          <cell r="G44">
            <v>71829.859999999986</v>
          </cell>
          <cell r="I44">
            <v>88038.880000000019</v>
          </cell>
          <cell r="J44">
            <v>101172.95</v>
          </cell>
          <cell r="K44">
            <v>114900.05</v>
          </cell>
          <cell r="M44">
            <v>112235.81</v>
          </cell>
          <cell r="N44">
            <v>122563.7</v>
          </cell>
          <cell r="O44">
            <v>172111.72</v>
          </cell>
          <cell r="Q44">
            <v>178896.86</v>
          </cell>
          <cell r="R44">
            <v>166822.78000000003</v>
          </cell>
          <cell r="S44">
            <v>140128.26999999999</v>
          </cell>
        </row>
        <row r="46">
          <cell r="E46">
            <v>51042.96</v>
          </cell>
          <cell r="F46">
            <v>25244.73</v>
          </cell>
          <cell r="G46">
            <v>23777.41</v>
          </cell>
          <cell r="I46">
            <v>7256.32</v>
          </cell>
          <cell r="J46">
            <v>26346.650000000009</v>
          </cell>
          <cell r="K46">
            <v>13759.79</v>
          </cell>
          <cell r="M46">
            <v>38357.229999999996</v>
          </cell>
          <cell r="N46">
            <v>31185.770000000004</v>
          </cell>
          <cell r="O46">
            <v>70372.939999999988</v>
          </cell>
          <cell r="Q46">
            <v>76132.900000000023</v>
          </cell>
          <cell r="R46">
            <v>-34049.060000000012</v>
          </cell>
          <cell r="S46">
            <v>-11991.61</v>
          </cell>
        </row>
        <row r="47">
          <cell r="E47">
            <v>0.70367685679820779</v>
          </cell>
          <cell r="F47">
            <v>0.34046177603053329</v>
          </cell>
          <cell r="G47">
            <v>0.36792897485493231</v>
          </cell>
          <cell r="I47">
            <v>0.10719137307038924</v>
          </cell>
          <cell r="J47">
            <v>0.33602506415259903</v>
          </cell>
          <cell r="K47">
            <v>0.19580478989085426</v>
          </cell>
          <cell r="M47">
            <v>0.3871437006383891</v>
          </cell>
          <cell r="N47">
            <v>0.32749561564715152</v>
          </cell>
          <cell r="O47">
            <v>0.37627759004191969</v>
          </cell>
          <cell r="Q47">
            <v>0.39033084829254072</v>
          </cell>
          <cell r="R47">
            <v>-0.39643605210978505</v>
          </cell>
          <cell r="S47">
            <v>-0.19130290095270094</v>
          </cell>
        </row>
        <row r="54">
          <cell r="E54">
            <v>0</v>
          </cell>
          <cell r="F54">
            <v>0</v>
          </cell>
          <cell r="G54">
            <v>0</v>
          </cell>
          <cell r="I54">
            <v>0</v>
          </cell>
          <cell r="J54">
            <v>-1344.1000000000013</v>
          </cell>
          <cell r="K54">
            <v>3640.54</v>
          </cell>
          <cell r="M54">
            <v>11632.83</v>
          </cell>
          <cell r="N54">
            <v>23607.17</v>
          </cell>
          <cell r="O54">
            <v>16639.95</v>
          </cell>
          <cell r="Q54">
            <v>18072.829999999998</v>
          </cell>
          <cell r="R54">
            <v>16238.980000000003</v>
          </cell>
          <cell r="S54">
            <v>7806.130000000001</v>
          </cell>
        </row>
        <row r="55">
          <cell r="E55">
            <v>0</v>
          </cell>
          <cell r="F55">
            <v>0</v>
          </cell>
          <cell r="G55">
            <v>0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E56">
            <v>0</v>
          </cell>
          <cell r="F56">
            <v>0</v>
          </cell>
          <cell r="G56">
            <v>1369.01</v>
          </cell>
          <cell r="I56">
            <v>0</v>
          </cell>
          <cell r="J56">
            <v>475.44000000000005</v>
          </cell>
          <cell r="K56">
            <v>1356.29</v>
          </cell>
          <cell r="M56">
            <v>4042.6600000000003</v>
          </cell>
          <cell r="N56">
            <v>1225.4100000000001</v>
          </cell>
          <cell r="O56">
            <v>1496.42</v>
          </cell>
          <cell r="Q56">
            <v>-0.35000000000000003</v>
          </cell>
          <cell r="R56">
            <v>5179.66</v>
          </cell>
          <cell r="S56">
            <v>269.39</v>
          </cell>
        </row>
        <row r="57">
          <cell r="E57">
            <v>1934.14</v>
          </cell>
          <cell r="F57">
            <v>1960.9099999999999</v>
          </cell>
          <cell r="G57">
            <v>1980.5800000000002</v>
          </cell>
          <cell r="I57">
            <v>343.15999999999997</v>
          </cell>
          <cell r="J57">
            <v>1968.39</v>
          </cell>
          <cell r="K57">
            <v>2233.36</v>
          </cell>
          <cell r="M57">
            <v>7317.9100000000008</v>
          </cell>
          <cell r="N57">
            <v>731.25</v>
          </cell>
          <cell r="O57">
            <v>1063.45</v>
          </cell>
          <cell r="Q57">
            <v>1369.6100000000001</v>
          </cell>
          <cell r="R57">
            <v>6894.87</v>
          </cell>
          <cell r="S57">
            <v>2163.4700000000003</v>
          </cell>
        </row>
        <row r="58">
          <cell r="E58">
            <v>5557.13</v>
          </cell>
          <cell r="F58">
            <v>7714.36</v>
          </cell>
          <cell r="G58">
            <v>12080.5</v>
          </cell>
          <cell r="I58">
            <v>9709.09</v>
          </cell>
          <cell r="J58">
            <v>13959.75</v>
          </cell>
          <cell r="K58">
            <v>14286.04</v>
          </cell>
          <cell r="M58">
            <v>14001.369999999999</v>
          </cell>
          <cell r="N58">
            <v>18119.7</v>
          </cell>
          <cell r="O58">
            <v>28106.87</v>
          </cell>
          <cell r="Q58">
            <v>25909.040000000001</v>
          </cell>
          <cell r="R58">
            <v>31211.489999999998</v>
          </cell>
          <cell r="S58">
            <v>24030.93</v>
          </cell>
        </row>
        <row r="59">
          <cell r="E59">
            <v>0</v>
          </cell>
          <cell r="F59">
            <v>521.12</v>
          </cell>
          <cell r="G59">
            <v>0</v>
          </cell>
          <cell r="I59">
            <v>1618.74</v>
          </cell>
          <cell r="J59">
            <v>709.99</v>
          </cell>
          <cell r="K59">
            <v>556.49</v>
          </cell>
          <cell r="M59">
            <v>2702.7100000000005</v>
          </cell>
          <cell r="N59">
            <v>-1388.09</v>
          </cell>
          <cell r="O59">
            <v>3722.31</v>
          </cell>
          <cell r="Q59">
            <v>5334.61</v>
          </cell>
          <cell r="R59">
            <v>20.29</v>
          </cell>
          <cell r="S59">
            <v>2666.2200000000003</v>
          </cell>
        </row>
        <row r="60">
          <cell r="E60">
            <v>34937.42</v>
          </cell>
          <cell r="F60">
            <v>42780.53</v>
          </cell>
          <cell r="G60">
            <v>37330.149999999994</v>
          </cell>
          <cell r="I60">
            <v>40149.48000000001</v>
          </cell>
          <cell r="J60">
            <v>82456.479999999996</v>
          </cell>
          <cell r="K60">
            <v>66206.67</v>
          </cell>
          <cell r="M60">
            <v>59510.84</v>
          </cell>
          <cell r="N60">
            <v>51347.209999999992</v>
          </cell>
          <cell r="O60">
            <v>61532.729999999996</v>
          </cell>
          <cell r="Q60">
            <v>55540.529999999992</v>
          </cell>
          <cell r="R60">
            <v>57112.819999999992</v>
          </cell>
          <cell r="S60">
            <v>63016.44</v>
          </cell>
        </row>
      </sheetData>
      <sheetData sheetId="11">
        <row r="9">
          <cell r="E9">
            <v>5818025.8100000005</v>
          </cell>
        </row>
      </sheetData>
      <sheetData sheetId="12">
        <row r="9">
          <cell r="E9">
            <v>10111135.960000001</v>
          </cell>
        </row>
      </sheetData>
      <sheetData sheetId="13">
        <row r="9">
          <cell r="E9">
            <v>97530.22</v>
          </cell>
        </row>
        <row r="12">
          <cell r="E12">
            <v>97530.22</v>
          </cell>
          <cell r="F12">
            <v>250251.4</v>
          </cell>
          <cell r="G12">
            <v>133195.95000000001</v>
          </cell>
          <cell r="I12">
            <v>196254.92</v>
          </cell>
          <cell r="J12">
            <v>193898.72</v>
          </cell>
          <cell r="K12">
            <v>234378.55</v>
          </cell>
          <cell r="M12">
            <v>292432.48</v>
          </cell>
          <cell r="N12">
            <v>245948.85</v>
          </cell>
          <cell r="O12">
            <v>258876.18</v>
          </cell>
          <cell r="Q12">
            <v>307132.19</v>
          </cell>
          <cell r="R12">
            <v>462348.72000000003</v>
          </cell>
          <cell r="S12">
            <v>250859.79</v>
          </cell>
        </row>
        <row r="16">
          <cell r="E16">
            <v>25277.14</v>
          </cell>
          <cell r="F16">
            <v>11715.55</v>
          </cell>
          <cell r="G16">
            <v>25148.880000000001</v>
          </cell>
          <cell r="I16">
            <v>26410.95</v>
          </cell>
          <cell r="J16">
            <v>21084.68</v>
          </cell>
          <cell r="K16">
            <v>17655.350000000002</v>
          </cell>
          <cell r="M16">
            <v>21350.99</v>
          </cell>
          <cell r="N16">
            <v>6754.78</v>
          </cell>
          <cell r="O16">
            <v>5951.11</v>
          </cell>
          <cell r="Q16">
            <v>11980.08</v>
          </cell>
          <cell r="R16">
            <v>10876.35</v>
          </cell>
          <cell r="S16">
            <v>11940.2</v>
          </cell>
        </row>
        <row r="17">
          <cell r="E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K17">
            <v>0</v>
          </cell>
          <cell r="M17">
            <v>0</v>
          </cell>
          <cell r="N17">
            <v>0</v>
          </cell>
          <cell r="O17">
            <v>0</v>
          </cell>
          <cell r="Q17">
            <v>0</v>
          </cell>
          <cell r="R17">
            <v>-17825.12</v>
          </cell>
          <cell r="S17">
            <v>0</v>
          </cell>
        </row>
        <row r="24">
          <cell r="E24">
            <v>147998.56</v>
          </cell>
          <cell r="F24">
            <v>178687.5</v>
          </cell>
          <cell r="G24">
            <v>164673.85999999999</v>
          </cell>
          <cell r="I24">
            <v>170759.57</v>
          </cell>
          <cell r="J24">
            <v>182971.62</v>
          </cell>
          <cell r="K24">
            <v>186117.44</v>
          </cell>
          <cell r="M24">
            <v>249627.02000000005</v>
          </cell>
          <cell r="N24">
            <v>226478.75000000006</v>
          </cell>
          <cell r="O24">
            <v>238599.43999999997</v>
          </cell>
          <cell r="Q24">
            <v>239621.1</v>
          </cell>
          <cell r="R24">
            <v>282309.62000000011</v>
          </cell>
          <cell r="S24">
            <v>293697.58</v>
          </cell>
        </row>
        <row r="44">
          <cell r="E44">
            <v>222176.27</v>
          </cell>
          <cell r="F44">
            <v>233320.34</v>
          </cell>
          <cell r="G44">
            <v>205818.19999999998</v>
          </cell>
          <cell r="I44">
            <v>237061.83000000002</v>
          </cell>
          <cell r="J44">
            <v>251429.75999999998</v>
          </cell>
          <cell r="K44">
            <v>275406.5</v>
          </cell>
          <cell r="M44">
            <v>341316.71000000008</v>
          </cell>
          <cell r="N44">
            <v>332062.9800000001</v>
          </cell>
          <cell r="O44">
            <v>344987.13999999996</v>
          </cell>
          <cell r="Q44">
            <v>322059.56999999995</v>
          </cell>
          <cell r="R44">
            <v>347245.51000000013</v>
          </cell>
          <cell r="S44">
            <v>359501.99000000005</v>
          </cell>
        </row>
        <row r="46">
          <cell r="E46">
            <v>-30908.73</v>
          </cell>
          <cell r="F46">
            <v>113376.53</v>
          </cell>
          <cell r="G46">
            <v>15295.42</v>
          </cell>
          <cell r="I46">
            <v>76456.470000000016</v>
          </cell>
          <cell r="J46">
            <v>94319.89</v>
          </cell>
          <cell r="K46">
            <v>119738.87000000002</v>
          </cell>
          <cell r="M46">
            <v>143459.25000000003</v>
          </cell>
          <cell r="N46">
            <v>98146.209999999992</v>
          </cell>
          <cell r="O46">
            <v>110719.35999999999</v>
          </cell>
          <cell r="Q46">
            <v>117281.47999999998</v>
          </cell>
          <cell r="R46">
            <v>254970.78000000003</v>
          </cell>
          <cell r="S46">
            <v>126377.82999999999</v>
          </cell>
        </row>
        <row r="47">
          <cell r="E47">
            <v>-0.31691438817630063</v>
          </cell>
          <cell r="F47">
            <v>0.453050532384634</v>
          </cell>
          <cell r="G47">
            <v>0.11483397205395508</v>
          </cell>
          <cell r="I47">
            <v>0.38957734155148827</v>
          </cell>
          <cell r="J47">
            <v>0.48643895122154496</v>
          </cell>
          <cell r="K47">
            <v>0.51087810723293592</v>
          </cell>
          <cell r="M47">
            <v>0.49057221687549907</v>
          </cell>
          <cell r="N47">
            <v>0.39905130680627288</v>
          </cell>
          <cell r="O47">
            <v>0.42769234311167598</v>
          </cell>
          <cell r="Q47">
            <v>0.38185994115432831</v>
          </cell>
          <cell r="R47">
            <v>0.57358210002798504</v>
          </cell>
          <cell r="S47">
            <v>0.50377874429377456</v>
          </cell>
        </row>
        <row r="54">
          <cell r="E54">
            <v>12142.6</v>
          </cell>
          <cell r="F54">
            <v>22818.949999999997</v>
          </cell>
          <cell r="G54">
            <v>17748.460000000003</v>
          </cell>
          <cell r="I54">
            <v>25558.5</v>
          </cell>
          <cell r="J54">
            <v>26139.559999999998</v>
          </cell>
          <cell r="K54">
            <v>20788.740000000005</v>
          </cell>
          <cell r="M54">
            <v>18873.060000000001</v>
          </cell>
          <cell r="N54">
            <v>22632.47</v>
          </cell>
          <cell r="O54">
            <v>37508.39</v>
          </cell>
          <cell r="Q54">
            <v>58856.69</v>
          </cell>
          <cell r="R54">
            <v>28777.65</v>
          </cell>
          <cell r="S54">
            <v>29312.81</v>
          </cell>
        </row>
        <row r="55">
          <cell r="E55">
            <v>69.14</v>
          </cell>
          <cell r="F55">
            <v>0</v>
          </cell>
          <cell r="G55">
            <v>0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1028.8800000000001</v>
          </cell>
          <cell r="O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E56">
            <v>9837.1200000000008</v>
          </cell>
          <cell r="F56">
            <v>0</v>
          </cell>
          <cell r="G56">
            <v>3573.8099999999995</v>
          </cell>
          <cell r="I56">
            <v>1327.74</v>
          </cell>
          <cell r="J56">
            <v>6545.4000000000005</v>
          </cell>
          <cell r="K56">
            <v>5669.21</v>
          </cell>
          <cell r="M56">
            <v>13061.56</v>
          </cell>
          <cell r="N56">
            <v>17807.670000000002</v>
          </cell>
          <cell r="O56">
            <v>7946.71</v>
          </cell>
          <cell r="Q56">
            <v>13578.380000000001</v>
          </cell>
          <cell r="R56">
            <v>10078.370000000001</v>
          </cell>
          <cell r="S56">
            <v>21186.79</v>
          </cell>
        </row>
        <row r="57">
          <cell r="E57">
            <v>12169.73</v>
          </cell>
          <cell r="F57">
            <v>14939</v>
          </cell>
          <cell r="G57">
            <v>8847.5399999999991</v>
          </cell>
          <cell r="I57">
            <v>13509.270000000002</v>
          </cell>
          <cell r="J57">
            <v>37766.910000000003</v>
          </cell>
          <cell r="K57">
            <v>6028.5099999999993</v>
          </cell>
          <cell r="M57">
            <v>26224.75</v>
          </cell>
          <cell r="N57">
            <v>6584.079999999999</v>
          </cell>
          <cell r="O57">
            <v>25812.84</v>
          </cell>
          <cell r="Q57">
            <v>9916.6299999999992</v>
          </cell>
          <cell r="R57">
            <v>24123.010000000002</v>
          </cell>
          <cell r="S57">
            <v>68811.110000000015</v>
          </cell>
        </row>
        <row r="58">
          <cell r="E58">
            <v>16009.11</v>
          </cell>
          <cell r="F58">
            <v>16562.64</v>
          </cell>
          <cell r="G58">
            <v>17839.669999999998</v>
          </cell>
          <cell r="I58">
            <v>22624.29</v>
          </cell>
          <cell r="J58">
            <v>29331.320000000003</v>
          </cell>
          <cell r="K58">
            <v>38952.550000000003</v>
          </cell>
          <cell r="M58">
            <v>46672.979999999996</v>
          </cell>
          <cell r="N58">
            <v>45819.619999999995</v>
          </cell>
          <cell r="O58">
            <v>42662.78</v>
          </cell>
          <cell r="Q58">
            <v>44837.59</v>
          </cell>
          <cell r="R58">
            <v>44507.33</v>
          </cell>
          <cell r="S58">
            <v>47808.04</v>
          </cell>
        </row>
        <row r="59">
          <cell r="E59">
            <v>5297.0300000000007</v>
          </cell>
          <cell r="F59">
            <v>6029.4000000000005</v>
          </cell>
          <cell r="G59">
            <v>16399.41</v>
          </cell>
          <cell r="I59">
            <v>6417.66</v>
          </cell>
          <cell r="J59">
            <v>6122.8</v>
          </cell>
          <cell r="K59">
            <v>11498.7</v>
          </cell>
          <cell r="M59">
            <v>17492.950000000004</v>
          </cell>
          <cell r="N59">
            <v>8278.9900000000016</v>
          </cell>
          <cell r="O59">
            <v>11.899999999997561</v>
          </cell>
          <cell r="Q59">
            <v>10737.829999999998</v>
          </cell>
          <cell r="R59">
            <v>7333.7999999999993</v>
          </cell>
          <cell r="S59">
            <v>14750.840000000006</v>
          </cell>
        </row>
        <row r="60">
          <cell r="E60">
            <v>89342.85</v>
          </cell>
          <cell r="F60">
            <v>92868.640000000014</v>
          </cell>
          <cell r="G60">
            <v>82713.429999999993</v>
          </cell>
          <cell r="I60">
            <v>80907.429999999993</v>
          </cell>
          <cell r="J60">
            <v>103968.87</v>
          </cell>
          <cell r="K60">
            <v>75471.81</v>
          </cell>
          <cell r="M60">
            <v>86789.409999999989</v>
          </cell>
          <cell r="N60">
            <v>112084.63</v>
          </cell>
          <cell r="O60">
            <v>121294.39999999999</v>
          </cell>
          <cell r="Q60">
            <v>47580.540000000008</v>
          </cell>
          <cell r="R60">
            <v>103558.29000000002</v>
          </cell>
          <cell r="S60">
            <v>127566.98000000001</v>
          </cell>
        </row>
      </sheetData>
      <sheetData sheetId="14">
        <row r="9">
          <cell r="D9">
            <v>282624.91000000003</v>
          </cell>
        </row>
      </sheetData>
      <sheetData sheetId="15">
        <row r="9">
          <cell r="E9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I check"/>
      <sheetName val="Consolidated"/>
      <sheetName val="AUS"/>
      <sheetName val="BRA"/>
      <sheetName val="CAN"/>
      <sheetName val="CHN"/>
      <sheetName val="DEU"/>
      <sheetName val="ECU"/>
      <sheetName val="IND"/>
      <sheetName val="SGP"/>
      <sheetName val="UGA"/>
      <sheetName val="UK"/>
      <sheetName val="USA"/>
      <sheetName val="ZAF"/>
      <sheetName val="Studios"/>
      <sheetName val="Corp"/>
      <sheetName val="Opex Detail -----&gt;"/>
      <sheetName val="All Opex"/>
      <sheetName val="AUS opex"/>
      <sheetName val="BRA opex"/>
      <sheetName val="CAN opex"/>
      <sheetName val="CHN opex"/>
      <sheetName val="DEU opex"/>
      <sheetName val="ECU opex"/>
      <sheetName val="IND opex"/>
      <sheetName val="SGP opex"/>
      <sheetName val="UGA opex"/>
      <sheetName val="UKD opex"/>
      <sheetName val="US opex"/>
      <sheetName val="ZAF opex"/>
      <sheetName val="Corp op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2">
          <cell r="E12">
            <v>108963.40000000001</v>
          </cell>
          <cell r="F12">
            <v>98545.85</v>
          </cell>
          <cell r="G12">
            <v>99228.510000000009</v>
          </cell>
        </row>
        <row r="16">
          <cell r="E16">
            <v>0</v>
          </cell>
          <cell r="F16">
            <v>0</v>
          </cell>
          <cell r="G16">
            <v>0.2</v>
          </cell>
        </row>
        <row r="17">
          <cell r="E17">
            <v>0</v>
          </cell>
          <cell r="F17">
            <v>0</v>
          </cell>
          <cell r="G17">
            <v>0</v>
          </cell>
        </row>
        <row r="24">
          <cell r="E24">
            <v>109160.63999999998</v>
          </cell>
          <cell r="F24">
            <v>118832.60999999999</v>
          </cell>
          <cell r="G24">
            <v>125781.90000000001</v>
          </cell>
        </row>
        <row r="44">
          <cell r="E44">
            <v>127996.84</v>
          </cell>
          <cell r="F44">
            <v>161224.09999999998</v>
          </cell>
          <cell r="G44">
            <v>144888.64000000001</v>
          </cell>
        </row>
        <row r="47">
          <cell r="E47">
            <v>0.15059533751700119</v>
          </cell>
        </row>
        <row r="54">
          <cell r="E54">
            <v>12722.04</v>
          </cell>
          <cell r="F54">
            <v>6477.6600000000008</v>
          </cell>
          <cell r="G54">
            <v>12621.95</v>
          </cell>
        </row>
        <row r="55">
          <cell r="E55">
            <v>0</v>
          </cell>
          <cell r="F55">
            <v>0</v>
          </cell>
          <cell r="G55">
            <v>0</v>
          </cell>
        </row>
        <row r="56">
          <cell r="E56">
            <v>11918.69</v>
          </cell>
          <cell r="F56">
            <v>1361.06</v>
          </cell>
          <cell r="G56">
            <v>2958.31</v>
          </cell>
        </row>
        <row r="57">
          <cell r="E57">
            <v>-1208.31</v>
          </cell>
          <cell r="F57">
            <v>2843.65</v>
          </cell>
          <cell r="G57">
            <v>1485.9</v>
          </cell>
        </row>
        <row r="58">
          <cell r="E58">
            <v>30812.35</v>
          </cell>
          <cell r="F58">
            <v>25453.83</v>
          </cell>
          <cell r="G58">
            <v>35238.21</v>
          </cell>
        </row>
        <row r="59">
          <cell r="E59">
            <v>1259.2</v>
          </cell>
          <cell r="F59">
            <v>360</v>
          </cell>
          <cell r="G59">
            <v>1136.0999999999999</v>
          </cell>
        </row>
        <row r="60">
          <cell r="E60">
            <v>36068.050000000003</v>
          </cell>
          <cell r="F60">
            <v>290151.03999999998</v>
          </cell>
          <cell r="G60">
            <v>111495.07999999999</v>
          </cell>
        </row>
      </sheetData>
      <sheetData sheetId="11"/>
      <sheetData sheetId="12"/>
      <sheetData sheetId="13">
        <row r="12">
          <cell r="E12">
            <v>395743.66000000003</v>
          </cell>
          <cell r="F12">
            <v>396381.43</v>
          </cell>
          <cell r="G12">
            <v>557648.85</v>
          </cell>
        </row>
        <row r="16">
          <cell r="E16">
            <v>7067.07</v>
          </cell>
          <cell r="F16">
            <v>10849.57</v>
          </cell>
          <cell r="G16">
            <v>47348.65</v>
          </cell>
        </row>
        <row r="17">
          <cell r="E17">
            <v>0</v>
          </cell>
          <cell r="F17">
            <v>0</v>
          </cell>
          <cell r="G17">
            <v>0</v>
          </cell>
        </row>
        <row r="24">
          <cell r="E24">
            <v>290517.32000000007</v>
          </cell>
          <cell r="F24">
            <v>388464.66000000003</v>
          </cell>
          <cell r="G24">
            <v>309575.26</v>
          </cell>
        </row>
        <row r="44">
          <cell r="E44">
            <v>361684.87000000011</v>
          </cell>
          <cell r="F44">
            <v>450163.54000000004</v>
          </cell>
          <cell r="G44">
            <v>384785.01</v>
          </cell>
        </row>
        <row r="47">
          <cell r="E47">
            <v>0.5024102976153807</v>
          </cell>
        </row>
        <row r="54">
          <cell r="E54">
            <v>31645.039999999997</v>
          </cell>
          <cell r="F54">
            <v>23122.74</v>
          </cell>
          <cell r="G54">
            <v>20937.04</v>
          </cell>
        </row>
        <row r="55">
          <cell r="E55">
            <v>0</v>
          </cell>
          <cell r="F55">
            <v>0</v>
          </cell>
          <cell r="G55">
            <v>0</v>
          </cell>
        </row>
        <row r="56">
          <cell r="E56">
            <v>6984.8199999999988</v>
          </cell>
          <cell r="F56">
            <v>7573.97</v>
          </cell>
          <cell r="G56">
            <v>9696.5599999999977</v>
          </cell>
        </row>
        <row r="57">
          <cell r="E57">
            <v>20870.18</v>
          </cell>
          <cell r="F57">
            <v>18055.29</v>
          </cell>
          <cell r="G57">
            <v>15097.99</v>
          </cell>
        </row>
        <row r="58">
          <cell r="E58">
            <v>32653.989999999998</v>
          </cell>
          <cell r="F58">
            <v>46946.380000000005</v>
          </cell>
          <cell r="G58">
            <v>42813.3</v>
          </cell>
        </row>
        <row r="59">
          <cell r="E59">
            <v>8927.0300000000007</v>
          </cell>
          <cell r="F59">
            <v>24202.420000000002</v>
          </cell>
          <cell r="G59">
            <v>12432.669999999998</v>
          </cell>
        </row>
        <row r="60">
          <cell r="E60">
            <v>118835.72000000004</v>
          </cell>
          <cell r="F60">
            <v>92342.080000000002</v>
          </cell>
          <cell r="G60">
            <v>109579.69000000002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2"/>
      <sheetName val="2013"/>
    </sheetNames>
    <sheetDataSet>
      <sheetData sheetId="0"/>
      <sheetData sheetId="1">
        <row r="4">
          <cell r="B4">
            <v>23</v>
          </cell>
        </row>
        <row r="49">
          <cell r="B49">
            <v>23</v>
          </cell>
          <cell r="C49">
            <v>20</v>
          </cell>
          <cell r="D49">
            <v>21</v>
          </cell>
          <cell r="E49">
            <v>22</v>
          </cell>
          <cell r="F49">
            <v>23</v>
          </cell>
          <cell r="H49">
            <v>23</v>
          </cell>
          <cell r="I49">
            <v>22</v>
          </cell>
          <cell r="J49">
            <v>21</v>
          </cell>
          <cell r="K49">
            <v>23</v>
          </cell>
          <cell r="L49">
            <v>21</v>
          </cell>
          <cell r="M49">
            <v>22</v>
          </cell>
        </row>
        <row r="51">
          <cell r="B51">
            <v>22</v>
          </cell>
          <cell r="C51">
            <v>20</v>
          </cell>
          <cell r="D51">
            <v>20</v>
          </cell>
          <cell r="E51">
            <v>19</v>
          </cell>
          <cell r="F51">
            <v>22</v>
          </cell>
          <cell r="H51">
            <v>23</v>
          </cell>
          <cell r="I51">
            <v>21</v>
          </cell>
          <cell r="J51">
            <v>20</v>
          </cell>
          <cell r="K51">
            <v>23</v>
          </cell>
          <cell r="L51">
            <v>21</v>
          </cell>
          <cell r="M51">
            <v>19</v>
          </cell>
        </row>
        <row r="54">
          <cell r="B54">
            <v>23</v>
          </cell>
          <cell r="C54">
            <v>20</v>
          </cell>
          <cell r="D54">
            <v>21</v>
          </cell>
          <cell r="E54">
            <v>22</v>
          </cell>
          <cell r="F54">
            <v>23</v>
          </cell>
          <cell r="H54">
            <v>23</v>
          </cell>
          <cell r="I54">
            <v>22</v>
          </cell>
          <cell r="J54">
            <v>21</v>
          </cell>
          <cell r="K54">
            <v>23</v>
          </cell>
          <cell r="L54">
            <v>21</v>
          </cell>
          <cell r="M54">
            <v>22</v>
          </cell>
        </row>
        <row r="56">
          <cell r="B56">
            <v>21</v>
          </cell>
          <cell r="C56">
            <v>20</v>
          </cell>
          <cell r="D56">
            <v>20</v>
          </cell>
          <cell r="E56">
            <v>21</v>
          </cell>
          <cell r="F56">
            <v>22</v>
          </cell>
          <cell r="H56">
            <v>23</v>
          </cell>
          <cell r="I56">
            <v>22</v>
          </cell>
          <cell r="J56">
            <v>21</v>
          </cell>
          <cell r="K56">
            <v>21</v>
          </cell>
          <cell r="L56">
            <v>21</v>
          </cell>
          <cell r="M56">
            <v>20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2"/>
      <sheetName val="2013"/>
      <sheetName val="2014"/>
      <sheetName val="2015"/>
    </sheetNames>
    <sheetDataSet>
      <sheetData sheetId="0"/>
      <sheetData sheetId="1">
        <row r="31">
          <cell r="B31">
            <v>22</v>
          </cell>
        </row>
      </sheetData>
      <sheetData sheetId="2">
        <row r="6">
          <cell r="B6">
            <v>21</v>
          </cell>
        </row>
        <row r="51">
          <cell r="B51">
            <v>22</v>
          </cell>
          <cell r="C51">
            <v>20</v>
          </cell>
          <cell r="D51">
            <v>20</v>
          </cell>
          <cell r="E51">
            <v>19</v>
          </cell>
          <cell r="F51">
            <v>21</v>
          </cell>
          <cell r="G51">
            <v>20</v>
          </cell>
          <cell r="H51">
            <v>23</v>
          </cell>
          <cell r="I51">
            <v>21</v>
          </cell>
          <cell r="J51">
            <v>21</v>
          </cell>
          <cell r="K51">
            <v>23</v>
          </cell>
          <cell r="L51">
            <v>20</v>
          </cell>
          <cell r="M51">
            <v>20</v>
          </cell>
        </row>
        <row r="56">
          <cell r="B56">
            <v>22</v>
          </cell>
          <cell r="C56">
            <v>20</v>
          </cell>
          <cell r="D56">
            <v>21</v>
          </cell>
          <cell r="E56">
            <v>20</v>
          </cell>
          <cell r="F56">
            <v>21</v>
          </cell>
          <cell r="G56">
            <v>19</v>
          </cell>
          <cell r="H56">
            <v>22</v>
          </cell>
          <cell r="I56">
            <v>21</v>
          </cell>
          <cell r="J56">
            <v>22</v>
          </cell>
          <cell r="K56">
            <v>22</v>
          </cell>
          <cell r="L56">
            <v>20</v>
          </cell>
          <cell r="M56">
            <v>21</v>
          </cell>
        </row>
      </sheetData>
      <sheetData sheetId="3">
        <row r="6">
          <cell r="B6">
            <v>22</v>
          </cell>
        </row>
        <row r="51">
          <cell r="B51">
            <v>21</v>
          </cell>
          <cell r="C51">
            <v>20</v>
          </cell>
          <cell r="D51">
            <v>22</v>
          </cell>
          <cell r="E51">
            <v>19</v>
          </cell>
          <cell r="F51">
            <v>20</v>
          </cell>
          <cell r="G51">
            <v>21</v>
          </cell>
          <cell r="H51">
            <v>23</v>
          </cell>
          <cell r="I51">
            <v>20</v>
          </cell>
          <cell r="J51">
            <v>21</v>
          </cell>
          <cell r="K51">
            <v>22</v>
          </cell>
          <cell r="L51">
            <v>21</v>
          </cell>
          <cell r="M51">
            <v>18</v>
          </cell>
        </row>
        <row r="56">
          <cell r="B56">
            <v>21</v>
          </cell>
          <cell r="C56">
            <v>20</v>
          </cell>
          <cell r="D56">
            <v>21</v>
          </cell>
          <cell r="E56">
            <v>22</v>
          </cell>
          <cell r="F56">
            <v>20</v>
          </cell>
          <cell r="G56">
            <v>22</v>
          </cell>
          <cell r="H56">
            <v>22</v>
          </cell>
          <cell r="I56">
            <v>21</v>
          </cell>
          <cell r="J56">
            <v>22</v>
          </cell>
          <cell r="K56">
            <v>21</v>
          </cell>
          <cell r="L56">
            <v>21</v>
          </cell>
          <cell r="M56">
            <v>18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9"/>
      <sheetName val="2010"/>
      <sheetName val="2011"/>
      <sheetName val="2012"/>
      <sheetName val="2013"/>
      <sheetName val="Sheet1"/>
    </sheetNames>
    <sheetDataSet>
      <sheetData sheetId="0">
        <row r="36">
          <cell r="C36">
            <v>852</v>
          </cell>
        </row>
      </sheetData>
      <sheetData sheetId="1">
        <row r="40">
          <cell r="C40">
            <v>1049</v>
          </cell>
        </row>
      </sheetData>
      <sheetData sheetId="2">
        <row r="40">
          <cell r="C40">
            <v>1208.5250000000001</v>
          </cell>
        </row>
      </sheetData>
      <sheetData sheetId="3">
        <row r="31">
          <cell r="C31">
            <v>173.4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3</v>
          </cell>
          <cell r="K40">
            <v>3.5</v>
          </cell>
          <cell r="L40">
            <v>3</v>
          </cell>
          <cell r="M40">
            <v>6.5</v>
          </cell>
          <cell r="N40">
            <v>10.25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1.5</v>
          </cell>
          <cell r="G41">
            <v>4</v>
          </cell>
          <cell r="H41">
            <v>5.5</v>
          </cell>
          <cell r="I41">
            <v>8.5</v>
          </cell>
          <cell r="J41">
            <v>12.75</v>
          </cell>
          <cell r="K41">
            <v>17.5</v>
          </cell>
          <cell r="L41">
            <v>22</v>
          </cell>
          <cell r="M41">
            <v>22.75</v>
          </cell>
          <cell r="N41">
            <v>22.25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</v>
          </cell>
          <cell r="M74">
            <v>2</v>
          </cell>
          <cell r="N74">
            <v>2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3</v>
          </cell>
          <cell r="G75">
            <v>3</v>
          </cell>
          <cell r="H75">
            <v>3</v>
          </cell>
          <cell r="I75">
            <v>3</v>
          </cell>
          <cell r="J75">
            <v>4</v>
          </cell>
          <cell r="K75">
            <v>5</v>
          </cell>
          <cell r="L75">
            <v>5</v>
          </cell>
          <cell r="M75">
            <v>8</v>
          </cell>
          <cell r="N75">
            <v>8</v>
          </cell>
        </row>
      </sheetData>
      <sheetData sheetId="4">
        <row r="22">
          <cell r="D22">
            <v>1691</v>
          </cell>
        </row>
        <row r="42">
          <cell r="C42">
            <v>13.25</v>
          </cell>
          <cell r="D42">
            <v>14.5</v>
          </cell>
          <cell r="E42">
            <v>14.5</v>
          </cell>
          <cell r="F42">
            <v>14</v>
          </cell>
          <cell r="G42">
            <v>17.5</v>
          </cell>
          <cell r="H42">
            <v>22.5</v>
          </cell>
          <cell r="I42">
            <v>25.5</v>
          </cell>
          <cell r="J42">
            <v>31.5</v>
          </cell>
          <cell r="K42">
            <v>36</v>
          </cell>
          <cell r="L42">
            <v>34.5</v>
          </cell>
          <cell r="M42">
            <v>34</v>
          </cell>
          <cell r="N42">
            <v>33</v>
          </cell>
        </row>
        <row r="43">
          <cell r="C43">
            <v>28</v>
          </cell>
          <cell r="D43">
            <v>31.25</v>
          </cell>
          <cell r="E43">
            <v>29</v>
          </cell>
          <cell r="F43">
            <v>30</v>
          </cell>
          <cell r="G43">
            <v>34.5</v>
          </cell>
          <cell r="H43">
            <v>42</v>
          </cell>
          <cell r="I43">
            <v>47.25</v>
          </cell>
          <cell r="J43">
            <v>47.25</v>
          </cell>
          <cell r="K43">
            <v>47</v>
          </cell>
          <cell r="L43">
            <v>47.5</v>
          </cell>
          <cell r="M43">
            <v>49</v>
          </cell>
          <cell r="N43">
            <v>49.5</v>
          </cell>
        </row>
        <row r="77">
          <cell r="C77">
            <v>3</v>
          </cell>
          <cell r="D77">
            <v>3</v>
          </cell>
          <cell r="E77">
            <v>3</v>
          </cell>
          <cell r="F77">
            <v>4</v>
          </cell>
          <cell r="G77">
            <v>4</v>
          </cell>
          <cell r="H77">
            <v>4</v>
          </cell>
          <cell r="I77">
            <v>5</v>
          </cell>
          <cell r="J77">
            <v>6</v>
          </cell>
          <cell r="K77">
            <v>6</v>
          </cell>
          <cell r="L77">
            <v>6</v>
          </cell>
          <cell r="M77">
            <v>5</v>
          </cell>
          <cell r="N77">
            <v>5</v>
          </cell>
        </row>
        <row r="78">
          <cell r="C78">
            <v>8</v>
          </cell>
          <cell r="D78">
            <v>8</v>
          </cell>
          <cell r="E78">
            <v>8</v>
          </cell>
          <cell r="F78">
            <v>7</v>
          </cell>
          <cell r="G78">
            <v>7</v>
          </cell>
          <cell r="H78">
            <v>7</v>
          </cell>
          <cell r="I78">
            <v>8</v>
          </cell>
          <cell r="J78">
            <v>11</v>
          </cell>
          <cell r="K78">
            <v>12</v>
          </cell>
          <cell r="L78">
            <v>11</v>
          </cell>
          <cell r="M78">
            <v>14</v>
          </cell>
          <cell r="N78">
            <v>14</v>
          </cell>
        </row>
      </sheetData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9"/>
      <sheetName val="2010"/>
      <sheetName val="2011"/>
      <sheetName val="2012"/>
      <sheetName val="2013"/>
      <sheetName val="2014"/>
      <sheetName val="Graphs"/>
    </sheetNames>
    <sheetDataSet>
      <sheetData sheetId="0"/>
      <sheetData sheetId="1"/>
      <sheetData sheetId="2"/>
      <sheetData sheetId="3"/>
      <sheetData sheetId="4"/>
      <sheetData sheetId="5">
        <row r="46">
          <cell r="C46">
            <v>30</v>
          </cell>
          <cell r="D46">
            <v>33</v>
          </cell>
          <cell r="E46">
            <v>34</v>
          </cell>
        </row>
        <row r="47">
          <cell r="C47">
            <v>51</v>
          </cell>
          <cell r="D47">
            <v>55.25</v>
          </cell>
          <cell r="E47">
            <v>57</v>
          </cell>
        </row>
        <row r="85">
          <cell r="C85">
            <v>5</v>
          </cell>
          <cell r="D85">
            <v>4</v>
          </cell>
          <cell r="E85">
            <v>4</v>
          </cell>
        </row>
        <row r="86">
          <cell r="C86">
            <v>17</v>
          </cell>
          <cell r="D86">
            <v>15</v>
          </cell>
          <cell r="E86">
            <v>15</v>
          </cell>
        </row>
      </sheetData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W Services By Grade"/>
      <sheetName val="Americas by Grade"/>
      <sheetName val="APAC by Grade"/>
      <sheetName val="Europe by Grade"/>
      <sheetName val="ASA by Grade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Sheet1"/>
      <sheetName val="YTD"/>
    </sheetNames>
    <sheetDataSet>
      <sheetData sheetId="0" refreshError="1"/>
      <sheetData sheetId="1">
        <row r="5">
          <cell r="B5">
            <v>13</v>
          </cell>
        </row>
      </sheetData>
      <sheetData sheetId="2" refreshError="1"/>
      <sheetData sheetId="3" refreshError="1"/>
      <sheetData sheetId="4" refreshError="1"/>
      <sheetData sheetId="5" refreshError="1">
        <row r="5">
          <cell r="B5">
            <v>3</v>
          </cell>
        </row>
        <row r="43">
          <cell r="B43">
            <v>2</v>
          </cell>
          <cell r="C43">
            <v>1</v>
          </cell>
          <cell r="D43">
            <v>0</v>
          </cell>
          <cell r="E43">
            <v>2</v>
          </cell>
          <cell r="F43">
            <v>1</v>
          </cell>
          <cell r="G43">
            <v>0</v>
          </cell>
          <cell r="H43">
            <v>2</v>
          </cell>
          <cell r="I43">
            <v>1</v>
          </cell>
          <cell r="J43">
            <v>1</v>
          </cell>
          <cell r="K43">
            <v>0</v>
          </cell>
          <cell r="L43">
            <v>0</v>
          </cell>
          <cell r="M43">
            <v>0</v>
          </cell>
        </row>
        <row r="49">
          <cell r="B49">
            <v>4</v>
          </cell>
          <cell r="C49">
            <v>1</v>
          </cell>
          <cell r="D49">
            <v>2</v>
          </cell>
          <cell r="E49">
            <v>3</v>
          </cell>
          <cell r="F49">
            <v>4</v>
          </cell>
          <cell r="G49">
            <v>2</v>
          </cell>
          <cell r="H49">
            <v>5</v>
          </cell>
          <cell r="I49">
            <v>1</v>
          </cell>
          <cell r="J49">
            <v>3</v>
          </cell>
          <cell r="K49">
            <v>0</v>
          </cell>
          <cell r="L49">
            <v>3</v>
          </cell>
          <cell r="M49">
            <v>0</v>
          </cell>
        </row>
        <row r="62">
          <cell r="B62">
            <v>1</v>
          </cell>
          <cell r="C62">
            <v>0</v>
          </cell>
          <cell r="D62">
            <v>0</v>
          </cell>
          <cell r="E62">
            <v>3</v>
          </cell>
          <cell r="F62">
            <v>1</v>
          </cell>
          <cell r="G62">
            <v>2</v>
          </cell>
          <cell r="H62">
            <v>0</v>
          </cell>
          <cell r="I62">
            <v>0</v>
          </cell>
          <cell r="J62">
            <v>1</v>
          </cell>
          <cell r="K62">
            <v>0</v>
          </cell>
          <cell r="L62">
            <v>1</v>
          </cell>
          <cell r="M62">
            <v>1</v>
          </cell>
        </row>
        <row r="68">
          <cell r="B68">
            <v>1</v>
          </cell>
          <cell r="C68">
            <v>1</v>
          </cell>
          <cell r="D68">
            <v>0</v>
          </cell>
          <cell r="E68">
            <v>3</v>
          </cell>
          <cell r="F68">
            <v>5</v>
          </cell>
          <cell r="G68">
            <v>2</v>
          </cell>
          <cell r="H68">
            <v>3</v>
          </cell>
          <cell r="I68">
            <v>0</v>
          </cell>
          <cell r="J68">
            <v>4</v>
          </cell>
          <cell r="K68">
            <v>0</v>
          </cell>
          <cell r="L68">
            <v>3</v>
          </cell>
          <cell r="M68">
            <v>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W Services By Grade"/>
      <sheetName val="Americas Latina by Grade"/>
      <sheetName val="North America By Grade"/>
      <sheetName val="APAC by Grade"/>
      <sheetName val="Europe by Grade"/>
      <sheetName val="India by Grade"/>
      <sheetName val="Pan Africa By Grade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YT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4">
          <cell r="B24">
            <v>1</v>
          </cell>
          <cell r="C24">
            <v>2</v>
          </cell>
          <cell r="D24">
            <v>2</v>
          </cell>
        </row>
        <row r="30">
          <cell r="B30">
            <v>4</v>
          </cell>
          <cell r="C30">
            <v>4</v>
          </cell>
          <cell r="D30">
            <v>4</v>
          </cell>
        </row>
        <row r="43">
          <cell r="B43">
            <v>0</v>
          </cell>
          <cell r="C43">
            <v>0</v>
          </cell>
          <cell r="D43">
            <v>0</v>
          </cell>
        </row>
        <row r="49">
          <cell r="B49">
            <v>0</v>
          </cell>
          <cell r="C49">
            <v>2</v>
          </cell>
          <cell r="D49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 Billable Annual Summary"/>
      <sheetName val="Client Billable Monthly Summary"/>
      <sheetName val="Charts"/>
    </sheetNames>
    <sheetDataSet>
      <sheetData sheetId="0">
        <row r="20">
          <cell r="CP20">
            <v>336337.00000000006</v>
          </cell>
        </row>
        <row r="68">
          <cell r="CP68">
            <v>20626.2</v>
          </cell>
        </row>
        <row r="69">
          <cell r="CP69">
            <v>11813.25</v>
          </cell>
        </row>
        <row r="74">
          <cell r="CP74">
            <v>4604</v>
          </cell>
        </row>
        <row r="75">
          <cell r="CP75">
            <v>2609</v>
          </cell>
        </row>
      </sheetData>
      <sheetData sheetId="1">
        <row r="5">
          <cell r="CH5">
            <v>28556.799999999999</v>
          </cell>
        </row>
        <row r="59">
          <cell r="CH59">
            <v>2898</v>
          </cell>
          <cell r="CI59">
            <v>2400</v>
          </cell>
          <cell r="CJ59">
            <v>2478</v>
          </cell>
          <cell r="CK59">
            <v>2508</v>
          </cell>
          <cell r="CL59">
            <v>3680</v>
          </cell>
          <cell r="CM59">
            <v>3840</v>
          </cell>
          <cell r="CN59">
            <v>8924</v>
          </cell>
          <cell r="CO59">
            <v>8096</v>
          </cell>
          <cell r="CP59">
            <v>8232</v>
          </cell>
          <cell r="CQ59">
            <v>8648</v>
          </cell>
          <cell r="CR59">
            <v>8568</v>
          </cell>
          <cell r="CS59">
            <v>8800</v>
          </cell>
        </row>
        <row r="60">
          <cell r="CH60">
            <v>1772</v>
          </cell>
          <cell r="CI60">
            <v>1432</v>
          </cell>
          <cell r="CJ60">
            <v>1282</v>
          </cell>
          <cell r="CK60">
            <v>1572</v>
          </cell>
          <cell r="CL60">
            <v>1929</v>
          </cell>
          <cell r="CM60">
            <v>1457</v>
          </cell>
          <cell r="CN60">
            <v>4861.75</v>
          </cell>
          <cell r="CO60">
            <v>4599.75</v>
          </cell>
          <cell r="CP60">
            <v>4363.75</v>
          </cell>
          <cell r="CQ60">
            <v>5824.15</v>
          </cell>
          <cell r="CR60">
            <v>6002.9</v>
          </cell>
          <cell r="CS60">
            <v>4251</v>
          </cell>
        </row>
        <row r="65">
          <cell r="CH65">
            <v>2898</v>
          </cell>
          <cell r="CI65">
            <v>2400</v>
          </cell>
          <cell r="CJ65">
            <v>2478</v>
          </cell>
          <cell r="CK65">
            <v>2508</v>
          </cell>
          <cell r="CL65">
            <v>3680</v>
          </cell>
          <cell r="CM65">
            <v>3840</v>
          </cell>
          <cell r="CN65">
            <v>4416</v>
          </cell>
          <cell r="CO65">
            <v>6336</v>
          </cell>
          <cell r="CP65">
            <v>5880</v>
          </cell>
          <cell r="CQ65">
            <v>6670</v>
          </cell>
          <cell r="CR65">
            <v>5880</v>
          </cell>
          <cell r="CS65">
            <v>5984</v>
          </cell>
        </row>
        <row r="66">
          <cell r="CH66">
            <v>1772</v>
          </cell>
          <cell r="CI66">
            <v>1432</v>
          </cell>
          <cell r="CJ66">
            <v>1282</v>
          </cell>
          <cell r="CK66">
            <v>1572</v>
          </cell>
          <cell r="CL66">
            <v>1929</v>
          </cell>
          <cell r="CM66">
            <v>1457</v>
          </cell>
          <cell r="CN66">
            <v>1983.1</v>
          </cell>
          <cell r="CO66">
            <v>2004.5</v>
          </cell>
          <cell r="CP66">
            <v>3731.5</v>
          </cell>
          <cell r="CQ66">
            <v>3623.8</v>
          </cell>
          <cell r="CR66">
            <v>1848</v>
          </cell>
          <cell r="CS66">
            <v>1294.5</v>
          </cell>
        </row>
      </sheetData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 Billable Annual Summary"/>
      <sheetName val="Client Billable Monthly Summary"/>
      <sheetName val="Charts"/>
    </sheetNames>
    <sheetDataSet>
      <sheetData sheetId="0"/>
      <sheetData sheetId="1">
        <row r="59">
          <cell r="CT59">
            <v>9476</v>
          </cell>
          <cell r="CU59">
            <v>9040</v>
          </cell>
          <cell r="CV59">
            <v>9492</v>
          </cell>
        </row>
        <row r="60">
          <cell r="CT60">
            <v>5745</v>
          </cell>
          <cell r="CU60">
            <v>6167.35</v>
          </cell>
          <cell r="CV60">
            <v>6963.1</v>
          </cell>
        </row>
        <row r="65">
          <cell r="CT65">
            <v>5750</v>
          </cell>
          <cell r="CU65">
            <v>5920</v>
          </cell>
          <cell r="CV65">
            <v>5443.2</v>
          </cell>
        </row>
        <row r="66">
          <cell r="CT66">
            <v>2787</v>
          </cell>
          <cell r="CU66">
            <v>2740.5</v>
          </cell>
          <cell r="CV66">
            <v>2644.5</v>
          </cell>
        </row>
      </sheetData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Forecast Income Statement"/>
      <sheetName val="Asia Revenue Buildup"/>
      <sheetName val="Key Metrics"/>
      <sheetName val="Demand Plan"/>
      <sheetName val="Supply"/>
      <sheetName val="Cost of Services"/>
      <sheetName val="Global Movements"/>
      <sheetName val="Leverage_Recruiting Plan"/>
      <sheetName val="OPEX HDCNT"/>
      <sheetName val="OPEX CONTRACTOR"/>
      <sheetName val="OPEX SUMMARY"/>
      <sheetName val="OPEX NON-PAYROLL"/>
      <sheetName val="OPEX NON-PAYROLL_BUILDUP"/>
      <sheetName val="Recon"/>
    </sheetNames>
    <sheetDataSet>
      <sheetData sheetId="0" refreshError="1"/>
      <sheetData sheetId="1">
        <row r="17">
          <cell r="Q17">
            <v>6419214.6296000006</v>
          </cell>
        </row>
        <row r="28">
          <cell r="Q28">
            <v>4821069.0329834716</v>
          </cell>
        </row>
        <row r="31">
          <cell r="Q31">
            <v>0.24896279199751792</v>
          </cell>
        </row>
        <row r="96">
          <cell r="Q96">
            <v>3517793.9837654578</v>
          </cell>
        </row>
        <row r="98">
          <cell r="Q98">
            <v>-1919648.3871489288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Forecast Income Statement"/>
      <sheetName val="Asia Revenue Buildup"/>
      <sheetName val="Key Metrics"/>
      <sheetName val="Demand Plan"/>
      <sheetName val="Supply"/>
      <sheetName val="Cost of Services"/>
      <sheetName val="Global Movements"/>
      <sheetName val="Leverage_Recruiting Plan"/>
      <sheetName val="OPEX HDCNT"/>
      <sheetName val="OPEX CONTRACTOR"/>
      <sheetName val="OPEX SUMMARY"/>
      <sheetName val="OPEX NON-PAYROLL"/>
      <sheetName val="OPEX NON-PAYROLL_BUILDUP"/>
      <sheetName val="Expats"/>
    </sheetNames>
    <sheetDataSet>
      <sheetData sheetId="0"/>
      <sheetData sheetId="1">
        <row r="17">
          <cell r="Q17">
            <v>2101438.4624000001</v>
          </cell>
        </row>
        <row r="28">
          <cell r="Q28">
            <v>1701377.6933333334</v>
          </cell>
        </row>
        <row r="31">
          <cell r="Q31">
            <v>0.19037472484907664</v>
          </cell>
        </row>
        <row r="96">
          <cell r="Q96">
            <v>1906213.1605404136</v>
          </cell>
        </row>
        <row r="98">
          <cell r="Q98">
            <v>-1506152.3914737469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hannesburg"/>
      <sheetName val="Kampala"/>
      <sheetName val="Opex- Non Payroll"/>
    </sheetNames>
    <sheetDataSet>
      <sheetData sheetId="0"/>
      <sheetData sheetId="1">
        <row r="8">
          <cell r="R8" t="str">
            <v>Jan</v>
          </cell>
          <cell r="S8" t="str">
            <v>Feb</v>
          </cell>
          <cell r="T8" t="str">
            <v>Mar</v>
          </cell>
          <cell r="U8" t="str">
            <v>Apr</v>
          </cell>
          <cell r="V8" t="str">
            <v>May</v>
          </cell>
          <cell r="W8" t="str">
            <v>June</v>
          </cell>
          <cell r="X8" t="str">
            <v>July</v>
          </cell>
          <cell r="Y8" t="str">
            <v>Aug</v>
          </cell>
          <cell r="Z8" t="str">
            <v>Sep</v>
          </cell>
          <cell r="AA8" t="str">
            <v>Oct</v>
          </cell>
          <cell r="AB8" t="str">
            <v>Nov</v>
          </cell>
          <cell r="AC8" t="str">
            <v>Dec</v>
          </cell>
        </row>
        <row r="9">
          <cell r="Q9" t="str">
            <v>Average Bill Rate</v>
          </cell>
          <cell r="R9">
            <v>36</v>
          </cell>
          <cell r="S9">
            <v>60.5</v>
          </cell>
          <cell r="T9">
            <v>51.4</v>
          </cell>
          <cell r="U9">
            <v>59</v>
          </cell>
          <cell r="V9">
            <v>56.464391380314503</v>
          </cell>
          <cell r="W9">
            <v>63.4</v>
          </cell>
          <cell r="X9">
            <v>60.4</v>
          </cell>
          <cell r="Y9">
            <v>53.4</v>
          </cell>
          <cell r="Z9">
            <v>62.5</v>
          </cell>
          <cell r="AA9">
            <v>52.7</v>
          </cell>
          <cell r="AB9">
            <v>77</v>
          </cell>
          <cell r="AC9">
            <v>59</v>
          </cell>
        </row>
        <row r="10">
          <cell r="Q10" t="str">
            <v>Utilization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</row>
      </sheetData>
      <sheetData sheetId="2">
        <row r="31">
          <cell r="L31" t="str">
            <v>Jan</v>
          </cell>
          <cell r="M31" t="str">
            <v>Feb</v>
          </cell>
          <cell r="N31" t="str">
            <v>Mar</v>
          </cell>
          <cell r="O31" t="str">
            <v>Apr</v>
          </cell>
          <cell r="P31" t="str">
            <v>May</v>
          </cell>
          <cell r="Q31" t="str">
            <v>June</v>
          </cell>
          <cell r="R31" t="str">
            <v>July</v>
          </cell>
          <cell r="S31" t="str">
            <v>Aug</v>
          </cell>
          <cell r="T31" t="str">
            <v>Sep</v>
          </cell>
          <cell r="U31" t="str">
            <v>Oct</v>
          </cell>
          <cell r="V31" t="str">
            <v>Nov</v>
          </cell>
          <cell r="W31" t="str">
            <v>Dec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Page"/>
      <sheetName val="Input Financial Data"/>
      <sheetName val="Modified Extract OPEX"/>
      <sheetName val="Extract IS"/>
      <sheetName val="Opex Comp"/>
      <sheetName val="Modified Extract IS"/>
      <sheetName val="Staffing Mix"/>
      <sheetName val="Utlzn_BillRate"/>
      <sheetName val="Global Dashboard"/>
      <sheetName val="GP&amp;AdjCGM"/>
      <sheetName val="Dashboards"/>
      <sheetName val="Avg Bill Rate_Utilzn"/>
      <sheetName val="Rev Dashboard- YTD"/>
      <sheetName val="Revenue Dashboard"/>
      <sheetName val="Travel Dashboard"/>
      <sheetName val="Opex HC"/>
      <sheetName val="CGM Dashboard"/>
      <sheetName val="Internal_NonBillb Hours"/>
      <sheetName val="Modified Plan IS"/>
      <sheetName val="Modified Plan OPEX"/>
      <sheetName val="H2 reforeca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F3" t="str">
            <v>Jan'12</v>
          </cell>
          <cell r="G3" t="str">
            <v>Feb'12</v>
          </cell>
          <cell r="H3" t="str">
            <v>Mar'11</v>
          </cell>
          <cell r="I3" t="str">
            <v>Apr'12</v>
          </cell>
          <cell r="J3" t="str">
            <v>May'12</v>
          </cell>
          <cell r="K3" t="str">
            <v>Jun'12</v>
          </cell>
          <cell r="L3" t="str">
            <v>Jul'12</v>
          </cell>
          <cell r="M3" t="str">
            <v>Aug'12</v>
          </cell>
          <cell r="N3" t="str">
            <v>Sep'12</v>
          </cell>
          <cell r="O3" t="str">
            <v>Oct'12</v>
          </cell>
          <cell r="P3" t="str">
            <v>Nov'12</v>
          </cell>
          <cell r="Q3" t="str">
            <v>Dec'12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South%20Africa\Revenue\2014\Mar%202014\Time%20-%20March%202014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oughtworks" refreshedDate="41739.396223263888" createdVersion="1" refreshedVersion="4" recordCount="8617">
  <cacheSource type="worksheet">
    <worksheetSource ref="A2:N8619" sheet="sheet1" r:id="rId2"/>
  </cacheSource>
  <cacheFields count="14">
    <cacheField name="Name" numFmtId="0">
      <sharedItems/>
    </cacheField>
    <cacheField name="Client" numFmtId="0">
      <sharedItems/>
    </cacheField>
    <cacheField name="Project" numFmtId="0">
      <sharedItems count="440">
        <s v="TW_CORE_PEOPLE"/>
        <s v="TW_TOFF_LEAVE"/>
        <s v="ABCAM01_LOG_SR"/>
        <s v="TW_CORE_BEACH"/>
        <s v="TW_TOFF_SICK"/>
        <s v="GRUPPO1_MERPLAT"/>
        <s v="MANH001_OA_PLA"/>
        <s v="TW_TOPS_DEL"/>
        <s v="GDS0001_IP_EXT"/>
        <s v="TW_CORE_OPS"/>
        <s v="TW_CORE_TRNG_EX"/>
        <s v="TW_PRAC_TECH"/>
        <s v="TW_PIL3_COMBLD"/>
        <s v="SYSCOF1_MOBILE"/>
        <s v="TW_CORE_CONF"/>
        <s v="TW_CORE_RECRUIT"/>
        <s v="GEMA001_TD"/>
        <s v="TW_CORE_DEMAND"/>
        <s v="TW_MOBL_TO_DEU"/>
        <s v="TW_PRAC_XD"/>
        <s v="WOOD001_SUB_SEA"/>
        <s v="SONY001_GWTWAVE"/>
        <s v="SONY001_GWTW_T"/>
        <s v="MCKIN01_MKTG"/>
        <s v="HCAH001_DP3"/>
        <s v="GAP0001_ORDER"/>
        <s v="WORLD05_MTRAIN"/>
        <s v="CATINC1_PSV"/>
        <s v="PROP001_EXT"/>
        <s v="TW_SIPP_HSP"/>
        <s v="SPRING2_MATERIA"/>
        <s v="SWA0001_SWA_CIP"/>
        <s v="ACONEX1_SM"/>
        <s v="TW_CORE_MGMT"/>
        <s v="RACK001_C_ENG"/>
        <s v="TW_MTGS_INDIA"/>
        <s v="STEEL01_OFFS"/>
        <s v="TW_INVT_FLEXIBL"/>
        <s v="HTW0001_ST_DEL"/>
        <s v="CISCO02_DISCOVR"/>
        <s v="TW_CORE_TRNG_IN"/>
        <s v="DMTC001_CREW"/>
        <s v="TW_SIPP_ORGANIZ"/>
        <s v="ONLINE1_OVE_DEV"/>
        <s v="SLC0001_CTL"/>
        <s v="SLC0001_PLT_ENG"/>
        <s v="EFF0001_OW_INC"/>
        <s v="LTS0001_QLA_ONE"/>
        <s v="BRF0001_DPO"/>
        <s v="TW_INVT_OFF_COM"/>
        <s v="TW_MTGS_HOD"/>
        <s v="MST0001_NOVO"/>
        <s v="TW_CORE_MKTG"/>
        <s v="AMEX002_PE"/>
        <s v="IOOF001_SUPERST"/>
        <s v="ULTSOFT_ORGMGMT"/>
        <s v="OONS001_TAS"/>
        <s v="FUNDE01_CHO"/>
        <s v="GAP0001_GID_BRA"/>
        <s v="TW_MOBL_TO_USA"/>
        <s v="TW_TOPS_INFRAST"/>
        <s v="TRAIN01_TL2014"/>
        <s v="PWC0001_TAX_TIG"/>
        <s v="BT00002_NPD"/>
        <s v="HONEY01_HBS_AC"/>
        <s v="TW_INVT_GLBLEAD"/>
        <s v="TW_CORE_TWU"/>
        <s v="TW_TOPS_CUSTS"/>
        <s v="TW_MOBL_IN_BRA"/>
        <s v="TW_CORE_LEVELUP"/>
        <s v="TW_PIL3_ACTIVI"/>
        <s v="UNICEF2_E_JRF"/>
        <s v="IATA001_NDC_EXT"/>
        <s v="IATA001_NDC_INN"/>
        <s v="REA0001_UX"/>
        <s v="TESCO01_DG"/>
        <s v="SWA0001_SWACP"/>
        <s v="TW_MTGS_AWAYDAY"/>
        <s v="GLOBO01_MOB_ONE"/>
        <s v="CALKIDS_CK_TWO"/>
        <s v="TW_SIPP_VOLUNT"/>
        <s v="HNI0001_DATAWIN"/>
        <s v="ULTSOFT_TIME_MG"/>
        <s v="STANDB1_SB_BBI"/>
        <s v="CATINC1_OLGA"/>
        <s v="GPP0001_GCR"/>
        <s v="TW_CORE_KLS"/>
        <s v="SML0001_LSP_PSS"/>
        <s v="UNICEF1_MOHNHRS"/>
        <s v="INSER01_RPS_DEL"/>
        <s v="OFGEM01_RC_EXT"/>
        <s v="SLC0001_PRO_SUP"/>
        <s v="TW_CORE_PSM"/>
        <s v="LOYAL3__FPD_TWO"/>
        <s v="FOOT001_CORE"/>
        <s v="FOOT001_PEP_EXT"/>
        <s v="TW_TOPS_BPDEMD"/>
        <s v="REACHL1_CPI_TWO"/>
        <s v="SML0001_BPP_TS"/>
        <s v="TW_CORE_JCP"/>
        <s v="BITS001_NPS"/>
        <s v="GENESYS_CDCHECK"/>
        <s v="TWSOPS1_BD"/>
        <s v="MOODYS4_AP_TWO"/>
        <s v="TELSTRA_SHOP_13"/>
        <s v="GAP0001_WEB_POS"/>
        <s v="MARKEL1_DEL_REL"/>
        <s v="MPED001_PHAOCT"/>
        <s v="IOOF001_INFRAST"/>
        <s v="OPERMED_TAR"/>
        <s v="MORRIS1_APP_PFV"/>
        <s v="MCKIN01_PRO_MGT"/>
        <s v="ULTSOFT_ONBOARD"/>
        <s v="DRRAMAN_JSS_EMR"/>
        <s v="SPRING2_PUNE_DE"/>
        <s v="RACK001_HEAT"/>
        <s v="TW_INVT_PRO_X"/>
        <s v="SML0001_MBA"/>
        <s v="TW_CORE_TECH"/>
        <s v="GDS0001_TSCT"/>
        <s v="TWSOPS1_SUPPORT"/>
        <s v="GAP0001_CI_BRA"/>
        <s v="TW_INVT_RETAIL"/>
        <s v="TW_CORE_FINOPS"/>
        <s v="IDC0001_GRACDS"/>
        <s v="TW_INVT_DFI"/>
        <s v="MCKIN01_MSUIP"/>
        <s v="TWSCRS1_DEV"/>
        <s v="MORGAN3_APR"/>
        <s v="REGENS1_MIFO"/>
        <s v="TRIP001_DELCNTR"/>
        <s v="SLC0001_AT"/>
        <s v="TW_CORE_SO_WS"/>
        <s v="TARGET1_MGX"/>
        <s v="TW_SIPP_HEALTH"/>
        <s v="GOOGLE1_GRM_TWO"/>
        <s v="MCKIN01_DOF"/>
        <s v="MSF0001_DATAWH"/>
        <s v="VIACOM1_MTV_APP"/>
        <s v="GAP0001_MER_PAY"/>
        <s v="REA0001_CHN"/>
        <s v="HISCOX1_BUD_TC"/>
        <s v="MORRIS1_PFS_DIS"/>
        <s v="REA0001_GP_AUS"/>
        <s v="RACK001_C_BILL"/>
        <s v="HEPSIB1_MKTP_A"/>
        <s v="TW_CORE_LEGAL"/>
        <s v="TWSOPS1_OPS"/>
        <s v="FLIGHTC_CFO_CF"/>
        <s v="TW_CORE_SIP_OPS"/>
        <s v="GAP0001_PRICING"/>
        <s v="RACK001_REACHET"/>
        <s v="TCHIBO1_QEN"/>
        <s v="CATFIN2_CF_EXT"/>
        <s v="OPTUS01_OPGA"/>
        <s v="SML0001_SESF"/>
        <s v="SML0001_NEW_MED"/>
        <s v="TW_MOBL_TO_CHN"/>
        <s v="GAP0001_ITEM"/>
        <s v="GETUP01_WEB_REP"/>
        <s v="CHANGEF_SIP"/>
        <s v="LIVETEX_FEM"/>
        <s v="SML0001_CTP_WS"/>
        <s v="SML0001_D_LIFE"/>
        <s v="AMEX002_RIMFT"/>
        <s v="TW_PRAC_DEVOPS"/>
        <s v="OTTOGRP_LEXT_QO"/>
        <s v="DOMINOS_PYR_DEL"/>
        <s v="VODAFON_SAS_CJD"/>
        <s v="ELSEV01_SHAPING"/>
        <s v="ABCAM01_OD_MANG"/>
        <s v="TW_INVT_ANALY"/>
        <s v="GUGGEN1_PHASE_5"/>
        <s v="SLC0001_CORE"/>
        <s v="ALPHA02_WGANDR3"/>
        <s v="REA0001_INT13CH"/>
        <s v="SICREDI_AGILE_A"/>
        <s v="SRM0001_INC_AS"/>
        <s v="WOOL001_MOB_APP"/>
        <s v="BARCARD_BC_TR"/>
        <s v="GAP0001_CI_FRWK"/>
        <s v="TW_CORE_WDS"/>
        <s v="BELAF01_SANKOFA"/>
        <s v="TW_SIPP_OTHER"/>
        <s v="RACK001_COREFSG"/>
        <s v="MCKIN01_SOLU_PA"/>
        <s v="KROGER1_IP_PH1"/>
        <s v="SPRING2_EXT_JAN"/>
        <s v="OCLC001_DEP_PRO"/>
        <s v="TW_MOBL_TO_IND"/>
        <s v="ULTSOFT_PAYCALC"/>
        <s v="TW_INVT_AFRICA"/>
        <s v="TW_INVT_EASTAFR"/>
        <s v="TW_INVT_OP_INS"/>
        <s v="VILLAGE_REP_DOC"/>
        <s v="REA0001_HOME_ID"/>
        <s v="SFEXP01_MSD"/>
        <s v="SML0001_SITECAT"/>
        <s v="TW_INVT_CHINA"/>
        <s v="SML0001_LSP_CTP"/>
        <s v="SML0001_CUSDATA"/>
        <s v="REA0001_REALCOM"/>
        <s v="HPS0001_PRO_DEV"/>
        <s v="TWSSOL1_TWU"/>
        <s v="WOOL001_ECFAT"/>
        <s v="GAP0001_REG_INV"/>
        <s v="DELTA01_MOB_WEB"/>
        <s v="TW_INVT_INNOVAT"/>
        <s v="IOM0001_VOT_INC"/>
        <s v="PREMIER_AMP"/>
        <s v="CATA001_MFD"/>
        <s v="CATA001_POCS_MT"/>
        <s v="REA0001_D_STRAT"/>
        <s v="TW_CORE_PIGO"/>
        <s v="TW_INVT_BI"/>
        <s v="SML0001_SMCD"/>
        <s v="GAP0001_JC_DEV"/>
        <s v="SLC0001_DSA_TWO"/>
        <s v="UNICEF1_UREPORT"/>
        <s v="VODAFON_FULSER"/>
        <s v="TW_CORE_DELIVRY"/>
        <s v="RACK001_PC_QE"/>
        <s v="ZTE0001_ROSNG"/>
        <s v="SFEXP01_STR_DEL"/>
        <s v="TWSSNAP_DEV"/>
        <s v="DOMINOS_HTML5_D"/>
        <s v="KROGER1_BW_TRAN"/>
        <s v="ABCAM01_ABWORKS"/>
        <s v="DELTA01_DV"/>
        <s v="TWSSOL1_OPS"/>
        <s v="ULTSOFT_TEI"/>
        <s v="COOPER1_DELIGHT"/>
        <s v="RLC0001_ANA"/>
        <s v="STANDB1_IBR_DEL"/>
        <s v="TW_INVT_IMPACT"/>
        <s v="TW_MTGS_UK"/>
        <s v="TWSMNG1_DEV"/>
        <s v="TWSMNG1_SUPPORT"/>
        <s v="DELTA01_MOB_EXP"/>
        <s v="TWSOPS1_MKTG"/>
        <s v="YOOX001_LEAN_EA"/>
        <s v="FLIP001_RETAILP"/>
        <s v="SLATER1_BNDI"/>
        <s v="REA0001_RES13CH"/>
        <s v="GAP0001_COSTING"/>
        <s v="TW_PRAC_TESTING"/>
        <s v="TW_TOPS_SOLTN"/>
        <s v="TWSOPS1_TRNG"/>
        <s v="ULTSOFT_NGRPH1"/>
        <s v="REA0001_BUS_IQ"/>
        <s v="ANMM001_DATAVIS"/>
        <s v="JSE0001_WEB_DC"/>
        <s v="REA0001_BOT"/>
        <s v="EMBTECH_SDF_MVP"/>
        <s v="APPAREL_SP_EXT"/>
        <s v="APPAREL_SUP_POR"/>
        <s v="TWSCRS1_SUPPORT"/>
        <s v="MANH001_MULTI"/>
        <s v="RACK001_CCP_EXT"/>
        <s v="RACK001_OB_RZA"/>
        <s v="AIME001_ARY"/>
        <s v="WIKIMED_OFC"/>
        <s v="TW_INVT_ECUADOR"/>
        <s v="REA0001_CHN_LT"/>
        <s v="SFEXP01_CP_DEL"/>
        <s v="ALPHA02_MOOC"/>
        <s v="MYOB001_RUBY_CB"/>
        <s v="TW_INVT_SGP"/>
        <s v="GEOFUS1_WORKUX"/>
        <s v="CAREERT_CMS"/>
        <s v="NBN0001_IOS"/>
        <s v="INSIGHT_IQF"/>
        <s v="HRG0001_AGILE_C"/>
        <s v="TW_MOBL_TO_UG"/>
        <s v="STAPLES_EXTENSN"/>
        <s v="NORTH01_RM_DEV"/>
        <s v="NORTH01_RM_INC"/>
        <s v="TWCGDAT_DEV"/>
        <s v="TW_MOBL_TEAM"/>
        <s v="SLC0001_SUP_CAP"/>
        <s v="FRHS001_MHEALTH"/>
        <s v="IOOF001_OA_RBP"/>
        <s v="WOOL001_DM_O_QA"/>
        <s v="TELSTRA_D_IDENT"/>
        <s v="SFEXP01_MS_MOB"/>
        <s v="ENTH001_DEV"/>
        <s v="ENTH001_DEV_EXT"/>
        <s v="JETSTAR_ENH"/>
        <s v="JETSTAR_SGR_EXT"/>
        <s v="TWSSOL1_CAREERB"/>
        <s v="TWSSOL1_DEV"/>
        <s v="GAP0001_ANA_MOD"/>
        <s v="DOMINOS_PIZZACH"/>
        <s v="DEMNOW1_SITEREF"/>
        <s v="SML0001_SCI_DEL"/>
        <s v="CROWNA1_SHR"/>
        <s v="DBUS001_CD_TRAN"/>
        <s v="VODAFON_SAS"/>
        <s v="TWSOPS1_LEGAL"/>
        <s v="TW_PIL3_OPS"/>
        <s v="ALPHA02_LID"/>
        <s v="HUBBA01_SA_WS"/>
        <s v="IATA001_UX_SFE"/>
        <s v="SCB0004_TGL_IOS"/>
        <s v="DISCOV2_HOS_INT"/>
        <s v="SIMPLOT_AGILE"/>
        <s v="SCB0003_ZEROI"/>
        <s v="TW_INVT_BRAZIL"/>
        <s v="TW_PIL3_PERJOUR"/>
        <s v="NOPSA01_RMS"/>
        <s v="LIVETEX_MDTHREE"/>
        <s v="LIVETEX_MVP_DPT"/>
        <s v="SML0001_LSP_MAC"/>
        <s v="SML0001_PSM_TM"/>
        <s v="MERITUS_UX_ENV"/>
        <s v="TWSSOL1_DILLARD"/>
        <s v="TWSSOL1_COLES"/>
        <s v="HUAWEI1_WEB_GIS"/>
        <s v="IATA001_IINETNG"/>
        <s v="TW_INVT_SALEREF"/>
        <s v="FNF0001_APP_ENH"/>
        <s v="WEVE001_PLT_LAU"/>
        <s v="TELSTRA_D_MSP"/>
        <s v="MCGH001_ADP_TWO"/>
        <s v="SML0001_GI_SIMP"/>
        <s v="MCKIN01_ORG_SNA"/>
        <s v="EMP0001_EWALLET"/>
        <s v="TESCO01_TP"/>
        <s v="SOLIFD1_CONSULT"/>
        <s v="SCB0002_SABRE"/>
        <s v="ZTE0001_EMS"/>
        <s v="TW_TOPS_BPSUPLY"/>
        <s v="SCB0004_TGL_EXT"/>
        <s v="GAP0001_AGILE"/>
        <s v="GAP0001_CNSLTNG"/>
        <s v="TW_PIL3_MODCOM"/>
        <s v="WLH0001_MDW"/>
        <s v="MITCH02_ECOMMER"/>
        <s v="SEARCH1_BAHMNI"/>
        <s v="IOOF001_CALAST"/>
        <s v="TWSTWT1_DEV"/>
        <s v="ABCAM01_PWR"/>
        <s v="MPED001_PSY"/>
        <s v="VILLAGE_OPNLMIS"/>
        <s v="VILLAGE_VRMIS"/>
        <s v="VODAFON_CUS_EXP"/>
        <s v="TARGET1_SOLRSEA"/>
        <s v="TW_GLOB_BRAND"/>
        <s v="PSAIN01_PARI"/>
        <s v="MARKEL1_INC"/>
        <s v="GAP0001_PA"/>
        <s v="YEARUP1_VC"/>
        <s v="NEWGEN1_ROADMAP"/>
        <s v="SPIC001_WEB_REW"/>
        <s v="ABCAM01_ANA"/>
        <s v="GRAMEEN_MO_SUPP"/>
        <s v="MCKIN01_WAVE"/>
        <s v="SPIC001_WEB_TWO"/>
        <s v="RACK001_RCS"/>
        <s v="TWSOPS1_IS"/>
        <s v="TW_TOPS_SECURTY"/>
        <s v="GAP0001_AT"/>
        <s v="JSE0001_IPSA"/>
        <s v="SML0001_SCSD"/>
        <s v="SCHLUM1_MAXWELL"/>
        <s v="WUJING1_MOB_CON"/>
        <s v="SCB0002_RECORD"/>
        <s v="SFEXP01_H_THREE"/>
        <s v="LENOVO1_AGILE_A"/>
        <s v="RACK001_OS_EXT"/>
        <s v="VODAFON_UX_ROLE"/>
        <s v="SML0001_LIFESPA"/>
        <s v="SPOT001_ATA"/>
        <s v="SFEXP01_STR_INC"/>
        <s v="REA0001_CH_DCM"/>
        <s v="STANDB1_SBAL"/>
        <s v="ASURION_CD_TWO"/>
        <s v="TW_INVT_CDP"/>
        <s v="TW_INVT_AUTOFIN"/>
        <s v="TW_INVT_COM_STE"/>
        <s v="GAP0001_RES_DES"/>
        <s v="FICSTAR_PRO_CLD"/>
        <s v="MAGAZ01_INNOVAT"/>
        <s v="ULTSOFT_DEVOPS"/>
        <s v="TW_PRAC_ANLYSIS"/>
        <s v="TW_PRAC_PM"/>
        <s v="SML0001_DDC_CA"/>
        <s v="TW_PIL3_LEVEL"/>
        <s v="DISCOV2_DIS_CWD"/>
        <s v="TWSMNG1_BD"/>
        <s v="MCKIN01_VISIONB"/>
        <s v="RACK001_RQE_EXT"/>
        <s v="TWSOPS1_FINANCE"/>
        <s v="TW_MOBL_TO_ZA"/>
        <s v="SSIN001_MPOSAPP"/>
        <s v="MOODYS4_AP_ONE"/>
        <s v="TELSTRA_DE_PROG"/>
        <s v="REA0001_RES_AUS"/>
        <s v="ACONEX1_AFID"/>
        <s v="TWSSOL1_CISCO"/>
        <s v="TW_INVT_BRELV"/>
        <s v="NEWGEN1_CAP_RDM"/>
        <s v="AWAS001_WEB_DEL"/>
        <s v="HUAWEI1_ITAC"/>
        <s v="ZYNX001_DOMO"/>
        <s v="TW_MOBL_TO_UK"/>
        <s v="GRAMEEN_MOT_KT"/>
        <s v="SPIC001_MOB_APP"/>
        <s v="TW_TOPS_EIP"/>
        <s v="TWSSOL2_DEV"/>
        <s v="WOOL001_WAC"/>
        <s v="HEPSIB1_REP_PRO"/>
        <s v="MANH001_GROUND"/>
        <s v="CATA001_PE_JTF"/>
        <s v="COLUMUN_MH_RK"/>
        <s v="TW_PRAC_TRVL"/>
        <s v="COLES01_CDAT"/>
        <s v="TW_TOPS_BPFIN"/>
        <s v="GAP0001_JAP_EM"/>
        <s v="SFEXP01_MOB_POR"/>
        <s v="ZTE0001_TER"/>
        <s v="WOOL001_EA"/>
        <s v="SML0001_SCTS"/>
        <s v="TW_CORE_TDFPPP"/>
        <s v="TW_INVT_CHN_TI"/>
        <s v="STEEL01_CON_EXT"/>
        <s v="ZTE0001_MCP"/>
        <s v="WOOL001_POINTS"/>
        <s v="TW_MOBL_TO_BRA"/>
        <s v="TW_MOBL_TO_SGP"/>
        <s v="SFEXP01_MAN_SYS"/>
        <s v="OPPO001_OW"/>
        <s v="ZTE0001_LTE"/>
        <s v="TW_TOPS_BPTWER"/>
        <s v="WUJING1_SMS_DEV"/>
        <s v="SCHLUM1_AEDRILL"/>
        <s v="ZTE0001_AC"/>
        <s v="ZTE0001_VMP"/>
        <s v="TW_INVT_MOBILE"/>
        <s v="TWCPOPS_MKTG"/>
      </sharedItems>
    </cacheField>
    <cacheField name="Sub Proj1" numFmtId="0">
      <sharedItems/>
    </cacheField>
    <cacheField name="Client Billable Hours" numFmtId="0">
      <sharedItems containsSemiMixedTypes="0" containsString="0" containsNumber="1" minValue="0" maxValue="420"/>
    </cacheField>
    <cacheField name="Client Nonbillable Hours" numFmtId="0">
      <sharedItems containsSemiMixedTypes="0" containsString="0" containsNumber="1" minValue="0" maxValue="552"/>
    </cacheField>
    <cacheField name="TW Nonbillable Hours" numFmtId="0">
      <sharedItems containsSemiMixedTypes="0" containsString="0" containsNumber="1" containsInteger="1" minValue="0" maxValue="0"/>
    </cacheField>
    <cacheField name="Dept" numFmtId="0">
      <sharedItems/>
    </cacheField>
    <cacheField name="Co" numFmtId="0">
      <sharedItems/>
    </cacheField>
    <cacheField name="PSID" numFmtId="0">
      <sharedItems/>
    </cacheField>
    <cacheField name="Cntry" numFmtId="0">
      <sharedItems/>
    </cacheField>
    <cacheField name="St" numFmtId="0">
      <sharedItems/>
    </cacheField>
    <cacheField name="Working Office" numFmtId="0">
      <sharedItems/>
    </cacheField>
    <cacheField name="Working Ctry" numFmtId="0">
      <sharedItems count="20">
        <s v="India"/>
        <s v="ETG"/>
        <s v="US Southeast"/>
        <s v="Brazil"/>
        <s v="UK South"/>
        <s v="US Midwest"/>
        <s v="US Southwest"/>
        <s v="Germany"/>
        <s v="Australia"/>
        <s v="Singapore"/>
        <s v="UK North"/>
        <s v="US West"/>
        <s v="US Northeast"/>
        <s v="Canada East"/>
        <s v="China"/>
        <s v="Uganda"/>
        <s v="South Africa"/>
        <s v="Ecuador"/>
        <s v=""/>
        <s v="Canada 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17">
  <r>
    <s v="A,Chethan"/>
    <s v="TW_CORE"/>
    <x v="0"/>
    <s v="STEP"/>
    <n v="0"/>
    <n v="160"/>
    <n v="0"/>
    <s v="01"/>
    <s v="TIN"/>
    <s v="14791"/>
    <s v="IND"/>
    <s v=""/>
    <s v="Bangalore"/>
    <x v="0"/>
  </r>
  <r>
    <s v="A,Chethan"/>
    <s v="TW_TOFF"/>
    <x v="1"/>
    <s v="INDIA_OPT_HOL"/>
    <n v="0"/>
    <n v="8"/>
    <n v="0"/>
    <s v="01"/>
    <s v="TIN"/>
    <s v="14791"/>
    <s v="IND"/>
    <s v=""/>
    <s v="Bangalore"/>
    <x v="0"/>
  </r>
  <r>
    <s v="A,Shivasubramanian"/>
    <s v="ABCAM01"/>
    <x v="2"/>
    <s v="DEV"/>
    <n v="42"/>
    <n v="0"/>
    <n v="0"/>
    <s v="01"/>
    <s v="TIN"/>
    <s v="13525"/>
    <s v="IND"/>
    <s v=""/>
    <s v="Chennai"/>
    <x v="0"/>
  </r>
  <r>
    <s v="A,Shivasubramanian"/>
    <s v="ABCAM01"/>
    <x v="2"/>
    <s v="DEV"/>
    <n v="92"/>
    <n v="0"/>
    <n v="0"/>
    <s v="01"/>
    <s v="TIN"/>
    <s v="13525"/>
    <s v="IND"/>
    <s v=""/>
    <s v="ETG India"/>
    <x v="1"/>
  </r>
  <r>
    <s v="A,Shivasubramanian"/>
    <s v="TW_CORE"/>
    <x v="3"/>
    <s v="HELD"/>
    <n v="0"/>
    <n v="8"/>
    <n v="0"/>
    <s v="01"/>
    <s v="TIN"/>
    <s v="13525"/>
    <s v="IND"/>
    <s v=""/>
    <s v="ETG India"/>
    <x v="1"/>
  </r>
  <r>
    <s v="A,Shivasubramanian"/>
    <s v="TW_TOFF"/>
    <x v="4"/>
    <s v="SICK_LV"/>
    <n v="0"/>
    <n v="28"/>
    <n v="0"/>
    <s v="01"/>
    <s v="TIN"/>
    <s v="13525"/>
    <s v="IND"/>
    <s v=""/>
    <s v="ETG India"/>
    <x v="1"/>
  </r>
  <r>
    <s v="A.K,Raghavan"/>
    <s v="GRUPPO1"/>
    <x v="5"/>
    <s v="DA"/>
    <n v="155"/>
    <n v="8"/>
    <n v="0"/>
    <s v="01"/>
    <s v="TIN"/>
    <s v="15567"/>
    <s v="IND"/>
    <s v=""/>
    <s v="Chennai"/>
    <x v="0"/>
  </r>
  <r>
    <s v="Abdelmaguid,Tarek"/>
    <s v="MANH001"/>
    <x v="6"/>
    <s v="MISC"/>
    <n v="16"/>
    <n v="0"/>
    <n v="0"/>
    <s v="01"/>
    <s v="TUS"/>
    <s v="10337"/>
    <s v="USA"/>
    <s v="IL"/>
    <s v="Atlanta"/>
    <x v="2"/>
  </r>
  <r>
    <s v="Abdelmaguid,Tarek"/>
    <s v="MANH001"/>
    <x v="6"/>
    <s v="MISC"/>
    <n v="128"/>
    <n v="0"/>
    <n v="0"/>
    <s v="01"/>
    <s v="TUS"/>
    <s v="10337"/>
    <s v="USA"/>
    <s v="GA"/>
    <s v="Atlanta"/>
    <x v="2"/>
  </r>
  <r>
    <s v="Abdelmaguid,Tarek"/>
    <s v="MANH001"/>
    <x v="6"/>
    <s v="TRVL"/>
    <n v="0"/>
    <n v="45.5"/>
    <n v="0"/>
    <s v="01"/>
    <s v="TUS"/>
    <s v="10337"/>
    <s v="USA"/>
    <s v="IL"/>
    <s v="Atlanta"/>
    <x v="2"/>
  </r>
  <r>
    <s v="Abdelmaguid,Tarek"/>
    <s v="TW_TOFF"/>
    <x v="1"/>
    <s v="ANNUAL_LV"/>
    <n v="0"/>
    <n v="16"/>
    <n v="0"/>
    <s v="01"/>
    <s v="TUS"/>
    <s v="10337"/>
    <s v="USA"/>
    <s v="IL"/>
    <s v="Atlanta"/>
    <x v="2"/>
  </r>
  <r>
    <s v="Abdelmaguid,Tarek"/>
    <s v="TW_TOFF"/>
    <x v="4"/>
    <s v="US_CA_PERS_SICK"/>
    <n v="0"/>
    <n v="8"/>
    <n v="0"/>
    <s v="01"/>
    <s v="TUS"/>
    <s v="10337"/>
    <s v="USA"/>
    <s v="IL"/>
    <s v="Atlanta"/>
    <x v="2"/>
  </r>
  <r>
    <s v="Abegg,Matheus Pacheco"/>
    <s v="TW_TOFF"/>
    <x v="1"/>
    <s v="PUBLIC_HOLIDAY"/>
    <n v="0"/>
    <n v="16"/>
    <n v="0"/>
    <s v="04"/>
    <s v="TBR"/>
    <s v="14237"/>
    <s v="BRA"/>
    <s v=""/>
    <s v="Porto Alegre"/>
    <x v="3"/>
  </r>
  <r>
    <s v="Abegg,Matheus Pacheco"/>
    <s v="TW_TOPS"/>
    <x v="7"/>
    <s v="DEMAND_BAU"/>
    <n v="0"/>
    <n v="68"/>
    <n v="0"/>
    <s v="04"/>
    <s v="TBR"/>
    <s v="14237"/>
    <s v="BRA"/>
    <s v=""/>
    <s v="Porto Alegre"/>
    <x v="3"/>
  </r>
  <r>
    <s v="Abegg,Matheus Pacheco"/>
    <s v="TW_TOPS"/>
    <x v="7"/>
    <s v="SALES_INV_REF"/>
    <n v="0"/>
    <n v="76"/>
    <n v="0"/>
    <s v="04"/>
    <s v="TBR"/>
    <s v="14237"/>
    <s v="BRA"/>
    <s v=""/>
    <s v="Porto Alegre"/>
    <x v="3"/>
  </r>
  <r>
    <s v="Abegg,Matheus Pacheco"/>
    <s v="TW_TOPS"/>
    <x v="7"/>
    <s v="SUPPLY_BAU"/>
    <n v="0"/>
    <n v="8"/>
    <n v="0"/>
    <s v="04"/>
    <s v="TBR"/>
    <s v="14237"/>
    <s v="BRA"/>
    <s v=""/>
    <s v="Porto Alegre"/>
    <x v="3"/>
  </r>
  <r>
    <s v="Abel,Daniel T."/>
    <s v="GDS0001"/>
    <x v="8"/>
    <s v="MISC"/>
    <n v="138.5"/>
    <n v="0"/>
    <n v="0"/>
    <s v="01"/>
    <s v="TUK"/>
    <s v="10520"/>
    <s v="GBR"/>
    <s v=""/>
    <s v="London"/>
    <x v="4"/>
  </r>
  <r>
    <s v="Abel,Daniel T."/>
    <s v="TW_CORE"/>
    <x v="9"/>
    <s v="BAU"/>
    <n v="0"/>
    <n v="7"/>
    <n v="0"/>
    <s v="01"/>
    <s v="TUK"/>
    <s v="10520"/>
    <s v="GBR"/>
    <s v=""/>
    <s v="London"/>
    <x v="4"/>
  </r>
  <r>
    <s v="Abel,Daniel T."/>
    <s v="TW_CORE"/>
    <x v="0"/>
    <s v="TWER_DEVELOPMNT"/>
    <n v="0"/>
    <n v="10.5"/>
    <n v="0"/>
    <s v="01"/>
    <s v="TUK"/>
    <s v="10520"/>
    <s v="GBR"/>
    <s v=""/>
    <s v="London"/>
    <x v="4"/>
  </r>
  <r>
    <s v="Abel,Daniel T."/>
    <s v="TW_CORE"/>
    <x v="10"/>
    <s v="BOOKS_TRAINING"/>
    <n v="0"/>
    <n v="4"/>
    <n v="0"/>
    <s v="01"/>
    <s v="TUK"/>
    <s v="10520"/>
    <s v="GBR"/>
    <s v=""/>
    <s v="London"/>
    <x v="4"/>
  </r>
  <r>
    <s v="Abel,Daniel T."/>
    <s v="TW_PRAC"/>
    <x v="11"/>
    <s v="BAU"/>
    <n v="0"/>
    <n v="33"/>
    <n v="0"/>
    <s v="01"/>
    <s v="TUK"/>
    <s v="10520"/>
    <s v="GBR"/>
    <s v=""/>
    <s v="London"/>
    <x v="4"/>
  </r>
  <r>
    <s v="Abney,Patricia A."/>
    <s v="TW_PIL3"/>
    <x v="12"/>
    <s v="MEETINGS"/>
    <n v="0"/>
    <n v="168"/>
    <n v="0"/>
    <s v="08"/>
    <s v="TUS"/>
    <s v="14563"/>
    <s v="USA"/>
    <s v="IL"/>
    <s v="Chicago"/>
    <x v="5"/>
  </r>
  <r>
    <s v="Adams,Thomas C"/>
    <s v="SYSCOF1"/>
    <x v="13"/>
    <s v="MISC"/>
    <n v="164"/>
    <n v="0"/>
    <n v="0"/>
    <s v="01"/>
    <s v="TUS"/>
    <s v="13559"/>
    <s v="USA"/>
    <s v="TX"/>
    <s v="Dallas"/>
    <x v="6"/>
  </r>
  <r>
    <s v="Adams,Thomas C"/>
    <s v="TW_TOFF"/>
    <x v="4"/>
    <s v="US_CA_PERS_SICK"/>
    <n v="0"/>
    <n v="16"/>
    <n v="0"/>
    <s v="01"/>
    <s v="TUS"/>
    <s v="13559"/>
    <s v="USA"/>
    <s v="TX"/>
    <s v="Dallas"/>
    <x v="6"/>
  </r>
  <r>
    <s v="Adelkar,Siddharth"/>
    <s v="TW_CORE"/>
    <x v="14"/>
    <s v="MOVEMENTS"/>
    <n v="0"/>
    <n v="20"/>
    <n v="0"/>
    <s v="03"/>
    <s v="TIN"/>
    <s v="15803"/>
    <s v="IND"/>
    <s v=""/>
    <s v="Pune"/>
    <x v="0"/>
  </r>
  <r>
    <s v="Adelkar,Siddharth"/>
    <s v="TW_CORE"/>
    <x v="15"/>
    <s v="BAU"/>
    <n v="0"/>
    <n v="140"/>
    <n v="0"/>
    <s v="03"/>
    <s v="TIN"/>
    <s v="15803"/>
    <s v="IND"/>
    <s v=""/>
    <s v="Pune"/>
    <x v="0"/>
  </r>
  <r>
    <s v="Adelkar,Siddharth"/>
    <s v="TW_CORE"/>
    <x v="15"/>
    <s v="GRAD_RECRUITING"/>
    <n v="0"/>
    <n v="8"/>
    <n v="0"/>
    <s v="03"/>
    <s v="TIN"/>
    <s v="15803"/>
    <s v="IND"/>
    <s v=""/>
    <s v="Pune"/>
    <x v="0"/>
  </r>
  <r>
    <s v="Adorno,Diana Theresa"/>
    <s v="GEMA001"/>
    <x v="16"/>
    <s v="DA"/>
    <n v="90"/>
    <n v="0"/>
    <n v="0"/>
    <s v="01"/>
    <s v="TDE"/>
    <s v="12593"/>
    <s v="DEU"/>
    <s v=""/>
    <s v="Hamburg"/>
    <x v="7"/>
  </r>
  <r>
    <s v="Adorno,Diana Theresa"/>
    <s v="TW_CORE"/>
    <x v="17"/>
    <s v="TWER_HELP"/>
    <n v="0"/>
    <n v="48"/>
    <n v="0"/>
    <s v="01"/>
    <s v="TAU"/>
    <s v="12593"/>
    <s v="AUS"/>
    <s v=""/>
    <s v="Perth"/>
    <x v="8"/>
  </r>
  <r>
    <s v="Adorno,Diana Theresa"/>
    <s v="TW_MOBL"/>
    <x v="18"/>
    <s v="ASSIGNMENT_EXP"/>
    <n v="0"/>
    <n v="8"/>
    <n v="0"/>
    <s v="01"/>
    <s v="TAU"/>
    <s v="12593"/>
    <s v="AUS"/>
    <s v=""/>
    <s v="Perth"/>
    <x v="8"/>
  </r>
  <r>
    <s v="Adorno,Diana Theresa"/>
    <s v="TW_PRAC"/>
    <x v="19"/>
    <s v="MEETINGS"/>
    <n v="0"/>
    <n v="8"/>
    <n v="0"/>
    <s v="01"/>
    <s v="TDE"/>
    <s v="12593"/>
    <s v="GBR"/>
    <s v=""/>
    <s v="Hamburg"/>
    <x v="7"/>
  </r>
  <r>
    <s v="Adorno,Diana Theresa"/>
    <s v="TW_TOFF"/>
    <x v="1"/>
    <s v="PUBLIC_HOLIDAY"/>
    <n v="0"/>
    <n v="8"/>
    <n v="0"/>
    <s v="01"/>
    <s v="TAU"/>
    <s v="12593"/>
    <s v="AUS"/>
    <s v=""/>
    <s v="Perth"/>
    <x v="8"/>
  </r>
  <r>
    <s v="Adorno,Diana Theresa"/>
    <s v="WOOD001"/>
    <x v="20"/>
    <s v="DA"/>
    <n v="16"/>
    <n v="0"/>
    <n v="0"/>
    <s v="01"/>
    <s v="TAU"/>
    <s v="12593"/>
    <s v="AUS"/>
    <s v=""/>
    <s v="Perth"/>
    <x v="8"/>
  </r>
  <r>
    <s v="Advani,Mikhail"/>
    <s v="SONY001"/>
    <x v="21"/>
    <s v="QA"/>
    <n v="144"/>
    <n v="0"/>
    <n v="0"/>
    <s v="01"/>
    <s v="TIN"/>
    <s v="14735"/>
    <s v="IND"/>
    <s v=""/>
    <s v="Pune"/>
    <x v="0"/>
  </r>
  <r>
    <s v="Advani,Mikhail"/>
    <s v="SONY001"/>
    <x v="22"/>
    <s v="QA"/>
    <n v="8"/>
    <n v="0"/>
    <n v="0"/>
    <s v="01"/>
    <s v="TIN"/>
    <s v="14735"/>
    <s v="IND"/>
    <s v=""/>
    <s v="Pune"/>
    <x v="0"/>
  </r>
  <r>
    <s v="Advani,Mikhail"/>
    <s v="TW_TOFF"/>
    <x v="1"/>
    <s v="ANNUAL_LV"/>
    <n v="0"/>
    <n v="8"/>
    <n v="0"/>
    <s v="01"/>
    <s v="TIN"/>
    <s v="14735"/>
    <s v="IND"/>
    <s v=""/>
    <s v="Pune"/>
    <x v="0"/>
  </r>
  <r>
    <s v="Advani,Mikhail"/>
    <s v="TW_TOFF"/>
    <x v="1"/>
    <s v="INDIA_OPT_HOL"/>
    <n v="0"/>
    <n v="8"/>
    <n v="0"/>
    <s v="01"/>
    <s v="TIN"/>
    <s v="14735"/>
    <s v="IND"/>
    <s v=""/>
    <s v="Pune"/>
    <x v="0"/>
  </r>
  <r>
    <s v="Agarwal,Anishek"/>
    <s v="MCKIN01"/>
    <x v="23"/>
    <s v="DA"/>
    <n v="164"/>
    <n v="0"/>
    <n v="0"/>
    <s v="01"/>
    <s v="TIN"/>
    <s v="10835"/>
    <s v="GBR"/>
    <s v=""/>
    <s v="London"/>
    <x v="4"/>
  </r>
  <r>
    <s v="Agarwal,Anishek"/>
    <s v="TW_TOFF"/>
    <x v="1"/>
    <s v="ANNUAL_LV"/>
    <n v="0"/>
    <n v="8"/>
    <n v="0"/>
    <s v="01"/>
    <s v="TIN"/>
    <s v="10835"/>
    <s v="GBR"/>
    <s v=""/>
    <s v="London"/>
    <x v="4"/>
  </r>
  <r>
    <s v="Agarwal,Ankur"/>
    <s v="HCAH001"/>
    <x v="24"/>
    <s v="DEV"/>
    <n v="0"/>
    <n v="148"/>
    <n v="0"/>
    <s v="01"/>
    <s v="TIN"/>
    <s v="15295"/>
    <s v="IND"/>
    <s v=""/>
    <s v="Delhi"/>
    <x v="0"/>
  </r>
  <r>
    <s v="Agarwal,Ankur"/>
    <s v="TW_CORE"/>
    <x v="14"/>
    <s v="VODQA"/>
    <n v="0"/>
    <n v="8"/>
    <n v="0"/>
    <s v="01"/>
    <s v="TIN"/>
    <s v="15295"/>
    <s v="IND"/>
    <s v=""/>
    <s v="Delhi"/>
    <x v="0"/>
  </r>
  <r>
    <s v="Agarwal,Ankur"/>
    <s v="TW_CORE"/>
    <x v="15"/>
    <s v="DIPL_HIRE_PROG"/>
    <n v="0"/>
    <n v="4"/>
    <n v="0"/>
    <s v="01"/>
    <s v="TIN"/>
    <s v="15295"/>
    <s v="IND"/>
    <s v=""/>
    <s v="Delhi"/>
    <x v="0"/>
  </r>
  <r>
    <s v="Agarwal,Ankur"/>
    <s v="TW_TOFF"/>
    <x v="1"/>
    <s v="ANNUAL_LV"/>
    <n v="0"/>
    <n v="8"/>
    <n v="0"/>
    <s v="01"/>
    <s v="TIN"/>
    <s v="15295"/>
    <s v="IND"/>
    <s v=""/>
    <s v="Delhi"/>
    <x v="0"/>
  </r>
  <r>
    <s v="Agarwal,Ankur"/>
    <s v="TW_TOFF"/>
    <x v="1"/>
    <s v="PUBLIC_HOLIDAY"/>
    <n v="0"/>
    <n v="8"/>
    <n v="0"/>
    <s v="01"/>
    <s v="TIN"/>
    <s v="15295"/>
    <s v="IND"/>
    <s v=""/>
    <s v="Delhi"/>
    <x v="0"/>
  </r>
  <r>
    <s v="Agarwal,Khushbu"/>
    <s v="SONY001"/>
    <x v="21"/>
    <s v="BA"/>
    <n v="113"/>
    <n v="0"/>
    <n v="0"/>
    <s v="01"/>
    <s v="TIN"/>
    <s v="14738"/>
    <s v="IND"/>
    <s v=""/>
    <s v="Pune"/>
    <x v="0"/>
  </r>
  <r>
    <s v="Agarwal,Khushbu"/>
    <s v="SONY001"/>
    <x v="22"/>
    <s v="BA"/>
    <n v="8.5"/>
    <n v="0"/>
    <n v="0"/>
    <s v="01"/>
    <s v="TIN"/>
    <s v="14738"/>
    <s v="IND"/>
    <s v=""/>
    <s v="Pune"/>
    <x v="0"/>
  </r>
  <r>
    <s v="Agarwal,Khushbu"/>
    <s v="TW_TOFF"/>
    <x v="4"/>
    <s v="SICK_LV"/>
    <n v="0"/>
    <n v="50"/>
    <n v="0"/>
    <s v="01"/>
    <s v="TIN"/>
    <s v="14738"/>
    <s v="IND"/>
    <s v=""/>
    <s v="Pune"/>
    <x v="0"/>
  </r>
  <r>
    <s v="Agarwal,Kirti"/>
    <s v="GAP0001"/>
    <x v="25"/>
    <s v="MISC"/>
    <n v="24"/>
    <n v="0"/>
    <n v="0"/>
    <s v="01"/>
    <s v="TIN"/>
    <s v="12631"/>
    <s v="IND"/>
    <s v=""/>
    <s v="Pune"/>
    <x v="0"/>
  </r>
  <r>
    <s v="Agarwal,Kirti"/>
    <s v="TW_CORE"/>
    <x v="3"/>
    <s v="UNASSIGNED"/>
    <n v="0"/>
    <n v="104"/>
    <n v="0"/>
    <s v="01"/>
    <s v="TIN"/>
    <s v="12631"/>
    <s v="IND"/>
    <s v=""/>
    <s v="Pune"/>
    <x v="0"/>
  </r>
  <r>
    <s v="Agarwal,Kirti"/>
    <s v="TW_TOFF"/>
    <x v="1"/>
    <s v="ANNUAL_LV"/>
    <n v="0"/>
    <n v="40"/>
    <n v="0"/>
    <s v="01"/>
    <s v="TIN"/>
    <s v="12631"/>
    <s v="IND"/>
    <s v=""/>
    <s v="Pune"/>
    <x v="0"/>
  </r>
  <r>
    <s v="Agarwal,Megha"/>
    <s v="TW_TOFF"/>
    <x v="1"/>
    <s v="ANNUAL_LV"/>
    <n v="0"/>
    <n v="48"/>
    <n v="0"/>
    <s v="01"/>
    <s v="TIN"/>
    <s v="13959"/>
    <s v="IND"/>
    <s v=""/>
    <s v="Bangalore"/>
    <x v="0"/>
  </r>
  <r>
    <s v="Agarwal,Megha"/>
    <s v="TW_TOFF"/>
    <x v="1"/>
    <s v="INDIA_OPT_HOL"/>
    <n v="0"/>
    <n v="8"/>
    <n v="0"/>
    <s v="01"/>
    <s v="TIN"/>
    <s v="13959"/>
    <s v="IND"/>
    <s v=""/>
    <s v="Bangalore"/>
    <x v="0"/>
  </r>
  <r>
    <s v="Agarwal,Megha"/>
    <s v="WORLD05"/>
    <x v="26"/>
    <s v="DA"/>
    <n v="112"/>
    <n v="0"/>
    <n v="0"/>
    <s v="01"/>
    <s v="TIN"/>
    <s v="13959"/>
    <s v="IND"/>
    <s v=""/>
    <s v="Bangalore"/>
    <x v="0"/>
  </r>
  <r>
    <s v="Agarwal,Shreyansh"/>
    <s v="CATINC1"/>
    <x v="27"/>
    <s v="DEV"/>
    <n v="160"/>
    <n v="0"/>
    <n v="0"/>
    <s v="01"/>
    <s v="TIN"/>
    <s v="15619"/>
    <s v="IND"/>
    <s v=""/>
    <s v="Delhi"/>
    <x v="0"/>
  </r>
  <r>
    <s v="Agarwala,Satyam"/>
    <s v="PROP001"/>
    <x v="28"/>
    <s v="DA"/>
    <n v="168"/>
    <n v="0"/>
    <n v="0"/>
    <s v="01"/>
    <s v="TSG"/>
    <s v="14434"/>
    <s v="SGP"/>
    <s v=""/>
    <s v="Singapore"/>
    <x v="9"/>
  </r>
  <r>
    <s v="Agarwala,Satyam"/>
    <s v="TW_CORE"/>
    <x v="15"/>
    <s v="CODE_REVIEW"/>
    <n v="0"/>
    <n v="2"/>
    <n v="0"/>
    <s v="01"/>
    <s v="TSG"/>
    <s v="14434"/>
    <s v="SGP"/>
    <s v=""/>
    <s v="Singapore"/>
    <x v="9"/>
  </r>
  <r>
    <s v="Agarwala,Satyam"/>
    <s v="TW_CORE"/>
    <x v="15"/>
    <s v="INTERVIEWING"/>
    <n v="0"/>
    <n v="2"/>
    <n v="0"/>
    <s v="01"/>
    <s v="TSG"/>
    <s v="14434"/>
    <s v="SGP"/>
    <s v=""/>
    <s v="Singapore"/>
    <x v="9"/>
  </r>
  <r>
    <s v="Agarwala,Satyam"/>
    <s v="TW_SIPP"/>
    <x v="29"/>
    <s v="RAPID_FTR"/>
    <n v="0"/>
    <n v="5"/>
    <n v="0"/>
    <s v="01"/>
    <s v="TSG"/>
    <s v="14434"/>
    <s v="SGP"/>
    <s v=""/>
    <s v="Singapore"/>
    <x v="9"/>
  </r>
  <r>
    <s v="Agashe,Shripad"/>
    <s v="SPRING2"/>
    <x v="30"/>
    <s v="DA"/>
    <n v="88"/>
    <n v="0"/>
    <n v="0"/>
    <s v="01"/>
    <s v="TIN"/>
    <s v="14367"/>
    <s v="IND"/>
    <s v=""/>
    <s v="Pune"/>
    <x v="0"/>
  </r>
  <r>
    <s v="Agashe,Shripad"/>
    <s v="TW_TOFF"/>
    <x v="1"/>
    <s v="ANNUAL_LV"/>
    <n v="0"/>
    <n v="72"/>
    <n v="0"/>
    <s v="01"/>
    <s v="TIN"/>
    <s v="14367"/>
    <s v="IND"/>
    <s v=""/>
    <s v="Pune"/>
    <x v="0"/>
  </r>
  <r>
    <s v="Agashe,Shripad"/>
    <s v="TW_TOFF"/>
    <x v="1"/>
    <s v="PUBLIC_HOLIDAY"/>
    <n v="0"/>
    <n v="8"/>
    <n v="0"/>
    <s v="01"/>
    <s v="TIN"/>
    <s v="14367"/>
    <s v="IND"/>
    <s v=""/>
    <s v="Pune"/>
    <x v="0"/>
  </r>
  <r>
    <s v="Aggarwal,Piyush"/>
    <s v="TW_TOFF"/>
    <x v="4"/>
    <s v="SICK_LV"/>
    <n v="0"/>
    <n v="32"/>
    <n v="0"/>
    <s v="04"/>
    <s v="TIN"/>
    <s v="15449"/>
    <s v="IND"/>
    <s v=""/>
    <s v="Bangalore"/>
    <x v="0"/>
  </r>
  <r>
    <s v="Aggarwal,Piyush"/>
    <s v="TW_TOPS"/>
    <x v="7"/>
    <s v="FINLG_BAU"/>
    <n v="0"/>
    <n v="136"/>
    <n v="0"/>
    <s v="04"/>
    <s v="TIN"/>
    <s v="15449"/>
    <s v="IND"/>
    <s v=""/>
    <s v="Bangalore"/>
    <x v="0"/>
  </r>
  <r>
    <s v="Aggarwal,Sandeep"/>
    <s v="SWA0001"/>
    <x v="31"/>
    <s v="MISC"/>
    <n v="182"/>
    <n v="0"/>
    <n v="0"/>
    <s v="01"/>
    <s v="TUS"/>
    <s v="12133"/>
    <s v="USA"/>
    <s v="TX"/>
    <s v="Dallas"/>
    <x v="6"/>
  </r>
  <r>
    <s v="Aggarwal,Sandeep"/>
    <s v="SWA0001"/>
    <x v="31"/>
    <s v="TRVL"/>
    <n v="0"/>
    <n v="48"/>
    <n v="0"/>
    <s v="01"/>
    <s v="TUS"/>
    <s v="12133"/>
    <s v="USA"/>
    <s v="TX"/>
    <s v="Dallas"/>
    <x v="6"/>
  </r>
  <r>
    <s v="Aggarwal,Sandeep"/>
    <s v="TW_CORE"/>
    <x v="3"/>
    <s v="UNASSIGNED"/>
    <n v="0"/>
    <n v="24"/>
    <n v="0"/>
    <s v="01"/>
    <s v="TUS"/>
    <s v="12133"/>
    <s v="USA"/>
    <s v="IL"/>
    <s v="Dallas"/>
    <x v="6"/>
  </r>
  <r>
    <s v="Aggarwal,Sandeep"/>
    <s v="TW_TOFF"/>
    <x v="1"/>
    <s v="ANNUAL_LV"/>
    <n v="0"/>
    <n v="8"/>
    <n v="0"/>
    <s v="01"/>
    <s v="TUS"/>
    <s v="12133"/>
    <s v="USA"/>
    <s v="IL"/>
    <s v="Dallas"/>
    <x v="6"/>
  </r>
  <r>
    <s v="Aggarwal,Sunny"/>
    <s v="ACONEX1"/>
    <x v="32"/>
    <s v="DEV"/>
    <n v="114"/>
    <n v="0"/>
    <n v="0"/>
    <s v="01"/>
    <s v="TIN"/>
    <s v="14037"/>
    <s v="IND"/>
    <s v=""/>
    <s v="Bangalore"/>
    <x v="0"/>
  </r>
  <r>
    <s v="Aggarwal,Sunny"/>
    <s v="TW_CORE"/>
    <x v="15"/>
    <s v="GRAD_RECRUITING"/>
    <n v="0"/>
    <n v="24"/>
    <n v="0"/>
    <s v="01"/>
    <s v="TIN"/>
    <s v="14037"/>
    <s v="IND"/>
    <s v=""/>
    <s v="Bangalore"/>
    <x v="0"/>
  </r>
  <r>
    <s v="Aggarwal,Sunny"/>
    <s v="TW_TOFF"/>
    <x v="1"/>
    <s v="ANNUAL_LV"/>
    <n v="0"/>
    <n v="32"/>
    <n v="0"/>
    <s v="01"/>
    <s v="TIN"/>
    <s v="14037"/>
    <s v="IND"/>
    <s v=""/>
    <s v="Bangalore"/>
    <x v="0"/>
  </r>
  <r>
    <s v="Aggarwal,Sunny"/>
    <s v="TW_TOFF"/>
    <x v="1"/>
    <s v="INDIA_OPT_HOL"/>
    <n v="0"/>
    <n v="8"/>
    <n v="0"/>
    <s v="01"/>
    <s v="TIN"/>
    <s v="14037"/>
    <s v="IND"/>
    <s v=""/>
    <s v="Bangalore"/>
    <x v="0"/>
  </r>
  <r>
    <s v="Aggarwal,Sunny"/>
    <s v="TW_TOFF"/>
    <x v="4"/>
    <s v="SICK_LV"/>
    <n v="0"/>
    <n v="8"/>
    <n v="0"/>
    <s v="01"/>
    <s v="TIN"/>
    <s v="14037"/>
    <s v="IND"/>
    <s v=""/>
    <s v="Bangalore"/>
    <x v="0"/>
  </r>
  <r>
    <s v="Agrawal,Akash"/>
    <s v="TW_CORE"/>
    <x v="33"/>
    <s v="GMT_MEETINGS"/>
    <n v="0"/>
    <n v="1"/>
    <n v="0"/>
    <s v="08"/>
    <s v="TIN"/>
    <s v="12745"/>
    <s v="IND"/>
    <s v=""/>
    <s v="Bangalore"/>
    <x v="0"/>
  </r>
  <r>
    <s v="Agrawal,Akash"/>
    <s v="TW_CORE"/>
    <x v="33"/>
    <s v="REGION_MGT_BAU"/>
    <n v="0"/>
    <n v="167"/>
    <n v="0"/>
    <s v="08"/>
    <s v="TIN"/>
    <s v="12745"/>
    <s v="IND"/>
    <s v=""/>
    <s v="Bangalore"/>
    <x v="0"/>
  </r>
  <r>
    <s v="Agrawal,Anand"/>
    <s v="PROP001"/>
    <x v="28"/>
    <s v="DA"/>
    <n v="157"/>
    <n v="0"/>
    <n v="0"/>
    <s v="01"/>
    <s v="TSG"/>
    <s v="11943"/>
    <s v="SGP"/>
    <s v=""/>
    <s v="Singapore"/>
    <x v="9"/>
  </r>
  <r>
    <s v="Agrawal,Anand"/>
    <s v="TW_TOFF"/>
    <x v="4"/>
    <s v="SICK_LV"/>
    <n v="0"/>
    <n v="11"/>
    <n v="0"/>
    <s v="01"/>
    <s v="TSG"/>
    <s v="11943"/>
    <s v="SGP"/>
    <s v=""/>
    <s v="Singapore"/>
    <x v="9"/>
  </r>
  <r>
    <s v="Agrawal,Lokesh"/>
    <s v="CATINC1"/>
    <x v="27"/>
    <s v="QA"/>
    <n v="128"/>
    <n v="0"/>
    <n v="0"/>
    <s v="01"/>
    <s v="TIN"/>
    <s v="13376"/>
    <s v="IND"/>
    <s v=""/>
    <s v="Delhi"/>
    <x v="0"/>
  </r>
  <r>
    <s v="Agrawal,Lokesh"/>
    <s v="TW_CORE"/>
    <x v="14"/>
    <s v="VODQA"/>
    <n v="0"/>
    <n v="6"/>
    <n v="0"/>
    <s v="01"/>
    <s v="TIN"/>
    <s v="13376"/>
    <s v="IND"/>
    <s v=""/>
    <s v="Delhi"/>
    <x v="0"/>
  </r>
  <r>
    <s v="Agrawal,Lokesh"/>
    <s v="TW_TOFF"/>
    <x v="1"/>
    <s v="ANNUAL_LV"/>
    <n v="0"/>
    <n v="32"/>
    <n v="0"/>
    <s v="01"/>
    <s v="TIN"/>
    <s v="13376"/>
    <s v="IND"/>
    <s v=""/>
    <s v="Delhi"/>
    <x v="0"/>
  </r>
  <r>
    <s v="Agrawal,Lokesh"/>
    <s v="TW_TOFF"/>
    <x v="1"/>
    <s v="PUBLIC_HOLIDAY"/>
    <n v="0"/>
    <n v="8"/>
    <n v="0"/>
    <s v="01"/>
    <s v="TIN"/>
    <s v="13376"/>
    <s v="IND"/>
    <s v=""/>
    <s v="Delhi"/>
    <x v="0"/>
  </r>
  <r>
    <s v="Agrawal,Neha"/>
    <s v="TW_CORE"/>
    <x v="15"/>
    <s v="BAU"/>
    <n v="0"/>
    <n v="148"/>
    <n v="0"/>
    <s v="03"/>
    <s v="TIN"/>
    <s v="14427"/>
    <s v="IND"/>
    <s v=""/>
    <s v="Delhi"/>
    <x v="0"/>
  </r>
  <r>
    <s v="Agrawal,Neha"/>
    <s v="TW_TOFF"/>
    <x v="1"/>
    <s v="PUBLIC_HOLIDAY"/>
    <n v="0"/>
    <n v="8"/>
    <n v="0"/>
    <s v="03"/>
    <s v="TIN"/>
    <s v="14427"/>
    <s v="IND"/>
    <s v=""/>
    <s v="Delhi"/>
    <x v="0"/>
  </r>
  <r>
    <s v="Agrawal,Neha"/>
    <s v="TW_TOFF"/>
    <x v="4"/>
    <s v="SICK_LV"/>
    <n v="0"/>
    <n v="12"/>
    <n v="0"/>
    <s v="03"/>
    <s v="TIN"/>
    <s v="14427"/>
    <s v="IND"/>
    <s v=""/>
    <s v="Delhi"/>
    <x v="0"/>
  </r>
  <r>
    <s v="Agrawal,Priyanka"/>
    <s v="RACK001"/>
    <x v="34"/>
    <s v="MISC"/>
    <n v="158"/>
    <n v="0"/>
    <n v="0"/>
    <s v="01"/>
    <s v="TIN"/>
    <s v="12864"/>
    <s v="IND"/>
    <s v=""/>
    <s v="Bangalore"/>
    <x v="0"/>
  </r>
  <r>
    <s v="Agrawal,Priyanka"/>
    <s v="TW_MTGS"/>
    <x v="35"/>
    <s v="TWER_EVENTS"/>
    <n v="0"/>
    <n v="2"/>
    <n v="0"/>
    <s v="01"/>
    <s v="TIN"/>
    <s v="12864"/>
    <s v="IND"/>
    <s v=""/>
    <s v="Bangalore"/>
    <x v="0"/>
  </r>
  <r>
    <s v="Agrawal,Priyanka"/>
    <s v="TW_TOFF"/>
    <x v="1"/>
    <s v="ANNUAL_LV"/>
    <n v="0"/>
    <n v="8"/>
    <n v="0"/>
    <s v="01"/>
    <s v="TIN"/>
    <s v="12864"/>
    <s v="IND"/>
    <s v=""/>
    <s v="Bangalore"/>
    <x v="0"/>
  </r>
  <r>
    <s v="Agrawal,Richa"/>
    <s v="STEEL01"/>
    <x v="36"/>
    <s v="DA"/>
    <n v="38"/>
    <n v="0"/>
    <n v="0"/>
    <s v="01"/>
    <s v="TIN"/>
    <s v="13961"/>
    <s v="IND"/>
    <s v=""/>
    <s v="Delhi"/>
    <x v="0"/>
  </r>
  <r>
    <s v="Agrawal,Richa"/>
    <s v="TW_CORE"/>
    <x v="3"/>
    <s v="HELD"/>
    <n v="0"/>
    <n v="72"/>
    <n v="0"/>
    <s v="01"/>
    <s v="TIN"/>
    <s v="13961"/>
    <s v="IND"/>
    <s v=""/>
    <s v="Delhi"/>
    <x v="0"/>
  </r>
  <r>
    <s v="Agrawal,Richa"/>
    <s v="TW_CORE"/>
    <x v="17"/>
    <s v="BAU"/>
    <n v="0"/>
    <n v="16"/>
    <n v="0"/>
    <s v="01"/>
    <s v="TIN"/>
    <s v="13961"/>
    <s v="IND"/>
    <s v=""/>
    <s v="Delhi"/>
    <x v="0"/>
  </r>
  <r>
    <s v="Agrawal,Richa"/>
    <s v="TW_CORE"/>
    <x v="15"/>
    <s v="DIPL_HIRE_PROG"/>
    <n v="0"/>
    <n v="5"/>
    <n v="0"/>
    <s v="01"/>
    <s v="TIN"/>
    <s v="13961"/>
    <s v="IND"/>
    <s v=""/>
    <s v="Delhi"/>
    <x v="0"/>
  </r>
  <r>
    <s v="Agrawal,Richa"/>
    <s v="TW_MTGS"/>
    <x v="35"/>
    <s v="TWER_EVENTS"/>
    <n v="0"/>
    <n v="5"/>
    <n v="0"/>
    <s v="01"/>
    <s v="TIN"/>
    <s v="13961"/>
    <s v="IND"/>
    <s v=""/>
    <s v="Delhi"/>
    <x v="0"/>
  </r>
  <r>
    <s v="Agrawal,Richa"/>
    <s v="TW_TOFF"/>
    <x v="1"/>
    <s v="ANNUAL_LV"/>
    <n v="0"/>
    <n v="16"/>
    <n v="0"/>
    <s v="01"/>
    <s v="TIN"/>
    <s v="13961"/>
    <s v="IND"/>
    <s v=""/>
    <s v="Delhi"/>
    <x v="0"/>
  </r>
  <r>
    <s v="Agrawal,Richa"/>
    <s v="TW_TOFF"/>
    <x v="1"/>
    <s v="PUBLIC_HOLIDAY"/>
    <n v="0"/>
    <n v="8"/>
    <n v="0"/>
    <s v="01"/>
    <s v="TIN"/>
    <s v="13961"/>
    <s v="IND"/>
    <s v=""/>
    <s v="Delhi"/>
    <x v="0"/>
  </r>
  <r>
    <s v="Agrawal,Richa"/>
    <s v="TW_TOFF"/>
    <x v="4"/>
    <s v="SICK_LV"/>
    <n v="0"/>
    <n v="8"/>
    <n v="0"/>
    <s v="01"/>
    <s v="TIN"/>
    <s v="13961"/>
    <s v="IND"/>
    <s v=""/>
    <s v="Delhi"/>
    <x v="0"/>
  </r>
  <r>
    <s v="Aguilar,Michael O."/>
    <s v="TW_CORE"/>
    <x v="0"/>
    <s v="BAU"/>
    <n v="0"/>
    <n v="65"/>
    <n v="0"/>
    <s v="07"/>
    <s v="TUS"/>
    <s v="10007"/>
    <s v="USA"/>
    <s v="CA"/>
    <s v="ETG US"/>
    <x v="1"/>
  </r>
  <r>
    <s v="Aguilar,Michael O."/>
    <s v="TW_CORE"/>
    <x v="0"/>
    <s v="REG_MEETINGS"/>
    <n v="0"/>
    <n v="82"/>
    <n v="0"/>
    <s v="07"/>
    <s v="TUS"/>
    <s v="10007"/>
    <s v="USA"/>
    <s v="CA"/>
    <s v="ETG US"/>
    <x v="1"/>
  </r>
  <r>
    <s v="Aguilar,Michael O."/>
    <s v="TW_INVT"/>
    <x v="37"/>
    <s v="PROGRAM_LEVEL"/>
    <n v="0"/>
    <n v="23"/>
    <n v="0"/>
    <s v="07"/>
    <s v="TUS"/>
    <s v="10007"/>
    <s v="USA"/>
    <s v="CA"/>
    <s v="ETG US"/>
    <x v="1"/>
  </r>
  <r>
    <s v="Aguilar,Michael O."/>
    <s v="TW_TOFF"/>
    <x v="1"/>
    <s v="ANNUAL_LV"/>
    <n v="0"/>
    <n v="8"/>
    <n v="0"/>
    <s v="07"/>
    <s v="TUS"/>
    <s v="10007"/>
    <s v="USA"/>
    <s v="CA"/>
    <s v="ETG US"/>
    <x v="1"/>
  </r>
  <r>
    <s v="Aguilar,Michael O."/>
    <s v="TW_TOFF"/>
    <x v="4"/>
    <s v="US_CA_PERS_SICK"/>
    <n v="0"/>
    <n v="8"/>
    <n v="0"/>
    <s v="07"/>
    <s v="TUS"/>
    <s v="10007"/>
    <s v="USA"/>
    <s v="CA"/>
    <s v="ETG US"/>
    <x v="1"/>
  </r>
  <r>
    <s v="Ahlawat,Renu"/>
    <s v="HTW0001"/>
    <x v="38"/>
    <s v="DA"/>
    <n v="141"/>
    <n v="0"/>
    <n v="0"/>
    <s v="01"/>
    <s v="TIN"/>
    <s v="14909"/>
    <s v="IND"/>
    <s v=""/>
    <s v="Delhi"/>
    <x v="0"/>
  </r>
  <r>
    <s v="Ahlawat,Renu"/>
    <s v="TW_CORE"/>
    <x v="14"/>
    <s v="VODQA"/>
    <n v="0"/>
    <n v="8"/>
    <n v="0"/>
    <s v="01"/>
    <s v="TIN"/>
    <s v="14909"/>
    <s v="IND"/>
    <s v=""/>
    <s v="Delhi"/>
    <x v="0"/>
  </r>
  <r>
    <s v="Ahlawat,Renu"/>
    <s v="TW_TOFF"/>
    <x v="1"/>
    <s v="ANNUAL_LV"/>
    <n v="0"/>
    <n v="11"/>
    <n v="0"/>
    <s v="01"/>
    <s v="TIN"/>
    <s v="14909"/>
    <s v="IND"/>
    <s v=""/>
    <s v="Delhi"/>
    <x v="0"/>
  </r>
  <r>
    <s v="Ahlawat,Renu"/>
    <s v="TW_TOFF"/>
    <x v="1"/>
    <s v="PUBLIC_HOLIDAY"/>
    <n v="0"/>
    <n v="8"/>
    <n v="0"/>
    <s v="01"/>
    <s v="TIN"/>
    <s v="14909"/>
    <s v="IND"/>
    <s v=""/>
    <s v="Delhi"/>
    <x v="0"/>
  </r>
  <r>
    <s v="Ahlawat,Renu"/>
    <s v="TW_TOFF"/>
    <x v="4"/>
    <s v="SICK_LV"/>
    <n v="0"/>
    <n v="8"/>
    <n v="0"/>
    <s v="01"/>
    <s v="TIN"/>
    <s v="14909"/>
    <s v="IND"/>
    <s v=""/>
    <s v="Delhi"/>
    <x v="0"/>
  </r>
  <r>
    <s v="Ahmed,Imdad"/>
    <s v="CISCO02"/>
    <x v="39"/>
    <s v="MISC"/>
    <n v="160"/>
    <n v="0"/>
    <n v="0"/>
    <s v="01"/>
    <s v="TIN"/>
    <s v="14202"/>
    <s v="IND"/>
    <s v=""/>
    <s v="Bangalore"/>
    <x v="0"/>
  </r>
  <r>
    <s v="Ahmed,Imdad"/>
    <s v="TW_CORE"/>
    <x v="15"/>
    <s v="GRAD_RECRUITING"/>
    <n v="0"/>
    <n v="16"/>
    <n v="0"/>
    <s v="01"/>
    <s v="TIN"/>
    <s v="14202"/>
    <s v="IND"/>
    <s v=""/>
    <s v="Bangalore"/>
    <x v="0"/>
  </r>
  <r>
    <s v="Ahmed,Imdad"/>
    <s v="TW_TOFF"/>
    <x v="1"/>
    <s v="ANNUAL_LV"/>
    <n v="0"/>
    <n v="8"/>
    <n v="0"/>
    <s v="01"/>
    <s v="TIN"/>
    <s v="14202"/>
    <s v="IND"/>
    <s v=""/>
    <s v="Bangalore"/>
    <x v="0"/>
  </r>
  <r>
    <s v="Ahmed,Mushtaq"/>
    <s v="SONY001"/>
    <x v="21"/>
    <s v="DEV"/>
    <n v="112"/>
    <n v="0"/>
    <n v="0"/>
    <s v="01"/>
    <s v="TIN"/>
    <s v="12389"/>
    <s v="IND"/>
    <s v=""/>
    <s v="Pune"/>
    <x v="0"/>
  </r>
  <r>
    <s v="Ahmed,Mushtaq"/>
    <s v="SONY001"/>
    <x v="22"/>
    <s v="DEV"/>
    <n v="8"/>
    <n v="0"/>
    <n v="0"/>
    <s v="01"/>
    <s v="TIN"/>
    <s v="12389"/>
    <s v="IND"/>
    <s v=""/>
    <s v="Pune"/>
    <x v="0"/>
  </r>
  <r>
    <s v="Ahmed,Mushtaq"/>
    <s v="TW_CORE"/>
    <x v="14"/>
    <s v="PSS"/>
    <n v="0"/>
    <n v="20"/>
    <n v="0"/>
    <s v="01"/>
    <s v="TIN"/>
    <s v="12389"/>
    <s v="IND"/>
    <s v=""/>
    <s v="Pune"/>
    <x v="0"/>
  </r>
  <r>
    <s v="Ahmed,Mushtaq"/>
    <s v="TW_CORE"/>
    <x v="40"/>
    <s v="TRAINING_OTHER"/>
    <n v="0"/>
    <n v="44"/>
    <n v="0"/>
    <s v="01"/>
    <s v="TIN"/>
    <s v="12389"/>
    <s v="IND"/>
    <s v=""/>
    <s v="Pune"/>
    <x v="0"/>
  </r>
  <r>
    <s v="Ahmed,Mushtaq"/>
    <s v="TW_TOFF"/>
    <x v="1"/>
    <s v="INDIA_OPT_HOL"/>
    <n v="0"/>
    <n v="8"/>
    <n v="0"/>
    <s v="01"/>
    <s v="TIN"/>
    <s v="12389"/>
    <s v="IND"/>
    <s v=""/>
    <s v="Pune"/>
    <x v="0"/>
  </r>
  <r>
    <s v="Ahmed,Taj"/>
    <s v="HCAH001"/>
    <x v="24"/>
    <s v="DEV"/>
    <n v="0"/>
    <n v="120"/>
    <n v="0"/>
    <s v="01"/>
    <s v="TIN"/>
    <s v="15405"/>
    <s v="IND"/>
    <s v=""/>
    <s v="Bangalore"/>
    <x v="0"/>
  </r>
  <r>
    <s v="Ahmed,Taj"/>
    <s v="TW_TOFF"/>
    <x v="1"/>
    <s v="ANNUAL_LV"/>
    <n v="0"/>
    <n v="56"/>
    <n v="0"/>
    <s v="01"/>
    <s v="TIN"/>
    <s v="15405"/>
    <s v="IND"/>
    <s v=""/>
    <s v="Bangalore"/>
    <x v="0"/>
  </r>
  <r>
    <s v="Ahmed,Taj"/>
    <s v="TW_TOFF"/>
    <x v="1"/>
    <s v="PUBLIC_HOLIDAY"/>
    <n v="0"/>
    <n v="8"/>
    <n v="0"/>
    <s v="01"/>
    <s v="TIN"/>
    <s v="15405"/>
    <s v="IND"/>
    <s v=""/>
    <s v="Bangalore"/>
    <x v="0"/>
  </r>
  <r>
    <s v="Ahn,Crystal H."/>
    <s v="DMTC001"/>
    <x v="41"/>
    <s v="DA"/>
    <n v="183.75"/>
    <n v="0"/>
    <n v="0"/>
    <s v="01"/>
    <s v="TUS"/>
    <s v="15050"/>
    <s v="USA"/>
    <s v="TX"/>
    <s v="Dallas"/>
    <x v="6"/>
  </r>
  <r>
    <s v="Ahn,Crystal H."/>
    <s v="DMTC001"/>
    <x v="41"/>
    <s v="TRVL"/>
    <n v="0"/>
    <n v="16"/>
    <n v="0"/>
    <s v="01"/>
    <s v="TUS"/>
    <s v="15050"/>
    <s v="USA"/>
    <s v="IL"/>
    <s v="Dallas"/>
    <x v="6"/>
  </r>
  <r>
    <s v="Ahn,Crystal H."/>
    <s v="TW_CORE"/>
    <x v="3"/>
    <s v="HELD"/>
    <n v="0"/>
    <n v="3.5"/>
    <n v="0"/>
    <s v="01"/>
    <s v="TUS"/>
    <s v="15050"/>
    <s v="USA"/>
    <s v="IL"/>
    <s v="Dallas"/>
    <x v="6"/>
  </r>
  <r>
    <s v="Ahn,Crystal H."/>
    <s v="TW_CORE"/>
    <x v="0"/>
    <s v="GRAD_TRNPROG"/>
    <n v="0"/>
    <n v="7.5"/>
    <n v="0"/>
    <s v="01"/>
    <s v="TUS"/>
    <s v="15050"/>
    <s v="USA"/>
    <s v="IL"/>
    <s v="Dallas"/>
    <x v="6"/>
  </r>
  <r>
    <s v="Aidini,Maryam"/>
    <s v="TW_TOFF"/>
    <x v="1"/>
    <s v="ANNUAL_LV"/>
    <n v="0"/>
    <n v="32"/>
    <n v="0"/>
    <s v="04"/>
    <s v="TUK"/>
    <s v="14648"/>
    <s v="GBR"/>
    <s v=""/>
    <s v="Manchester"/>
    <x v="10"/>
  </r>
  <r>
    <s v="Aidini,Maryam"/>
    <s v="TW_TOFF"/>
    <x v="4"/>
    <s v="UK_MEDICAL_APPT"/>
    <n v="0"/>
    <n v="8"/>
    <n v="0"/>
    <s v="04"/>
    <s v="TUK"/>
    <s v="14648"/>
    <s v="GBR"/>
    <s v=""/>
    <s v="Manchester"/>
    <x v="10"/>
  </r>
  <r>
    <s v="Aidini,Maryam"/>
    <s v="TW_TOPS"/>
    <x v="7"/>
    <s v="DEMAND_BAU"/>
    <n v="0"/>
    <n v="128"/>
    <n v="0"/>
    <s v="04"/>
    <s v="TUK"/>
    <s v="14648"/>
    <s v="GBR"/>
    <s v=""/>
    <s v="Manchester"/>
    <x v="10"/>
  </r>
  <r>
    <s v="Aimiuwu,Ehi"/>
    <s v="TW_CORE"/>
    <x v="3"/>
    <s v="UNASSIGNED"/>
    <n v="0"/>
    <n v="40"/>
    <n v="0"/>
    <s v="01"/>
    <s v="TUS"/>
    <s v="15651"/>
    <s v="USA"/>
    <s v="IL"/>
    <s v="Chicago"/>
    <x v="5"/>
  </r>
  <r>
    <s v="Aimiuwu,Ehi"/>
    <s v="TW_SIPP"/>
    <x v="42"/>
    <s v="FASTFOOD_STRIKE"/>
    <n v="0"/>
    <n v="123.4"/>
    <n v="0"/>
    <s v="01"/>
    <s v="TUS"/>
    <s v="15651"/>
    <s v="USA"/>
    <s v="IL"/>
    <s v="Chicago"/>
    <x v="5"/>
  </r>
  <r>
    <s v="Aimiuwu,Ehi"/>
    <s v="TW_TOFF"/>
    <x v="4"/>
    <s v="US_CA_PERS_SICK"/>
    <n v="0"/>
    <n v="6"/>
    <n v="0"/>
    <s v="01"/>
    <s v="TUS"/>
    <s v="15651"/>
    <s v="USA"/>
    <s v="IL"/>
    <s v="Chicago"/>
    <x v="5"/>
  </r>
  <r>
    <s v="Aires,Tarso Nunes"/>
    <s v="ONLINE1"/>
    <x v="43"/>
    <s v="DA"/>
    <n v="144"/>
    <n v="0"/>
    <n v="0"/>
    <s v="01"/>
    <s v="TBR"/>
    <s v="14112"/>
    <s v="BRA"/>
    <s v=""/>
    <s v="Recife"/>
    <x v="3"/>
  </r>
  <r>
    <s v="Aires,Tarso Nunes"/>
    <s v="TW_TOFF"/>
    <x v="1"/>
    <s v="BRAZIL_BANK"/>
    <n v="0"/>
    <n v="8"/>
    <n v="0"/>
    <s v="01"/>
    <s v="TBR"/>
    <s v="14112"/>
    <s v="BRA"/>
    <s v=""/>
    <s v="Recife"/>
    <x v="3"/>
  </r>
  <r>
    <s v="Aires,Tarso Nunes"/>
    <s v="TW_TOFF"/>
    <x v="1"/>
    <s v="PUBLIC_HOLIDAY"/>
    <n v="0"/>
    <n v="16"/>
    <n v="0"/>
    <s v="01"/>
    <s v="TBR"/>
    <s v="14112"/>
    <s v="BRA"/>
    <s v=""/>
    <s v="Recife"/>
    <x v="3"/>
  </r>
  <r>
    <s v="Ajay,Smitha"/>
    <s v="ONLINE1"/>
    <x v="43"/>
    <s v="MISC"/>
    <n v="172"/>
    <n v="0"/>
    <n v="0"/>
    <s v="01"/>
    <s v="TUS"/>
    <s v="10747"/>
    <s v="USA"/>
    <s v="GA"/>
    <s v="Atlanta"/>
    <x v="2"/>
  </r>
  <r>
    <s v="Ajay,Smitha"/>
    <s v="TW_TOFF"/>
    <x v="1"/>
    <s v="ANNUAL_LV"/>
    <n v="0"/>
    <n v="12"/>
    <n v="0"/>
    <s v="01"/>
    <s v="TUS"/>
    <s v="10747"/>
    <s v="USA"/>
    <s v="GA"/>
    <s v="Atlanta"/>
    <x v="2"/>
  </r>
  <r>
    <s v="Ajimobi,Tosin"/>
    <s v="GDS0001"/>
    <x v="8"/>
    <s v="CONSULTING"/>
    <n v="132"/>
    <n v="0"/>
    <n v="0"/>
    <s v="01"/>
    <s v="TUK"/>
    <s v="14504"/>
    <s v="GBR"/>
    <s v=""/>
    <s v="London"/>
    <x v="4"/>
  </r>
  <r>
    <s v="Ajimobi,Tosin"/>
    <s v="TW_TOFF"/>
    <x v="4"/>
    <s v="SICK_LV"/>
    <n v="0"/>
    <n v="16"/>
    <n v="0"/>
    <s v="01"/>
    <s v="TUK"/>
    <s v="14504"/>
    <s v="GBR"/>
    <s v=""/>
    <s v="London"/>
    <x v="4"/>
  </r>
  <r>
    <s v="Ajimobi,Tosin"/>
    <s v="TW_TOFF"/>
    <x v="4"/>
    <s v="UK_MEDICAL_APPT"/>
    <n v="0"/>
    <n v="20"/>
    <n v="0"/>
    <s v="01"/>
    <s v="TUK"/>
    <s v="14504"/>
    <s v="GBR"/>
    <s v=""/>
    <s v="London"/>
    <x v="4"/>
  </r>
  <r>
    <s v="Akella,Kalyan Chakravarthy"/>
    <s v="SLC0001"/>
    <x v="44"/>
    <s v="DA"/>
    <n v="88"/>
    <n v="0"/>
    <n v="0"/>
    <s v="01"/>
    <s v="TUK"/>
    <s v="11835"/>
    <s v="GBR"/>
    <s v=""/>
    <s v="Manchester"/>
    <x v="10"/>
  </r>
  <r>
    <s v="Akella,Kalyan Chakravarthy"/>
    <s v="SLC0001"/>
    <x v="45"/>
    <s v="DA"/>
    <n v="40"/>
    <n v="0"/>
    <n v="0"/>
    <s v="01"/>
    <s v="TUK"/>
    <s v="11835"/>
    <s v="GBR"/>
    <s v=""/>
    <s v="Manchester"/>
    <x v="10"/>
  </r>
  <r>
    <s v="Akella,Kalyan Chakravarthy"/>
    <s v="TW_TOFF"/>
    <x v="1"/>
    <s v="ANNUAL_LV"/>
    <n v="0"/>
    <n v="40"/>
    <n v="0"/>
    <s v="01"/>
    <s v="TUK"/>
    <s v="11835"/>
    <s v="GBR"/>
    <s v=""/>
    <s v="Manchester"/>
    <x v="10"/>
  </r>
  <r>
    <s v="Akinjaiyeju,Yewande"/>
    <s v="TW_CORE"/>
    <x v="15"/>
    <s v="BAU"/>
    <n v="0"/>
    <n v="160"/>
    <n v="0"/>
    <s v="03"/>
    <s v="TUS"/>
    <s v="11038"/>
    <s v="USA"/>
    <s v="TX"/>
    <s v="Chicago"/>
    <x v="5"/>
  </r>
  <r>
    <s v="Akshantal,Pooja"/>
    <s v="SONY001"/>
    <x v="21"/>
    <s v="DEV"/>
    <n v="40"/>
    <n v="0"/>
    <n v="0"/>
    <s v="01"/>
    <s v="TIN"/>
    <s v="13841"/>
    <s v="TUR"/>
    <s v=""/>
    <s v="London"/>
    <x v="4"/>
  </r>
  <r>
    <s v="Akshantal,Pooja"/>
    <s v="SONY001"/>
    <x v="21"/>
    <s v="DEV"/>
    <n v="102"/>
    <n v="0"/>
    <n v="0"/>
    <s v="01"/>
    <s v="TIN"/>
    <s v="13841"/>
    <s v="IND"/>
    <s v=""/>
    <s v="Pune"/>
    <x v="0"/>
  </r>
  <r>
    <s v="Akshantal,Pooja"/>
    <s v="SONY001"/>
    <x v="21"/>
    <s v="TRVL"/>
    <n v="0"/>
    <n v="17"/>
    <n v="0"/>
    <s v="01"/>
    <s v="TIN"/>
    <s v="13841"/>
    <s v="IND"/>
    <s v=""/>
    <s v="Pune"/>
    <x v="0"/>
  </r>
  <r>
    <s v="Akshantal,Pooja"/>
    <s v="SONY001"/>
    <x v="22"/>
    <s v="DEV"/>
    <n v="8"/>
    <n v="0"/>
    <n v="0"/>
    <s v="01"/>
    <s v="TIN"/>
    <s v="13841"/>
    <s v="IND"/>
    <s v=""/>
    <s v="Pune"/>
    <x v="0"/>
  </r>
  <r>
    <s v="Akshantal,Pooja"/>
    <s v="TW_TOFF"/>
    <x v="4"/>
    <s v="SICK_LV"/>
    <n v="0"/>
    <n v="12"/>
    <n v="0"/>
    <s v="01"/>
    <s v="TIN"/>
    <s v="13841"/>
    <s v="IND"/>
    <s v=""/>
    <s v="Pune"/>
    <x v="0"/>
  </r>
  <r>
    <s v="Alameda II,Eldon Eugene"/>
    <s v="EFF0001"/>
    <x v="46"/>
    <s v="MISC"/>
    <n v="2"/>
    <n v="0"/>
    <n v="0"/>
    <s v="01"/>
    <s v="TUS"/>
    <s v="13817"/>
    <s v="USA"/>
    <s v="CA"/>
    <s v="San Francisco"/>
    <x v="11"/>
  </r>
  <r>
    <s v="Alameda II,Eldon Eugene"/>
    <s v="LTS0001"/>
    <x v="47"/>
    <s v="MISC"/>
    <n v="196"/>
    <n v="0"/>
    <n v="0"/>
    <s v="01"/>
    <s v="TUS"/>
    <s v="13817"/>
    <s v="USA"/>
    <s v="CA"/>
    <s v="San Francisco"/>
    <x v="11"/>
  </r>
  <r>
    <s v="Alameda II,Eldon Eugene"/>
    <s v="LTS0001"/>
    <x v="47"/>
    <s v="TRVL"/>
    <n v="0"/>
    <n v="56"/>
    <n v="0"/>
    <s v="01"/>
    <s v="TUS"/>
    <s v="13817"/>
    <s v="USA"/>
    <s v="KS"/>
    <s v="San Francisco"/>
    <x v="11"/>
  </r>
  <r>
    <s v="Alcocer Quiñones,Fernanda"/>
    <s v="BRF0001"/>
    <x v="48"/>
    <s v="DA"/>
    <n v="8"/>
    <n v="0"/>
    <n v="0"/>
    <s v="01"/>
    <s v="TUS"/>
    <s v="15390"/>
    <s v="USA"/>
    <s v="NY"/>
    <s v="New York"/>
    <x v="12"/>
  </r>
  <r>
    <s v="Alcocer Quiñones,Fernanda"/>
    <s v="TW_CORE"/>
    <x v="3"/>
    <s v="HELD"/>
    <n v="0"/>
    <n v="18"/>
    <n v="0"/>
    <s v="01"/>
    <s v="TUS"/>
    <s v="15390"/>
    <s v="USA"/>
    <s v="NY"/>
    <s v="New York"/>
    <x v="12"/>
  </r>
  <r>
    <s v="Alcocer Quiñones,Fernanda"/>
    <s v="TW_CORE"/>
    <x v="17"/>
    <s v="TWER_HELP"/>
    <n v="0"/>
    <n v="120"/>
    <n v="0"/>
    <s v="01"/>
    <s v="TUS"/>
    <s v="15390"/>
    <s v="USA"/>
    <s v="NY"/>
    <s v="New York"/>
    <x v="12"/>
  </r>
  <r>
    <s v="Alcocer Quiñones,Fernanda"/>
    <s v="TW_INVT"/>
    <x v="49"/>
    <s v="MISC"/>
    <n v="0"/>
    <n v="22"/>
    <n v="0"/>
    <s v="01"/>
    <s v="TUS"/>
    <s v="15390"/>
    <s v="USA"/>
    <s v="NY"/>
    <s v="New York"/>
    <x v="12"/>
  </r>
  <r>
    <s v="Alcocer Quiñones,Fernanda"/>
    <s v="TW_MTGS"/>
    <x v="50"/>
    <s v="NYC"/>
    <n v="0"/>
    <n v="8"/>
    <n v="0"/>
    <s v="01"/>
    <s v="TUS"/>
    <s v="15390"/>
    <s v="USA"/>
    <s v="NY"/>
    <s v="New York"/>
    <x v="12"/>
  </r>
  <r>
    <s v="Alencar,Rodrigo Vieira de"/>
    <s v="MST0001"/>
    <x v="51"/>
    <s v="DA"/>
    <n v="68"/>
    <n v="48"/>
    <n v="0"/>
    <s v="01"/>
    <s v="TBR"/>
    <s v="15301"/>
    <s v="BRA"/>
    <s v=""/>
    <s v="Recife"/>
    <x v="3"/>
  </r>
  <r>
    <s v="Alencar,Rodrigo Vieira de"/>
    <s v="ONLINE1"/>
    <x v="43"/>
    <s v="DA"/>
    <n v="24"/>
    <n v="0"/>
    <n v="0"/>
    <s v="01"/>
    <s v="TBR"/>
    <s v="15301"/>
    <s v="BRA"/>
    <s v=""/>
    <s v="Recife"/>
    <x v="3"/>
  </r>
  <r>
    <s v="Alencar,Rodrigo Vieira de"/>
    <s v="TW_TOFF"/>
    <x v="1"/>
    <s v="PUBLIC_HOLIDAY"/>
    <n v="0"/>
    <n v="16"/>
    <n v="0"/>
    <s v="01"/>
    <s v="TBR"/>
    <s v="15301"/>
    <s v="BRA"/>
    <s v=""/>
    <s v="Recife"/>
    <x v="3"/>
  </r>
  <r>
    <s v="Alencar,Rodrigo Vieira de"/>
    <s v="TW_TOFF"/>
    <x v="4"/>
    <s v="CARERS_LV"/>
    <n v="0"/>
    <n v="12"/>
    <n v="0"/>
    <s v="01"/>
    <s v="TBR"/>
    <s v="15301"/>
    <s v="BRA"/>
    <s v=""/>
    <s v="Recife"/>
    <x v="3"/>
  </r>
  <r>
    <s v="Alexander,Giles"/>
    <s v="GDS0001"/>
    <x v="8"/>
    <s v="DA"/>
    <n v="0"/>
    <n v="4"/>
    <n v="0"/>
    <s v="01"/>
    <s v="TUK"/>
    <s v="13192"/>
    <s v="GBR"/>
    <s v=""/>
    <s v="London"/>
    <x v="4"/>
  </r>
  <r>
    <s v="Alexander,Giles"/>
    <s v="GDS0001"/>
    <x v="8"/>
    <s v="MISC"/>
    <n v="147"/>
    <n v="0"/>
    <n v="0"/>
    <s v="01"/>
    <s v="TUK"/>
    <s v="13192"/>
    <s v="GBR"/>
    <s v=""/>
    <s v="London"/>
    <x v="4"/>
  </r>
  <r>
    <s v="Alexander,Giles"/>
    <s v="TW_CORE"/>
    <x v="17"/>
    <s v="BAU"/>
    <n v="0"/>
    <n v="26.5"/>
    <n v="0"/>
    <s v="01"/>
    <s v="TUK"/>
    <s v="13192"/>
    <s v="GBR"/>
    <s v=""/>
    <s v="London"/>
    <x v="4"/>
  </r>
  <r>
    <s v="Alexander,Giles"/>
    <s v="TW_CORE"/>
    <x v="52"/>
    <s v="PR"/>
    <n v="0"/>
    <n v="1"/>
    <n v="0"/>
    <s v="01"/>
    <s v="TUK"/>
    <s v="13192"/>
    <s v="GBR"/>
    <s v=""/>
    <s v="London"/>
    <x v="4"/>
  </r>
  <r>
    <s v="Alexander,Giles"/>
    <s v="TW_CORE"/>
    <x v="0"/>
    <s v="BAU"/>
    <n v="0"/>
    <n v="2"/>
    <n v="0"/>
    <s v="01"/>
    <s v="TUK"/>
    <s v="13192"/>
    <s v="GBR"/>
    <s v=""/>
    <s v="London"/>
    <x v="4"/>
  </r>
  <r>
    <s v="Alexander,Giles"/>
    <s v="TW_CORE"/>
    <x v="15"/>
    <s v="INTERVIEWING"/>
    <n v="0"/>
    <n v="2"/>
    <n v="0"/>
    <s v="01"/>
    <s v="TUK"/>
    <s v="13192"/>
    <s v="GBR"/>
    <s v=""/>
    <s v="London"/>
    <x v="4"/>
  </r>
  <r>
    <s v="Alexander,Giles"/>
    <s v="TW_TOFF"/>
    <x v="4"/>
    <s v="SICK_LV"/>
    <n v="0"/>
    <n v="8"/>
    <n v="0"/>
    <s v="01"/>
    <s v="TUK"/>
    <s v="13192"/>
    <s v="GBR"/>
    <s v=""/>
    <s v="London"/>
    <x v="4"/>
  </r>
  <r>
    <s v="Alexander,Giles"/>
    <s v="TW_TOFF"/>
    <x v="4"/>
    <s v="UK_MEDICAL_APPT"/>
    <n v="0"/>
    <n v="1"/>
    <n v="0"/>
    <s v="01"/>
    <s v="TUK"/>
    <s v="13192"/>
    <s v="GBR"/>
    <s v=""/>
    <s v="London"/>
    <x v="4"/>
  </r>
  <r>
    <s v="Alexandrowicz,Tom"/>
    <s v="AMEX002"/>
    <x v="53"/>
    <s v="MISC"/>
    <n v="129"/>
    <n v="0"/>
    <n v="0"/>
    <s v="01"/>
    <s v="TCA"/>
    <s v="13072"/>
    <s v="DEU"/>
    <s v=""/>
    <s v="San Francisco"/>
    <x v="11"/>
  </r>
  <r>
    <s v="Alexandrowicz,Tom"/>
    <s v="TW_CORE"/>
    <x v="3"/>
    <s v="HELD"/>
    <n v="0"/>
    <n v="40"/>
    <n v="0"/>
    <s v="01"/>
    <s v="TCA"/>
    <s v="13072"/>
    <s v="CAN"/>
    <s v=""/>
    <s v="San Francisco"/>
    <x v="11"/>
  </r>
  <r>
    <s v="Alfonso,Karel Sague"/>
    <s v="IOOF001"/>
    <x v="54"/>
    <s v="DA"/>
    <n v="148"/>
    <n v="0"/>
    <n v="0"/>
    <s v="01"/>
    <s v="TAU"/>
    <s v="12936"/>
    <s v="AUS"/>
    <s v=""/>
    <s v="Melbourne"/>
    <x v="8"/>
  </r>
  <r>
    <s v="Alfonso,Karel Sague"/>
    <s v="TW_TOFF"/>
    <x v="1"/>
    <s v="PUBLIC_HOLIDAY"/>
    <n v="0"/>
    <n v="8"/>
    <n v="0"/>
    <s v="01"/>
    <s v="TAU"/>
    <s v="12936"/>
    <s v="AUS"/>
    <s v=""/>
    <s v="Melbourne"/>
    <x v="8"/>
  </r>
  <r>
    <s v="Alfonso,Karel Sague"/>
    <s v="TW_TOFF"/>
    <x v="4"/>
    <s v="SICK_LV"/>
    <n v="0"/>
    <n v="12"/>
    <n v="0"/>
    <s v="01"/>
    <s v="TAU"/>
    <s v="12936"/>
    <s v="AUS"/>
    <s v=""/>
    <s v="Melbourne"/>
    <x v="8"/>
  </r>
  <r>
    <s v="Ali,Mehraz"/>
    <s v="TW_CORE"/>
    <x v="3"/>
    <s v="UNASSIGNED"/>
    <n v="0"/>
    <n v="80"/>
    <n v="0"/>
    <s v="01"/>
    <s v="TUS"/>
    <s v="15999"/>
    <s v="USA"/>
    <s v="GA"/>
    <s v="Atlanta"/>
    <x v="2"/>
  </r>
  <r>
    <s v="Ali,Mehraz"/>
    <s v="TW_CORE"/>
    <x v="15"/>
    <s v="EVENTS"/>
    <n v="0"/>
    <n v="4"/>
    <n v="0"/>
    <s v="01"/>
    <s v="TUS"/>
    <s v="15999"/>
    <s v="USA"/>
    <s v="GA"/>
    <s v="Atlanta"/>
    <x v="2"/>
  </r>
  <r>
    <s v="Ali,Mehraz"/>
    <s v="ULTSOFT"/>
    <x v="55"/>
    <s v="MISC"/>
    <n v="88"/>
    <n v="0"/>
    <n v="0"/>
    <s v="01"/>
    <s v="TUS"/>
    <s v="15999"/>
    <s v="USA"/>
    <s v="FL"/>
    <s v="Atlanta"/>
    <x v="2"/>
  </r>
  <r>
    <s v="Ali,Mohammed Farooq"/>
    <s v="TW_CORE"/>
    <x v="17"/>
    <s v="MEETINGS"/>
    <n v="0"/>
    <n v="16"/>
    <n v="0"/>
    <s v="01"/>
    <s v="TCA"/>
    <s v="11370"/>
    <s v="CAN"/>
    <s v=""/>
    <s v="Toronto"/>
    <x v="13"/>
  </r>
  <r>
    <s v="Ali,Mohammed Farooq"/>
    <s v="TW_CORE"/>
    <x v="17"/>
    <s v="TWER_HELP"/>
    <n v="0"/>
    <n v="126"/>
    <n v="0"/>
    <s v="01"/>
    <s v="TCA"/>
    <s v="11370"/>
    <s v="CAN"/>
    <s v=""/>
    <s v="Toronto"/>
    <x v="13"/>
  </r>
  <r>
    <s v="Ali,Mohammed Farooq"/>
    <s v="TW_MTGS"/>
    <x v="50"/>
    <s v="TORONTO"/>
    <n v="0"/>
    <n v="8"/>
    <n v="0"/>
    <s v="01"/>
    <s v="TCA"/>
    <s v="11370"/>
    <s v="CAN"/>
    <s v=""/>
    <s v="Toronto"/>
    <x v="13"/>
  </r>
  <r>
    <s v="Ali,Mohammed Farooq"/>
    <s v="TW_TOFF"/>
    <x v="1"/>
    <s v="ANNUAL_LV"/>
    <n v="0"/>
    <n v="10"/>
    <n v="0"/>
    <s v="01"/>
    <s v="TCA"/>
    <s v="11370"/>
    <s v="CAN"/>
    <s v=""/>
    <s v="Toronto"/>
    <x v="13"/>
  </r>
  <r>
    <s v="Ali,Shiraz"/>
    <s v="OONS001"/>
    <x v="56"/>
    <s v="DA"/>
    <n v="32"/>
    <n v="0"/>
    <n v="0"/>
    <s v="01"/>
    <s v="TUK"/>
    <s v="13541"/>
    <s v="GBR"/>
    <s v=""/>
    <s v="London"/>
    <x v="4"/>
  </r>
  <r>
    <s v="Ali,Shiraz"/>
    <s v="TW_CORE"/>
    <x v="3"/>
    <s v="HELD"/>
    <n v="0"/>
    <n v="88"/>
    <n v="0"/>
    <s v="01"/>
    <s v="TUK"/>
    <s v="13541"/>
    <s v="GBR"/>
    <s v=""/>
    <s v="London"/>
    <x v="4"/>
  </r>
  <r>
    <s v="Ali,Shiraz"/>
    <s v="TW_CORE"/>
    <x v="3"/>
    <s v="UNASSIGNED"/>
    <n v="0"/>
    <n v="40"/>
    <n v="0"/>
    <s v="01"/>
    <s v="TUK"/>
    <s v="13541"/>
    <s v="GBR"/>
    <s v=""/>
    <s v="London"/>
    <x v="4"/>
  </r>
  <r>
    <s v="Ali,Shiraz"/>
    <s v="TW_TOFF"/>
    <x v="4"/>
    <s v="SICK_LV"/>
    <n v="0"/>
    <n v="8"/>
    <n v="0"/>
    <s v="01"/>
    <s v="TUK"/>
    <s v="13541"/>
    <s v="GBR"/>
    <s v=""/>
    <s v="London"/>
    <x v="4"/>
  </r>
  <r>
    <s v="Allen,Timothy"/>
    <s v="TW_CORE"/>
    <x v="3"/>
    <s v="HELD"/>
    <n v="0"/>
    <n v="16"/>
    <n v="0"/>
    <s v="01"/>
    <s v="TUS"/>
    <s v="16122"/>
    <s v="USA"/>
    <s v="TX"/>
    <s v="Dallas"/>
    <x v="6"/>
  </r>
  <r>
    <s v="Allen,Timothy"/>
    <s v="TW_CORE"/>
    <x v="3"/>
    <s v="UNASSIGNED"/>
    <n v="0"/>
    <n v="8"/>
    <n v="0"/>
    <s v="01"/>
    <s v="TUS"/>
    <s v="16122"/>
    <s v="USA"/>
    <s v="TX"/>
    <s v="Dallas"/>
    <x v="6"/>
  </r>
  <r>
    <s v="Allen,Timothy"/>
    <s v="TW_CORE"/>
    <x v="0"/>
    <s v="TWER_INDUCTION"/>
    <n v="0"/>
    <n v="24"/>
    <n v="0"/>
    <s v="01"/>
    <s v="TUS"/>
    <s v="16122"/>
    <s v="USA"/>
    <s v="IL"/>
    <s v="Dallas"/>
    <x v="6"/>
  </r>
  <r>
    <s v="Almeida,Roger Eduardo Penteado de"/>
    <s v="FUNDE01"/>
    <x v="57"/>
    <s v="DA"/>
    <n v="136.80000000000001"/>
    <n v="0"/>
    <n v="0"/>
    <s v="01"/>
    <s v="TBR"/>
    <s v="13078"/>
    <s v="BRA"/>
    <s v=""/>
    <s v="Sao Paulo"/>
    <x v="3"/>
  </r>
  <r>
    <s v="Almeida,Roger Eduardo Penteado de"/>
    <s v="TW_CORE"/>
    <x v="40"/>
    <s v="TRAINING_OTHER"/>
    <n v="0"/>
    <n v="18"/>
    <n v="0"/>
    <s v="01"/>
    <s v="TBR"/>
    <s v="13078"/>
    <s v="BRA"/>
    <s v=""/>
    <s v="Sao Paulo"/>
    <x v="3"/>
  </r>
  <r>
    <s v="Almeida,Roger Eduardo Penteado de"/>
    <s v="TW_TOFF"/>
    <x v="1"/>
    <s v="BRAZIL_BANK"/>
    <n v="0"/>
    <n v="8"/>
    <n v="0"/>
    <s v="01"/>
    <s v="TBR"/>
    <s v="13078"/>
    <s v="BRA"/>
    <s v=""/>
    <s v="Sao Paulo"/>
    <x v="3"/>
  </r>
  <r>
    <s v="Almeida,Roger Eduardo Penteado de"/>
    <s v="TW_TOFF"/>
    <x v="1"/>
    <s v="PUBLIC_HOLIDAY"/>
    <n v="0"/>
    <n v="16"/>
    <n v="0"/>
    <s v="01"/>
    <s v="TBR"/>
    <s v="13078"/>
    <s v="BRA"/>
    <s v=""/>
    <s v="Sao Paulo"/>
    <x v="3"/>
  </r>
  <r>
    <s v="Almeida,Roger Eduardo Penteado de"/>
    <s v="TW_TOFF"/>
    <x v="4"/>
    <s v="CARERS_LV"/>
    <n v="0"/>
    <n v="4"/>
    <n v="0"/>
    <s v="01"/>
    <s v="TBR"/>
    <s v="13078"/>
    <s v="BRA"/>
    <s v=""/>
    <s v="Sao Paulo"/>
    <x v="3"/>
  </r>
  <r>
    <s v="Alsop,Katherine"/>
    <s v="GDS0001"/>
    <x v="8"/>
    <s v="CONSULTING"/>
    <n v="164"/>
    <n v="0"/>
    <n v="0"/>
    <s v="01"/>
    <s v="TUK"/>
    <s v="13396"/>
    <s v="GBR"/>
    <s v=""/>
    <s v="London"/>
    <x v="4"/>
  </r>
  <r>
    <s v="Alsop,Katherine"/>
    <s v="TW_CORE"/>
    <x v="15"/>
    <s v="INTERVIEWING"/>
    <n v="0"/>
    <n v="4"/>
    <n v="0"/>
    <s v="01"/>
    <s v="TUK"/>
    <s v="13396"/>
    <s v="GBR"/>
    <s v=""/>
    <s v="London"/>
    <x v="4"/>
  </r>
  <r>
    <s v="Alves,Adriano Bonat"/>
    <s v="GAP0001"/>
    <x v="58"/>
    <s v="MISC"/>
    <n v="136"/>
    <n v="0"/>
    <n v="0"/>
    <s v="01"/>
    <s v="TBR"/>
    <s v="12908"/>
    <s v="BRA"/>
    <s v=""/>
    <s v="Porto Alegre"/>
    <x v="3"/>
  </r>
  <r>
    <s v="Alves,Adriano Bonat"/>
    <s v="GAP0001"/>
    <x v="58"/>
    <s v="OT40"/>
    <n v="2"/>
    <n v="4"/>
    <n v="0"/>
    <s v="01"/>
    <s v="TBR"/>
    <s v="12908"/>
    <s v="BRA"/>
    <s v=""/>
    <s v="Porto Alegre"/>
    <x v="3"/>
  </r>
  <r>
    <s v="Alves,Adriano Bonat"/>
    <s v="TW_MOBL"/>
    <x v="59"/>
    <s v="ASSIGNMENT_EXP"/>
    <n v="0"/>
    <n v="16"/>
    <n v="0"/>
    <s v="01"/>
    <s v="TBR"/>
    <s v="12908"/>
    <s v="BRA"/>
    <s v=""/>
    <s v="Porto Alegre"/>
    <x v="3"/>
  </r>
  <r>
    <s v="Alves,Adriano Bonat"/>
    <s v="TW_TOFF"/>
    <x v="1"/>
    <s v="PUBLIC_HOLIDAY"/>
    <n v="0"/>
    <n v="16"/>
    <n v="0"/>
    <s v="01"/>
    <s v="TBR"/>
    <s v="12908"/>
    <s v="BRA"/>
    <s v=""/>
    <s v="Porto Alegre"/>
    <x v="3"/>
  </r>
  <r>
    <s v="Amaral,Augusto Cezar"/>
    <s v="TW_TOFF"/>
    <x v="1"/>
    <s v="BRAZIL_BANK"/>
    <n v="0"/>
    <n v="1"/>
    <n v="0"/>
    <s v="04"/>
    <s v="TBR"/>
    <s v="14713"/>
    <s v="BRA"/>
    <s v=""/>
    <s v="Recife"/>
    <x v="3"/>
  </r>
  <r>
    <s v="Amaral,Augusto Cezar"/>
    <s v="TW_TOFF"/>
    <x v="1"/>
    <s v="PUBLIC_HOLIDAY"/>
    <n v="0"/>
    <n v="16"/>
    <n v="0"/>
    <s v="04"/>
    <s v="TBR"/>
    <s v="14713"/>
    <s v="BRA"/>
    <s v=""/>
    <s v="Recife"/>
    <x v="3"/>
  </r>
  <r>
    <s v="Amaral,Augusto Cezar"/>
    <s v="TW_TOPS"/>
    <x v="60"/>
    <s v="TECH_SUPPORT"/>
    <n v="0"/>
    <n v="155.5"/>
    <n v="0"/>
    <s v="04"/>
    <s v="TBR"/>
    <s v="14713"/>
    <s v="BRA"/>
    <s v=""/>
    <s v="Recife"/>
    <x v="3"/>
  </r>
  <r>
    <s v="Ambattumyalil,Sreerajan"/>
    <s v="TRAIN01"/>
    <x v="61"/>
    <s v="A882_DEV"/>
    <n v="20"/>
    <n v="0"/>
    <n v="0"/>
    <s v="01"/>
    <s v="TIN"/>
    <s v="13838"/>
    <s v="IND"/>
    <s v=""/>
    <s v="Bangalore"/>
    <x v="0"/>
  </r>
  <r>
    <s v="Ambattumyalil,Sreerajan"/>
    <s v="TRAIN01"/>
    <x v="61"/>
    <s v="A949_DEV"/>
    <n v="80"/>
    <n v="0"/>
    <n v="0"/>
    <s v="01"/>
    <s v="TIN"/>
    <s v="13838"/>
    <s v="IND"/>
    <s v=""/>
    <s v="Bangalore"/>
    <x v="0"/>
  </r>
  <r>
    <s v="Ambattumyalil,Sreerajan"/>
    <s v="TRAIN01"/>
    <x v="61"/>
    <s v="BLD_ENV_SCM"/>
    <n v="20"/>
    <n v="0"/>
    <n v="0"/>
    <s v="01"/>
    <s v="TIN"/>
    <s v="13838"/>
    <s v="IND"/>
    <s v=""/>
    <s v="Bangalore"/>
    <x v="0"/>
  </r>
  <r>
    <s v="Ambattumyalil,Sreerajan"/>
    <s v="TRAIN01"/>
    <x v="61"/>
    <s v="DEV_REG_DEFECTS"/>
    <n v="24"/>
    <n v="0"/>
    <n v="0"/>
    <s v="01"/>
    <s v="TIN"/>
    <s v="13838"/>
    <s v="IND"/>
    <s v=""/>
    <s v="Bangalore"/>
    <x v="0"/>
  </r>
  <r>
    <s v="Ambattumyalil,Sreerajan"/>
    <s v="TRAIN01"/>
    <x v="61"/>
    <s v="DPSBANG_BUGS"/>
    <n v="8"/>
    <n v="0"/>
    <n v="0"/>
    <s v="01"/>
    <s v="TIN"/>
    <s v="13838"/>
    <s v="IND"/>
    <s v=""/>
    <s v="Bangalore"/>
    <x v="0"/>
  </r>
  <r>
    <s v="Ambattumyalil,Sreerajan"/>
    <s v="TRAIN01"/>
    <x v="61"/>
    <s v="DPSBANG_RELEASE"/>
    <n v="8"/>
    <n v="0"/>
    <n v="0"/>
    <s v="01"/>
    <s v="TIN"/>
    <s v="13838"/>
    <s v="IND"/>
    <s v=""/>
    <s v="Bangalore"/>
    <x v="0"/>
  </r>
  <r>
    <s v="Ambattumyalil,Sreerajan"/>
    <s v="TW_TOFF"/>
    <x v="1"/>
    <s v="ANNUAL_LV"/>
    <n v="0"/>
    <n v="8"/>
    <n v="0"/>
    <s v="01"/>
    <s v="TIN"/>
    <s v="13838"/>
    <s v="IND"/>
    <s v=""/>
    <s v="Bangalore"/>
    <x v="0"/>
  </r>
  <r>
    <s v="Amorim,Daniel Ricardo de"/>
    <s v="GAP0001"/>
    <x v="58"/>
    <s v="MISC"/>
    <n v="146.80000000000001"/>
    <n v="0"/>
    <n v="0"/>
    <s v="01"/>
    <s v="TBR"/>
    <s v="15475"/>
    <s v="BRA"/>
    <s v=""/>
    <s v="Porto Alegre"/>
    <x v="3"/>
  </r>
  <r>
    <s v="Amorim,Daniel Ricardo de"/>
    <s v="TW_TOFF"/>
    <x v="1"/>
    <s v="PUBLIC_HOLIDAY"/>
    <n v="0"/>
    <n v="16"/>
    <n v="0"/>
    <s v="01"/>
    <s v="TBR"/>
    <s v="15475"/>
    <s v="BRA"/>
    <s v=""/>
    <s v="Porto Alegre"/>
    <x v="3"/>
  </r>
  <r>
    <s v="Amorim,Daniel Ricardo de"/>
    <s v="TW_TOFF"/>
    <x v="4"/>
    <s v="SICK_LV"/>
    <n v="0"/>
    <n v="8"/>
    <n v="0"/>
    <s v="01"/>
    <s v="TBR"/>
    <s v="15475"/>
    <s v="BRA"/>
    <s v=""/>
    <s v="Porto Alegre"/>
    <x v="3"/>
  </r>
  <r>
    <s v="An,Hui"/>
    <s v="PWC0001"/>
    <x v="62"/>
    <s v="MISC"/>
    <n v="124"/>
    <n v="0"/>
    <n v="0"/>
    <s v="01"/>
    <s v="TBS"/>
    <s v="13770"/>
    <s v="CHN"/>
    <s v=""/>
    <s v="Beijing"/>
    <x v="14"/>
  </r>
  <r>
    <s v="An,Hui"/>
    <s v="TW_TOFF"/>
    <x v="1"/>
    <s v="ANNUAL_LV"/>
    <n v="0"/>
    <n v="12"/>
    <n v="0"/>
    <s v="01"/>
    <s v="TBS"/>
    <s v="13770"/>
    <s v="CHN"/>
    <s v=""/>
    <s v="Beijing"/>
    <x v="14"/>
  </r>
  <r>
    <s v="An,Hui"/>
    <s v="TW_TOFF"/>
    <x v="1"/>
    <s v="MATR_PATR_PAID"/>
    <n v="0"/>
    <n v="24"/>
    <n v="0"/>
    <s v="01"/>
    <s v="TBS"/>
    <s v="13770"/>
    <s v="CHN"/>
    <s v=""/>
    <s v="Beijing"/>
    <x v="14"/>
  </r>
  <r>
    <s v="Anand,Abishek"/>
    <s v="BT00002"/>
    <x v="63"/>
    <s v="DEV"/>
    <n v="152"/>
    <n v="0"/>
    <n v="0"/>
    <s v="01"/>
    <s v="TIN"/>
    <s v="15631"/>
    <s v="IND"/>
    <s v=""/>
    <s v="Bangalore"/>
    <x v="0"/>
  </r>
  <r>
    <s v="Anand,Abishek"/>
    <s v="TW_TOFF"/>
    <x v="1"/>
    <s v="ANNUAL_LV"/>
    <n v="0"/>
    <n v="16"/>
    <n v="0"/>
    <s v="01"/>
    <s v="TIN"/>
    <s v="15631"/>
    <s v="IND"/>
    <s v=""/>
    <s v="Bangalore"/>
    <x v="0"/>
  </r>
  <r>
    <s v="Anand,Bhaimi"/>
    <s v="CISCO02"/>
    <x v="39"/>
    <s v="MISC"/>
    <n v="128"/>
    <n v="0"/>
    <n v="0"/>
    <s v="01"/>
    <s v="TIN"/>
    <s v="13743"/>
    <s v="IND"/>
    <s v=""/>
    <s v="Bangalore"/>
    <x v="0"/>
  </r>
  <r>
    <s v="Anand,Bhaimi"/>
    <s v="TW_TOFF"/>
    <x v="1"/>
    <s v="ANNUAL_LV"/>
    <n v="0"/>
    <n v="40"/>
    <n v="0"/>
    <s v="01"/>
    <s v="TIN"/>
    <s v="13743"/>
    <s v="IND"/>
    <s v=""/>
    <s v="Bangalore"/>
    <x v="0"/>
  </r>
  <r>
    <s v="Anand,Namitha F."/>
    <s v="HONEY01"/>
    <x v="64"/>
    <s v="BA"/>
    <n v="124"/>
    <n v="0"/>
    <n v="0"/>
    <s v="01"/>
    <s v="TIN"/>
    <s v="10912"/>
    <s v="IND"/>
    <s v=""/>
    <s v="Bangalore"/>
    <x v="0"/>
  </r>
  <r>
    <s v="Anand,Namitha F."/>
    <s v="TW_INVT"/>
    <x v="65"/>
    <s v="PROGRAM_LEVEL"/>
    <n v="0"/>
    <n v="8"/>
    <n v="0"/>
    <s v="01"/>
    <s v="TIN"/>
    <s v="10912"/>
    <s v="IND"/>
    <s v=""/>
    <s v="Atlanta"/>
    <x v="2"/>
  </r>
  <r>
    <s v="Anand,Namitha F."/>
    <s v="TW_INVT"/>
    <x v="65"/>
    <s v="PROGRAM_LEVEL"/>
    <n v="0"/>
    <n v="16"/>
    <n v="0"/>
    <s v="01"/>
    <s v="TIN"/>
    <s v="10912"/>
    <s v="IND"/>
    <s v=""/>
    <s v="Bangalore"/>
    <x v="0"/>
  </r>
  <r>
    <s v="Anand,Namitha F."/>
    <s v="TW_TOFF"/>
    <x v="1"/>
    <s v="ANNUAL_LV"/>
    <n v="0"/>
    <n v="20"/>
    <n v="0"/>
    <s v="01"/>
    <s v="TIN"/>
    <s v="10912"/>
    <s v="IND"/>
    <s v=""/>
    <s v="Bangalore"/>
    <x v="0"/>
  </r>
  <r>
    <s v="Anand,Shalini"/>
    <s v="TW_CORE"/>
    <x v="66"/>
    <s v="ADMINISTRATION"/>
    <n v="0"/>
    <n v="187"/>
    <n v="0"/>
    <s v="08"/>
    <s v="TIN"/>
    <s v="13159"/>
    <s v="IND"/>
    <s v=""/>
    <s v="Pune"/>
    <x v="0"/>
  </r>
  <r>
    <s v="Anand,Shalini"/>
    <s v="TW_TOFF"/>
    <x v="1"/>
    <s v="INDIA_OPT_HOL"/>
    <n v="0"/>
    <n v="8"/>
    <n v="0"/>
    <s v="08"/>
    <s v="TIN"/>
    <s v="13159"/>
    <s v="IND"/>
    <s v=""/>
    <s v="Pune"/>
    <x v="0"/>
  </r>
  <r>
    <s v="Anant Jadhav,Kajal"/>
    <s v="TW_CORE"/>
    <x v="0"/>
    <s v="STEP"/>
    <n v="0"/>
    <n v="137"/>
    <n v="0"/>
    <s v="01"/>
    <s v="TIN"/>
    <s v="15438"/>
    <s v="IND"/>
    <s v=""/>
    <s v="Bangalore"/>
    <x v="0"/>
  </r>
  <r>
    <s v="Anant Jadhav,Kajal"/>
    <s v="TW_TOFF"/>
    <x v="1"/>
    <s v="ANNUAL_LV"/>
    <n v="0"/>
    <n v="64"/>
    <n v="0"/>
    <s v="01"/>
    <s v="TIN"/>
    <s v="15438"/>
    <s v="IND"/>
    <s v=""/>
    <s v="Bangalore"/>
    <x v="0"/>
  </r>
  <r>
    <s v="Ande,Samiksha"/>
    <s v="TW_CORE"/>
    <x v="0"/>
    <s v="STEP"/>
    <n v="0"/>
    <n v="134"/>
    <n v="0"/>
    <s v="01"/>
    <s v="TIN"/>
    <s v="15444"/>
    <s v="IND"/>
    <s v=""/>
    <s v="Bangalore"/>
    <x v="0"/>
  </r>
  <r>
    <s v="Ande,Samiksha"/>
    <s v="TW_TOFF"/>
    <x v="1"/>
    <s v="ANNUAL_LV"/>
    <n v="0"/>
    <n v="56"/>
    <n v="0"/>
    <s v="01"/>
    <s v="TIN"/>
    <s v="15444"/>
    <s v="IND"/>
    <s v=""/>
    <s v="Bangalore"/>
    <x v="0"/>
  </r>
  <r>
    <s v="Anderson,Ryna"/>
    <s v="TW_TOFF"/>
    <x v="1"/>
    <s v="ANNUAL_LV"/>
    <n v="0"/>
    <n v="3"/>
    <n v="0"/>
    <s v="04"/>
    <s v="TUS"/>
    <s v="10219"/>
    <s v="USA"/>
    <s v="IL"/>
    <s v="Chicago"/>
    <x v="5"/>
  </r>
  <r>
    <s v="Anderson,Ryna"/>
    <s v="TW_TOFF"/>
    <x v="4"/>
    <s v="US_FMLA_PERS"/>
    <n v="0"/>
    <n v="8"/>
    <n v="0"/>
    <s v="04"/>
    <s v="TUS"/>
    <s v="10219"/>
    <s v="USA"/>
    <s v="IL"/>
    <s v="Chicago"/>
    <x v="5"/>
  </r>
  <r>
    <s v="Anderson,Ryna"/>
    <s v="TW_TOPS"/>
    <x v="67"/>
    <s v="BAU"/>
    <n v="0"/>
    <n v="188.75"/>
    <n v="0"/>
    <s v="04"/>
    <s v="TUS"/>
    <s v="10219"/>
    <s v="USA"/>
    <s v="IL"/>
    <s v="Chicago"/>
    <x v="5"/>
  </r>
  <r>
    <s v="Anderson,Ryna"/>
    <s v="TW_TOPS"/>
    <x v="67"/>
    <s v="TRAINING"/>
    <n v="0"/>
    <n v="24"/>
    <n v="0"/>
    <s v="04"/>
    <s v="TUS"/>
    <s v="10219"/>
    <s v="USA"/>
    <s v="IL"/>
    <s v="Chicago"/>
    <x v="5"/>
  </r>
  <r>
    <s v="Andrade,Vinicius Braga"/>
    <s v="TW_CORE"/>
    <x v="3"/>
    <s v="HELD"/>
    <n v="0"/>
    <n v="36"/>
    <n v="0"/>
    <s v="01"/>
    <s v="TBR"/>
    <s v="14074"/>
    <s v="BRA"/>
    <s v=""/>
    <s v="Recife"/>
    <x v="3"/>
  </r>
  <r>
    <s v="Andrade,Vinicius Braga"/>
    <s v="TW_CORE"/>
    <x v="17"/>
    <s v="BAU"/>
    <n v="0"/>
    <n v="4"/>
    <n v="0"/>
    <s v="01"/>
    <s v="TBR"/>
    <s v="14074"/>
    <s v="BRA"/>
    <s v=""/>
    <s v="Recife"/>
    <x v="3"/>
  </r>
  <r>
    <s v="Andrade,Vinicius Braga"/>
    <s v="TW_CORE"/>
    <x v="17"/>
    <s v="BAU"/>
    <n v="0"/>
    <n v="60"/>
    <n v="0"/>
    <s v="01"/>
    <s v="TBR"/>
    <s v="14074"/>
    <s v="BRA"/>
    <s v=""/>
    <s v="Porto Alegre"/>
    <x v="3"/>
  </r>
  <r>
    <s v="Andrade,Vinicius Braga"/>
    <s v="TW_MOBL"/>
    <x v="68"/>
    <s v="ASSIGNMENT_EXP"/>
    <n v="0"/>
    <n v="8"/>
    <n v="0"/>
    <s v="01"/>
    <s v="TBR"/>
    <s v="14074"/>
    <s v="BRA"/>
    <s v=""/>
    <s v="Recife"/>
    <x v="3"/>
  </r>
  <r>
    <s v="Andrade,Vinicius Braga"/>
    <s v="TW_TOPS"/>
    <x v="7"/>
    <s v="SUPPLY_BAU"/>
    <n v="0"/>
    <n v="60"/>
    <n v="0"/>
    <s v="01"/>
    <s v="TBR"/>
    <s v="14074"/>
    <s v="BRA"/>
    <s v=""/>
    <s v="Porto Alegre"/>
    <x v="3"/>
  </r>
  <r>
    <s v="Andrianjafinandrasana,Misaina NavaL"/>
    <s v="TW_CORE"/>
    <x v="69"/>
    <s v="COACHING"/>
    <n v="0"/>
    <n v="37"/>
    <n v="0"/>
    <s v="01"/>
    <s v="TUG"/>
    <s v="14514"/>
    <s v="UGA"/>
    <s v=""/>
    <s v="Kampala"/>
    <x v="15"/>
  </r>
  <r>
    <s v="Andrianjafinandrasana,Misaina NavaL"/>
    <s v="TW_PIL3"/>
    <x v="70"/>
    <s v="BAU"/>
    <n v="0"/>
    <n v="11"/>
    <n v="0"/>
    <s v="01"/>
    <s v="TUG"/>
    <s v="14514"/>
    <s v="UGA"/>
    <s v=""/>
    <s v="Kampala"/>
    <x v="15"/>
  </r>
  <r>
    <s v="Andrianjafinandrasana,Misaina NavaL"/>
    <s v="UNICEF2"/>
    <x v="71"/>
    <s v="DELIVERY"/>
    <n v="168"/>
    <n v="0"/>
    <n v="0"/>
    <s v="01"/>
    <s v="TUG"/>
    <s v="14514"/>
    <s v="UGA"/>
    <s v=""/>
    <s v="Kampala"/>
    <x v="15"/>
  </r>
  <r>
    <s v="Anil Gunjal,Digvijay"/>
    <s v="TW_CORE"/>
    <x v="0"/>
    <s v="STEP"/>
    <n v="0"/>
    <n v="132"/>
    <n v="0"/>
    <s v="01"/>
    <s v="TIN"/>
    <s v="15415"/>
    <s v="IND"/>
    <s v=""/>
    <s v="Bangalore"/>
    <x v="0"/>
  </r>
  <r>
    <s v="Anil Gunjal,Digvijay"/>
    <s v="TW_TOFF"/>
    <x v="1"/>
    <s v="ANNUAL_LV"/>
    <n v="0"/>
    <n v="72"/>
    <n v="0"/>
    <s v="01"/>
    <s v="TIN"/>
    <s v="15415"/>
    <s v="IND"/>
    <s v=""/>
    <s v="Bangalore"/>
    <x v="0"/>
  </r>
  <r>
    <s v="Anil Jagtap,Sayali"/>
    <s v="TW_CORE"/>
    <x v="0"/>
    <s v="STEP"/>
    <n v="0"/>
    <n v="104"/>
    <n v="0"/>
    <s v="01"/>
    <s v="TIN"/>
    <s v="15446"/>
    <s v="IND"/>
    <s v=""/>
    <s v="Bangalore"/>
    <x v="0"/>
  </r>
  <r>
    <s v="Anil Jagtap,Sayali"/>
    <s v="TW_CORE"/>
    <x v="40"/>
    <s v="TRAINING_OTHER"/>
    <n v="0"/>
    <n v="37"/>
    <n v="0"/>
    <s v="01"/>
    <s v="TIN"/>
    <s v="15446"/>
    <s v="IND"/>
    <s v=""/>
    <s v="Bangalore"/>
    <x v="0"/>
  </r>
  <r>
    <s v="Anil Jagtap,Sayali"/>
    <s v="TW_TOFF"/>
    <x v="1"/>
    <s v="ANNUAL_LV"/>
    <n v="0"/>
    <n v="56"/>
    <n v="0"/>
    <s v="01"/>
    <s v="TIN"/>
    <s v="15446"/>
    <s v="IND"/>
    <s v=""/>
    <s v="Bangalore"/>
    <x v="0"/>
  </r>
  <r>
    <s v="Anil Jagtap,Sayali"/>
    <s v="TW_TOFF"/>
    <x v="1"/>
    <s v="INDIA_OPT_HOL"/>
    <n v="0"/>
    <n v="8"/>
    <n v="0"/>
    <s v="01"/>
    <s v="TIN"/>
    <s v="15446"/>
    <s v="IND"/>
    <s v=""/>
    <s v="Bangalore"/>
    <x v="0"/>
  </r>
  <r>
    <s v="Ansley,Philip Bretton"/>
    <s v="IATA001"/>
    <x v="72"/>
    <s v="TRVL"/>
    <n v="0"/>
    <n v="4"/>
    <n v="0"/>
    <s v="01"/>
    <s v="TUK"/>
    <s v="12996"/>
    <s v="CHE"/>
    <s v=""/>
    <s v="Hamburg"/>
    <x v="7"/>
  </r>
  <r>
    <s v="Ansley,Philip Bretton"/>
    <s v="IATA001"/>
    <x v="73"/>
    <s v="MISC"/>
    <n v="26"/>
    <n v="0"/>
    <n v="0"/>
    <s v="01"/>
    <s v="TUK"/>
    <s v="12996"/>
    <s v="CHE"/>
    <s v=""/>
    <s v="Hamburg"/>
    <x v="7"/>
  </r>
  <r>
    <s v="Ansley,Philip Bretton"/>
    <s v="IATA001"/>
    <x v="73"/>
    <s v="MISC"/>
    <n v="30"/>
    <n v="0"/>
    <n v="0"/>
    <s v="01"/>
    <s v="TUK"/>
    <s v="12996"/>
    <s v="DEU"/>
    <s v=""/>
    <s v="Hamburg"/>
    <x v="7"/>
  </r>
  <r>
    <s v="Ansley,Philip Bretton"/>
    <s v="IATA001"/>
    <x v="73"/>
    <s v="MISC"/>
    <n v="64"/>
    <n v="0"/>
    <n v="0"/>
    <s v="01"/>
    <s v="TUK"/>
    <s v="12996"/>
    <s v="GBR"/>
    <s v=""/>
    <s v="Hamburg"/>
    <x v="7"/>
  </r>
  <r>
    <s v="Ansley,Philip Bretton"/>
    <s v="IATA001"/>
    <x v="73"/>
    <s v="TRVL"/>
    <n v="0"/>
    <n v="18"/>
    <n v="0"/>
    <s v="01"/>
    <s v="TUK"/>
    <s v="12996"/>
    <s v="DEU"/>
    <s v=""/>
    <s v="Hamburg"/>
    <x v="7"/>
  </r>
  <r>
    <s v="Ansley,Philip Bretton"/>
    <s v="TW_CORE"/>
    <x v="17"/>
    <s v="TWER_HELP"/>
    <n v="0"/>
    <n v="51"/>
    <n v="0"/>
    <s v="01"/>
    <s v="TUK"/>
    <s v="12996"/>
    <s v="DEU"/>
    <s v=""/>
    <s v="Hamburg"/>
    <x v="7"/>
  </r>
  <r>
    <s v="Ansley,Philip Bretton"/>
    <s v="TW_CORE"/>
    <x v="10"/>
    <s v="PERS_DEV_BUDGET"/>
    <n v="0"/>
    <n v="9"/>
    <n v="0"/>
    <s v="01"/>
    <s v="TUK"/>
    <s v="12996"/>
    <s v="GBR"/>
    <s v=""/>
    <s v="Hamburg"/>
    <x v="7"/>
  </r>
  <r>
    <s v="Antony,Anju"/>
    <s v="TW_TOPS"/>
    <x v="7"/>
    <s v="TWERS_BAU"/>
    <n v="0"/>
    <n v="173"/>
    <n v="0"/>
    <s v="04"/>
    <s v="TIN"/>
    <s v="11869"/>
    <s v="IND"/>
    <s v=""/>
    <s v="ETG India"/>
    <x v="1"/>
  </r>
  <r>
    <s v="Aplin,Elise Michelle"/>
    <s v="REA0001"/>
    <x v="74"/>
    <s v="MISC"/>
    <n v="144"/>
    <n v="0"/>
    <n v="0"/>
    <s v="01"/>
    <s v="TAU"/>
    <s v="14126"/>
    <s v="AUS"/>
    <s v=""/>
    <s v="Melbourne"/>
    <x v="8"/>
  </r>
  <r>
    <s v="Aplin,Elise Michelle"/>
    <s v="TW_CORE"/>
    <x v="69"/>
    <s v="BAU"/>
    <n v="0"/>
    <n v="4"/>
    <n v="0"/>
    <s v="01"/>
    <s v="TAU"/>
    <s v="14126"/>
    <s v="AUS"/>
    <s v=""/>
    <s v="Melbourne"/>
    <x v="8"/>
  </r>
  <r>
    <s v="Aplin,Elise Michelle"/>
    <s v="TW_CORE"/>
    <x v="69"/>
    <s v="PREPARATION"/>
    <n v="0"/>
    <n v="11"/>
    <n v="0"/>
    <s v="01"/>
    <s v="TAU"/>
    <s v="14126"/>
    <s v="AUS"/>
    <s v=""/>
    <s v="Melbourne"/>
    <x v="8"/>
  </r>
  <r>
    <s v="Aplin,Elise Michelle"/>
    <s v="TW_TOFF"/>
    <x v="1"/>
    <s v="PUBLIC_HOLIDAY"/>
    <n v="0"/>
    <n v="8"/>
    <n v="0"/>
    <s v="01"/>
    <s v="TAU"/>
    <s v="14126"/>
    <s v="AUS"/>
    <s v=""/>
    <s v="Melbourne"/>
    <x v="8"/>
  </r>
  <r>
    <s v="Aplin,Elise Michelle"/>
    <s v="TW_TOFF"/>
    <x v="4"/>
    <s v="SICK_LV"/>
    <n v="0"/>
    <n v="16"/>
    <n v="0"/>
    <s v="01"/>
    <s v="TAU"/>
    <s v="14126"/>
    <s v="AUS"/>
    <s v=""/>
    <s v="Melbourne"/>
    <x v="8"/>
  </r>
  <r>
    <s v="Appasamy,Rajeshvaran"/>
    <s v="TESCO01"/>
    <x v="75"/>
    <s v="QA"/>
    <n v="40"/>
    <n v="0"/>
    <n v="0"/>
    <s v="01"/>
    <s v="TIN"/>
    <s v="10846"/>
    <s v="IND"/>
    <s v=""/>
    <s v="Bangalore"/>
    <x v="0"/>
  </r>
  <r>
    <s v="Appasamy,Rajeshvaran"/>
    <s v="TESCO01"/>
    <x v="75"/>
    <s v="TRVL"/>
    <n v="0"/>
    <n v="10"/>
    <n v="0"/>
    <s v="01"/>
    <s v="TIN"/>
    <s v="10846"/>
    <s v="IND"/>
    <s v=""/>
    <s v="Bangalore"/>
    <x v="0"/>
  </r>
  <r>
    <s v="Appasamy,Rajeshvaran"/>
    <s v="TW_CORE"/>
    <x v="3"/>
    <s v="HELD"/>
    <n v="0"/>
    <n v="120"/>
    <n v="0"/>
    <s v="01"/>
    <s v="TIN"/>
    <s v="10846"/>
    <s v="IND"/>
    <s v=""/>
    <s v="Bangalore"/>
    <x v="0"/>
  </r>
  <r>
    <s v="Appasamy,Rajeshvaran"/>
    <s v="TW_TOFF"/>
    <x v="4"/>
    <s v="SICK_LV"/>
    <n v="0"/>
    <n v="8"/>
    <n v="0"/>
    <s v="01"/>
    <s v="TIN"/>
    <s v="10846"/>
    <s v="IND"/>
    <s v=""/>
    <s v="Bangalore"/>
    <x v="0"/>
  </r>
  <r>
    <s v="Appiah,Elizabeth Ohenebima"/>
    <s v="TW_CORE"/>
    <x v="33"/>
    <s v="EA_TA"/>
    <n v="0"/>
    <n v="168"/>
    <n v="0"/>
    <s v="08"/>
    <s v="TZA"/>
    <s v="15468"/>
    <s v="ZAF"/>
    <s v=""/>
    <s v="Johannesburg"/>
    <x v="16"/>
  </r>
  <r>
    <s v="Appleby,Nicola S"/>
    <s v="SWA0001"/>
    <x v="76"/>
    <s v="MISC"/>
    <n v="19"/>
    <n v="0"/>
    <n v="0"/>
    <s v="01"/>
    <s v="TUS"/>
    <s v="12294"/>
    <s v="USA"/>
    <s v="IN"/>
    <s v="Dallas"/>
    <x v="6"/>
  </r>
  <r>
    <s v="Appleby,Nicola S"/>
    <s v="SWA0001"/>
    <x v="76"/>
    <s v="MISC"/>
    <n v="143"/>
    <n v="0"/>
    <n v="0"/>
    <s v="01"/>
    <s v="TUS"/>
    <s v="12294"/>
    <s v="USA"/>
    <s v="TX"/>
    <s v="Dallas"/>
    <x v="6"/>
  </r>
  <r>
    <s v="Appleby,Nicola S"/>
    <s v="SWA0001"/>
    <x v="76"/>
    <s v="TRVL"/>
    <n v="0"/>
    <n v="52"/>
    <n v="0"/>
    <s v="01"/>
    <s v="TUS"/>
    <s v="12294"/>
    <s v="USA"/>
    <s v="IN"/>
    <s v="Dallas"/>
    <x v="6"/>
  </r>
  <r>
    <s v="Appleby,Nicola S"/>
    <s v="TW_TOFF"/>
    <x v="4"/>
    <s v="US_CA_PERS_SICK"/>
    <n v="0"/>
    <n v="9"/>
    <n v="0"/>
    <s v="01"/>
    <s v="TUS"/>
    <s v="12294"/>
    <s v="USA"/>
    <s v="TX"/>
    <s v="Dallas"/>
    <x v="6"/>
  </r>
  <r>
    <s v="Apte,Rhushikesh"/>
    <s v="SONY001"/>
    <x v="21"/>
    <s v="DEV"/>
    <n v="144"/>
    <n v="0"/>
    <n v="0"/>
    <s v="01"/>
    <s v="TIN"/>
    <s v="15743"/>
    <s v="IND"/>
    <s v=""/>
    <s v="Pune"/>
    <x v="0"/>
  </r>
  <r>
    <s v="Apte,Rhushikesh"/>
    <s v="SONY001"/>
    <x v="22"/>
    <s v="DEV"/>
    <n v="8"/>
    <n v="0"/>
    <n v="0"/>
    <s v="01"/>
    <s v="TIN"/>
    <s v="15743"/>
    <s v="IND"/>
    <s v=""/>
    <s v="Pune"/>
    <x v="0"/>
  </r>
  <r>
    <s v="Apte,Rhushikesh"/>
    <s v="TW_CORE"/>
    <x v="40"/>
    <s v="TRAINING_OTHER"/>
    <n v="0"/>
    <n v="40"/>
    <n v="0"/>
    <s v="01"/>
    <s v="TIN"/>
    <s v="15743"/>
    <s v="IND"/>
    <s v=""/>
    <s v="Pune"/>
    <x v="0"/>
  </r>
  <r>
    <s v="Apte,Suparna"/>
    <s v="TW_TOFF"/>
    <x v="1"/>
    <s v="MATR_PATR_PAID"/>
    <n v="0"/>
    <n v="112"/>
    <n v="0"/>
    <s v="01"/>
    <s v="TUS"/>
    <s v="12114"/>
    <s v="USA"/>
    <s v="IL"/>
    <s v="Atlanta"/>
    <x v="2"/>
  </r>
  <r>
    <s v="Aragao,Daniel"/>
    <s v="TW_CORE"/>
    <x v="3"/>
    <s v="HELD"/>
    <n v="0"/>
    <n v="156"/>
    <n v="0"/>
    <s v="01"/>
    <s v="TAU"/>
    <s v="11975"/>
    <s v="AUS"/>
    <s v=""/>
    <s v="Melbourne"/>
    <x v="8"/>
  </r>
  <r>
    <s v="Aragao,Daniel"/>
    <s v="TW_MTGS"/>
    <x v="77"/>
    <s v="AUSTRALIA"/>
    <n v="0"/>
    <n v="4"/>
    <n v="0"/>
    <s v="01"/>
    <s v="TAU"/>
    <s v="11975"/>
    <s v="AUS"/>
    <s v=""/>
    <s v="Melbourne"/>
    <x v="8"/>
  </r>
  <r>
    <s v="Aragao,Daniel"/>
    <s v="TW_TOFF"/>
    <x v="1"/>
    <s v="PUBLIC_HOLIDAY"/>
    <n v="0"/>
    <n v="8"/>
    <n v="0"/>
    <s v="01"/>
    <s v="TAU"/>
    <s v="11975"/>
    <s v="AUS"/>
    <s v=""/>
    <s v="Melbourne"/>
    <x v="8"/>
  </r>
  <r>
    <s v="Araujo,Raony Mascarenhas de"/>
    <s v="GLOBO01"/>
    <x v="78"/>
    <s v="MISC"/>
    <n v="40"/>
    <n v="0"/>
    <n v="0"/>
    <s v="01"/>
    <s v="TBR"/>
    <s v="15061"/>
    <s v="BRA"/>
    <s v=""/>
    <s v="Recife"/>
    <x v="3"/>
  </r>
  <r>
    <s v="Araujo,Raony Mascarenhas de"/>
    <s v="TW_CORE"/>
    <x v="3"/>
    <s v="UNASSIGNED"/>
    <n v="0"/>
    <n v="24"/>
    <n v="0"/>
    <s v="01"/>
    <s v="TBR"/>
    <s v="15061"/>
    <s v="BRA"/>
    <s v=""/>
    <s v="Recife"/>
    <x v="3"/>
  </r>
  <r>
    <s v="Araujo,Raony Mascarenhas de"/>
    <s v="TW_CORE"/>
    <x v="17"/>
    <s v="TWER_HELP"/>
    <n v="0"/>
    <n v="88"/>
    <n v="0"/>
    <s v="01"/>
    <s v="TBR"/>
    <s v="15061"/>
    <s v="BRA"/>
    <s v=""/>
    <s v="Recife"/>
    <x v="3"/>
  </r>
  <r>
    <s v="Araujo,Raony Mascarenhas de"/>
    <s v="TW_TOFF"/>
    <x v="1"/>
    <s v="PUBLIC_HOLIDAY"/>
    <n v="0"/>
    <n v="16"/>
    <n v="0"/>
    <s v="01"/>
    <s v="TBR"/>
    <s v="15061"/>
    <s v="BRA"/>
    <s v=""/>
    <s v="Recife"/>
    <x v="3"/>
  </r>
  <r>
    <s v="Aravamudhan,Vijay Raghavan"/>
    <s v="TW_CORE"/>
    <x v="3"/>
    <s v="HELD"/>
    <n v="0"/>
    <n v="64"/>
    <n v="0"/>
    <s v="01"/>
    <s v="TIN"/>
    <s v="10300"/>
    <s v="IND"/>
    <s v=""/>
    <s v="Chennai"/>
    <x v="0"/>
  </r>
  <r>
    <s v="Aravamudhan,Vijay Raghavan"/>
    <s v="TW_CORE"/>
    <x v="3"/>
    <s v="UNASSIGNED"/>
    <n v="0"/>
    <n v="40"/>
    <n v="0"/>
    <s v="01"/>
    <s v="TIN"/>
    <s v="10300"/>
    <s v="IND"/>
    <s v=""/>
    <s v="Chennai"/>
    <x v="0"/>
  </r>
  <r>
    <s v="Aravamudhan,Vijay Raghavan"/>
    <s v="TW_TOFF"/>
    <x v="1"/>
    <s v="ANNUAL_LV"/>
    <n v="0"/>
    <n v="64"/>
    <n v="0"/>
    <s v="01"/>
    <s v="TIN"/>
    <s v="10300"/>
    <s v="IND"/>
    <s v=""/>
    <s v="Chennai"/>
    <x v="0"/>
  </r>
  <r>
    <s v="Aravind,Sandesh"/>
    <s v="GRUPPO1"/>
    <x v="5"/>
    <s v="DA"/>
    <n v="158"/>
    <n v="8"/>
    <n v="0"/>
    <s v="01"/>
    <s v="TIN"/>
    <s v="14359"/>
    <s v="IND"/>
    <s v=""/>
    <s v="Chennai"/>
    <x v="0"/>
  </r>
  <r>
    <s v="Aravind,Sandesh"/>
    <s v="TW_MTGS"/>
    <x v="35"/>
    <s v="TWER_EVENTS"/>
    <n v="0"/>
    <n v="4"/>
    <n v="0"/>
    <s v="01"/>
    <s v="TIN"/>
    <s v="14359"/>
    <s v="IND"/>
    <s v=""/>
    <s v="Chennai"/>
    <x v="0"/>
  </r>
  <r>
    <s v="Arbatti,Varun Vinod"/>
    <s v="CALKIDS"/>
    <x v="79"/>
    <s v="DEV"/>
    <n v="160"/>
    <n v="0"/>
    <n v="0"/>
    <s v="01"/>
    <s v="TIN"/>
    <s v="12287"/>
    <s v="IND"/>
    <s v=""/>
    <s v="Bangalore"/>
    <x v="0"/>
  </r>
  <r>
    <s v="Arbatti,Varun Vinod"/>
    <s v="TW_TOFF"/>
    <x v="1"/>
    <s v="ANNUAL_LV"/>
    <n v="0"/>
    <n v="8"/>
    <n v="0"/>
    <s v="01"/>
    <s v="TIN"/>
    <s v="12287"/>
    <s v="IND"/>
    <s v=""/>
    <s v="Bangalore"/>
    <x v="0"/>
  </r>
  <r>
    <s v="Areias,Mario Sergio Soalheiro"/>
    <s v="TW_SIPP"/>
    <x v="80"/>
    <s v="MIREBAL"/>
    <n v="0"/>
    <n v="48"/>
    <n v="0"/>
    <s v="01"/>
    <s v="TBR"/>
    <s v="14160"/>
    <s v="USA"/>
    <s v="MA"/>
    <s v="Porto Alegre"/>
    <x v="3"/>
  </r>
  <r>
    <s v="Areias,Mario Sergio Soalheiro"/>
    <s v="TW_SIPP"/>
    <x v="80"/>
    <s v="MIREBAL"/>
    <n v="0"/>
    <n v="104"/>
    <n v="0"/>
    <s v="01"/>
    <s v="TBR"/>
    <s v="14160"/>
    <s v="BRA"/>
    <s v=""/>
    <s v="Porto Alegre"/>
    <x v="3"/>
  </r>
  <r>
    <s v="Areias,Mario Sergio Soalheiro"/>
    <s v="TW_TOFF"/>
    <x v="1"/>
    <s v="PUBLIC_HOLIDAY"/>
    <n v="0"/>
    <n v="16"/>
    <n v="0"/>
    <s v="01"/>
    <s v="TBR"/>
    <s v="14160"/>
    <s v="BRA"/>
    <s v=""/>
    <s v="Porto Alegre"/>
    <x v="3"/>
  </r>
  <r>
    <s v="Arikera,Sai Ramya"/>
    <s v="HNI0001"/>
    <x v="81"/>
    <s v="UI_BANG"/>
    <n v="136"/>
    <n v="0"/>
    <n v="0"/>
    <s v="01"/>
    <s v="TIN"/>
    <s v="12559"/>
    <s v="IND"/>
    <s v=""/>
    <s v="Bangalore"/>
    <x v="0"/>
  </r>
  <r>
    <s v="Arikera,Sai Ramya"/>
    <s v="TW_TOFF"/>
    <x v="1"/>
    <s v="ANNUAL_LV"/>
    <n v="0"/>
    <n v="8"/>
    <n v="0"/>
    <s v="01"/>
    <s v="TIN"/>
    <s v="12559"/>
    <s v="IND"/>
    <s v=""/>
    <s v="Bangalore"/>
    <x v="0"/>
  </r>
  <r>
    <s v="Arikera,Sai Ramya"/>
    <s v="TW_TOFF"/>
    <x v="1"/>
    <s v="INDIA_OPT_HOL"/>
    <n v="0"/>
    <n v="8"/>
    <n v="0"/>
    <s v="01"/>
    <s v="TIN"/>
    <s v="12559"/>
    <s v="IND"/>
    <s v=""/>
    <s v="Bangalore"/>
    <x v="0"/>
  </r>
  <r>
    <s v="Arikera,Sai Ramya"/>
    <s v="TW_TOFF"/>
    <x v="4"/>
    <s v="SICK_LV"/>
    <n v="0"/>
    <n v="16"/>
    <n v="0"/>
    <s v="01"/>
    <s v="TIN"/>
    <s v="12559"/>
    <s v="IND"/>
    <s v=""/>
    <s v="Bangalore"/>
    <x v="0"/>
  </r>
  <r>
    <s v="Armstrong,Shane"/>
    <s v="GAP0001"/>
    <x v="25"/>
    <s v="MISC"/>
    <n v="160"/>
    <n v="0"/>
    <n v="0"/>
    <s v="01"/>
    <s v="TCA"/>
    <s v="13742"/>
    <s v="USA"/>
    <s v="CA"/>
    <s v="San Francisco"/>
    <x v="11"/>
  </r>
  <r>
    <s v="Armstrong,Shane"/>
    <s v="TW_TOFF"/>
    <x v="4"/>
    <s v="US_CA_PERS_SICK"/>
    <n v="0"/>
    <n v="8"/>
    <n v="0"/>
    <s v="01"/>
    <s v="TCA"/>
    <s v="13742"/>
    <s v="CAN"/>
    <s v=""/>
    <s v="San Francisco"/>
    <x v="11"/>
  </r>
  <r>
    <s v="Arnold,James"/>
    <s v="TW_TOFF"/>
    <x v="4"/>
    <s v="US_FMLA_PERS"/>
    <n v="0"/>
    <n v="16"/>
    <n v="0"/>
    <s v="01"/>
    <s v="TUS"/>
    <s v="10617"/>
    <s v="USA"/>
    <s v="NH"/>
    <s v="New York"/>
    <x v="12"/>
  </r>
  <r>
    <s v="Arnold,James"/>
    <s v="ULTSOFT"/>
    <x v="82"/>
    <s v="MISC"/>
    <n v="8"/>
    <n v="0"/>
    <n v="0"/>
    <s v="01"/>
    <s v="TUS"/>
    <s v="10617"/>
    <s v="USA"/>
    <s v="VA"/>
    <s v="New York"/>
    <x v="12"/>
  </r>
  <r>
    <s v="Arnold,James"/>
    <s v="ULTSOFT"/>
    <x v="82"/>
    <s v="MISC"/>
    <n v="136"/>
    <n v="0"/>
    <n v="0"/>
    <s v="01"/>
    <s v="TUS"/>
    <s v="10617"/>
    <s v="USA"/>
    <s v="FL"/>
    <s v="New York"/>
    <x v="12"/>
  </r>
  <r>
    <s v="Arnold,James"/>
    <s v="ULTSOFT"/>
    <x v="82"/>
    <s v="TRVL"/>
    <n v="0"/>
    <n v="8"/>
    <n v="0"/>
    <s v="01"/>
    <s v="TUS"/>
    <s v="10617"/>
    <s v="USA"/>
    <s v="VA"/>
    <s v="New York"/>
    <x v="12"/>
  </r>
  <r>
    <s v="Aron,Christopher Ryan"/>
    <s v="STANDB1"/>
    <x v="83"/>
    <s v="DA"/>
    <n v="113"/>
    <n v="0"/>
    <n v="0"/>
    <s v="01"/>
    <s v="TZA"/>
    <s v="15469"/>
    <s v="ZAF"/>
    <s v=""/>
    <s v="Johannesburg"/>
    <x v="16"/>
  </r>
  <r>
    <s v="Aron,Christopher Ryan"/>
    <s v="TW_TOFF"/>
    <x v="1"/>
    <s v="ANNUAL_LV"/>
    <n v="0"/>
    <n v="40"/>
    <n v="0"/>
    <s v="01"/>
    <s v="TZA"/>
    <s v="15469"/>
    <s v="ZAF"/>
    <s v=""/>
    <s v="Johannesburg"/>
    <x v="16"/>
  </r>
  <r>
    <s v="Aron,Christopher Ryan"/>
    <s v="TW_TOFF"/>
    <x v="1"/>
    <s v="PUBLIC_HOLIDAY"/>
    <n v="0"/>
    <n v="8"/>
    <n v="0"/>
    <s v="01"/>
    <s v="TZA"/>
    <s v="15469"/>
    <s v="ZAF"/>
    <s v=""/>
    <s v="Johannesburg"/>
    <x v="16"/>
  </r>
  <r>
    <s v="Aron,Christopher Ryan"/>
    <s v="TW_TOFF"/>
    <x v="4"/>
    <s v="SICK_LV"/>
    <n v="0"/>
    <n v="11"/>
    <n v="0"/>
    <s v="01"/>
    <s v="TZA"/>
    <s v="15469"/>
    <s v="ZAF"/>
    <s v=""/>
    <s v="Johannesburg"/>
    <x v="16"/>
  </r>
  <r>
    <s v="Arora,Ankur"/>
    <s v="CATINC1"/>
    <x v="84"/>
    <s v="BA"/>
    <n v="0"/>
    <n v="49"/>
    <n v="0"/>
    <s v="01"/>
    <s v="TIN"/>
    <s v="16076"/>
    <s v="IND"/>
    <s v=""/>
    <s v="Delhi"/>
    <x v="0"/>
  </r>
  <r>
    <s v="Arora,Ankur"/>
    <s v="TW_CORE"/>
    <x v="3"/>
    <s v="UNASSIGNED"/>
    <n v="0"/>
    <n v="38"/>
    <n v="0"/>
    <s v="01"/>
    <s v="TIN"/>
    <s v="16076"/>
    <s v="IND"/>
    <s v=""/>
    <s v="Delhi"/>
    <x v="0"/>
  </r>
  <r>
    <s v="Arora,Ankur"/>
    <s v="TW_CORE"/>
    <x v="0"/>
    <s v="TWER_INDUCTION"/>
    <n v="0"/>
    <n v="38"/>
    <n v="0"/>
    <s v="01"/>
    <s v="TIN"/>
    <s v="16076"/>
    <s v="IND"/>
    <s v=""/>
    <s v="Delhi"/>
    <x v="0"/>
  </r>
  <r>
    <s v="Arora,Ankur"/>
    <s v="TW_MTGS"/>
    <x v="35"/>
    <s v="TWER_EVENTS"/>
    <n v="0"/>
    <n v="2"/>
    <n v="0"/>
    <s v="01"/>
    <s v="TIN"/>
    <s v="16076"/>
    <s v="IND"/>
    <s v=""/>
    <s v="Delhi"/>
    <x v="0"/>
  </r>
  <r>
    <s v="Arora,Ankur"/>
    <s v="TW_TOFF"/>
    <x v="1"/>
    <s v="PUBLIC_HOLIDAY"/>
    <n v="0"/>
    <n v="8"/>
    <n v="0"/>
    <s v="01"/>
    <s v="TIN"/>
    <s v="16076"/>
    <s v="IND"/>
    <s v=""/>
    <s v="Delhi"/>
    <x v="0"/>
  </r>
  <r>
    <s v="Arora,Kunnal"/>
    <s v="TW_CORE"/>
    <x v="52"/>
    <s v="BAU"/>
    <n v="0"/>
    <n v="164"/>
    <n v="0"/>
    <s v="05"/>
    <s v="TIN"/>
    <s v="12672"/>
    <s v="IND"/>
    <s v=""/>
    <s v="ETG India"/>
    <x v="1"/>
  </r>
  <r>
    <s v="Arora,Kunnal"/>
    <s v="TW_TOFF"/>
    <x v="1"/>
    <s v="ANNUAL_LV"/>
    <n v="0"/>
    <n v="4"/>
    <n v="0"/>
    <s v="05"/>
    <s v="TIN"/>
    <s v="12672"/>
    <s v="IND"/>
    <s v=""/>
    <s v="ETG India"/>
    <x v="1"/>
  </r>
  <r>
    <s v="Arora,Rishab"/>
    <s v="HCAH001"/>
    <x v="24"/>
    <s v="DEV"/>
    <n v="128"/>
    <n v="32"/>
    <n v="0"/>
    <s v="01"/>
    <s v="TIN"/>
    <s v="15624"/>
    <s v="IND"/>
    <s v=""/>
    <s v="Delhi"/>
    <x v="0"/>
  </r>
  <r>
    <s v="Arora,Rishab"/>
    <s v="TW_TOFF"/>
    <x v="1"/>
    <s v="ANNUAL_LV"/>
    <n v="0"/>
    <n v="8"/>
    <n v="0"/>
    <s v="01"/>
    <s v="TIN"/>
    <s v="15624"/>
    <s v="IND"/>
    <s v=""/>
    <s v="Delhi"/>
    <x v="0"/>
  </r>
  <r>
    <s v="Arruda,Diego Albuquerque de"/>
    <s v="TW_CORE"/>
    <x v="3"/>
    <s v="UNASSIGNED"/>
    <n v="0"/>
    <n v="88"/>
    <n v="0"/>
    <s v="01"/>
    <s v="TBR"/>
    <s v="16071"/>
    <s v="BRA"/>
    <s v=""/>
    <s v="Recife"/>
    <x v="3"/>
  </r>
  <r>
    <s v="Arruda,Diego Albuquerque de"/>
    <s v="TW_CORE"/>
    <x v="40"/>
    <s v="GROUP"/>
    <n v="0"/>
    <n v="4"/>
    <n v="0"/>
    <s v="01"/>
    <s v="TBR"/>
    <s v="16071"/>
    <s v="BRA"/>
    <s v=""/>
    <s v="Recife"/>
    <x v="3"/>
  </r>
  <r>
    <s v="Arruda,Diego Albuquerque de"/>
    <s v="TW_CORE"/>
    <x v="40"/>
    <s v="INCEPTION"/>
    <n v="0"/>
    <n v="10"/>
    <n v="0"/>
    <s v="01"/>
    <s v="TBR"/>
    <s v="16071"/>
    <s v="BRA"/>
    <s v=""/>
    <s v="Recife"/>
    <x v="3"/>
  </r>
  <r>
    <s v="Arruda,Diego Albuquerque de"/>
    <s v="TW_CORE"/>
    <x v="40"/>
    <s v="ISO_DEV"/>
    <n v="0"/>
    <n v="10"/>
    <n v="0"/>
    <s v="01"/>
    <s v="TBR"/>
    <s v="16071"/>
    <s v="BRA"/>
    <s v=""/>
    <s v="Recife"/>
    <x v="3"/>
  </r>
  <r>
    <s v="Arruda,Diego Albuquerque de"/>
    <s v="TW_CORE"/>
    <x v="40"/>
    <s v="TRAINING_OTHER"/>
    <n v="0"/>
    <n v="20"/>
    <n v="0"/>
    <s v="01"/>
    <s v="TBR"/>
    <s v="16071"/>
    <s v="BRA"/>
    <s v=""/>
    <s v="Recife"/>
    <x v="3"/>
  </r>
  <r>
    <s v="Arumugam,Nanthakumar"/>
    <s v="TW_CORE"/>
    <x v="3"/>
    <s v="UNASSIGNED"/>
    <n v="0"/>
    <n v="40"/>
    <n v="0"/>
    <s v="01"/>
    <s v="TIN"/>
    <s v="15046"/>
    <s v="IND"/>
    <s v=""/>
    <s v="Chennai"/>
    <x v="0"/>
  </r>
  <r>
    <s v="Arumugam,Nanthakumar"/>
    <s v="TW_CORE"/>
    <x v="3"/>
    <s v="UNASSIGNED"/>
    <n v="0"/>
    <n v="112"/>
    <n v="0"/>
    <s v="01"/>
    <s v="TIN"/>
    <s v="15046"/>
    <s v="IND"/>
    <s v=""/>
    <s v="ETG India"/>
    <x v="1"/>
  </r>
  <r>
    <s v="Arumugam,Nanthakumar"/>
    <s v="TW_CORE"/>
    <x v="14"/>
    <s v="NONTW_CONF"/>
    <n v="0"/>
    <n v="8"/>
    <n v="0"/>
    <s v="01"/>
    <s v="TIN"/>
    <s v="15046"/>
    <s v="IND"/>
    <s v=""/>
    <s v="ETG India"/>
    <x v="1"/>
  </r>
  <r>
    <s v="Arumugam,Nanthakumar"/>
    <s v="TW_TOFF"/>
    <x v="1"/>
    <s v="ANNUAL_LV"/>
    <n v="0"/>
    <n v="8"/>
    <n v="0"/>
    <s v="01"/>
    <s v="TIN"/>
    <s v="15046"/>
    <s v="IND"/>
    <s v=""/>
    <s v="ETG India"/>
    <x v="1"/>
  </r>
  <r>
    <s v="Arunachalam,Venkatesh"/>
    <s v="TW_CORE"/>
    <x v="3"/>
    <s v="UNASSIGNED"/>
    <n v="0"/>
    <n v="56"/>
    <n v="0"/>
    <s v="01"/>
    <s v="TIN"/>
    <s v="13847"/>
    <s v="IND"/>
    <s v=""/>
    <s v="Chennai"/>
    <x v="0"/>
  </r>
  <r>
    <s v="Arunachalam,Venkatesh"/>
    <s v="TW_CORE"/>
    <x v="14"/>
    <s v="NONTW_CONF"/>
    <n v="0"/>
    <n v="8"/>
    <n v="0"/>
    <s v="01"/>
    <s v="TIN"/>
    <s v="13847"/>
    <s v="IND"/>
    <s v=""/>
    <s v="Chennai"/>
    <x v="0"/>
  </r>
  <r>
    <s v="Arunachalam,Venkatesh"/>
    <s v="TW_CORE"/>
    <x v="17"/>
    <s v="TWER_HELP"/>
    <n v="0"/>
    <n v="72"/>
    <n v="0"/>
    <s v="01"/>
    <s v="TIN"/>
    <s v="13847"/>
    <s v="IND"/>
    <s v=""/>
    <s v="Chennai"/>
    <x v="0"/>
  </r>
  <r>
    <s v="Arunachalam,Venkatesh"/>
    <s v="TW_TOFF"/>
    <x v="1"/>
    <s v="ANNUAL_LV"/>
    <n v="0"/>
    <n v="16"/>
    <n v="0"/>
    <s v="01"/>
    <s v="TIN"/>
    <s v="13847"/>
    <s v="IND"/>
    <s v=""/>
    <s v="Chennai"/>
    <x v="0"/>
  </r>
  <r>
    <s v="Arunachalam,Venkatesh"/>
    <s v="TW_TOFF"/>
    <x v="4"/>
    <s v="SICK_LV"/>
    <n v="0"/>
    <n v="8"/>
    <n v="0"/>
    <s v="01"/>
    <s v="TIN"/>
    <s v="13847"/>
    <s v="IND"/>
    <s v=""/>
    <s v="Chennai"/>
    <x v="0"/>
  </r>
  <r>
    <s v="Arunagiri,Dhivya"/>
    <s v="GPP0001"/>
    <x v="85"/>
    <s v="DA"/>
    <n v="0"/>
    <n v="46"/>
    <n v="0"/>
    <s v="01"/>
    <s v="TIN"/>
    <s v="12653"/>
    <s v="IND"/>
    <s v=""/>
    <s v="Chennai"/>
    <x v="0"/>
  </r>
  <r>
    <s v="Arunagiri,Dhivya"/>
    <s v="TW_CORE"/>
    <x v="3"/>
    <s v="HELD"/>
    <n v="0"/>
    <n v="20"/>
    <n v="0"/>
    <s v="01"/>
    <s v="TIN"/>
    <s v="12653"/>
    <s v="IND"/>
    <s v=""/>
    <s v="Chennai"/>
    <x v="0"/>
  </r>
  <r>
    <s v="Arunagiri,Dhivya"/>
    <s v="TW_CORE"/>
    <x v="3"/>
    <s v="UNASSIGNED"/>
    <n v="0"/>
    <n v="76"/>
    <n v="0"/>
    <s v="01"/>
    <s v="TIN"/>
    <s v="12653"/>
    <s v="IND"/>
    <s v=""/>
    <s v="Chennai"/>
    <x v="0"/>
  </r>
  <r>
    <s v="Arunagiri,Dhivya"/>
    <s v="TW_TOFF"/>
    <x v="1"/>
    <s v="ANNUAL_LV"/>
    <n v="0"/>
    <n v="26"/>
    <n v="0"/>
    <s v="01"/>
    <s v="TIN"/>
    <s v="12653"/>
    <s v="IND"/>
    <s v=""/>
    <s v="Chennai"/>
    <x v="0"/>
  </r>
  <r>
    <s v="Asare,Ama Peprah"/>
    <s v="SWA0001"/>
    <x v="76"/>
    <s v="DA"/>
    <n v="167.5"/>
    <n v="0"/>
    <n v="0"/>
    <s v="01"/>
    <s v="TUS"/>
    <s v="15681"/>
    <s v="USA"/>
    <s v="TX"/>
    <s v="Dallas"/>
    <x v="6"/>
  </r>
  <r>
    <s v="Asare,Ama Peprah"/>
    <s v="TW_CORE"/>
    <x v="0"/>
    <s v="GRAD_TRNPROG"/>
    <n v="0"/>
    <n v="4"/>
    <n v="0"/>
    <s v="01"/>
    <s v="TUS"/>
    <s v="15681"/>
    <s v="USA"/>
    <s v="IL"/>
    <s v="Dallas"/>
    <x v="6"/>
  </r>
  <r>
    <s v="Asare,Ama Peprah"/>
    <s v="TW_CORE"/>
    <x v="0"/>
    <s v="SDL"/>
    <n v="0"/>
    <n v="4"/>
    <n v="0"/>
    <s v="01"/>
    <s v="TUS"/>
    <s v="15681"/>
    <s v="USA"/>
    <s v="IL"/>
    <s v="Dallas"/>
    <x v="6"/>
  </r>
  <r>
    <s v="Asare,Ama Peprah"/>
    <s v="TW_CORE"/>
    <x v="0"/>
    <s v="SDL"/>
    <n v="0"/>
    <n v="11"/>
    <n v="0"/>
    <s v="01"/>
    <s v="TUS"/>
    <s v="15681"/>
    <s v="USA"/>
    <s v="TX"/>
    <s v="Dallas"/>
    <x v="6"/>
  </r>
  <r>
    <s v="Asare,Ama Peprah"/>
    <s v="TW_SIPP"/>
    <x v="29"/>
    <s v="OPEN_MRS"/>
    <n v="0"/>
    <n v="1"/>
    <n v="0"/>
    <s v="01"/>
    <s v="TUS"/>
    <s v="15681"/>
    <s v="USA"/>
    <s v="IL"/>
    <s v="Dallas"/>
    <x v="6"/>
  </r>
  <r>
    <s v="Asare,Ama Peprah"/>
    <s v="TW_SIPP"/>
    <x v="29"/>
    <s v="OPEN_MRS"/>
    <n v="0"/>
    <n v="2.5"/>
    <n v="0"/>
    <s v="01"/>
    <s v="TUS"/>
    <s v="15681"/>
    <s v="USA"/>
    <s v="TX"/>
    <s v="Dallas"/>
    <x v="6"/>
  </r>
  <r>
    <s v="Asare,Ama Peprah"/>
    <s v="TW_TOFF"/>
    <x v="4"/>
    <s v="US_CA_PERS_SICK"/>
    <n v="0"/>
    <n v="8"/>
    <n v="0"/>
    <s v="01"/>
    <s v="TUS"/>
    <s v="15681"/>
    <s v="USA"/>
    <s v="TX"/>
    <s v="Dallas"/>
    <x v="6"/>
  </r>
  <r>
    <s v="Asfora,Diego Maciel"/>
    <s v="ONLINE1"/>
    <x v="43"/>
    <s v="DA"/>
    <n v="159.5"/>
    <n v="0"/>
    <n v="0"/>
    <s v="01"/>
    <s v="TBR"/>
    <s v="14577"/>
    <s v="BRA"/>
    <s v=""/>
    <s v="Recife"/>
    <x v="3"/>
  </r>
  <r>
    <s v="Asfora,Diego Maciel"/>
    <s v="TW_CORE"/>
    <x v="17"/>
    <s v="MEETINGS"/>
    <n v="0"/>
    <n v="1.5"/>
    <n v="0"/>
    <s v="01"/>
    <s v="TBR"/>
    <s v="14577"/>
    <s v="BRA"/>
    <s v=""/>
    <s v="Recife"/>
    <x v="3"/>
  </r>
  <r>
    <s v="Asfora,Diego Maciel"/>
    <s v="TW_CORE"/>
    <x v="0"/>
    <s v="JC_MGMT"/>
    <n v="0"/>
    <n v="2"/>
    <n v="0"/>
    <s v="01"/>
    <s v="TBR"/>
    <s v="14577"/>
    <s v="BRA"/>
    <s v=""/>
    <s v="Recife"/>
    <x v="3"/>
  </r>
  <r>
    <s v="Asfora,Diego Maciel"/>
    <s v="TW_CORE"/>
    <x v="40"/>
    <s v="GROUP"/>
    <n v="0"/>
    <n v="2.5"/>
    <n v="0"/>
    <s v="01"/>
    <s v="TBR"/>
    <s v="14577"/>
    <s v="BRA"/>
    <s v=""/>
    <s v="Recife"/>
    <x v="3"/>
  </r>
  <r>
    <s v="Asfora,Diego Maciel"/>
    <s v="TW_CORE"/>
    <x v="40"/>
    <s v="TRAINING_OTHER"/>
    <n v="0"/>
    <n v="2"/>
    <n v="0"/>
    <s v="01"/>
    <s v="TBR"/>
    <s v="14577"/>
    <s v="BRA"/>
    <s v=""/>
    <s v="Recife"/>
    <x v="3"/>
  </r>
  <r>
    <s v="Asfora,Diego Maciel"/>
    <s v="TW_TOFF"/>
    <x v="1"/>
    <s v="PUBLIC_HOLIDAY"/>
    <n v="0"/>
    <n v="16"/>
    <n v="0"/>
    <s v="01"/>
    <s v="TBR"/>
    <s v="14577"/>
    <s v="BRA"/>
    <s v=""/>
    <s v="Recife"/>
    <x v="3"/>
  </r>
  <r>
    <s v="Ashley,Nick"/>
    <s v="TW_CORE"/>
    <x v="33"/>
    <s v="REGION_MGT_BAU"/>
    <n v="0"/>
    <n v="168"/>
    <n v="0"/>
    <s v="07"/>
    <s v="TUK"/>
    <s v="10814"/>
    <s v="GBR"/>
    <s v=""/>
    <s v="London"/>
    <x v="4"/>
  </r>
  <r>
    <s v="Ashworth,Angela Louise"/>
    <s v="TW_TOFF"/>
    <x v="1"/>
    <s v="LOA_UNPAID"/>
    <n v="0"/>
    <n v="168"/>
    <n v="0"/>
    <s v="13"/>
    <s v="TUK"/>
    <s v="11419"/>
    <s v="GBR"/>
    <s v=""/>
    <s v="Quito"/>
    <x v="17"/>
  </r>
  <r>
    <s v="Asokan,Siddharth"/>
    <s v="TW_CORE"/>
    <x v="86"/>
    <s v="RESEARCH"/>
    <n v="0"/>
    <n v="80"/>
    <n v="0"/>
    <s v="05"/>
    <s v="TIN"/>
    <s v="13871"/>
    <s v="IND"/>
    <s v=""/>
    <s v="Chennai"/>
    <x v="0"/>
  </r>
  <r>
    <s v="Asokan,Siddharth"/>
    <s v="TW_CORE"/>
    <x v="52"/>
    <s v="BAU"/>
    <n v="0"/>
    <n v="88"/>
    <n v="0"/>
    <s v="05"/>
    <s v="TIN"/>
    <s v="13871"/>
    <s v="IND"/>
    <s v=""/>
    <s v="Chennai"/>
    <x v="0"/>
  </r>
  <r>
    <s v="Assis,Taise de Oliveira"/>
    <s v="TW_CORE"/>
    <x v="3"/>
    <s v="UNASSIGNED"/>
    <n v="0"/>
    <n v="88"/>
    <n v="0"/>
    <s v="01"/>
    <s v="TBR"/>
    <s v="16121"/>
    <s v="BRA"/>
    <s v=""/>
    <s v="Recife"/>
    <x v="3"/>
  </r>
  <r>
    <s v="Asthagiri,Praveen E"/>
    <s v="SML0001"/>
    <x v="87"/>
    <s v="DA"/>
    <n v="48"/>
    <n v="0"/>
    <n v="0"/>
    <s v="01"/>
    <s v="TAU"/>
    <s v="12075"/>
    <s v="AUS"/>
    <s v=""/>
    <s v="Melbourne"/>
    <x v="8"/>
  </r>
  <r>
    <s v="Asthagiri,Praveen E"/>
    <s v="SML0001"/>
    <x v="87"/>
    <s v="DA"/>
    <n v="100"/>
    <n v="0"/>
    <n v="0"/>
    <s v="07"/>
    <s v="TAU"/>
    <s v="12075"/>
    <s v="AUS"/>
    <s v=""/>
    <s v="Melbourne"/>
    <x v="8"/>
  </r>
  <r>
    <s v="Asthagiri,Praveen E"/>
    <s v="TW_CORE"/>
    <x v="3"/>
    <s v="HELD"/>
    <n v="0"/>
    <n v="20"/>
    <n v="0"/>
    <s v="07"/>
    <s v="TAU"/>
    <s v="12075"/>
    <s v="AUS"/>
    <s v=""/>
    <s v="Melbourne"/>
    <x v="8"/>
  </r>
  <r>
    <s v="Atabo,Adigo"/>
    <s v="TW_CORE"/>
    <x v="3"/>
    <s v="UNASSIGNED"/>
    <n v="0"/>
    <n v="56"/>
    <n v="0"/>
    <s v="01"/>
    <s v="TUK"/>
    <s v="15976"/>
    <s v="GBR"/>
    <s v=""/>
    <s v="London"/>
    <x v="4"/>
  </r>
  <r>
    <s v="Atabo,Adigo"/>
    <s v="TW_CORE"/>
    <x v="66"/>
    <s v="ATTENDEE"/>
    <n v="0"/>
    <n v="134"/>
    <n v="0"/>
    <s v="01"/>
    <s v="TUK"/>
    <s v="15976"/>
    <s v="IND"/>
    <s v=""/>
    <s v="London"/>
    <x v="4"/>
  </r>
  <r>
    <s v="Atchia,Taheerah"/>
    <s v="TW_TOFF"/>
    <x v="1"/>
    <s v="ANNUAL_LV"/>
    <n v="0"/>
    <n v="8"/>
    <n v="0"/>
    <s v="04"/>
    <s v="TUK"/>
    <s v="15347"/>
    <s v="GBR"/>
    <s v=""/>
    <s v="Manchester"/>
    <x v="10"/>
  </r>
  <r>
    <s v="Atchia,Taheerah"/>
    <s v="TW_TOFF"/>
    <x v="4"/>
    <s v="UK_MEDICAL_APPT"/>
    <n v="0"/>
    <n v="4"/>
    <n v="0"/>
    <s v="04"/>
    <s v="TUK"/>
    <s v="15347"/>
    <s v="GBR"/>
    <s v=""/>
    <s v="Manchester"/>
    <x v="10"/>
  </r>
  <r>
    <s v="Atchia,Taheerah"/>
    <s v="TW_TOPS"/>
    <x v="7"/>
    <s v="DEMAND_BAU"/>
    <n v="0"/>
    <n v="156"/>
    <n v="0"/>
    <s v="04"/>
    <s v="TUK"/>
    <s v="15347"/>
    <s v="GBR"/>
    <s v=""/>
    <s v="Manchester"/>
    <x v="10"/>
  </r>
  <r>
    <s v="Augustine,Kisitu"/>
    <s v="TW_CORE"/>
    <x v="86"/>
    <s v="MEETINGS"/>
    <n v="0"/>
    <n v="24"/>
    <n v="0"/>
    <s v="01"/>
    <s v="TUG"/>
    <s v="14999"/>
    <s v="GBR"/>
    <s v=""/>
    <s v="Kampala"/>
    <x v="15"/>
  </r>
  <r>
    <s v="Augustine,Kisitu"/>
    <s v="UNICEF1"/>
    <x v="88"/>
    <s v="DA"/>
    <n v="136"/>
    <n v="0"/>
    <n v="0"/>
    <s v="01"/>
    <s v="TUG"/>
    <s v="14999"/>
    <s v="UGA"/>
    <s v=""/>
    <s v="Kampala"/>
    <x v="15"/>
  </r>
  <r>
    <s v="Aujla,Dilraj"/>
    <s v="GDS0001"/>
    <x v="8"/>
    <s v="MISC"/>
    <n v="0"/>
    <n v="18"/>
    <n v="0"/>
    <s v="02"/>
    <s v="TUK"/>
    <s v="11385"/>
    <s v="GBR"/>
    <s v=""/>
    <s v="Manchester"/>
    <x v="10"/>
  </r>
  <r>
    <s v="Aujla,Dilraj"/>
    <s v="INSER01"/>
    <x v="89"/>
    <s v="MISC"/>
    <n v="0"/>
    <n v="16"/>
    <n v="0"/>
    <s v="02"/>
    <s v="TUK"/>
    <s v="11385"/>
    <s v="GBR"/>
    <s v=""/>
    <s v="Manchester"/>
    <x v="10"/>
  </r>
  <r>
    <s v="Aujla,Dilraj"/>
    <s v="OFGEM01"/>
    <x v="90"/>
    <s v="MISC"/>
    <n v="0"/>
    <n v="38"/>
    <n v="0"/>
    <s v="02"/>
    <s v="TUK"/>
    <s v="11385"/>
    <s v="GBR"/>
    <s v=""/>
    <s v="Manchester"/>
    <x v="10"/>
  </r>
  <r>
    <s v="Aujla,Dilraj"/>
    <s v="SLC0001"/>
    <x v="91"/>
    <s v="MISC"/>
    <n v="0"/>
    <n v="128"/>
    <n v="0"/>
    <s v="02"/>
    <s v="TUK"/>
    <s v="11385"/>
    <s v="GBR"/>
    <s v=""/>
    <s v="Manchester"/>
    <x v="10"/>
  </r>
  <r>
    <s v="Aujla,Dilraj"/>
    <s v="TW_CORE"/>
    <x v="92"/>
    <s v="BAU"/>
    <n v="0"/>
    <n v="8"/>
    <n v="0"/>
    <s v="02"/>
    <s v="TUK"/>
    <s v="11385"/>
    <s v="GBR"/>
    <s v=""/>
    <s v="Manchester"/>
    <x v="10"/>
  </r>
  <r>
    <s v="Austin,Charlton"/>
    <s v="LOYAL3_"/>
    <x v="93"/>
    <s v="DEV"/>
    <n v="170"/>
    <n v="0"/>
    <n v="0"/>
    <s v="01"/>
    <s v="TUS"/>
    <s v="14662"/>
    <s v="USA"/>
    <s v="CA"/>
    <s v="San Francisco"/>
    <x v="11"/>
  </r>
  <r>
    <s v="Austin,Charlton"/>
    <s v="TW_CORE"/>
    <x v="15"/>
    <s v="CODE_REVIEW"/>
    <n v="0"/>
    <n v="3"/>
    <n v="0"/>
    <s v="01"/>
    <s v="TUS"/>
    <s v="14662"/>
    <s v="USA"/>
    <s v="IL"/>
    <s v="San Francisco"/>
    <x v="11"/>
  </r>
  <r>
    <s v="Austin,Charlton"/>
    <s v="TW_CORE"/>
    <x v="15"/>
    <s v="INTERVIEWING"/>
    <n v="0"/>
    <n v="1.5"/>
    <n v="0"/>
    <s v="01"/>
    <s v="TUS"/>
    <s v="14662"/>
    <s v="USA"/>
    <s v="CA"/>
    <s v="San Francisco"/>
    <x v="11"/>
  </r>
  <r>
    <s v="Austin,Gregory K."/>
    <s v="TW_CORE"/>
    <x v="17"/>
    <s v="BAU"/>
    <n v="0"/>
    <n v="168"/>
    <n v="0"/>
    <s v="13"/>
    <s v="TUS"/>
    <s v="14190"/>
    <s v="USA"/>
    <s v="TX"/>
    <s v="Dallas"/>
    <x v="6"/>
  </r>
  <r>
    <s v="Awasthi,Manisha"/>
    <s v="FOOT001"/>
    <x v="94"/>
    <s v="DA"/>
    <n v="124"/>
    <n v="0"/>
    <n v="0"/>
    <s v="01"/>
    <s v="TIN"/>
    <s v="14588"/>
    <s v="IND"/>
    <s v=""/>
    <s v="Pune"/>
    <x v="0"/>
  </r>
  <r>
    <s v="Awasthi,Manisha"/>
    <s v="FOOT001"/>
    <x v="95"/>
    <s v="DA"/>
    <n v="36"/>
    <n v="0"/>
    <n v="0"/>
    <s v="01"/>
    <s v="TIN"/>
    <s v="14588"/>
    <s v="IND"/>
    <s v=""/>
    <s v="Pune"/>
    <x v="0"/>
  </r>
  <r>
    <s v="Awasthi,Manisha"/>
    <s v="TW_TOFF"/>
    <x v="1"/>
    <s v="ANNUAL_LV"/>
    <n v="0"/>
    <n v="4"/>
    <n v="0"/>
    <s v="01"/>
    <s v="TIN"/>
    <s v="14588"/>
    <s v="IND"/>
    <s v=""/>
    <s v="Pune"/>
    <x v="0"/>
  </r>
  <r>
    <s v="Awasthi,Manisha"/>
    <s v="TW_TOFF"/>
    <x v="4"/>
    <s v="SICK_LV"/>
    <n v="0"/>
    <n v="4"/>
    <n v="0"/>
    <s v="01"/>
    <s v="TIN"/>
    <s v="14588"/>
    <s v="IND"/>
    <s v=""/>
    <s v="Pune"/>
    <x v="0"/>
  </r>
  <r>
    <s v="Awte,Arvind"/>
    <s v="TW_TOFF"/>
    <x v="4"/>
    <s v="SICK_LV"/>
    <n v="0"/>
    <n v="8"/>
    <n v="0"/>
    <s v="04"/>
    <s v="TIN"/>
    <s v="13045"/>
    <s v="GBR"/>
    <s v=""/>
    <s v="Manchester"/>
    <x v="10"/>
  </r>
  <r>
    <s v="Awte,Arvind"/>
    <s v="TW_TOPS"/>
    <x v="96"/>
    <s v="BAU"/>
    <n v="0"/>
    <n v="156"/>
    <n v="0"/>
    <s v="04"/>
    <s v="TIN"/>
    <s v="13045"/>
    <s v="GBR"/>
    <s v=""/>
    <s v="Manchester"/>
    <x v="10"/>
  </r>
  <r>
    <s v="Ayilavarapu,Srikar"/>
    <s v="REACHL1"/>
    <x v="97"/>
    <s v="MISC"/>
    <n v="180"/>
    <n v="0"/>
    <n v="0"/>
    <s v="01"/>
    <s v="TUS"/>
    <s v="12264"/>
    <s v="USA"/>
    <s v="CA"/>
    <s v="San Francisco"/>
    <x v="11"/>
  </r>
  <r>
    <s v="Ayilavarapu,Srikar"/>
    <s v="REACHL1"/>
    <x v="97"/>
    <s v="TRVL"/>
    <n v="0"/>
    <n v="8"/>
    <n v="0"/>
    <s v="01"/>
    <s v="TUS"/>
    <s v="12264"/>
    <s v="USA"/>
    <s v="CA"/>
    <s v="San Francisco"/>
    <x v="11"/>
  </r>
  <r>
    <s v="Ayilavarapu,Srikar"/>
    <s v="TW_MTGS"/>
    <x v="50"/>
    <s v="SF"/>
    <n v="0"/>
    <n v="6"/>
    <n v="0"/>
    <s v="01"/>
    <s v="TUS"/>
    <s v="12264"/>
    <s v="USA"/>
    <s v="CA"/>
    <s v="San Francisco"/>
    <x v="11"/>
  </r>
  <r>
    <s v="Aylward,Stephen John"/>
    <s v="TW_CORE"/>
    <x v="0"/>
    <s v="TWER_INDUCTION"/>
    <n v="0"/>
    <n v="24"/>
    <n v="0"/>
    <s v="01"/>
    <s v="TAU"/>
    <s v="16039"/>
    <s v="AUS"/>
    <s v=""/>
    <s v="Sydney"/>
    <x v="8"/>
  </r>
  <r>
    <s v="Aylward,Stephen John"/>
    <s v="TW_CORE"/>
    <x v="66"/>
    <s v="ATTENDEE"/>
    <n v="0"/>
    <n v="16"/>
    <n v="0"/>
    <s v="01"/>
    <s v="TAU"/>
    <s v="16039"/>
    <s v="AUS"/>
    <s v=""/>
    <s v="Sydney"/>
    <x v="8"/>
  </r>
  <r>
    <s v="Aylward,Stephen John"/>
    <s v="TW_CORE"/>
    <x v="66"/>
    <s v="ATTENDEE"/>
    <n v="0"/>
    <n v="136"/>
    <n v="0"/>
    <s v="01"/>
    <s v="TAU"/>
    <s v="16039"/>
    <s v="IND"/>
    <s v=""/>
    <s v="Sydney"/>
    <x v="8"/>
  </r>
  <r>
    <s v="Ayushi,Akriti"/>
    <s v="CATINC1"/>
    <x v="27"/>
    <s v="DEV"/>
    <n v="112"/>
    <n v="0"/>
    <n v="0"/>
    <s v="01"/>
    <s v="TIN"/>
    <s v="14916"/>
    <s v="IND"/>
    <s v=""/>
    <s v="Delhi"/>
    <x v="0"/>
  </r>
  <r>
    <s v="Ayushi,Akriti"/>
    <s v="TW_TOFF"/>
    <x v="1"/>
    <s v="ANNUAL_LV"/>
    <n v="0"/>
    <n v="40"/>
    <n v="0"/>
    <s v="01"/>
    <s v="TIN"/>
    <s v="14916"/>
    <s v="IND"/>
    <s v=""/>
    <s v="Delhi"/>
    <x v="0"/>
  </r>
  <r>
    <s v="Ayushi,Akriti"/>
    <s v="TW_TOFF"/>
    <x v="1"/>
    <s v="PUBLIC_HOLIDAY"/>
    <n v="0"/>
    <n v="8"/>
    <n v="0"/>
    <s v="01"/>
    <s v="TIN"/>
    <s v="14916"/>
    <s v="IND"/>
    <s v=""/>
    <s v="Delhi"/>
    <x v="0"/>
  </r>
  <r>
    <s v="Ayushi,Akriti"/>
    <s v="TW_TOFF"/>
    <x v="4"/>
    <s v="SICK_LV"/>
    <n v="0"/>
    <n v="8"/>
    <n v="0"/>
    <s v="01"/>
    <s v="TIN"/>
    <s v="14916"/>
    <s v="IND"/>
    <s v=""/>
    <s v="Delhi"/>
    <x v="0"/>
  </r>
  <r>
    <s v="B A,Praveenram"/>
    <s v="SML0001"/>
    <x v="98"/>
    <s v="DA"/>
    <n v="160"/>
    <n v="0"/>
    <n v="0"/>
    <s v="01"/>
    <s v="TIN"/>
    <s v="14526"/>
    <s v="IND"/>
    <s v=""/>
    <s v="Pune"/>
    <x v="0"/>
  </r>
  <r>
    <s v="B A,Praveenram"/>
    <s v="TW_TOFF"/>
    <x v="1"/>
    <s v="PUBLIC_HOLIDAY"/>
    <n v="0"/>
    <n v="8"/>
    <n v="0"/>
    <s v="01"/>
    <s v="TIN"/>
    <s v="14526"/>
    <s v="IND"/>
    <s v=""/>
    <s v="Pune"/>
    <x v="0"/>
  </r>
  <r>
    <s v="B N,Deepti"/>
    <s v="TW_CORE"/>
    <x v="3"/>
    <s v="UNASSIGNED"/>
    <n v="0"/>
    <n v="56"/>
    <n v="0"/>
    <s v="01"/>
    <s v="TIN"/>
    <s v="15985"/>
    <s v="IND"/>
    <s v=""/>
    <s v="Bangalore"/>
    <x v="0"/>
  </r>
  <r>
    <s v="B N,Deepti"/>
    <s v="TW_CORE"/>
    <x v="66"/>
    <s v="ATTENDEE"/>
    <n v="0"/>
    <n v="112"/>
    <n v="0"/>
    <s v="01"/>
    <s v="TIN"/>
    <s v="15985"/>
    <s v="IND"/>
    <s v=""/>
    <s v="Bangalore"/>
    <x v="0"/>
  </r>
  <r>
    <s v="B N,Deepti"/>
    <s v="TW_TOFF"/>
    <x v="1"/>
    <s v="ANNUAL_LV"/>
    <n v="0"/>
    <n v="8"/>
    <n v="0"/>
    <s v="01"/>
    <s v="TIN"/>
    <s v="15985"/>
    <s v="IND"/>
    <s v=""/>
    <s v="Bangalore"/>
    <x v="0"/>
  </r>
  <r>
    <s v="B,Hari Saravana Prabhu"/>
    <s v="TW_CORE"/>
    <x v="3"/>
    <s v="UNASSIGNED"/>
    <n v="0"/>
    <n v="116"/>
    <n v="0"/>
    <s v="01"/>
    <s v="TIN"/>
    <s v="12119"/>
    <s v="IND"/>
    <s v=""/>
    <s v="Bangalore"/>
    <x v="0"/>
  </r>
  <r>
    <s v="B,Hari Saravana Prabhu"/>
    <s v="TW_CORE"/>
    <x v="17"/>
    <s v="TWER_HELP"/>
    <n v="0"/>
    <n v="40"/>
    <n v="0"/>
    <s v="01"/>
    <s v="TIN"/>
    <s v="12119"/>
    <s v="GBR"/>
    <s v=""/>
    <s v="Manchester"/>
    <x v="10"/>
  </r>
  <r>
    <s v="B,Hari Saravana Prabhu"/>
    <s v="TW_TOFF"/>
    <x v="1"/>
    <s v="ANNUAL_LV"/>
    <n v="0"/>
    <n v="4"/>
    <n v="0"/>
    <s v="01"/>
    <s v="TIN"/>
    <s v="12119"/>
    <s v="IND"/>
    <s v=""/>
    <s v="Bangalore"/>
    <x v="0"/>
  </r>
  <r>
    <s v="B,Hari Saravana Prabhu"/>
    <s v="TW_TOFF"/>
    <x v="4"/>
    <s v="SICK_LV"/>
    <n v="0"/>
    <n v="8"/>
    <n v="0"/>
    <s v="01"/>
    <s v="TIN"/>
    <s v="12119"/>
    <s v="IND"/>
    <s v=""/>
    <s v="Bangalore"/>
    <x v="0"/>
  </r>
  <r>
    <s v="BEIER,LUCAS FALK"/>
    <s v="TW_CORE"/>
    <x v="3"/>
    <s v="UNASSIGNED"/>
    <n v="0"/>
    <n v="135"/>
    <n v="0"/>
    <s v="01"/>
    <s v="TBR"/>
    <s v="15861"/>
    <s v="BRA"/>
    <s v=""/>
    <s v="Porto Alegre"/>
    <x v="3"/>
  </r>
  <r>
    <s v="BEIER,LUCAS FALK"/>
    <s v="TW_CORE"/>
    <x v="99"/>
    <s v="BAU"/>
    <n v="0"/>
    <n v="5"/>
    <n v="0"/>
    <s v="01"/>
    <s v="TBR"/>
    <s v="15861"/>
    <s v="BRA"/>
    <s v=""/>
    <s v="Porto Alegre"/>
    <x v="3"/>
  </r>
  <r>
    <s v="BEIER,LUCAS FALK"/>
    <s v="TW_CORE"/>
    <x v="15"/>
    <s v="CODE_REVIEW"/>
    <n v="0"/>
    <n v="1"/>
    <n v="0"/>
    <s v="01"/>
    <s v="TBR"/>
    <s v="15861"/>
    <s v="BRA"/>
    <s v=""/>
    <s v="Porto Alegre"/>
    <x v="3"/>
  </r>
  <r>
    <s v="BEIER,LUCAS FALK"/>
    <s v="TW_CORE"/>
    <x v="15"/>
    <s v="INTERVIEWING"/>
    <n v="0"/>
    <n v="2"/>
    <n v="0"/>
    <s v="01"/>
    <s v="TBR"/>
    <s v="15861"/>
    <s v="BRA"/>
    <s v=""/>
    <s v="Porto Alegre"/>
    <x v="3"/>
  </r>
  <r>
    <s v="BEIER,LUCAS FALK"/>
    <s v="TW_CORE"/>
    <x v="15"/>
    <s v="MEETINGS"/>
    <n v="0"/>
    <n v="1"/>
    <n v="0"/>
    <s v="01"/>
    <s v="TBR"/>
    <s v="15861"/>
    <s v="BRA"/>
    <s v=""/>
    <s v="Porto Alegre"/>
    <x v="3"/>
  </r>
  <r>
    <s v="BEIER,LUCAS FALK"/>
    <s v="TW_CORE"/>
    <x v="66"/>
    <s v="ATTENDEE"/>
    <n v="0"/>
    <n v="8"/>
    <n v="0"/>
    <s v="01"/>
    <s v="TBR"/>
    <s v="15861"/>
    <s v="BRA"/>
    <s v=""/>
    <s v="Porto Alegre"/>
    <x v="3"/>
  </r>
  <r>
    <s v="BEIER,LUCAS FALK"/>
    <s v="TW_TOFF"/>
    <x v="1"/>
    <s v="PUBLIC_HOLIDAY"/>
    <n v="0"/>
    <n v="24"/>
    <n v="0"/>
    <s v="01"/>
    <s v="TBR"/>
    <s v="15861"/>
    <s v="BRA"/>
    <s v=""/>
    <s v="Porto Alegre"/>
    <x v="3"/>
  </r>
  <r>
    <s v="Babasaheb Pokale,Pranesh"/>
    <s v="TW_TOPS"/>
    <x v="60"/>
    <s v="TECH_SUPPORT"/>
    <n v="0"/>
    <n v="200"/>
    <n v="0"/>
    <s v="04"/>
    <s v="TIN"/>
    <s v="15879"/>
    <s v="IND"/>
    <s v=""/>
    <s v="Pune"/>
    <x v="0"/>
  </r>
  <r>
    <s v="Babu,Rajesh"/>
    <s v="BITS001"/>
    <x v="100"/>
    <s v="DA"/>
    <n v="16"/>
    <n v="0"/>
    <n v="0"/>
    <s v="01"/>
    <s v="TCA"/>
    <s v="10666"/>
    <s v="CAN"/>
    <s v=""/>
    <s v="San Francisco"/>
    <x v="11"/>
  </r>
  <r>
    <s v="Babu,Rajesh"/>
    <s v="BITS001"/>
    <x v="100"/>
    <s v="DA"/>
    <n v="56"/>
    <n v="0"/>
    <n v="0"/>
    <s v="01"/>
    <s v="TCA"/>
    <s v="10666"/>
    <s v="CAN"/>
    <s v=""/>
    <s v="Toronto"/>
    <x v="13"/>
  </r>
  <r>
    <s v="Babu,Rajesh"/>
    <s v="GENESYS"/>
    <x v="101"/>
    <s v="DA"/>
    <n v="27"/>
    <n v="0"/>
    <n v="0"/>
    <s v="01"/>
    <s v="TCA"/>
    <s v="10666"/>
    <s v="USA"/>
    <s v="CA"/>
    <s v="Toronto"/>
    <x v="13"/>
  </r>
  <r>
    <s v="Babu,Rajesh"/>
    <s v="GENESYS"/>
    <x v="101"/>
    <s v="MISC"/>
    <n v="0"/>
    <n v="2"/>
    <n v="0"/>
    <s v="01"/>
    <s v="TCA"/>
    <s v="10666"/>
    <s v="CAN"/>
    <s v=""/>
    <s v="Toronto"/>
    <x v="13"/>
  </r>
  <r>
    <s v="Babu,Rajesh"/>
    <s v="GENESYS"/>
    <x v="101"/>
    <s v="TRVL"/>
    <n v="0"/>
    <n v="6"/>
    <n v="0"/>
    <s v="01"/>
    <s v="TCA"/>
    <s v="10666"/>
    <s v="CAN"/>
    <s v=""/>
    <s v="Toronto"/>
    <x v="13"/>
  </r>
  <r>
    <s v="Babu,Rajesh"/>
    <s v="TW_CORE"/>
    <x v="3"/>
    <s v="HELD"/>
    <n v="0"/>
    <n v="16"/>
    <n v="0"/>
    <s v="01"/>
    <s v="TCA"/>
    <s v="10666"/>
    <s v="CAN"/>
    <s v=""/>
    <s v="San Francisco"/>
    <x v="11"/>
  </r>
  <r>
    <s v="Babu,Rajesh"/>
    <s v="TW_CORE"/>
    <x v="3"/>
    <s v="HELD"/>
    <n v="0"/>
    <n v="16"/>
    <n v="0"/>
    <s v="01"/>
    <s v="TCA"/>
    <s v="10666"/>
    <s v="USA"/>
    <s v="CA"/>
    <s v="San Francisco"/>
    <x v="11"/>
  </r>
  <r>
    <s v="Babu,Rajesh"/>
    <s v="TW_CORE"/>
    <x v="3"/>
    <s v="UNASSIGNED"/>
    <n v="0"/>
    <n v="24"/>
    <n v="0"/>
    <s v="01"/>
    <s v="TCA"/>
    <s v="10666"/>
    <s v="CAN"/>
    <s v=""/>
    <s v="San Francisco"/>
    <x v="11"/>
  </r>
  <r>
    <s v="Babu,Rajesh"/>
    <s v="TW_CORE"/>
    <x v="0"/>
    <s v="BAU"/>
    <n v="0"/>
    <n v="8"/>
    <n v="0"/>
    <s v="01"/>
    <s v="TCA"/>
    <s v="10666"/>
    <s v="CAN"/>
    <s v=""/>
    <s v="San Francisco"/>
    <x v="11"/>
  </r>
  <r>
    <s v="Babu,Rajesh"/>
    <s v="TW_CORE"/>
    <x v="15"/>
    <s v="INTERVIEWING"/>
    <n v="0"/>
    <n v="1"/>
    <n v="0"/>
    <s v="01"/>
    <s v="TCA"/>
    <s v="10666"/>
    <s v="CAN"/>
    <s v=""/>
    <s v="Toronto"/>
    <x v="13"/>
  </r>
  <r>
    <s v="Babu,Satheesh N S"/>
    <s v="TW_TOFF"/>
    <x v="1"/>
    <s v="ANNUAL_LV"/>
    <n v="0"/>
    <n v="24"/>
    <n v="0"/>
    <s v="04"/>
    <s v="TIN"/>
    <s v="12160"/>
    <s v="IND"/>
    <s v=""/>
    <s v="Bangalore"/>
    <x v="0"/>
  </r>
  <r>
    <s v="Babu,Satheesh N S"/>
    <s v="TW_TOPS"/>
    <x v="60"/>
    <s v="TECH_SUPPORT"/>
    <n v="0"/>
    <n v="173"/>
    <n v="0"/>
    <s v="04"/>
    <s v="TIN"/>
    <s v="12160"/>
    <s v="IND"/>
    <s v=""/>
    <s v="Bangalore"/>
    <x v="0"/>
  </r>
  <r>
    <s v="Backsmeier,Mark S"/>
    <s v="TW_CORE"/>
    <x v="66"/>
    <s v="ATTENDEE"/>
    <n v="0"/>
    <n v="80"/>
    <n v="0"/>
    <s v="01"/>
    <s v="TUS"/>
    <s v="16017"/>
    <s v="USA"/>
    <s v="IL"/>
    <s v="Chicago"/>
    <x v="5"/>
  </r>
  <r>
    <s v="Backsmeier,Mark S"/>
    <s v="TW_CORE"/>
    <x v="66"/>
    <s v="ATTENDEE"/>
    <n v="0"/>
    <n v="88"/>
    <n v="0"/>
    <s v="01"/>
    <s v="TUS"/>
    <s v="16017"/>
    <s v="IND"/>
    <s v=""/>
    <s v="Chicago"/>
    <x v="5"/>
  </r>
  <r>
    <s v="Backsmeier,Mark S"/>
    <s v="TW_CORE"/>
    <x v="66"/>
    <s v="PREP"/>
    <n v="0"/>
    <n v="8"/>
    <n v="0"/>
    <s v="01"/>
    <s v="TUS"/>
    <s v="16017"/>
    <s v="USA"/>
    <s v="IL"/>
    <s v="Chicago"/>
    <x v="5"/>
  </r>
  <r>
    <s v="Badam,Rupesh Kumar"/>
    <s v="TWSOPS1"/>
    <x v="102"/>
    <s v="MISC"/>
    <n v="0"/>
    <n v="152"/>
    <n v="0"/>
    <s v="02"/>
    <s v="TUS"/>
    <s v="11936"/>
    <s v="USA"/>
    <s v="TX"/>
    <s v="ETG US"/>
    <x v="1"/>
  </r>
  <r>
    <s v="Badam,Rupesh Kumar"/>
    <s v="TW_TOFF"/>
    <x v="1"/>
    <s v="ANNUAL_LV"/>
    <n v="0"/>
    <n v="16"/>
    <n v="0"/>
    <s v="02"/>
    <s v="TUS"/>
    <s v="11936"/>
    <s v="USA"/>
    <s v="TX"/>
    <s v="ETG US"/>
    <x v="1"/>
  </r>
  <r>
    <s v="Baek,Jinwoo"/>
    <s v="MOODYS4"/>
    <x v="103"/>
    <s v="DA"/>
    <n v="150"/>
    <n v="0"/>
    <n v="0"/>
    <s v="01"/>
    <s v="TUS"/>
    <s v="14490"/>
    <s v="USA"/>
    <s v="CA"/>
    <s v="San Francisco"/>
    <x v="11"/>
  </r>
  <r>
    <s v="Baek,Jinwoo"/>
    <s v="TW_CORE"/>
    <x v="15"/>
    <s v="INTERVIEWING"/>
    <n v="0"/>
    <n v="2"/>
    <n v="0"/>
    <s v="01"/>
    <s v="TUS"/>
    <s v="14490"/>
    <s v="USA"/>
    <s v="CA"/>
    <s v="San Francisco"/>
    <x v="11"/>
  </r>
  <r>
    <s v="Baek,Jinwoo"/>
    <s v="TW_CORE"/>
    <x v="40"/>
    <s v="GROUP"/>
    <n v="0"/>
    <n v="6.25"/>
    <n v="0"/>
    <s v="01"/>
    <s v="TUS"/>
    <s v="14490"/>
    <s v="USA"/>
    <s v="CA"/>
    <s v="San Francisco"/>
    <x v="11"/>
  </r>
  <r>
    <s v="Baek,Jinwoo"/>
    <s v="TW_MTGS"/>
    <x v="50"/>
    <s v="SF"/>
    <n v="0"/>
    <n v="5"/>
    <n v="0"/>
    <s v="01"/>
    <s v="TUS"/>
    <s v="14490"/>
    <s v="USA"/>
    <s v="CA"/>
    <s v="San Francisco"/>
    <x v="11"/>
  </r>
  <r>
    <s v="Baek,Jinwoo"/>
    <s v="TW_TOFF"/>
    <x v="4"/>
    <s v="US_CA_PERS_SICK"/>
    <n v="0"/>
    <n v="16"/>
    <n v="0"/>
    <s v="01"/>
    <s v="TUS"/>
    <s v="14490"/>
    <s v="USA"/>
    <s v="CA"/>
    <s v="San Francisco"/>
    <x v="11"/>
  </r>
  <r>
    <s v="Bagmar,Anand"/>
    <s v="SML0001"/>
    <x v="98"/>
    <s v="DA"/>
    <n v="120"/>
    <n v="48"/>
    <n v="0"/>
    <s v="01"/>
    <s v="TIN"/>
    <s v="12788"/>
    <s v="IND"/>
    <s v=""/>
    <s v="Pune"/>
    <x v="0"/>
  </r>
  <r>
    <s v="Bagmar,Anand"/>
    <s v="SML0001"/>
    <x v="98"/>
    <s v="TRVL"/>
    <n v="0"/>
    <n v="20"/>
    <n v="0"/>
    <s v="01"/>
    <s v="TIN"/>
    <s v="12788"/>
    <s v="IND"/>
    <s v=""/>
    <s v="Pune"/>
    <x v="0"/>
  </r>
  <r>
    <s v="Bagmar,Anand"/>
    <s v="TW_CORE"/>
    <x v="14"/>
    <s v="NONTW_CONF"/>
    <n v="0"/>
    <n v="12"/>
    <n v="0"/>
    <s v="01"/>
    <s v="TIN"/>
    <s v="12788"/>
    <s v="IND"/>
    <s v=""/>
    <s v="Pune"/>
    <x v="0"/>
  </r>
  <r>
    <s v="Bahal,Sanchit"/>
    <s v="CATINC1"/>
    <x v="27"/>
    <s v="DEV"/>
    <n v="189"/>
    <n v="0"/>
    <n v="0"/>
    <s v="01"/>
    <s v="TUS"/>
    <s v="11768"/>
    <s v="USA"/>
    <s v="IL"/>
    <s v="Delhi"/>
    <x v="0"/>
  </r>
  <r>
    <s v="Bai,Mingming"/>
    <s v="TELSTRA"/>
    <x v="104"/>
    <s v="DA"/>
    <n v="48"/>
    <n v="0"/>
    <n v="0"/>
    <s v="01"/>
    <s v="TCX"/>
    <s v="14285"/>
    <s v="CHN"/>
    <s v=""/>
    <s v="Xi'an"/>
    <x v="14"/>
  </r>
  <r>
    <s v="Bai,Mingming"/>
    <s v="TELSTRA"/>
    <x v="104"/>
    <s v="MISC"/>
    <n v="96"/>
    <n v="0"/>
    <n v="0"/>
    <s v="01"/>
    <s v="TCX"/>
    <s v="14285"/>
    <s v="CHN"/>
    <s v=""/>
    <s v="Xi'an"/>
    <x v="14"/>
  </r>
  <r>
    <s v="Bai,Mingming"/>
    <s v="TW_TOFF"/>
    <x v="1"/>
    <s v="ANNUAL_LV"/>
    <n v="0"/>
    <n v="20"/>
    <n v="0"/>
    <s v="01"/>
    <s v="TCX"/>
    <s v="14285"/>
    <s v="CHN"/>
    <s v=""/>
    <s v="Xi'an"/>
    <x v="14"/>
  </r>
  <r>
    <s v="Bai,Mingming"/>
    <s v="TW_TOFF"/>
    <x v="4"/>
    <s v="CARERS_LV"/>
    <n v="0"/>
    <n v="4"/>
    <n v="0"/>
    <s v="01"/>
    <s v="TCX"/>
    <s v="14285"/>
    <s v="CHN"/>
    <s v=""/>
    <s v="Xi'an"/>
    <x v="14"/>
  </r>
  <r>
    <s v="Bailey,Nicholas"/>
    <s v="GAP0001"/>
    <x v="105"/>
    <s v="MISC"/>
    <n v="36"/>
    <n v="0"/>
    <n v="0"/>
    <s v="01"/>
    <s v="TUS"/>
    <s v="12108"/>
    <s v="USA"/>
    <s v="CA"/>
    <s v="San Francisco"/>
    <x v="11"/>
  </r>
  <r>
    <s v="Bailey,Nicholas"/>
    <s v="MARKEL1"/>
    <x v="106"/>
    <s v="XD"/>
    <n v="58"/>
    <n v="0"/>
    <n v="0"/>
    <s v="01"/>
    <s v="TUK"/>
    <s v="12108"/>
    <s v="GBR"/>
    <s v=""/>
    <s v="London"/>
    <x v="4"/>
  </r>
  <r>
    <s v="Bailey,Nicholas"/>
    <s v="TW_MTGS"/>
    <x v="50"/>
    <s v="SF"/>
    <n v="0"/>
    <n v="4"/>
    <n v="0"/>
    <s v="01"/>
    <s v="TUS"/>
    <s v="12108"/>
    <s v="USA"/>
    <s v="CA"/>
    <s v="San Francisco"/>
    <x v="11"/>
  </r>
  <r>
    <s v="Bailey,Nicholas"/>
    <s v="TW_PRAC"/>
    <x v="19"/>
    <s v="MEETINGS"/>
    <n v="0"/>
    <n v="8"/>
    <n v="0"/>
    <s v="01"/>
    <s v="TUK"/>
    <s v="12108"/>
    <s v="GBR"/>
    <s v=""/>
    <s v="London"/>
    <x v="4"/>
  </r>
  <r>
    <s v="Bailey,Nicholas"/>
    <s v="TW_TOFF"/>
    <x v="1"/>
    <s v="ANNUAL_LV"/>
    <n v="0"/>
    <n v="16"/>
    <n v="0"/>
    <s v="01"/>
    <s v="TUS"/>
    <s v="12108"/>
    <s v="USA"/>
    <s v="CA"/>
    <s v="San Francisco"/>
    <x v="11"/>
  </r>
  <r>
    <s v="Bailey,Nicholas"/>
    <s v="TW_TOFF"/>
    <x v="1"/>
    <s v="ANNUAL_LV"/>
    <n v="0"/>
    <n v="24"/>
    <n v="0"/>
    <s v="01"/>
    <s v="TUS"/>
    <s v="12108"/>
    <s v="USA"/>
    <s v="CA"/>
    <s v="London"/>
    <x v="4"/>
  </r>
  <r>
    <s v="Bailey,Nicholas"/>
    <s v="TW_TOFF"/>
    <x v="1"/>
    <s v="TRANSITION_LV"/>
    <n v="0"/>
    <n v="24"/>
    <n v="0"/>
    <s v="01"/>
    <s v="TUK"/>
    <s v="12108"/>
    <s v="GBR"/>
    <s v=""/>
    <s v="London"/>
    <x v="4"/>
  </r>
  <r>
    <s v="Baker,Christopher Richard"/>
    <s v="MPED001"/>
    <x v="107"/>
    <s v="DEV"/>
    <n v="172"/>
    <n v="0"/>
    <n v="0"/>
    <s v="01"/>
    <s v="TZA"/>
    <s v="15776"/>
    <s v="ZAF"/>
    <s v=""/>
    <s v="Johannesburg"/>
    <x v="16"/>
  </r>
  <r>
    <s v="Bakirtzidis,Clarence"/>
    <s v="IOOF001"/>
    <x v="108"/>
    <s v="DA"/>
    <n v="159"/>
    <n v="0"/>
    <n v="0"/>
    <s v="01"/>
    <s v="TAU"/>
    <s v="12661"/>
    <s v="AUS"/>
    <s v=""/>
    <s v="Melbourne"/>
    <x v="8"/>
  </r>
  <r>
    <s v="Bakirtzidis,Clarence"/>
    <s v="TW_MTGS"/>
    <x v="77"/>
    <s v="AUSTRALIA"/>
    <n v="0"/>
    <n v="4"/>
    <n v="0"/>
    <s v="01"/>
    <s v="TAU"/>
    <s v="12661"/>
    <s v="AUS"/>
    <s v=""/>
    <s v="Melbourne"/>
    <x v="8"/>
  </r>
  <r>
    <s v="Bakirtzidis,Clarence"/>
    <s v="TW_TOFF"/>
    <x v="1"/>
    <s v="ANNUAL_LV"/>
    <n v="0"/>
    <n v="2"/>
    <n v="0"/>
    <s v="01"/>
    <s v="TAU"/>
    <s v="12661"/>
    <s v="AUS"/>
    <s v=""/>
    <s v="Melbourne"/>
    <x v="8"/>
  </r>
  <r>
    <s v="Bakirtzidis,Clarence"/>
    <s v="TW_TOFF"/>
    <x v="4"/>
    <s v="CARERS_LV"/>
    <n v="0"/>
    <n v="3"/>
    <n v="0"/>
    <s v="01"/>
    <s v="TAU"/>
    <s v="12661"/>
    <s v="AUS"/>
    <s v=""/>
    <s v="Melbourne"/>
    <x v="8"/>
  </r>
  <r>
    <s v="Balachandran,Jagannath"/>
    <s v="OPERMED"/>
    <x v="109"/>
    <s v="DA"/>
    <n v="40"/>
    <n v="0"/>
    <n v="0"/>
    <s v="01"/>
    <s v="TIN"/>
    <s v="10689"/>
    <s v="IND"/>
    <s v=""/>
    <s v="Bangalore"/>
    <x v="0"/>
  </r>
  <r>
    <s v="Balachandran,Jagannath"/>
    <s v="TW_CORE"/>
    <x v="3"/>
    <s v="HELD"/>
    <n v="0"/>
    <n v="64"/>
    <n v="0"/>
    <s v="01"/>
    <s v="TIN"/>
    <s v="10689"/>
    <s v="IND"/>
    <s v=""/>
    <s v="Bangalore"/>
    <x v="0"/>
  </r>
  <r>
    <s v="Balachandran,Jagannath"/>
    <s v="TW_TOFF"/>
    <x v="1"/>
    <s v="ANNUAL_LV"/>
    <n v="0"/>
    <n v="24"/>
    <n v="0"/>
    <s v="01"/>
    <s v="TIN"/>
    <s v="10689"/>
    <s v="IND"/>
    <s v=""/>
    <s v="Bangalore"/>
    <x v="0"/>
  </r>
  <r>
    <s v="Balakrishnan,Ramanathan"/>
    <s v="TW_CORE"/>
    <x v="3"/>
    <s v="HELD"/>
    <n v="0"/>
    <n v="80"/>
    <n v="0"/>
    <s v="01"/>
    <s v="TIN"/>
    <s v="12792"/>
    <s v="IND"/>
    <s v=""/>
    <s v="Chennai"/>
    <x v="0"/>
  </r>
  <r>
    <s v="Balakrishnan,Ramanathan"/>
    <s v="TW_CORE"/>
    <x v="3"/>
    <s v="UNASSIGNED"/>
    <n v="0"/>
    <n v="48"/>
    <n v="0"/>
    <s v="01"/>
    <s v="TIN"/>
    <s v="12792"/>
    <s v="IND"/>
    <s v=""/>
    <s v="Chennai"/>
    <x v="0"/>
  </r>
  <r>
    <s v="Balakrishnan,Ramanathan"/>
    <s v="TW_TOFF"/>
    <x v="1"/>
    <s v="ANNUAL_LV"/>
    <n v="0"/>
    <n v="40"/>
    <n v="0"/>
    <s v="01"/>
    <s v="TIN"/>
    <s v="12792"/>
    <s v="IND"/>
    <s v=""/>
    <s v="Chennai"/>
    <x v="0"/>
  </r>
  <r>
    <s v="Balasaheb Survase,Aniket"/>
    <s v="TW_CORE"/>
    <x v="0"/>
    <s v="STEP"/>
    <n v="0"/>
    <n v="140"/>
    <n v="0"/>
    <s v="01"/>
    <s v="TIN"/>
    <s v="15414"/>
    <s v="IND"/>
    <s v=""/>
    <s v="Bangalore"/>
    <x v="0"/>
  </r>
  <r>
    <s v="Balasaheb Survase,Aniket"/>
    <s v="TW_TOFF"/>
    <x v="1"/>
    <s v="ANNUAL_LV"/>
    <n v="0"/>
    <n v="64"/>
    <n v="0"/>
    <s v="01"/>
    <s v="TIN"/>
    <s v="15414"/>
    <s v="IND"/>
    <s v=""/>
    <s v="Bangalore"/>
    <x v="0"/>
  </r>
  <r>
    <s v="Balasaheb Survase,Aniket"/>
    <s v="TW_TOFF"/>
    <x v="1"/>
    <s v="INDIA_OPT_HOL"/>
    <n v="0"/>
    <n v="8"/>
    <n v="0"/>
    <s v="01"/>
    <s v="TIN"/>
    <s v="15414"/>
    <s v="IND"/>
    <s v=""/>
    <s v="Bangalore"/>
    <x v="0"/>
  </r>
  <r>
    <s v="Balasundaram,Geetha"/>
    <s v="MORRIS1"/>
    <x v="110"/>
    <s v="MISC"/>
    <n v="160"/>
    <n v="0"/>
    <n v="0"/>
    <s v="01"/>
    <s v="TUK"/>
    <s v="12626"/>
    <s v="GBR"/>
    <s v=""/>
    <s v="Manchester"/>
    <x v="10"/>
  </r>
  <r>
    <s v="Balasundaram,Geetha"/>
    <s v="MORRIS1"/>
    <x v="110"/>
    <s v="TRVL"/>
    <n v="0"/>
    <n v="23.5"/>
    <n v="0"/>
    <s v="01"/>
    <s v="TUK"/>
    <s v="12626"/>
    <s v="GBR"/>
    <s v=""/>
    <s v="Manchester"/>
    <x v="10"/>
  </r>
  <r>
    <s v="Balasundaram,Geetha"/>
    <s v="TW_TOFF"/>
    <x v="4"/>
    <s v="SICK_LV"/>
    <n v="0"/>
    <n v="8"/>
    <n v="0"/>
    <s v="01"/>
    <s v="TUK"/>
    <s v="12626"/>
    <s v="GBR"/>
    <s v=""/>
    <s v="Manchester"/>
    <x v="10"/>
  </r>
  <r>
    <s v="Balcarcel,Angel"/>
    <s v="ONLINE1"/>
    <x v="43"/>
    <s v="MISC"/>
    <n v="44"/>
    <n v="0"/>
    <n v="0"/>
    <s v="01"/>
    <s v="TUS"/>
    <s v="14953"/>
    <s v="USA"/>
    <s v="IL"/>
    <s v="Atlanta"/>
    <x v="2"/>
  </r>
  <r>
    <s v="Balcarcel,Angel"/>
    <s v="ONLINE1"/>
    <x v="43"/>
    <s v="MISC"/>
    <n v="141.5"/>
    <n v="0"/>
    <n v="0"/>
    <s v="01"/>
    <s v="TUS"/>
    <s v="14953"/>
    <s v="USA"/>
    <s v="GA"/>
    <s v="Atlanta"/>
    <x v="2"/>
  </r>
  <r>
    <s v="Balcarcel,Angel"/>
    <s v="ONLINE1"/>
    <x v="43"/>
    <s v="TRVL"/>
    <n v="0"/>
    <n v="8"/>
    <n v="0"/>
    <s v="01"/>
    <s v="TUS"/>
    <s v="14953"/>
    <s v="USA"/>
    <s v="GA"/>
    <s v="Atlanta"/>
    <x v="2"/>
  </r>
  <r>
    <s v="Balcarcel,Angel"/>
    <s v="TW_CORE"/>
    <x v="15"/>
    <s v="CODE_REVIEW"/>
    <n v="0"/>
    <n v="1"/>
    <n v="0"/>
    <s v="01"/>
    <s v="TUS"/>
    <s v="14953"/>
    <s v="USA"/>
    <s v="GA"/>
    <s v="Atlanta"/>
    <x v="2"/>
  </r>
  <r>
    <s v="Balcarcel,Angel"/>
    <s v="TW_MTGS"/>
    <x v="50"/>
    <s v="NYC"/>
    <n v="0"/>
    <n v="8"/>
    <n v="0"/>
    <s v="01"/>
    <s v="TUS"/>
    <s v="14953"/>
    <s v="USA"/>
    <s v="NY"/>
    <s v="Atlanta"/>
    <x v="2"/>
  </r>
  <r>
    <s v="Balducci,Lori A."/>
    <s v="TW_CORE"/>
    <x v="17"/>
    <s v="BAU"/>
    <n v="0"/>
    <n v="153"/>
    <n v="0"/>
    <s v="02"/>
    <s v="TUS"/>
    <s v="15288"/>
    <s v="USA"/>
    <s v="NY"/>
    <s v="New York"/>
    <x v="12"/>
  </r>
  <r>
    <s v="Balducci,Lori A."/>
    <s v="TW_TOFF"/>
    <x v="1"/>
    <s v="ANNUAL_LV"/>
    <n v="0"/>
    <n v="15"/>
    <n v="0"/>
    <s v="02"/>
    <s v="TUS"/>
    <s v="15288"/>
    <s v="USA"/>
    <s v="NY"/>
    <s v="New York"/>
    <x v="12"/>
  </r>
  <r>
    <s v="Baloda,Sandeep"/>
    <s v="CATINC1"/>
    <x v="84"/>
    <s v="DEV"/>
    <n v="120"/>
    <n v="0"/>
    <n v="0"/>
    <s v="01"/>
    <s v="TIN"/>
    <s v="13583"/>
    <s v="IND"/>
    <s v=""/>
    <s v="Delhi"/>
    <x v="0"/>
  </r>
  <r>
    <s v="Baloda,Sandeep"/>
    <s v="TW_TOFF"/>
    <x v="1"/>
    <s v="ANNUAL_LV"/>
    <n v="0"/>
    <n v="40"/>
    <n v="0"/>
    <s v="01"/>
    <s v="TIN"/>
    <s v="13583"/>
    <s v="IND"/>
    <s v=""/>
    <s v="Delhi"/>
    <x v="0"/>
  </r>
  <r>
    <s v="Baloda,Sandeep"/>
    <s v="TW_TOFF"/>
    <x v="4"/>
    <s v="SICK_LV"/>
    <n v="0"/>
    <n v="8"/>
    <n v="0"/>
    <s v="01"/>
    <s v="TIN"/>
    <s v="13583"/>
    <s v="IND"/>
    <s v=""/>
    <s v="Delhi"/>
    <x v="0"/>
  </r>
  <r>
    <s v="Baloyi,Musa Kurhula"/>
    <s v="MPED001"/>
    <x v="107"/>
    <s v="DEV"/>
    <n v="0"/>
    <n v="112"/>
    <n v="0"/>
    <s v="01"/>
    <s v="TZA"/>
    <s v="15183"/>
    <s v="ZAF"/>
    <s v=""/>
    <s v="Johannesburg"/>
    <x v="16"/>
  </r>
  <r>
    <s v="Baloyi,Musa Kurhula"/>
    <s v="TW_CORE"/>
    <x v="3"/>
    <s v="HELD"/>
    <n v="0"/>
    <n v="40"/>
    <n v="0"/>
    <s v="01"/>
    <s v="TZA"/>
    <s v="15183"/>
    <s v="ZAF"/>
    <s v=""/>
    <s v="Johannesburg"/>
    <x v="16"/>
  </r>
  <r>
    <s v="Baloyi,Musa Kurhula"/>
    <s v="TW_TOFF"/>
    <x v="1"/>
    <s v="PUBLIC_HOLIDAY"/>
    <n v="0"/>
    <n v="8"/>
    <n v="0"/>
    <s v="01"/>
    <s v="TZA"/>
    <s v="15183"/>
    <s v="ZAF"/>
    <s v=""/>
    <s v="Johannesburg"/>
    <x v="16"/>
  </r>
  <r>
    <s v="Baloyi,Musa Kurhula"/>
    <s v="TW_TOFF"/>
    <x v="4"/>
    <s v="SICK_LV"/>
    <n v="0"/>
    <n v="8"/>
    <n v="0"/>
    <s v="01"/>
    <s v="TZA"/>
    <s v="15183"/>
    <s v="ZAF"/>
    <s v=""/>
    <s v="Johannesburg"/>
    <x v="16"/>
  </r>
  <r>
    <s v="Balusescu,Elena Alina"/>
    <s v="TW_CORE"/>
    <x v="52"/>
    <s v="P3_RESEARCH"/>
    <n v="0"/>
    <n v="4"/>
    <n v="0"/>
    <s v="04"/>
    <s v="TUK"/>
    <s v="14710"/>
    <s v="GBR"/>
    <s v=""/>
    <s v="Manchester"/>
    <x v="10"/>
  </r>
  <r>
    <s v="Balusescu,Elena Alina"/>
    <s v="TW_TOPS"/>
    <x v="7"/>
    <s v="DEMAND_BAU"/>
    <n v="0"/>
    <n v="164"/>
    <n v="0"/>
    <s v="04"/>
    <s v="TUK"/>
    <s v="14710"/>
    <s v="GBR"/>
    <s v=""/>
    <s v="Manchester"/>
    <x v="10"/>
  </r>
  <r>
    <s v="Banday,Wahid"/>
    <s v="HCAH001"/>
    <x v="24"/>
    <s v="DA"/>
    <n v="144"/>
    <n v="0"/>
    <n v="0"/>
    <s v="01"/>
    <s v="TIN"/>
    <s v="15758"/>
    <s v="IND"/>
    <s v=""/>
    <s v="Delhi"/>
    <x v="0"/>
  </r>
  <r>
    <s v="Banday,Wahid"/>
    <s v="TW_CORE"/>
    <x v="15"/>
    <s v="DIPL_HIRE_PROG"/>
    <n v="0"/>
    <n v="16"/>
    <n v="0"/>
    <s v="01"/>
    <s v="TIN"/>
    <s v="15758"/>
    <s v="IND"/>
    <s v=""/>
    <s v="Delhi"/>
    <x v="0"/>
  </r>
  <r>
    <s v="Banday,Wahid"/>
    <s v="TW_TOFF"/>
    <x v="1"/>
    <s v="PUBLIC_HOLIDAY"/>
    <n v="0"/>
    <n v="8"/>
    <n v="0"/>
    <s v="01"/>
    <s v="TIN"/>
    <s v="15758"/>
    <s v="IND"/>
    <s v=""/>
    <s v="Delhi"/>
    <x v="0"/>
  </r>
  <r>
    <s v="Banerjee,Aruna"/>
    <s v="TW_CORE"/>
    <x v="0"/>
    <s v="BAU"/>
    <n v="0"/>
    <n v="144"/>
    <n v="0"/>
    <s v="07"/>
    <s v="TIN"/>
    <s v="13870"/>
    <s v="IND"/>
    <s v=""/>
    <s v="Bangalore"/>
    <x v="0"/>
  </r>
  <r>
    <s v="Banerjee,Aruna"/>
    <s v="TW_CORE"/>
    <x v="40"/>
    <s v="TRAINING_OTHER"/>
    <n v="0"/>
    <n v="16"/>
    <n v="0"/>
    <s v="07"/>
    <s v="TIN"/>
    <s v="13870"/>
    <s v="IND"/>
    <s v=""/>
    <s v="Bangalore"/>
    <x v="0"/>
  </r>
  <r>
    <s v="Banerjee,Aruna"/>
    <s v="TW_TOFF"/>
    <x v="4"/>
    <s v="SICK_LV"/>
    <n v="0"/>
    <n v="8"/>
    <n v="0"/>
    <s v="07"/>
    <s v="TIN"/>
    <s v="13870"/>
    <s v="IND"/>
    <s v=""/>
    <s v="Bangalore"/>
    <x v="0"/>
  </r>
  <r>
    <s v="Banerjee,Kalyanasis"/>
    <s v="MCKIN01"/>
    <x v="111"/>
    <s v="DA"/>
    <n v="168"/>
    <n v="0"/>
    <n v="0"/>
    <s v="01"/>
    <s v="TIN"/>
    <s v="12570"/>
    <s v="BEL"/>
    <s v=""/>
    <s v="London"/>
    <x v="4"/>
  </r>
  <r>
    <s v="Banerjee,Utsab"/>
    <s v="TW_CORE"/>
    <x v="3"/>
    <s v="UNASSIGNED"/>
    <n v="0"/>
    <n v="56.3"/>
    <n v="0"/>
    <s v="01"/>
    <s v="TIN"/>
    <s v="15986"/>
    <s v="IND"/>
    <s v=""/>
    <s v="Bangalore"/>
    <x v="0"/>
  </r>
  <r>
    <s v="Banerjee,Utsab"/>
    <s v="TW_CORE"/>
    <x v="66"/>
    <s v="ATTENDEE"/>
    <n v="0"/>
    <n v="113"/>
    <n v="0"/>
    <s v="01"/>
    <s v="TIN"/>
    <s v="15986"/>
    <s v="IND"/>
    <s v=""/>
    <s v="Bangalore"/>
    <x v="0"/>
  </r>
  <r>
    <s v="Banerjee,Utsab"/>
    <s v="TW_TOFF"/>
    <x v="1"/>
    <s v="ANNUAL_LV"/>
    <n v="0"/>
    <n v="8"/>
    <n v="0"/>
    <s v="01"/>
    <s v="TIN"/>
    <s v="15986"/>
    <s v="IND"/>
    <s v=""/>
    <s v="Bangalore"/>
    <x v="0"/>
  </r>
  <r>
    <s v="Bangser,Abigail"/>
    <s v="TW_CORE"/>
    <x v="0"/>
    <s v="SDL"/>
    <n v="0"/>
    <n v="57"/>
    <n v="0"/>
    <s v="01"/>
    <s v="TUS"/>
    <s v="14272"/>
    <s v="USA"/>
    <s v="IL"/>
    <s v="Atlanta"/>
    <x v="2"/>
  </r>
  <r>
    <s v="Bangser,Abigail"/>
    <s v="TW_TOFF"/>
    <x v="1"/>
    <s v="ANNUAL_LV"/>
    <n v="0"/>
    <n v="28"/>
    <n v="0"/>
    <s v="01"/>
    <s v="TUS"/>
    <s v="14272"/>
    <s v="USA"/>
    <s v="IL"/>
    <s v="Atlanta"/>
    <x v="2"/>
  </r>
  <r>
    <s v="Bangser,Abigail"/>
    <s v="ULTSOFT"/>
    <x v="112"/>
    <s v="DA"/>
    <n v="146.25"/>
    <n v="0"/>
    <n v="0"/>
    <s v="01"/>
    <s v="TUS"/>
    <s v="14272"/>
    <s v="USA"/>
    <s v="FL"/>
    <s v="Atlanta"/>
    <x v="2"/>
  </r>
  <r>
    <s v="Bangser,Abigail"/>
    <s v="ULTSOFT"/>
    <x v="112"/>
    <s v="TRVL"/>
    <n v="0"/>
    <n v="76.75"/>
    <n v="0"/>
    <s v="01"/>
    <s v="TUS"/>
    <s v="14272"/>
    <s v="USA"/>
    <s v="IL"/>
    <s v="Atlanta"/>
    <x v="2"/>
  </r>
  <r>
    <s v="Banka,Vinkesh"/>
    <s v="DRRAMAN"/>
    <x v="113"/>
    <s v="MISC"/>
    <n v="156"/>
    <n v="0"/>
    <n v="0"/>
    <s v="01"/>
    <s v="TIN"/>
    <s v="12610"/>
    <s v="IND"/>
    <s v=""/>
    <s v="Bangalore"/>
    <x v="0"/>
  </r>
  <r>
    <s v="Banka,Vinkesh"/>
    <s v="TW_CORE"/>
    <x v="15"/>
    <s v="GRAD_RECRUITING"/>
    <n v="0"/>
    <n v="8"/>
    <n v="0"/>
    <s v="01"/>
    <s v="TIN"/>
    <s v="12610"/>
    <s v="IND"/>
    <s v=""/>
    <s v="Bangalore"/>
    <x v="0"/>
  </r>
  <r>
    <s v="Banka,Vinkesh"/>
    <s v="TW_TOFF"/>
    <x v="1"/>
    <s v="ANNUAL_LV"/>
    <n v="0"/>
    <n v="4"/>
    <n v="0"/>
    <s v="01"/>
    <s v="TIN"/>
    <s v="12610"/>
    <s v="IND"/>
    <s v=""/>
    <s v="Bangalore"/>
    <x v="0"/>
  </r>
  <r>
    <s v="Banks,Danielle R."/>
    <s v="TW_CORE"/>
    <x v="3"/>
    <s v="UNASSIGNED"/>
    <n v="0"/>
    <n v="162"/>
    <n v="0"/>
    <s v="01"/>
    <s v="TUS"/>
    <s v="15838"/>
    <s v="USA"/>
    <s v="IL"/>
    <s v="Chicago"/>
    <x v="5"/>
  </r>
  <r>
    <s v="Banks,Danielle R."/>
    <s v="TW_TOFF"/>
    <x v="1"/>
    <s v="ANNUAL_LV"/>
    <n v="0"/>
    <n v="8"/>
    <n v="0"/>
    <s v="01"/>
    <s v="TUS"/>
    <s v="15838"/>
    <s v="USA"/>
    <s v="IL"/>
    <s v="Chicago"/>
    <x v="5"/>
  </r>
  <r>
    <s v="Banks,Danielle R."/>
    <s v="TW_TOFF"/>
    <x v="4"/>
    <s v="US_CA_PERS_SICK"/>
    <n v="0"/>
    <n v="12"/>
    <n v="0"/>
    <s v="01"/>
    <s v="TUS"/>
    <s v="15838"/>
    <s v="USA"/>
    <s v="IL"/>
    <s v="Chicago"/>
    <x v="5"/>
  </r>
  <r>
    <s v="Banks,Duncan"/>
    <s v="TW_CORE"/>
    <x v="17"/>
    <s v="BAU"/>
    <n v="0"/>
    <n v="80"/>
    <n v="0"/>
    <s v="02"/>
    <s v="TAU"/>
    <s v="13399"/>
    <s v="AUS"/>
    <s v=""/>
    <s v="Melbourne"/>
    <x v="8"/>
  </r>
  <r>
    <s v="Banks,Duncan"/>
    <s v="TW_TOFF"/>
    <x v="1"/>
    <s v="ANNUAL_LV"/>
    <n v="0"/>
    <n v="72"/>
    <n v="0"/>
    <s v="02"/>
    <s v="TAU"/>
    <s v="13399"/>
    <s v="AUS"/>
    <s v=""/>
    <s v="Melbourne"/>
    <x v="8"/>
  </r>
  <r>
    <s v="Banks,Duncan"/>
    <s v="TW_TOFF"/>
    <x v="1"/>
    <s v="BEREAV_COMPASSN"/>
    <n v="0"/>
    <n v="8"/>
    <n v="0"/>
    <s v="02"/>
    <s v="TAU"/>
    <s v="13399"/>
    <s v="AUS"/>
    <s v=""/>
    <s v="Melbourne"/>
    <x v="8"/>
  </r>
  <r>
    <s v="Banks,Duncan"/>
    <s v="TW_TOFF"/>
    <x v="1"/>
    <s v="PUBLIC_HOLIDAY"/>
    <n v="0"/>
    <n v="8"/>
    <n v="0"/>
    <s v="02"/>
    <s v="TAU"/>
    <s v="13399"/>
    <s v="AUS"/>
    <s v=""/>
    <s v="Melbourne"/>
    <x v="8"/>
  </r>
  <r>
    <s v="Bansal,Ankit"/>
    <s v="CATINC1"/>
    <x v="27"/>
    <s v="DEV"/>
    <n v="141"/>
    <n v="0"/>
    <n v="0"/>
    <s v="01"/>
    <s v="TIN"/>
    <s v="12405"/>
    <s v="IND"/>
    <s v=""/>
    <s v="Delhi"/>
    <x v="0"/>
  </r>
  <r>
    <s v="Bansal,Ankit"/>
    <s v="TW_CORE"/>
    <x v="15"/>
    <s v="DIPL_HIRE_PROG"/>
    <n v="0"/>
    <n v="4"/>
    <n v="0"/>
    <s v="01"/>
    <s v="TIN"/>
    <s v="12405"/>
    <s v="IND"/>
    <s v=""/>
    <s v="Delhi"/>
    <x v="0"/>
  </r>
  <r>
    <s v="Bansal,Ankit"/>
    <s v="TW_TOFF"/>
    <x v="1"/>
    <s v="ANNUAL_LV"/>
    <n v="0"/>
    <n v="8"/>
    <n v="0"/>
    <s v="01"/>
    <s v="TIN"/>
    <s v="12405"/>
    <s v="IND"/>
    <s v=""/>
    <s v="Delhi"/>
    <x v="0"/>
  </r>
  <r>
    <s v="Bansal,Ankit"/>
    <s v="TW_TOFF"/>
    <x v="1"/>
    <s v="PUBLIC_HOLIDAY"/>
    <n v="0"/>
    <n v="8"/>
    <n v="0"/>
    <s v="01"/>
    <s v="TIN"/>
    <s v="12405"/>
    <s v="IND"/>
    <s v=""/>
    <s v="Delhi"/>
    <x v="0"/>
  </r>
  <r>
    <s v="Bansal,Ankit"/>
    <s v="TW_TOFF"/>
    <x v="4"/>
    <s v="SICK_LV"/>
    <n v="0"/>
    <n v="8"/>
    <n v="0"/>
    <s v="01"/>
    <s v="TIN"/>
    <s v="12405"/>
    <s v="IND"/>
    <s v=""/>
    <s v="Delhi"/>
    <x v="0"/>
  </r>
  <r>
    <s v="Bansal,Pramod"/>
    <s v="SPRING2"/>
    <x v="114"/>
    <s v="DA"/>
    <n v="157"/>
    <n v="0"/>
    <n v="0"/>
    <s v="01"/>
    <s v="TIN"/>
    <s v="12679"/>
    <s v="IND"/>
    <s v=""/>
    <s v="Pune"/>
    <x v="0"/>
  </r>
  <r>
    <s v="Bansal,Pramod"/>
    <s v="TW_TOFF"/>
    <x v="1"/>
    <s v="ANNUAL_LV"/>
    <n v="0"/>
    <n v="3"/>
    <n v="0"/>
    <s v="01"/>
    <s v="TIN"/>
    <s v="12679"/>
    <s v="IND"/>
    <s v=""/>
    <s v="Pune"/>
    <x v="0"/>
  </r>
  <r>
    <s v="Bansal,Pramod"/>
    <s v="TW_TOFF"/>
    <x v="1"/>
    <s v="PUBLIC_HOLIDAY"/>
    <n v="0"/>
    <n v="8"/>
    <n v="0"/>
    <s v="01"/>
    <s v="TIN"/>
    <s v="12679"/>
    <s v="IND"/>
    <s v=""/>
    <s v="Pune"/>
    <x v="0"/>
  </r>
  <r>
    <s v="Bansal,Vaibhav"/>
    <s v="RACK001"/>
    <x v="115"/>
    <s v="MISC"/>
    <n v="40"/>
    <n v="0"/>
    <n v="0"/>
    <s v="01"/>
    <s v="TIN"/>
    <s v="12077"/>
    <s v="IND"/>
    <s v=""/>
    <s v="Bangalore"/>
    <x v="0"/>
  </r>
  <r>
    <s v="Bansal,Vaibhav"/>
    <s v="TW_CORE"/>
    <x v="3"/>
    <s v="UNASSIGNED"/>
    <n v="0"/>
    <n v="112"/>
    <n v="0"/>
    <s v="01"/>
    <s v="TIN"/>
    <s v="12077"/>
    <s v="IND"/>
    <s v=""/>
    <s v="Bangalore"/>
    <x v="0"/>
  </r>
  <r>
    <s v="Bansal,Vaibhav"/>
    <s v="TW_TOFF"/>
    <x v="1"/>
    <s v="ANNUAL_LV"/>
    <n v="0"/>
    <n v="8"/>
    <n v="0"/>
    <s v="01"/>
    <s v="TIN"/>
    <s v="12077"/>
    <s v="IND"/>
    <s v=""/>
    <s v="Bangalore"/>
    <x v="0"/>
  </r>
  <r>
    <s v="Bansal,Vaibhav"/>
    <s v="TW_TOFF"/>
    <x v="4"/>
    <s v="SICK_LV"/>
    <n v="0"/>
    <n v="8"/>
    <n v="0"/>
    <s v="01"/>
    <s v="TIN"/>
    <s v="12077"/>
    <s v="IND"/>
    <s v=""/>
    <s v="Bangalore"/>
    <x v="0"/>
  </r>
  <r>
    <s v="Bapat,Dileep"/>
    <s v="HNI0001"/>
    <x v="81"/>
    <s v="UI_BANG"/>
    <n v="144"/>
    <n v="0"/>
    <n v="0"/>
    <s v="01"/>
    <s v="TIN"/>
    <s v="13941"/>
    <s v="IND"/>
    <s v=""/>
    <s v="Bangalore"/>
    <x v="0"/>
  </r>
  <r>
    <s v="Bapat,Dileep"/>
    <s v="TW_CORE"/>
    <x v="40"/>
    <s v="TRAINING_OTHER"/>
    <n v="0"/>
    <n v="8"/>
    <n v="0"/>
    <s v="01"/>
    <s v="TIN"/>
    <s v="13941"/>
    <s v="IND"/>
    <s v=""/>
    <s v="Bangalore"/>
    <x v="0"/>
  </r>
  <r>
    <s v="Bapat,Dileep"/>
    <s v="TW_TOFF"/>
    <x v="1"/>
    <s v="ANNUAL_LV"/>
    <n v="0"/>
    <n v="8"/>
    <n v="0"/>
    <s v="01"/>
    <s v="TIN"/>
    <s v="13941"/>
    <s v="IND"/>
    <s v=""/>
    <s v="Bangalore"/>
    <x v="0"/>
  </r>
  <r>
    <s v="Bapat,Dileep"/>
    <s v="TW_TOFF"/>
    <x v="1"/>
    <s v="INDIA_OPT_HOL"/>
    <n v="0"/>
    <n v="8"/>
    <n v="0"/>
    <s v="01"/>
    <s v="TIN"/>
    <s v="13941"/>
    <s v="IND"/>
    <s v=""/>
    <s v="Bangalore"/>
    <x v="0"/>
  </r>
  <r>
    <s v="Barah,Pallav"/>
    <s v="TW_CORE"/>
    <x v="17"/>
    <s v="TWER_HELP"/>
    <n v="0"/>
    <n v="80"/>
    <n v="0"/>
    <s v="01"/>
    <s v="TIN"/>
    <s v="12393"/>
    <s v="IND"/>
    <s v=""/>
    <s v="Bangalore"/>
    <x v="0"/>
  </r>
  <r>
    <s v="Barah,Pallav"/>
    <s v="TW_INVT"/>
    <x v="116"/>
    <s v="PROGRAM_LEVEL"/>
    <n v="0"/>
    <n v="80"/>
    <n v="0"/>
    <s v="01"/>
    <s v="TIN"/>
    <s v="12393"/>
    <s v="IND"/>
    <s v=""/>
    <s v="Bangalore"/>
    <x v="0"/>
  </r>
  <r>
    <s v="Baran,Hayrettin"/>
    <s v="SML0001"/>
    <x v="117"/>
    <s v="DA"/>
    <n v="144"/>
    <n v="0"/>
    <n v="0"/>
    <s v="01"/>
    <s v="TAU"/>
    <s v="13671"/>
    <s v="AUS"/>
    <s v=""/>
    <s v="Brisbane"/>
    <x v="8"/>
  </r>
  <r>
    <s v="Baran,Hayrettin"/>
    <s v="TW_CORE"/>
    <x v="118"/>
    <s v="BAU"/>
    <n v="0"/>
    <n v="20"/>
    <n v="0"/>
    <s v="01"/>
    <s v="TAU"/>
    <s v="13671"/>
    <s v="AUS"/>
    <s v=""/>
    <s v="Brisbane"/>
    <x v="8"/>
  </r>
  <r>
    <s v="Baran,Hayrettin"/>
    <s v="TW_TOFF"/>
    <x v="1"/>
    <s v="ANNUAL_LV"/>
    <n v="0"/>
    <n v="8"/>
    <n v="0"/>
    <s v="01"/>
    <s v="TAU"/>
    <s v="13671"/>
    <s v="AUS"/>
    <s v=""/>
    <s v="Brisbane"/>
    <x v="8"/>
  </r>
  <r>
    <s v="Baran,Hayrettin"/>
    <s v="TW_TOFF"/>
    <x v="4"/>
    <s v="CARERS_LV"/>
    <n v="0"/>
    <n v="8"/>
    <n v="0"/>
    <s v="01"/>
    <s v="TAU"/>
    <s v="13671"/>
    <s v="AUS"/>
    <s v=""/>
    <s v="Brisbane"/>
    <x v="8"/>
  </r>
  <r>
    <s v="Baran,Hayrettin"/>
    <s v="TW_TOFF"/>
    <x v="4"/>
    <s v="SICK_LV"/>
    <n v="0"/>
    <n v="8"/>
    <n v="0"/>
    <s v="01"/>
    <s v="TAU"/>
    <s v="13671"/>
    <s v="AUS"/>
    <s v=""/>
    <s v="Brisbane"/>
    <x v="8"/>
  </r>
  <r>
    <s v="Barbosa,Alexandre Correa"/>
    <s v="FUNDE01"/>
    <x v="57"/>
    <s v="MISC"/>
    <n v="134"/>
    <n v="1"/>
    <n v="0"/>
    <s v="01"/>
    <s v="TBR"/>
    <s v="14381"/>
    <s v="BRA"/>
    <s v=""/>
    <s v="Sao Paulo"/>
    <x v="3"/>
  </r>
  <r>
    <s v="Barbosa,Alexandre Correa"/>
    <s v="TW_CORE"/>
    <x v="40"/>
    <s v="GROUP"/>
    <n v="0"/>
    <n v="6.5"/>
    <n v="0"/>
    <s v="01"/>
    <s v="TBR"/>
    <s v="14381"/>
    <s v="BRA"/>
    <s v=""/>
    <s v="Sao Paulo"/>
    <x v="3"/>
  </r>
  <r>
    <s v="Barbosa,Alexandre Correa"/>
    <s v="TW_MTGS"/>
    <x v="50"/>
    <s v="SAO_PAULO"/>
    <n v="0"/>
    <n v="4.5"/>
    <n v="0"/>
    <s v="01"/>
    <s v="TBR"/>
    <s v="14381"/>
    <s v="BRA"/>
    <s v=""/>
    <s v="Sao Paulo"/>
    <x v="3"/>
  </r>
  <r>
    <s v="Barbosa,Alexandre Correa"/>
    <s v="TW_TOFF"/>
    <x v="1"/>
    <s v="BRAZIL_BANK"/>
    <n v="0"/>
    <n v="8"/>
    <n v="0"/>
    <s v="01"/>
    <s v="TBR"/>
    <s v="14381"/>
    <s v="BRA"/>
    <s v=""/>
    <s v="Sao Paulo"/>
    <x v="3"/>
  </r>
  <r>
    <s v="Barbosa,Alexandre Correa"/>
    <s v="TW_TOFF"/>
    <x v="1"/>
    <s v="PUBLIC_HOLIDAY"/>
    <n v="0"/>
    <n v="16"/>
    <n v="0"/>
    <s v="01"/>
    <s v="TBR"/>
    <s v="14381"/>
    <s v="BRA"/>
    <s v=""/>
    <s v="Sao Paulo"/>
    <x v="3"/>
  </r>
  <r>
    <s v="Barboza,Danilo"/>
    <s v="GAP0001"/>
    <x v="58"/>
    <s v="DA"/>
    <n v="48"/>
    <n v="0"/>
    <n v="0"/>
    <s v="01"/>
    <s v="TBR"/>
    <s v="15496"/>
    <s v="BRA"/>
    <s v=""/>
    <s v="Porto Alegre"/>
    <x v="3"/>
  </r>
  <r>
    <s v="Barboza,Danilo"/>
    <s v="GAP0001"/>
    <x v="58"/>
    <s v="DA"/>
    <n v="120"/>
    <n v="0"/>
    <n v="0"/>
    <s v="01"/>
    <s v="TBR"/>
    <s v="15496"/>
    <s v="USA"/>
    <s v="CA"/>
    <s v="San Francisco"/>
    <x v="11"/>
  </r>
  <r>
    <s v="Barker,Clare"/>
    <s v="GDS0001"/>
    <x v="119"/>
    <s v="CONSULTING"/>
    <n v="72"/>
    <n v="0"/>
    <n v="0"/>
    <s v="01"/>
    <s v="TUK"/>
    <s v="11508"/>
    <s v="GBR"/>
    <s v=""/>
    <s v="London"/>
    <x v="4"/>
  </r>
  <r>
    <s v="Barker,Clare"/>
    <s v="GDS0001"/>
    <x v="119"/>
    <s v="MISC"/>
    <n v="80"/>
    <n v="0"/>
    <n v="0"/>
    <s v="01"/>
    <s v="TUK"/>
    <s v="11508"/>
    <s v="GBR"/>
    <s v=""/>
    <s v="London"/>
    <x v="4"/>
  </r>
  <r>
    <s v="Barker,Clare"/>
    <s v="TW_TOFF"/>
    <x v="1"/>
    <s v="ANNUAL_LV"/>
    <n v="0"/>
    <n v="16"/>
    <n v="0"/>
    <s v="01"/>
    <s v="TUK"/>
    <s v="11508"/>
    <s v="GBR"/>
    <s v=""/>
    <s v="London"/>
    <x v="4"/>
  </r>
  <r>
    <s v="Barnekow,Sarah"/>
    <s v="TWSOPS1"/>
    <x v="120"/>
    <s v="SUPPORT"/>
    <n v="0"/>
    <n v="9.5"/>
    <n v="0"/>
    <s v="08"/>
    <s v="TUS"/>
    <s v="15752"/>
    <s v="USA"/>
    <s v="MO"/>
    <s v="San Francisco"/>
    <x v="11"/>
  </r>
  <r>
    <s v="Barnekow,Sarah"/>
    <s v="TWSOPS1"/>
    <x v="120"/>
    <s v="SUPPORT"/>
    <n v="0"/>
    <n v="201"/>
    <n v="0"/>
    <s v="08"/>
    <s v="TUS"/>
    <s v="15752"/>
    <s v="USA"/>
    <s v="CA"/>
    <s v="San Francisco"/>
    <x v="11"/>
  </r>
  <r>
    <s v="Barnes,Gary"/>
    <s v="TW_CORE"/>
    <x v="17"/>
    <s v="BAU"/>
    <n v="0"/>
    <n v="136"/>
    <n v="0"/>
    <s v="02"/>
    <s v="TUK"/>
    <s v="11666"/>
    <s v="GBR"/>
    <s v=""/>
    <s v="London"/>
    <x v="4"/>
  </r>
  <r>
    <s v="Barnes,Gary"/>
    <s v="TW_CORE"/>
    <x v="17"/>
    <s v="MEETINGS"/>
    <n v="0"/>
    <n v="16"/>
    <n v="0"/>
    <s v="02"/>
    <s v="TUK"/>
    <s v="11666"/>
    <s v="DEU"/>
    <s v=""/>
    <s v="London"/>
    <x v="4"/>
  </r>
  <r>
    <s v="Barnes,Gary"/>
    <s v="TW_CORE"/>
    <x v="17"/>
    <s v="MEETINGS"/>
    <n v="0"/>
    <n v="16"/>
    <n v="0"/>
    <s v="02"/>
    <s v="TUK"/>
    <s v="11666"/>
    <s v="GBR"/>
    <s v=""/>
    <s v="London"/>
    <x v="4"/>
  </r>
  <r>
    <s v="Barnes,Jayne"/>
    <s v="TW_CORE"/>
    <x v="15"/>
    <s v="BAU"/>
    <n v="0"/>
    <n v="10"/>
    <n v="0"/>
    <s v="01"/>
    <s v="TUK"/>
    <s v="11190"/>
    <s v="GBR"/>
    <s v=""/>
    <s v="London"/>
    <x v="4"/>
  </r>
  <r>
    <s v="Barnes,Jayne"/>
    <s v="TW_CORE"/>
    <x v="15"/>
    <s v="BAU"/>
    <n v="0"/>
    <n v="152"/>
    <n v="0"/>
    <s v="03"/>
    <s v="TUK"/>
    <s v="11190"/>
    <s v="GBR"/>
    <s v=""/>
    <s v="London"/>
    <x v="4"/>
  </r>
  <r>
    <s v="Barnes,Jayne"/>
    <s v="TW_TOFF"/>
    <x v="1"/>
    <s v="ANNUAL_LV"/>
    <n v="0"/>
    <n v="16"/>
    <n v="0"/>
    <s v="03"/>
    <s v="TUK"/>
    <s v="11190"/>
    <s v="GBR"/>
    <s v=""/>
    <s v="London"/>
    <x v="4"/>
  </r>
  <r>
    <s v="Barnes,Jayne"/>
    <s v="TW_TOFF"/>
    <x v="4"/>
    <s v="SICK_LV"/>
    <n v="0"/>
    <n v="8"/>
    <n v="0"/>
    <s v="03"/>
    <s v="TUK"/>
    <s v="11190"/>
    <s v="GBR"/>
    <s v=""/>
    <s v="London"/>
    <x v="4"/>
  </r>
  <r>
    <s v="Barnes,Jayne"/>
    <s v="TW_TOFF"/>
    <x v="4"/>
    <s v="UK_MEDICAL_APPT"/>
    <n v="0"/>
    <n v="3"/>
    <n v="0"/>
    <s v="03"/>
    <s v="TUK"/>
    <s v="11190"/>
    <s v="GBR"/>
    <s v=""/>
    <s v="London"/>
    <x v="4"/>
  </r>
  <r>
    <s v="Barreto,Daniel Filype Silva"/>
    <s v="GAP0001"/>
    <x v="121"/>
    <s v="MISC"/>
    <n v="136"/>
    <n v="0"/>
    <n v="0"/>
    <s v="01"/>
    <s v="TBR"/>
    <s v="15381"/>
    <s v="BRA"/>
    <s v=""/>
    <s v="Recife"/>
    <x v="3"/>
  </r>
  <r>
    <s v="Barreto,Daniel Filype Silva"/>
    <s v="TW_CORE"/>
    <x v="99"/>
    <s v="BAU"/>
    <n v="0"/>
    <n v="1"/>
    <n v="0"/>
    <s v="01"/>
    <s v="TBR"/>
    <s v="15381"/>
    <s v="BRA"/>
    <s v=""/>
    <s v="Recife"/>
    <x v="3"/>
  </r>
  <r>
    <s v="Barreto,Daniel Filype Silva"/>
    <s v="TW_CORE"/>
    <x v="40"/>
    <s v="TRAINING_OTHER"/>
    <n v="0"/>
    <n v="0.5"/>
    <n v="0"/>
    <s v="01"/>
    <s v="TBR"/>
    <s v="15381"/>
    <s v="BRA"/>
    <s v=""/>
    <s v="Recife"/>
    <x v="3"/>
  </r>
  <r>
    <s v="Barreto,Daniel Filype Silva"/>
    <s v="TW_TOFF"/>
    <x v="1"/>
    <s v="PUBLIC_HOLIDAY"/>
    <n v="0"/>
    <n v="16"/>
    <n v="0"/>
    <s v="01"/>
    <s v="TBR"/>
    <s v="15381"/>
    <s v="BRA"/>
    <s v=""/>
    <s v="Recife"/>
    <x v="3"/>
  </r>
  <r>
    <s v="Barreto,Daniel Filype Silva"/>
    <s v="TW_TOFF"/>
    <x v="4"/>
    <s v="SICK_LV"/>
    <n v="0"/>
    <n v="16"/>
    <n v="0"/>
    <s v="01"/>
    <s v="TBR"/>
    <s v="15381"/>
    <s v="BRA"/>
    <s v=""/>
    <s v="Recife"/>
    <x v="3"/>
  </r>
  <r>
    <s v="Barrett Wilson,Robin L."/>
    <s v="TW_INVT"/>
    <x v="122"/>
    <s v="PROGRAM_LEVEL"/>
    <n v="0"/>
    <n v="168"/>
    <n v="0"/>
    <s v="13"/>
    <s v="TUS"/>
    <s v="15712"/>
    <s v="USA"/>
    <s v="NY"/>
    <s v="New York"/>
    <x v="12"/>
  </r>
  <r>
    <s v="Barrett,Luke"/>
    <s v="TW_CORE"/>
    <x v="33"/>
    <s v="REGION_MGT_MTG"/>
    <n v="0"/>
    <n v="32"/>
    <n v="0"/>
    <s v="08"/>
    <s v="TUK"/>
    <s v="10697"/>
    <s v="DEU"/>
    <s v=""/>
    <s v="Manchester"/>
    <x v="10"/>
  </r>
  <r>
    <s v="Barrett,Luke"/>
    <s v="TW_CORE"/>
    <x v="33"/>
    <s v="REGION_MGT_MTG"/>
    <n v="0"/>
    <n v="128"/>
    <n v="0"/>
    <s v="08"/>
    <s v="TUK"/>
    <s v="10697"/>
    <s v="GBR"/>
    <s v=""/>
    <s v="Manchester"/>
    <x v="10"/>
  </r>
  <r>
    <s v="Barrett,Luke"/>
    <s v="TW_TOFF"/>
    <x v="1"/>
    <s v="ANNUAL_LV"/>
    <n v="0"/>
    <n v="8"/>
    <n v="0"/>
    <s v="08"/>
    <s v="TUK"/>
    <s v="10697"/>
    <s v="GBR"/>
    <s v=""/>
    <s v="Manchester"/>
    <x v="10"/>
  </r>
  <r>
    <s v="Barritt,James"/>
    <s v="SLC0001"/>
    <x v="91"/>
    <s v="MISC"/>
    <n v="144"/>
    <n v="0"/>
    <n v="0"/>
    <s v="01"/>
    <s v="TUK"/>
    <s v="11955"/>
    <s v="GBR"/>
    <s v=""/>
    <s v="Manchester"/>
    <x v="10"/>
  </r>
  <r>
    <s v="Barritt,James"/>
    <s v="TW_CORE"/>
    <x v="0"/>
    <s v="LEADER_DEV_EU"/>
    <n v="0"/>
    <n v="16"/>
    <n v="0"/>
    <s v="01"/>
    <s v="TUK"/>
    <s v="11955"/>
    <s v="GBR"/>
    <s v=""/>
    <s v="Manchester"/>
    <x v="10"/>
  </r>
  <r>
    <s v="Barritt,James"/>
    <s v="TW_TOFF"/>
    <x v="1"/>
    <s v="ANNUAL_LV"/>
    <n v="0"/>
    <n v="8"/>
    <n v="0"/>
    <s v="01"/>
    <s v="TUK"/>
    <s v="11955"/>
    <s v="GBR"/>
    <s v=""/>
    <s v="Manchester"/>
    <x v="10"/>
  </r>
  <r>
    <s v="Barthen,Milena"/>
    <s v="TW_CORE"/>
    <x v="123"/>
    <s v="BAU"/>
    <n v="0"/>
    <n v="174.5"/>
    <n v="0"/>
    <s v="08"/>
    <s v="TDE"/>
    <s v="14879"/>
    <s v="DEU"/>
    <s v=""/>
    <s v="Hamburg"/>
    <x v="7"/>
  </r>
  <r>
    <s v="Bartlett,Molly"/>
    <s v="IDC0001"/>
    <x v="124"/>
    <s v="DA"/>
    <n v="140"/>
    <n v="0"/>
    <n v="0"/>
    <s v="01"/>
    <s v="TUS"/>
    <s v="13008"/>
    <s v="USA"/>
    <s v="IL"/>
    <s v="Chicago"/>
    <x v="5"/>
  </r>
  <r>
    <s v="Bartlett,Molly"/>
    <s v="TW_CORE"/>
    <x v="15"/>
    <s v="INTERVIEWING"/>
    <n v="0"/>
    <n v="8"/>
    <n v="0"/>
    <s v="01"/>
    <s v="TUS"/>
    <s v="13008"/>
    <s v="USA"/>
    <s v="IL"/>
    <s v="Chicago"/>
    <x v="5"/>
  </r>
  <r>
    <s v="Bartlett,Molly"/>
    <s v="TW_TOFF"/>
    <x v="4"/>
    <s v="US_CA_PERS_SICK"/>
    <n v="0"/>
    <n v="28"/>
    <n v="0"/>
    <s v="01"/>
    <s v="TUS"/>
    <s v="13008"/>
    <s v="USA"/>
    <s v="IL"/>
    <s v="Chicago"/>
    <x v="5"/>
  </r>
  <r>
    <s v="Bartolini,Ilias"/>
    <s v="GAP0001"/>
    <x v="121"/>
    <s v="MISC"/>
    <n v="136"/>
    <n v="0"/>
    <n v="0"/>
    <s v="01"/>
    <s v="TUK"/>
    <s v="13479"/>
    <s v="BRA"/>
    <s v=""/>
    <s v="Recife"/>
    <x v="3"/>
  </r>
  <r>
    <s v="Bartolini,Ilias"/>
    <s v="TW_TOFF"/>
    <x v="1"/>
    <s v="ANNUAL_LV"/>
    <n v="0"/>
    <n v="16"/>
    <n v="0"/>
    <s v="01"/>
    <s v="TUK"/>
    <s v="13479"/>
    <s v="BRA"/>
    <s v=""/>
    <s v="Recife"/>
    <x v="3"/>
  </r>
  <r>
    <s v="Bartolini,Ilias"/>
    <s v="TW_TOFF"/>
    <x v="1"/>
    <s v="PUBLIC_HOLIDAY"/>
    <n v="0"/>
    <n v="16"/>
    <n v="0"/>
    <s v="01"/>
    <s v="TUK"/>
    <s v="13479"/>
    <s v="BRA"/>
    <s v=""/>
    <s v="Recife"/>
    <x v="3"/>
  </r>
  <r>
    <s v="Basha Alungal,Amala"/>
    <s v="RACK001"/>
    <x v="34"/>
    <s v="MISC"/>
    <n v="144"/>
    <n v="0"/>
    <n v="0"/>
    <s v="01"/>
    <s v="TIN"/>
    <s v="14717"/>
    <s v="IND"/>
    <s v=""/>
    <s v="Bangalore"/>
    <x v="0"/>
  </r>
  <r>
    <s v="Basha Alungal,Amala"/>
    <s v="TW_TOFF"/>
    <x v="1"/>
    <s v="ANNUAL_LV"/>
    <n v="0"/>
    <n v="8"/>
    <n v="0"/>
    <s v="01"/>
    <s v="TIN"/>
    <s v="14717"/>
    <s v="IND"/>
    <s v=""/>
    <s v="Bangalore"/>
    <x v="0"/>
  </r>
  <r>
    <s v="Basha Alungal,Amala"/>
    <s v="TW_TOFF"/>
    <x v="1"/>
    <s v="INDIA_OPT_HOL"/>
    <n v="0"/>
    <n v="8"/>
    <n v="0"/>
    <s v="01"/>
    <s v="TIN"/>
    <s v="14717"/>
    <s v="IND"/>
    <s v=""/>
    <s v="Bangalore"/>
    <x v="0"/>
  </r>
  <r>
    <s v="Basha Alungal,Amala"/>
    <s v="TW_TOFF"/>
    <x v="4"/>
    <s v="SICK_LV"/>
    <n v="0"/>
    <n v="8"/>
    <n v="0"/>
    <s v="01"/>
    <s v="TIN"/>
    <s v="14717"/>
    <s v="IND"/>
    <s v=""/>
    <s v="Bangalore"/>
    <x v="0"/>
  </r>
  <r>
    <s v="Baskarasubramanian,Ramesh"/>
    <s v="TW_CORE"/>
    <x v="3"/>
    <s v="UNASSIGNED"/>
    <n v="0"/>
    <n v="88"/>
    <n v="0"/>
    <s v="01"/>
    <s v="TIN"/>
    <s v="12554"/>
    <s v="IND"/>
    <s v=""/>
    <s v="Chennai"/>
    <x v="0"/>
  </r>
  <r>
    <s v="Baskarasubramanian,Ramesh"/>
    <s v="TW_CORE"/>
    <x v="66"/>
    <s v="TRAINER_FAC"/>
    <n v="0"/>
    <n v="32"/>
    <n v="0"/>
    <s v="01"/>
    <s v="TIN"/>
    <s v="12554"/>
    <s v="IND"/>
    <s v=""/>
    <s v="Chennai"/>
    <x v="0"/>
  </r>
  <r>
    <s v="Baskarasubramanian,Ramesh"/>
    <s v="TW_TOFF"/>
    <x v="1"/>
    <s v="ANNUAL_LV"/>
    <n v="0"/>
    <n v="32"/>
    <n v="0"/>
    <s v="01"/>
    <s v="TIN"/>
    <s v="12554"/>
    <s v="IND"/>
    <s v=""/>
    <s v="Chennai"/>
    <x v="0"/>
  </r>
  <r>
    <s v="Baskarasubramanian,Ramesh"/>
    <s v="TW_TOFF"/>
    <x v="1"/>
    <s v="TRANSITION_LV"/>
    <n v="0"/>
    <n v="8"/>
    <n v="0"/>
    <s v="01"/>
    <s v="TIN"/>
    <s v="12554"/>
    <s v="IND"/>
    <s v=""/>
    <s v="Chennai"/>
    <x v="0"/>
  </r>
  <r>
    <s v="Baskarasubramanian,Ramesh"/>
    <s v="TW_TOFF"/>
    <x v="4"/>
    <s v="SICK_LV"/>
    <n v="0"/>
    <n v="8"/>
    <n v="0"/>
    <s v="01"/>
    <s v="TIN"/>
    <s v="12554"/>
    <s v="IND"/>
    <s v=""/>
    <s v="Chennai"/>
    <x v="0"/>
  </r>
  <r>
    <s v="Bassiane,Liandra Cliedy"/>
    <s v="MPED001"/>
    <x v="107"/>
    <s v="BA"/>
    <n v="165.5"/>
    <n v="0"/>
    <n v="0"/>
    <s v="01"/>
    <s v="TZA"/>
    <s v="14966"/>
    <s v="ZAF"/>
    <s v=""/>
    <s v="Johannesburg"/>
    <x v="16"/>
  </r>
  <r>
    <s v="Bassiane,Liandra Cliedy"/>
    <s v="TW_CORE"/>
    <x v="15"/>
    <s v="INTERVIEWING"/>
    <n v="0"/>
    <n v="2"/>
    <n v="0"/>
    <s v="01"/>
    <s v="TZA"/>
    <s v="14966"/>
    <s v="ZAF"/>
    <s v=""/>
    <s v="Johannesburg"/>
    <x v="16"/>
  </r>
  <r>
    <s v="Bassiane,Liandra Cliedy"/>
    <s v="TW_CORE"/>
    <x v="10"/>
    <s v="TRAINING"/>
    <n v="0"/>
    <n v="3"/>
    <n v="0"/>
    <s v="01"/>
    <s v="TZA"/>
    <s v="14966"/>
    <s v="ZAF"/>
    <s v=""/>
    <s v="Johannesburg"/>
    <x v="16"/>
  </r>
  <r>
    <s v="Bassiane,Liandra Cliedy"/>
    <s v="TW_TOFF"/>
    <x v="1"/>
    <s v="ANNUAL_LV"/>
    <n v="0"/>
    <n v="8"/>
    <n v="0"/>
    <s v="01"/>
    <s v="TZA"/>
    <s v="14966"/>
    <s v="ZAF"/>
    <s v=""/>
    <s v="Johannesburg"/>
    <x v="16"/>
  </r>
  <r>
    <s v="Bassiane,Liandra Cliedy"/>
    <s v="TW_TOFF"/>
    <x v="1"/>
    <s v="PUBLIC_HOLIDAY"/>
    <n v="0"/>
    <n v="8"/>
    <n v="0"/>
    <s v="01"/>
    <s v="TZA"/>
    <s v="14966"/>
    <s v="ZAF"/>
    <s v=""/>
    <s v="Johannesburg"/>
    <x v="16"/>
  </r>
  <r>
    <s v="Bastos,Luiz Arnaldo de Gusmao"/>
    <s v="TW_CORE"/>
    <x v="3"/>
    <s v="UNASSIGNED"/>
    <n v="0"/>
    <n v="163"/>
    <n v="0"/>
    <s v="01"/>
    <s v="TBR"/>
    <s v="15110"/>
    <s v="BRA"/>
    <s v=""/>
    <s v="Sao Paulo"/>
    <x v="3"/>
  </r>
  <r>
    <s v="Bastos,Luiz Arnaldo de Gusmao"/>
    <s v="TW_INVT"/>
    <x v="125"/>
    <s v="POLICY"/>
    <n v="0"/>
    <n v="24"/>
    <n v="0"/>
    <s v="01"/>
    <s v="TBR"/>
    <s v="15110"/>
    <s v="BRA"/>
    <s v=""/>
    <s v="Sao Paulo"/>
    <x v="3"/>
  </r>
  <r>
    <s v="Basu,Souvik"/>
    <s v="MCKIN01"/>
    <x v="126"/>
    <s v="DEV"/>
    <n v="80"/>
    <n v="0"/>
    <n v="0"/>
    <s v="01"/>
    <s v="TIN"/>
    <s v="12962"/>
    <s v="BEL"/>
    <s v=""/>
    <s v="London"/>
    <x v="4"/>
  </r>
  <r>
    <s v="Basu,Souvik"/>
    <s v="MCKIN01"/>
    <x v="126"/>
    <s v="DEV"/>
    <n v="80"/>
    <n v="0"/>
    <n v="0"/>
    <s v="01"/>
    <s v="TIN"/>
    <s v="12962"/>
    <s v="IND"/>
    <s v=""/>
    <s v="Bangalore"/>
    <x v="0"/>
  </r>
  <r>
    <s v="Basu,Souvik"/>
    <s v="TW_TOFF"/>
    <x v="1"/>
    <s v="INDIA_OPT_HOL"/>
    <n v="0"/>
    <n v="8"/>
    <n v="0"/>
    <s v="01"/>
    <s v="TIN"/>
    <s v="12962"/>
    <s v="IND"/>
    <s v=""/>
    <s v="London"/>
    <x v="4"/>
  </r>
  <r>
    <s v="Basu,Tanima"/>
    <s v="TRAIN01"/>
    <x v="61"/>
    <s v="A922_SAT_QA"/>
    <n v="8"/>
    <n v="0"/>
    <n v="0"/>
    <s v="01"/>
    <s v="TIN"/>
    <s v="15721"/>
    <s v="IND"/>
    <s v=""/>
    <s v="Bangalore"/>
    <x v="0"/>
  </r>
  <r>
    <s v="Basu,Tanima"/>
    <s v="TRAIN01"/>
    <x v="61"/>
    <s v="A938_SAT_QA"/>
    <n v="120"/>
    <n v="0"/>
    <n v="0"/>
    <s v="01"/>
    <s v="TIN"/>
    <s v="15721"/>
    <s v="IND"/>
    <s v=""/>
    <s v="Bangalore"/>
    <x v="0"/>
  </r>
  <r>
    <s v="Basu,Tanima"/>
    <s v="TRAIN01"/>
    <x v="61"/>
    <s v="A952_SAT_QA"/>
    <n v="8"/>
    <n v="0"/>
    <n v="0"/>
    <s v="01"/>
    <s v="TIN"/>
    <s v="15721"/>
    <s v="IND"/>
    <s v=""/>
    <s v="Bangalore"/>
    <x v="0"/>
  </r>
  <r>
    <s v="Basu,Tanima"/>
    <s v="TRAIN01"/>
    <x v="61"/>
    <s v="DEV_REG_DEFECTS"/>
    <n v="12"/>
    <n v="0"/>
    <n v="0"/>
    <s v="01"/>
    <s v="TIN"/>
    <s v="15721"/>
    <s v="IND"/>
    <s v=""/>
    <s v="Bangalore"/>
    <x v="0"/>
  </r>
  <r>
    <s v="Basu,Tanima"/>
    <s v="TRAIN01"/>
    <x v="61"/>
    <s v="DPS_TRAINING"/>
    <n v="24"/>
    <n v="0"/>
    <n v="0"/>
    <s v="01"/>
    <s v="TIN"/>
    <s v="15721"/>
    <s v="IND"/>
    <s v=""/>
    <s v="Bangalore"/>
    <x v="0"/>
  </r>
  <r>
    <s v="Bathey,Sharanya"/>
    <s v="TWSCRS1"/>
    <x v="127"/>
    <s v="DEV"/>
    <n v="0"/>
    <n v="144"/>
    <n v="0"/>
    <s v="01"/>
    <s v="TIN"/>
    <s v="14751"/>
    <s v="IND"/>
    <s v=""/>
    <s v="ETG India"/>
    <x v="1"/>
  </r>
  <r>
    <s v="Bathey,Sharanya"/>
    <s v="TW_CORE"/>
    <x v="15"/>
    <s v="GRAD_RECRUITING"/>
    <n v="0"/>
    <n v="15"/>
    <n v="0"/>
    <s v="01"/>
    <s v="TIN"/>
    <s v="14751"/>
    <s v="IND"/>
    <s v=""/>
    <s v="ETG India"/>
    <x v="1"/>
  </r>
  <r>
    <s v="Bathey,Sharanya"/>
    <s v="TW_CORE"/>
    <x v="40"/>
    <s v="ISO_DEV"/>
    <n v="0"/>
    <n v="8"/>
    <n v="0"/>
    <s v="01"/>
    <s v="TIN"/>
    <s v="14751"/>
    <s v="IND"/>
    <s v=""/>
    <s v="ETG India"/>
    <x v="1"/>
  </r>
  <r>
    <s v="Bathey,Sharanya"/>
    <s v="TW_TOFF"/>
    <x v="4"/>
    <s v="SICK_LV"/>
    <n v="0"/>
    <n v="8"/>
    <n v="0"/>
    <s v="01"/>
    <s v="TIN"/>
    <s v="14751"/>
    <s v="IND"/>
    <s v=""/>
    <s v="ETG India"/>
    <x v="1"/>
  </r>
  <r>
    <s v="Bathija,Sanjanaa"/>
    <s v="TW_CORE"/>
    <x v="9"/>
    <s v="BAU"/>
    <n v="0"/>
    <n v="160"/>
    <n v="0"/>
    <s v="08"/>
    <s v="TIN"/>
    <s v="15755"/>
    <s v="IND"/>
    <s v=""/>
    <s v="Bangalore"/>
    <x v="0"/>
  </r>
  <r>
    <s v="Bathija,Sanjanaa"/>
    <s v="TW_TOFF"/>
    <x v="1"/>
    <s v="INDIA_OPT_HOL"/>
    <n v="0"/>
    <n v="8"/>
    <n v="0"/>
    <s v="08"/>
    <s v="TIN"/>
    <s v="15755"/>
    <s v="IND"/>
    <s v=""/>
    <s v="Bangalore"/>
    <x v="0"/>
  </r>
  <r>
    <s v="Baxi,Tarang"/>
    <s v="MORGAN3"/>
    <x v="128"/>
    <s v="DA"/>
    <n v="16"/>
    <n v="2"/>
    <n v="0"/>
    <s v="01"/>
    <s v="TUS"/>
    <s v="11712"/>
    <s v="USA"/>
    <s v="NY"/>
    <s v="New York"/>
    <x v="12"/>
  </r>
  <r>
    <s v="Baxi,Tarang"/>
    <s v="REGENS1"/>
    <x v="129"/>
    <s v="MISC"/>
    <n v="0"/>
    <n v="13"/>
    <n v="0"/>
    <s v="01"/>
    <s v="TUS"/>
    <s v="11712"/>
    <s v="USA"/>
    <s v="NY"/>
    <s v="New York"/>
    <x v="12"/>
  </r>
  <r>
    <s v="Baxi,Tarang"/>
    <s v="TRIP001"/>
    <x v="130"/>
    <s v="MISC"/>
    <n v="0"/>
    <n v="20.5"/>
    <n v="0"/>
    <s v="01"/>
    <s v="TUS"/>
    <s v="11712"/>
    <s v="USA"/>
    <s v="NY"/>
    <s v="New York"/>
    <x v="12"/>
  </r>
  <r>
    <s v="Baxi,Tarang"/>
    <s v="TW_CORE"/>
    <x v="17"/>
    <s v="BAU"/>
    <n v="0"/>
    <n v="95"/>
    <n v="0"/>
    <s v="01"/>
    <s v="TUS"/>
    <s v="11712"/>
    <s v="USA"/>
    <s v="NY"/>
    <s v="New York"/>
    <x v="12"/>
  </r>
  <r>
    <s v="Baxi,Tarang"/>
    <s v="TW_MTGS"/>
    <x v="50"/>
    <s v="NYC"/>
    <n v="0"/>
    <n v="21"/>
    <n v="0"/>
    <s v="01"/>
    <s v="TUS"/>
    <s v="11712"/>
    <s v="USA"/>
    <s v="NY"/>
    <s v="New York"/>
    <x v="12"/>
  </r>
  <r>
    <s v="Baxi,Tarang"/>
    <s v="TW_TOFF"/>
    <x v="1"/>
    <s v="ANNUAL_LV"/>
    <n v="0"/>
    <n v="16"/>
    <n v="0"/>
    <s v="01"/>
    <s v="TUS"/>
    <s v="11712"/>
    <s v="USA"/>
    <s v="NY"/>
    <s v="New York"/>
    <x v="12"/>
  </r>
  <r>
    <s v="Baynham,Ryanne"/>
    <s v="TW_CORE"/>
    <x v="15"/>
    <s v="BAU"/>
    <n v="0"/>
    <n v="157"/>
    <n v="0"/>
    <s v="03"/>
    <s v="TUS"/>
    <s v="13598"/>
    <s v="USA"/>
    <s v="GA"/>
    <s v="Chicago"/>
    <x v="5"/>
  </r>
  <r>
    <s v="Baynham,Ryanne"/>
    <s v="TW_TOFF"/>
    <x v="1"/>
    <s v="ANNUAL_LV"/>
    <n v="0"/>
    <n v="16"/>
    <n v="0"/>
    <s v="03"/>
    <s v="TUS"/>
    <s v="13598"/>
    <s v="USA"/>
    <s v="GA"/>
    <s v="Chicago"/>
    <x v="5"/>
  </r>
  <r>
    <s v="Bayya,Sanjana"/>
    <s v="GRUPPO1"/>
    <x v="5"/>
    <s v="DELIVERY"/>
    <n v="0"/>
    <n v="126"/>
    <n v="0"/>
    <s v="01"/>
    <s v="TIN"/>
    <s v="14038"/>
    <s v="IND"/>
    <s v=""/>
    <s v="Chennai"/>
    <x v="0"/>
  </r>
  <r>
    <s v="Bayya,Sanjana"/>
    <s v="GRUPPO1"/>
    <x v="5"/>
    <s v="MISC"/>
    <n v="0"/>
    <n v="16"/>
    <n v="0"/>
    <s v="01"/>
    <s v="TIN"/>
    <s v="14038"/>
    <s v="IND"/>
    <s v=""/>
    <s v="Chennai"/>
    <x v="0"/>
  </r>
  <r>
    <s v="Bayya,Sanjana"/>
    <s v="TW_CORE"/>
    <x v="3"/>
    <s v="UNASSIGNED"/>
    <n v="0"/>
    <n v="16"/>
    <n v="0"/>
    <s v="01"/>
    <s v="TIN"/>
    <s v="14038"/>
    <s v="IND"/>
    <s v=""/>
    <s v="Chennai"/>
    <x v="0"/>
  </r>
  <r>
    <s v="Bayya,Sanjana"/>
    <s v="TW_MTGS"/>
    <x v="35"/>
    <s v="TWER_EVENTS"/>
    <n v="0"/>
    <n v="4"/>
    <n v="0"/>
    <s v="01"/>
    <s v="TIN"/>
    <s v="14038"/>
    <s v="IND"/>
    <s v=""/>
    <s v="Chennai"/>
    <x v="0"/>
  </r>
  <r>
    <s v="Bayya,Sanjana"/>
    <s v="TW_TOFF"/>
    <x v="1"/>
    <s v="ANNUAL_LV"/>
    <n v="0"/>
    <n v="8"/>
    <n v="0"/>
    <s v="01"/>
    <s v="TIN"/>
    <s v="14038"/>
    <s v="IND"/>
    <s v=""/>
    <s v="Chennai"/>
    <x v="0"/>
  </r>
  <r>
    <s v="Bazaz,Arvind"/>
    <s v="TRAIN01"/>
    <x v="61"/>
    <s v="A902_BA"/>
    <n v="80"/>
    <n v="0"/>
    <n v="0"/>
    <s v="01"/>
    <s v="TIN"/>
    <s v="14876"/>
    <s v="GBR"/>
    <s v=""/>
    <s v="London"/>
    <x v="4"/>
  </r>
  <r>
    <s v="Bazaz,Arvind"/>
    <s v="TRAIN01"/>
    <x v="61"/>
    <s v="A921_BA"/>
    <n v="24"/>
    <n v="0"/>
    <n v="0"/>
    <s v="01"/>
    <s v="TIN"/>
    <s v="14876"/>
    <s v="GBR"/>
    <s v=""/>
    <s v="London"/>
    <x v="4"/>
  </r>
  <r>
    <s v="Bazaz,Arvind"/>
    <s v="TRAIN01"/>
    <x v="61"/>
    <s v="A936_BA"/>
    <n v="20"/>
    <n v="0"/>
    <n v="0"/>
    <s v="01"/>
    <s v="TIN"/>
    <s v="14876"/>
    <s v="GBR"/>
    <s v=""/>
    <s v="London"/>
    <x v="4"/>
  </r>
  <r>
    <s v="Bazaz,Arvind"/>
    <s v="TRAIN01"/>
    <x v="61"/>
    <s v="A948_BA"/>
    <n v="20"/>
    <n v="0"/>
    <n v="0"/>
    <s v="01"/>
    <s v="TIN"/>
    <s v="14876"/>
    <s v="GBR"/>
    <s v=""/>
    <s v="London"/>
    <x v="4"/>
  </r>
  <r>
    <s v="Bazaz,Arvind"/>
    <s v="TRAIN01"/>
    <x v="61"/>
    <s v="A949_BA"/>
    <n v="8"/>
    <n v="0"/>
    <n v="0"/>
    <s v="01"/>
    <s v="TIN"/>
    <s v="14876"/>
    <s v="GBR"/>
    <s v=""/>
    <s v="London"/>
    <x v="4"/>
  </r>
  <r>
    <s v="Bazaz,Arvind"/>
    <s v="TRAIN01"/>
    <x v="61"/>
    <s v="A951_BA"/>
    <n v="8"/>
    <n v="0"/>
    <n v="0"/>
    <s v="01"/>
    <s v="TIN"/>
    <s v="14876"/>
    <s v="GBR"/>
    <s v=""/>
    <s v="London"/>
    <x v="4"/>
  </r>
  <r>
    <s v="Bazaz,Arvind"/>
    <s v="TW_TOFF"/>
    <x v="4"/>
    <s v="UK_MEDICAL_APPT"/>
    <n v="0"/>
    <n v="8"/>
    <n v="0"/>
    <s v="01"/>
    <s v="TIN"/>
    <s v="14876"/>
    <s v="GBR"/>
    <s v=""/>
    <s v="London"/>
    <x v="4"/>
  </r>
  <r>
    <s v="Beasley,Coleman K."/>
    <s v="GAP0001"/>
    <x v="25"/>
    <s v="DA"/>
    <n v="162"/>
    <n v="0"/>
    <n v="0"/>
    <s v="01"/>
    <s v="TUS"/>
    <s v="15052"/>
    <s v="USA"/>
    <s v="CA"/>
    <s v="San Francisco"/>
    <x v="11"/>
  </r>
  <r>
    <s v="Beasley,Coleman K."/>
    <s v="TW_CORE"/>
    <x v="99"/>
    <s v="BAU"/>
    <n v="0"/>
    <n v="8"/>
    <n v="0"/>
    <s v="01"/>
    <s v="TUS"/>
    <s v="15052"/>
    <s v="USA"/>
    <s v="CA"/>
    <s v="San Francisco"/>
    <x v="11"/>
  </r>
  <r>
    <s v="Beasley,Coleman K."/>
    <s v="TW_MTGS"/>
    <x v="50"/>
    <s v="SF"/>
    <n v="0"/>
    <n v="4"/>
    <n v="0"/>
    <s v="01"/>
    <s v="TUS"/>
    <s v="15052"/>
    <s v="USA"/>
    <s v="CA"/>
    <s v="San Francisco"/>
    <x v="11"/>
  </r>
  <r>
    <s v="Beasley,Coleman K."/>
    <s v="TW_TOFF"/>
    <x v="1"/>
    <s v="ANNUAL_LV"/>
    <n v="0"/>
    <n v="2"/>
    <n v="0"/>
    <s v="01"/>
    <s v="TUS"/>
    <s v="15052"/>
    <s v="USA"/>
    <s v="CA"/>
    <s v="San Francisco"/>
    <x v="11"/>
  </r>
  <r>
    <s v="Beaton,Malcolm"/>
    <s v="SLC0001"/>
    <x v="131"/>
    <s v="DA"/>
    <n v="72"/>
    <n v="0"/>
    <n v="0"/>
    <s v="01"/>
    <s v="TUK"/>
    <s v="13478"/>
    <s v="GBR"/>
    <s v=""/>
    <s v="Manchester"/>
    <x v="10"/>
  </r>
  <r>
    <s v="Beaton,Malcolm"/>
    <s v="TW_CORE"/>
    <x v="3"/>
    <s v="HELD"/>
    <n v="0"/>
    <n v="40"/>
    <n v="0"/>
    <s v="01"/>
    <s v="TUK"/>
    <s v="13478"/>
    <s v="GBR"/>
    <s v=""/>
    <s v="London"/>
    <x v="4"/>
  </r>
  <r>
    <s v="Beaton,Malcolm"/>
    <s v="TW_CORE"/>
    <x v="132"/>
    <s v="BAU"/>
    <n v="0"/>
    <n v="56"/>
    <n v="0"/>
    <s v="01"/>
    <s v="TUK"/>
    <s v="13478"/>
    <s v="GBR"/>
    <s v=""/>
    <s v="London"/>
    <x v="4"/>
  </r>
  <r>
    <s v="Behera,Dipak Kumar"/>
    <s v="MCKIN01"/>
    <x v="23"/>
    <s v="MISC"/>
    <n v="8"/>
    <n v="0"/>
    <n v="0"/>
    <s v="01"/>
    <s v="TIN"/>
    <s v="12342"/>
    <s v="GBR"/>
    <s v=""/>
    <s v="London"/>
    <x v="4"/>
  </r>
  <r>
    <s v="Behera,Dipak Kumar"/>
    <s v="MCKIN01"/>
    <x v="23"/>
    <s v="MISC"/>
    <n v="40"/>
    <n v="40"/>
    <n v="0"/>
    <s v="01"/>
    <s v="TIN"/>
    <s v="12342"/>
    <s v="IND"/>
    <s v=""/>
    <s v="Bangalore"/>
    <x v="0"/>
  </r>
  <r>
    <s v="Behera,Dipak Kumar"/>
    <s v="TARGET1"/>
    <x v="133"/>
    <s v="MISC"/>
    <n v="68"/>
    <n v="0"/>
    <n v="0"/>
    <s v="01"/>
    <s v="TIN"/>
    <s v="12342"/>
    <s v="IND"/>
    <s v=""/>
    <s v="Bangalore"/>
    <x v="0"/>
  </r>
  <r>
    <s v="Behera,Dipak Kumar"/>
    <s v="TW_CORE"/>
    <x v="3"/>
    <s v="HELD"/>
    <n v="0"/>
    <n v="4"/>
    <n v="0"/>
    <s v="01"/>
    <s v="TIN"/>
    <s v="12342"/>
    <s v="IND"/>
    <s v=""/>
    <s v="Bangalore"/>
    <x v="0"/>
  </r>
  <r>
    <s v="Behera,Dipak Kumar"/>
    <s v="TW_CORE"/>
    <x v="17"/>
    <s v="MEETINGS"/>
    <n v="0"/>
    <n v="8"/>
    <n v="0"/>
    <s v="01"/>
    <s v="TIN"/>
    <s v="12342"/>
    <s v="IND"/>
    <s v=""/>
    <s v="Bangalore"/>
    <x v="0"/>
  </r>
  <r>
    <s v="Behera,Preetimoyee"/>
    <s v="TW_TOPS"/>
    <x v="7"/>
    <s v="FINLG_BAU"/>
    <n v="0"/>
    <n v="64"/>
    <n v="0"/>
    <s v="04"/>
    <s v="TIN"/>
    <s v="14862"/>
    <s v="IND"/>
    <s v=""/>
    <s v="Bangalore"/>
    <x v="0"/>
  </r>
  <r>
    <s v="Behera,Preetimoyee"/>
    <s v="TW_TOPS"/>
    <x v="7"/>
    <s v="SUPPLY_BAU"/>
    <n v="0"/>
    <n v="104"/>
    <n v="0"/>
    <s v="04"/>
    <s v="TIN"/>
    <s v="14862"/>
    <s v="IND"/>
    <s v=""/>
    <s v="Bangalore"/>
    <x v="0"/>
  </r>
  <r>
    <s v="Behr,Whitney L"/>
    <s v="TW_CORE"/>
    <x v="0"/>
    <s v="TWER_INDUCTION"/>
    <n v="0"/>
    <n v="8"/>
    <n v="0"/>
    <s v="01"/>
    <s v="TUS"/>
    <s v="16016"/>
    <s v="USA"/>
    <s v="IL"/>
    <s v="Chicago"/>
    <x v="5"/>
  </r>
  <r>
    <s v="Behr,Whitney L"/>
    <s v="TW_CORE"/>
    <x v="66"/>
    <s v="ATTENDEE"/>
    <n v="0"/>
    <n v="120"/>
    <n v="0"/>
    <s v="01"/>
    <s v="TUS"/>
    <s v="16016"/>
    <s v="IND"/>
    <s v=""/>
    <s v="Chicago"/>
    <x v="5"/>
  </r>
  <r>
    <s v="Behr,Whitney L"/>
    <s v="TW_CORE"/>
    <x v="66"/>
    <s v="PREP"/>
    <n v="0"/>
    <n v="8"/>
    <n v="0"/>
    <s v="01"/>
    <s v="TUS"/>
    <s v="16016"/>
    <s v="IND"/>
    <s v=""/>
    <s v="Chicago"/>
    <x v="5"/>
  </r>
  <r>
    <s v="Behr,Whitney L"/>
    <s v="TW_CORE"/>
    <x v="66"/>
    <s v="PREP"/>
    <n v="0"/>
    <n v="32"/>
    <n v="0"/>
    <s v="01"/>
    <s v="TUS"/>
    <s v="16016"/>
    <s v="USA"/>
    <s v="IL"/>
    <s v="Chicago"/>
    <x v="5"/>
  </r>
  <r>
    <s v="Beiderman,Alejandro"/>
    <s v="TW_TOFF"/>
    <x v="4"/>
    <s v="US_CA_PERS_SICK"/>
    <n v="0"/>
    <n v="8"/>
    <n v="0"/>
    <s v="01"/>
    <s v="TUS"/>
    <s v="14491"/>
    <s v="USA"/>
    <s v="FL"/>
    <s v="Atlanta"/>
    <x v="2"/>
  </r>
  <r>
    <s v="Beiderman,Alejandro"/>
    <s v="ULTSOFT"/>
    <x v="112"/>
    <s v="DA"/>
    <n v="176"/>
    <n v="0"/>
    <n v="0"/>
    <s v="01"/>
    <s v="TUS"/>
    <s v="14491"/>
    <s v="USA"/>
    <s v="FL"/>
    <s v="Atlanta"/>
    <x v="2"/>
  </r>
  <r>
    <s v="Beiderman,Alejandro"/>
    <s v="ULTSOFT"/>
    <x v="112"/>
    <s v="TRVL"/>
    <n v="0"/>
    <n v="31"/>
    <n v="0"/>
    <s v="01"/>
    <s v="TUS"/>
    <s v="14491"/>
    <s v="USA"/>
    <s v="GA"/>
    <s v="Atlanta"/>
    <x v="2"/>
  </r>
  <r>
    <s v="Belcher,Matthew"/>
    <s v="OONS001"/>
    <x v="56"/>
    <s v="DA"/>
    <n v="88"/>
    <n v="0"/>
    <n v="0"/>
    <s v="01"/>
    <s v="TUK"/>
    <s v="13823"/>
    <s v="GBR"/>
    <s v=""/>
    <s v="London"/>
    <x v="4"/>
  </r>
  <r>
    <s v="Belcher,Matthew"/>
    <s v="OONS001"/>
    <x v="56"/>
    <s v="TRVL"/>
    <n v="0"/>
    <n v="16"/>
    <n v="0"/>
    <s v="01"/>
    <s v="TUK"/>
    <s v="13823"/>
    <s v="GBR"/>
    <s v=""/>
    <s v="London"/>
    <x v="4"/>
  </r>
  <r>
    <s v="Belcher,Matthew"/>
    <s v="TW_CORE"/>
    <x v="3"/>
    <s v="UNASSIGNED"/>
    <n v="0"/>
    <n v="72"/>
    <n v="0"/>
    <s v="01"/>
    <s v="TUK"/>
    <s v="13823"/>
    <s v="GBR"/>
    <s v=""/>
    <s v="London"/>
    <x v="4"/>
  </r>
  <r>
    <s v="Belcher,Matthew"/>
    <s v="TW_TOFF"/>
    <x v="1"/>
    <s v="ANNUAL_LV"/>
    <n v="0"/>
    <n v="8"/>
    <n v="0"/>
    <s v="01"/>
    <s v="TUK"/>
    <s v="13823"/>
    <s v="GBR"/>
    <s v=""/>
    <s v="London"/>
    <x v="4"/>
  </r>
  <r>
    <s v="Bellala,Suresh Kumar"/>
    <s v="TW_CORE"/>
    <x v="123"/>
    <s v="BAU"/>
    <n v="0"/>
    <n v="172"/>
    <n v="0"/>
    <s v="09"/>
    <s v="TIN"/>
    <s v="13435"/>
    <s v="IND"/>
    <s v=""/>
    <s v="Bangalore"/>
    <x v="0"/>
  </r>
  <r>
    <s v="Bellamkonda,Dileep"/>
    <s v="ABCAM01"/>
    <x v="2"/>
    <s v="QA"/>
    <n v="166"/>
    <n v="0"/>
    <n v="0"/>
    <s v="01"/>
    <s v="TIN"/>
    <s v="14924"/>
    <s v="GBR"/>
    <s v=""/>
    <s v="London"/>
    <x v="4"/>
  </r>
  <r>
    <s v="Bellamkonda,Dileep"/>
    <s v="TW_TOFF"/>
    <x v="4"/>
    <s v="SICK_LV"/>
    <n v="0"/>
    <n v="8"/>
    <n v="0"/>
    <s v="01"/>
    <s v="TIN"/>
    <s v="14924"/>
    <s v="GBR"/>
    <s v=""/>
    <s v="London"/>
    <x v="4"/>
  </r>
  <r>
    <s v="Bellur,Anushya Krishna Prasad"/>
    <s v="TW_MTGS"/>
    <x v="50"/>
    <s v="NYC"/>
    <n v="0"/>
    <n v="8"/>
    <n v="0"/>
    <s v="01"/>
    <s v="TUS"/>
    <s v="12567"/>
    <s v="USA"/>
    <s v="NY"/>
    <s v="New York"/>
    <x v="12"/>
  </r>
  <r>
    <s v="Bellur,Anushya Krishna Prasad"/>
    <s v="TW_SIPP"/>
    <x v="134"/>
    <s v="OSP"/>
    <n v="0"/>
    <n v="38"/>
    <n v="0"/>
    <s v="01"/>
    <s v="TUS"/>
    <s v="12567"/>
    <s v="USA"/>
    <s v="NY"/>
    <s v="New York"/>
    <x v="12"/>
  </r>
  <r>
    <s v="Bellur,Anushya Krishna Prasad"/>
    <s v="TW_SIPP"/>
    <x v="29"/>
    <s v="OPEN_MRS"/>
    <n v="0"/>
    <n v="28"/>
    <n v="0"/>
    <s v="01"/>
    <s v="TUS"/>
    <s v="12567"/>
    <s v="USA"/>
    <s v="NY"/>
    <s v="New York"/>
    <x v="12"/>
  </r>
  <r>
    <s v="Bellur,Anushya Krishna Prasad"/>
    <s v="TW_SIPP"/>
    <x v="29"/>
    <s v="OPS"/>
    <n v="0"/>
    <n v="68"/>
    <n v="0"/>
    <s v="01"/>
    <s v="TUS"/>
    <s v="12567"/>
    <s v="USA"/>
    <s v="NY"/>
    <s v="New York"/>
    <x v="12"/>
  </r>
  <r>
    <s v="Bellur,Anushya Krishna Prasad"/>
    <s v="TW_TOFF"/>
    <x v="1"/>
    <s v="ANNUAL_LV"/>
    <n v="0"/>
    <n v="21"/>
    <n v="0"/>
    <s v="01"/>
    <s v="TUS"/>
    <s v="12567"/>
    <s v="USA"/>
    <s v="NY"/>
    <s v="New York"/>
    <x v="12"/>
  </r>
  <r>
    <s v="Bellur,Anushya Krishna Prasad"/>
    <s v="TW_TOFF"/>
    <x v="4"/>
    <s v="US_CA_PERS_SICK"/>
    <n v="0"/>
    <n v="4"/>
    <n v="0"/>
    <s v="01"/>
    <s v="TUS"/>
    <s v="12567"/>
    <s v="USA"/>
    <s v="NY"/>
    <s v="New York"/>
    <x v="12"/>
  </r>
  <r>
    <s v="Belovs,Aleksejs"/>
    <s v="TW_CORE"/>
    <x v="66"/>
    <s v="COACHING"/>
    <n v="0"/>
    <n v="40"/>
    <n v="0"/>
    <s v="01"/>
    <s v="TUK"/>
    <s v="13919"/>
    <s v="DEU"/>
    <s v=""/>
    <s v="London"/>
    <x v="4"/>
  </r>
  <r>
    <s v="Belovs,Aleksejs"/>
    <s v="TW_CORE"/>
    <x v="66"/>
    <s v="COACHING"/>
    <n v="0"/>
    <n v="128"/>
    <n v="0"/>
    <s v="01"/>
    <s v="TUK"/>
    <s v="13919"/>
    <s v="IND"/>
    <s v=""/>
    <s v="London"/>
    <x v="4"/>
  </r>
  <r>
    <s v="Belozertseva,Anastasia"/>
    <s v="GOOGLE1"/>
    <x v="135"/>
    <s v="MISC"/>
    <n v="175.5"/>
    <n v="0"/>
    <n v="0"/>
    <s v="01"/>
    <s v="TUS"/>
    <s v="14673"/>
    <s v="USA"/>
    <s v="CA"/>
    <s v="San Francisco"/>
    <x v="11"/>
  </r>
  <r>
    <s v="Belozertseva,Anastasia"/>
    <s v="GOOGLE1"/>
    <x v="135"/>
    <s v="TRVL"/>
    <n v="0"/>
    <n v="26"/>
    <n v="0"/>
    <s v="01"/>
    <s v="TUS"/>
    <s v="14673"/>
    <s v="USA"/>
    <s v="CA"/>
    <s v="San Francisco"/>
    <x v="11"/>
  </r>
  <r>
    <s v="Belozertseva,Anastasia"/>
    <s v="TW_CORE"/>
    <x v="15"/>
    <s v="CODE_REVIEW"/>
    <n v="0"/>
    <n v="1.5"/>
    <n v="0"/>
    <s v="01"/>
    <s v="TUS"/>
    <s v="14673"/>
    <s v="USA"/>
    <s v="CA"/>
    <s v="San Francisco"/>
    <x v="11"/>
  </r>
  <r>
    <s v="Belozertseva,Anastasia"/>
    <s v="TW_TOFF"/>
    <x v="4"/>
    <s v="US_CA_PERS_SICK"/>
    <n v="0"/>
    <n v="8"/>
    <n v="0"/>
    <s v="01"/>
    <s v="TUS"/>
    <s v="14673"/>
    <s v="USA"/>
    <s v="IL"/>
    <s v="San Francisco"/>
    <x v="11"/>
  </r>
  <r>
    <s v="Belsey,Donna Caroline"/>
    <s v="GDS0001"/>
    <x v="8"/>
    <s v="CONSULTING"/>
    <n v="128"/>
    <n v="0"/>
    <n v="0"/>
    <s v="01"/>
    <s v="TUK"/>
    <s v="14982"/>
    <s v="GBR"/>
    <s v=""/>
    <s v="London"/>
    <x v="4"/>
  </r>
  <r>
    <s v="Belsey,Donna Caroline"/>
    <s v="TW_TOFF"/>
    <x v="1"/>
    <s v="ANNUAL_LV"/>
    <n v="0"/>
    <n v="40"/>
    <n v="0"/>
    <s v="01"/>
    <s v="TUK"/>
    <s v="14982"/>
    <s v="GBR"/>
    <s v=""/>
    <s v="London"/>
    <x v="4"/>
  </r>
  <r>
    <s v="Bennett,Jerome W."/>
    <s v="TW_CORE"/>
    <x v="15"/>
    <s v="BAU"/>
    <n v="0"/>
    <n v="8"/>
    <n v="0"/>
    <s v="03"/>
    <s v="TUS"/>
    <s v="15565"/>
    <s v="USA"/>
    <s v="CA"/>
    <s v="Chicago"/>
    <x v="5"/>
  </r>
  <r>
    <s v="Bennett,Jerome W."/>
    <s v="TW_CORE"/>
    <x v="15"/>
    <s v="BAU"/>
    <n v="0"/>
    <n v="144"/>
    <n v="0"/>
    <s v="03"/>
    <s v="TUS"/>
    <s v="15565"/>
    <s v="USA"/>
    <s v="IL"/>
    <s v="Chicago"/>
    <x v="5"/>
  </r>
  <r>
    <s v="Bennett,Jerome W."/>
    <s v="TW_TOFF"/>
    <x v="1"/>
    <s v="ANNUAL_LV"/>
    <n v="0"/>
    <n v="16"/>
    <n v="0"/>
    <s v="03"/>
    <s v="TUS"/>
    <s v="15565"/>
    <s v="USA"/>
    <s v="IL"/>
    <s v="Chicago"/>
    <x v="5"/>
  </r>
  <r>
    <s v="Beny,Archana"/>
    <s v="GRUPPO1"/>
    <x v="5"/>
    <s v="DELIVERY"/>
    <n v="0"/>
    <n v="41"/>
    <n v="0"/>
    <s v="01"/>
    <s v="TIN"/>
    <s v="14511"/>
    <s v="IND"/>
    <s v=""/>
    <s v="Chennai"/>
    <x v="0"/>
  </r>
  <r>
    <s v="Beny,Archana"/>
    <s v="GRUPPO1"/>
    <x v="5"/>
    <s v="MISC"/>
    <n v="0"/>
    <n v="36"/>
    <n v="0"/>
    <s v="01"/>
    <s v="TIN"/>
    <s v="14511"/>
    <s v="IND"/>
    <s v=""/>
    <s v="Chennai"/>
    <x v="0"/>
  </r>
  <r>
    <s v="Beny,Archana"/>
    <s v="TW_CORE"/>
    <x v="3"/>
    <s v="HELD"/>
    <n v="0"/>
    <n v="28"/>
    <n v="0"/>
    <s v="01"/>
    <s v="TIN"/>
    <s v="14511"/>
    <s v="IND"/>
    <s v=""/>
    <s v="Chennai"/>
    <x v="0"/>
  </r>
  <r>
    <s v="Beny,Archana"/>
    <s v="TW_CORE"/>
    <x v="3"/>
    <s v="HELD"/>
    <n v="0"/>
    <n v="35"/>
    <n v="0"/>
    <s v="01"/>
    <s v="TUS"/>
    <s v="14511"/>
    <s v="USA"/>
    <s v="IL"/>
    <s v="Chicago"/>
    <x v="5"/>
  </r>
  <r>
    <s v="Beny,Archana"/>
    <s v="TW_MTGS"/>
    <x v="35"/>
    <s v="TWER_EVENTS"/>
    <n v="0"/>
    <n v="4"/>
    <n v="0"/>
    <s v="01"/>
    <s v="TIN"/>
    <s v="14511"/>
    <s v="IND"/>
    <s v=""/>
    <s v="Chennai"/>
    <x v="0"/>
  </r>
  <r>
    <s v="Beny,Archana"/>
    <s v="TW_TOFF"/>
    <x v="1"/>
    <s v="ANNUAL_LV"/>
    <n v="0"/>
    <n v="5"/>
    <n v="0"/>
    <s v="01"/>
    <s v="TUS"/>
    <s v="14511"/>
    <s v="USA"/>
    <s v="IL"/>
    <s v="Chicago"/>
    <x v="5"/>
  </r>
  <r>
    <s v="Beny,Archana"/>
    <s v="TW_TOFF"/>
    <x v="1"/>
    <s v="ANNUAL_LV"/>
    <n v="0"/>
    <n v="8"/>
    <n v="0"/>
    <s v="01"/>
    <s v="TIN"/>
    <s v="14511"/>
    <s v="IND"/>
    <s v=""/>
    <s v="Chennai"/>
    <x v="0"/>
  </r>
  <r>
    <s v="Beny,Archana"/>
    <s v="TW_TOFF"/>
    <x v="4"/>
    <s v="SICK_LV"/>
    <n v="0"/>
    <n v="4"/>
    <n v="0"/>
    <s v="01"/>
    <s v="TIN"/>
    <s v="14511"/>
    <s v="IND"/>
    <s v=""/>
    <s v="Chennai"/>
    <x v="0"/>
  </r>
  <r>
    <s v="Beny,Archana"/>
    <s v="TW_TOFF"/>
    <x v="4"/>
    <s v="SICK_LV"/>
    <n v="0"/>
    <n v="8"/>
    <n v="0"/>
    <s v="01"/>
    <s v="TIN"/>
    <s v="14511"/>
    <s v="IND"/>
    <s v=""/>
    <s v="Chicago"/>
    <x v="5"/>
  </r>
  <r>
    <s v="Benyon,Will"/>
    <s v="GDS0001"/>
    <x v="8"/>
    <s v="CONSULTING"/>
    <n v="168"/>
    <n v="0"/>
    <n v="0"/>
    <s v="01"/>
    <s v="TUK"/>
    <s v="15330"/>
    <s v="GBR"/>
    <s v=""/>
    <s v="London"/>
    <x v="4"/>
  </r>
  <r>
    <s v="Berebichez,Déborah"/>
    <s v="TW_CORE"/>
    <x v="3"/>
    <s v="HELD"/>
    <n v="0"/>
    <n v="16"/>
    <n v="0"/>
    <s v="01"/>
    <s v="TUS"/>
    <s v="16153"/>
    <s v="USA"/>
    <s v="NY"/>
    <s v="New York"/>
    <x v="12"/>
  </r>
  <r>
    <s v="Berebichez,Déborah"/>
    <s v="TW_CORE"/>
    <x v="3"/>
    <s v="UNASSIGNED"/>
    <n v="0"/>
    <n v="8"/>
    <n v="0"/>
    <s v="01"/>
    <s v="TUS"/>
    <s v="16153"/>
    <s v="USA"/>
    <s v="NY"/>
    <s v="New York"/>
    <x v="12"/>
  </r>
  <r>
    <s v="Berg,Christian"/>
    <s v="TW_TOFF"/>
    <x v="1"/>
    <s v="LV_UNPAID"/>
    <n v="0"/>
    <n v="80"/>
    <n v="0"/>
    <s v="01"/>
    <s v="TDE"/>
    <s v="14874"/>
    <s v="DEU"/>
    <s v=""/>
    <s v="Hamburg"/>
    <x v="7"/>
  </r>
  <r>
    <s v="Berg,Christian"/>
    <s v="TW_TOFF"/>
    <x v="1"/>
    <s v="MATR_PATR_UNPD"/>
    <n v="0"/>
    <n v="88"/>
    <n v="0"/>
    <s v="01"/>
    <s v="TDE"/>
    <s v="14874"/>
    <s v="DEU"/>
    <s v=""/>
    <s v="Hamburg"/>
    <x v="7"/>
  </r>
  <r>
    <s v="Bernitt,Folker"/>
    <s v="TW_CORE"/>
    <x v="33"/>
    <s v="UNLEASH_MEETING"/>
    <n v="0"/>
    <n v="16"/>
    <n v="0"/>
    <s v="08"/>
    <s v="TDE"/>
    <s v="15817"/>
    <s v="DEU"/>
    <s v=""/>
    <s v="Hamburg"/>
    <x v="7"/>
  </r>
  <r>
    <s v="Bernitt,Folker"/>
    <s v="TW_CORE"/>
    <x v="15"/>
    <s v="CODE_REVIEW"/>
    <n v="0"/>
    <n v="2"/>
    <n v="0"/>
    <s v="08"/>
    <s v="TDE"/>
    <s v="15817"/>
    <s v="DEU"/>
    <s v=""/>
    <s v="Hamburg"/>
    <x v="7"/>
  </r>
  <r>
    <s v="Bernitt,Folker"/>
    <s v="TW_CORE"/>
    <x v="15"/>
    <s v="INTERVIEWING"/>
    <n v="0"/>
    <n v="2"/>
    <n v="0"/>
    <s v="08"/>
    <s v="TDE"/>
    <s v="15817"/>
    <s v="DEU"/>
    <s v=""/>
    <s v="Hamburg"/>
    <x v="7"/>
  </r>
  <r>
    <s v="Bernitt,Folker"/>
    <s v="TW_INVT"/>
    <x v="125"/>
    <s v="TECH"/>
    <n v="0"/>
    <n v="132"/>
    <n v="0"/>
    <s v="08"/>
    <s v="TDE"/>
    <s v="15817"/>
    <s v="DEU"/>
    <s v=""/>
    <s v="Hamburg"/>
    <x v="7"/>
  </r>
  <r>
    <s v="Bernitt,Folker"/>
    <s v="TW_TOFF"/>
    <x v="1"/>
    <s v="ANNUAL_LV"/>
    <n v="0"/>
    <n v="8"/>
    <n v="0"/>
    <s v="08"/>
    <s v="TDE"/>
    <s v="15817"/>
    <s v="DEU"/>
    <s v=""/>
    <s v="Hamburg"/>
    <x v="7"/>
  </r>
  <r>
    <s v="Bernitt,Folker"/>
    <s v="TW_TOFF"/>
    <x v="4"/>
    <s v="SICK_LV"/>
    <n v="0"/>
    <n v="8"/>
    <n v="0"/>
    <s v="08"/>
    <s v="TDE"/>
    <s v="15817"/>
    <s v="DEU"/>
    <s v=""/>
    <s v="Hamburg"/>
    <x v="7"/>
  </r>
  <r>
    <s v="Best,Jami M"/>
    <s v="TW_CORE"/>
    <x v="0"/>
    <s v="BAU"/>
    <n v="0"/>
    <n v="183"/>
    <n v="0"/>
    <s v="06"/>
    <s v="TUS"/>
    <s v="11112"/>
    <s v="USA"/>
    <s v="IL"/>
    <s v="Chicago"/>
    <x v="5"/>
  </r>
  <r>
    <s v="Best,Jami M"/>
    <s v="TW_TOFF"/>
    <x v="4"/>
    <s v="US_CA_PERS_SICK"/>
    <n v="0"/>
    <n v="16"/>
    <n v="0"/>
    <s v="06"/>
    <s v="TUS"/>
    <s v="11112"/>
    <s v="USA"/>
    <s v="IL"/>
    <s v="Chicago"/>
    <x v="5"/>
  </r>
  <r>
    <s v="Bethke,Elke"/>
    <s v="GEMA001"/>
    <x v="16"/>
    <s v="BA"/>
    <n v="162"/>
    <n v="0"/>
    <n v="0"/>
    <s v="01"/>
    <s v="TDE"/>
    <s v="14418"/>
    <s v="DEU"/>
    <s v=""/>
    <s v="Hamburg"/>
    <x v="7"/>
  </r>
  <r>
    <s v="Bethke,Elke"/>
    <s v="GEMA001"/>
    <x v="16"/>
    <s v="TRVL"/>
    <n v="0"/>
    <n v="21"/>
    <n v="0"/>
    <s v="01"/>
    <s v="TDE"/>
    <s v="14418"/>
    <s v="DEU"/>
    <s v=""/>
    <s v="Hamburg"/>
    <x v="7"/>
  </r>
  <r>
    <s v="Bethke,Elke"/>
    <s v="TW_CORE"/>
    <x v="0"/>
    <s v="TWER_DEVELOPMNT"/>
    <n v="0"/>
    <n v="2"/>
    <n v="0"/>
    <s v="01"/>
    <s v="TDE"/>
    <s v="14418"/>
    <s v="DEU"/>
    <s v=""/>
    <s v="Hamburg"/>
    <x v="7"/>
  </r>
  <r>
    <s v="Bethke,Elke"/>
    <s v="TW_CORE"/>
    <x v="15"/>
    <s v="INTERVIEWING"/>
    <n v="0"/>
    <n v="2.5"/>
    <n v="0"/>
    <s v="01"/>
    <s v="TDE"/>
    <s v="14418"/>
    <s v="DEU"/>
    <s v=""/>
    <s v="Hamburg"/>
    <x v="7"/>
  </r>
  <r>
    <s v="Bethke,Elke"/>
    <s v="TW_TOFF"/>
    <x v="1"/>
    <s v="ANNUAL_LV"/>
    <n v="0"/>
    <n v="20"/>
    <n v="0"/>
    <s v="01"/>
    <s v="TDE"/>
    <s v="14418"/>
    <s v="DEU"/>
    <s v=""/>
    <s v="Hamburg"/>
    <x v="7"/>
  </r>
  <r>
    <s v="Bhalerao,Vishal"/>
    <s v="TW_CORE"/>
    <x v="92"/>
    <s v="BAU"/>
    <n v="0"/>
    <n v="173"/>
    <n v="0"/>
    <s v="08"/>
    <s v="TIN"/>
    <s v="12099"/>
    <s v="IND"/>
    <s v=""/>
    <s v="Pune"/>
    <x v="0"/>
  </r>
  <r>
    <s v="Bhalerao,Vishal"/>
    <s v="TW_CORE"/>
    <x v="92"/>
    <s v="MEETINGS"/>
    <n v="0"/>
    <n v="40"/>
    <n v="0"/>
    <s v="08"/>
    <s v="TIN"/>
    <s v="12099"/>
    <s v="AUS"/>
    <s v=""/>
    <s v="Pune"/>
    <x v="0"/>
  </r>
  <r>
    <s v="Bhalerao,Vishal"/>
    <s v="TW_TOFF"/>
    <x v="1"/>
    <s v="INDIA_OPT_HOL"/>
    <n v="0"/>
    <n v="8"/>
    <n v="0"/>
    <s v="08"/>
    <s v="TIN"/>
    <s v="12099"/>
    <s v="IND"/>
    <s v=""/>
    <s v="Pune"/>
    <x v="0"/>
  </r>
  <r>
    <s v="Bharara,Manan"/>
    <s v="MCKIN01"/>
    <x v="136"/>
    <s v="DA"/>
    <n v="114"/>
    <n v="0"/>
    <n v="0"/>
    <s v="01"/>
    <s v="TIN"/>
    <s v="14539"/>
    <s v="IND"/>
    <s v=""/>
    <s v="Delhi"/>
    <x v="0"/>
  </r>
  <r>
    <s v="Bharara,Manan"/>
    <s v="MCKIN01"/>
    <x v="136"/>
    <s v="MISC"/>
    <n v="40"/>
    <n v="4"/>
    <n v="0"/>
    <s v="01"/>
    <s v="TIN"/>
    <s v="14539"/>
    <s v="IND"/>
    <s v=""/>
    <s v="Delhi"/>
    <x v="0"/>
  </r>
  <r>
    <s v="Bharara,Manan"/>
    <s v="TW_CORE"/>
    <x v="15"/>
    <s v="DIPL_HIRE_PROG"/>
    <n v="0"/>
    <n v="8"/>
    <n v="0"/>
    <s v="01"/>
    <s v="TIN"/>
    <s v="14539"/>
    <s v="IND"/>
    <s v=""/>
    <s v="Delhi"/>
    <x v="0"/>
  </r>
  <r>
    <s v="Bharara,Manan"/>
    <s v="TW_MTGS"/>
    <x v="35"/>
    <s v="TWER_EVENTS"/>
    <n v="0"/>
    <n v="4"/>
    <n v="0"/>
    <s v="01"/>
    <s v="TIN"/>
    <s v="14539"/>
    <s v="IND"/>
    <s v=""/>
    <s v="Delhi"/>
    <x v="0"/>
  </r>
  <r>
    <s v="Bhargava,Ruchika"/>
    <s v="TW_TOFF"/>
    <x v="4"/>
    <s v="SICK_LV"/>
    <n v="0"/>
    <n v="4"/>
    <n v="0"/>
    <s v="04"/>
    <s v="TCX"/>
    <s v="13231"/>
    <s v="CHN"/>
    <s v=""/>
    <s v="Xi'an"/>
    <x v="14"/>
  </r>
  <r>
    <s v="Bhargava,Ruchika"/>
    <s v="TW_TOPS"/>
    <x v="7"/>
    <s v="FINLG_BAU"/>
    <n v="0"/>
    <n v="96"/>
    <n v="0"/>
    <s v="04"/>
    <s v="TCX"/>
    <s v="13231"/>
    <s v="CHN"/>
    <s v=""/>
    <s v="Xi'an"/>
    <x v="14"/>
  </r>
  <r>
    <s v="Bhargava,Ruchika"/>
    <s v="TW_TOPS"/>
    <x v="7"/>
    <s v="FINLG_INV_FR"/>
    <n v="0"/>
    <n v="49"/>
    <n v="0"/>
    <s v="04"/>
    <s v="TCX"/>
    <s v="13231"/>
    <s v="CHN"/>
    <s v=""/>
    <s v="Xi'an"/>
    <x v="14"/>
  </r>
  <r>
    <s v="Bhargava,Ruchika"/>
    <s v="TW_TOPS"/>
    <x v="7"/>
    <s v="SUPPLY_BAU"/>
    <n v="0"/>
    <n v="32"/>
    <n v="0"/>
    <s v="04"/>
    <s v="TCX"/>
    <s v="13231"/>
    <s v="CHN"/>
    <s v=""/>
    <s v="Xi'an"/>
    <x v="14"/>
  </r>
  <r>
    <s v="Bhaskar,Naveen"/>
    <s v="MSF0001"/>
    <x v="137"/>
    <s v="DA"/>
    <n v="72"/>
    <n v="84"/>
    <n v="0"/>
    <s v="01"/>
    <s v="TIN"/>
    <s v="12547"/>
    <s v="IND"/>
    <s v=""/>
    <s v="Bangalore"/>
    <x v="0"/>
  </r>
  <r>
    <s v="Bhaskar,Naveen"/>
    <s v="TW_TOFF"/>
    <x v="1"/>
    <s v="ANNUAL_LV"/>
    <n v="0"/>
    <n v="12"/>
    <n v="0"/>
    <s v="01"/>
    <s v="TIN"/>
    <s v="12547"/>
    <s v="IND"/>
    <s v=""/>
    <s v="Bangalore"/>
    <x v="0"/>
  </r>
  <r>
    <s v="Bhat B,Sagar"/>
    <s v="TW_CORE"/>
    <x v="40"/>
    <s v="TRAINING_OTHER"/>
    <n v="0"/>
    <n v="40"/>
    <n v="0"/>
    <s v="01"/>
    <s v="TIN"/>
    <s v="15745"/>
    <s v="IND"/>
    <s v=""/>
    <s v="Pune"/>
    <x v="0"/>
  </r>
  <r>
    <s v="Bhat B,Sagar"/>
    <s v="TW_TOFF"/>
    <x v="1"/>
    <s v="INDIA_OPT_HOL"/>
    <n v="0"/>
    <n v="8"/>
    <n v="0"/>
    <s v="01"/>
    <s v="TIN"/>
    <s v="15745"/>
    <s v="IND"/>
    <s v=""/>
    <s v="Pune"/>
    <x v="0"/>
  </r>
  <r>
    <s v="Bhat B,Sagar"/>
    <s v="VIACOM1"/>
    <x v="138"/>
    <s v="DEV"/>
    <n v="154"/>
    <n v="0"/>
    <n v="0"/>
    <s v="01"/>
    <s v="TIN"/>
    <s v="15745"/>
    <s v="IND"/>
    <s v=""/>
    <s v="Pune"/>
    <x v="0"/>
  </r>
  <r>
    <s v="Bhat,Namrita Nandakumar"/>
    <s v="TRAIN01"/>
    <x v="61"/>
    <s v="A922_BA"/>
    <n v="12"/>
    <n v="0"/>
    <n v="0"/>
    <s v="01"/>
    <s v="TIN"/>
    <s v="13412"/>
    <s v="IND"/>
    <s v=""/>
    <s v="Bangalore"/>
    <x v="0"/>
  </r>
  <r>
    <s v="Bhat,Namrita Nandakumar"/>
    <s v="TRAIN01"/>
    <x v="61"/>
    <s v="A938_BA"/>
    <n v="124"/>
    <n v="0"/>
    <n v="0"/>
    <s v="01"/>
    <s v="TIN"/>
    <s v="13412"/>
    <s v="IND"/>
    <s v=""/>
    <s v="Bangalore"/>
    <x v="0"/>
  </r>
  <r>
    <s v="Bhat,Namrita Nandakumar"/>
    <s v="TRAIN01"/>
    <x v="61"/>
    <s v="A952_BA"/>
    <n v="4"/>
    <n v="0"/>
    <n v="0"/>
    <s v="01"/>
    <s v="TIN"/>
    <s v="13412"/>
    <s v="IND"/>
    <s v=""/>
    <s v="Bangalore"/>
    <x v="0"/>
  </r>
  <r>
    <s v="Bhat,Namrita Nandakumar"/>
    <s v="TW_CORE"/>
    <x v="0"/>
    <s v="TWER_INDUCTION"/>
    <n v="0"/>
    <n v="4"/>
    <n v="0"/>
    <s v="01"/>
    <s v="TIN"/>
    <s v="13412"/>
    <s v="IND"/>
    <s v=""/>
    <s v="Bangalore"/>
    <x v="0"/>
  </r>
  <r>
    <s v="Bhat,Namrita Nandakumar"/>
    <s v="TW_TOFF"/>
    <x v="1"/>
    <s v="ANNUAL_LV"/>
    <n v="0"/>
    <n v="16"/>
    <n v="0"/>
    <s v="01"/>
    <s v="TIN"/>
    <s v="13412"/>
    <s v="IND"/>
    <s v=""/>
    <s v="Bangalore"/>
    <x v="0"/>
  </r>
  <r>
    <s v="Bhat,Namrita Nandakumar"/>
    <s v="TW_TOFF"/>
    <x v="4"/>
    <s v="SICK_LV"/>
    <n v="0"/>
    <n v="8"/>
    <n v="0"/>
    <s v="01"/>
    <s v="TIN"/>
    <s v="13412"/>
    <s v="IND"/>
    <s v=""/>
    <s v="Bangalore"/>
    <x v="0"/>
  </r>
  <r>
    <s v="Bhatia,Deepak"/>
    <s v="TW_CORE"/>
    <x v="17"/>
    <s v="BAU"/>
    <n v="0"/>
    <n v="160"/>
    <n v="0"/>
    <s v="02"/>
    <s v="TIN"/>
    <s v="15238"/>
    <s v="IND"/>
    <s v=""/>
    <s v="Delhi"/>
    <x v="0"/>
  </r>
  <r>
    <s v="Bhatia,Deepak"/>
    <s v="TW_TOFF"/>
    <x v="1"/>
    <s v="INDIA_OPT_HOL"/>
    <n v="0"/>
    <n v="8"/>
    <n v="0"/>
    <s v="02"/>
    <s v="TIN"/>
    <s v="15238"/>
    <s v="IND"/>
    <s v=""/>
    <s v="Delhi"/>
    <x v="0"/>
  </r>
  <r>
    <s v="Bhatia,Vivek"/>
    <s v="CISCO02"/>
    <x v="39"/>
    <s v="MISC"/>
    <n v="168"/>
    <n v="0"/>
    <n v="0"/>
    <s v="01"/>
    <s v="TIN"/>
    <s v="13294"/>
    <s v="IND"/>
    <s v=""/>
    <s v="Bangalore"/>
    <x v="0"/>
  </r>
  <r>
    <s v="Bhatnagar,Rahul"/>
    <s v="TW_TOFF"/>
    <x v="1"/>
    <s v="ANNUAL_LV"/>
    <n v="0"/>
    <n v="40"/>
    <n v="0"/>
    <s v="04"/>
    <s v="TIN"/>
    <s v="15065"/>
    <s v="IND"/>
    <s v=""/>
    <s v="Pune"/>
    <x v="0"/>
  </r>
  <r>
    <s v="Bhatnagar,Rahul"/>
    <s v="TW_TOPS"/>
    <x v="7"/>
    <s v="DEMAND_BAU"/>
    <n v="0"/>
    <n v="68"/>
    <n v="0"/>
    <s v="04"/>
    <s v="TIN"/>
    <s v="15065"/>
    <s v="IND"/>
    <s v=""/>
    <s v="Pune"/>
    <x v="0"/>
  </r>
  <r>
    <s v="Bhatnagar,Rahul"/>
    <s v="TW_TOPS"/>
    <x v="7"/>
    <s v="FINLG_INV_FR"/>
    <n v="0"/>
    <n v="60"/>
    <n v="0"/>
    <s v="04"/>
    <s v="TIN"/>
    <s v="15065"/>
    <s v="IND"/>
    <s v=""/>
    <s v="Pune"/>
    <x v="0"/>
  </r>
  <r>
    <s v="Bhattacharjee,Anirban"/>
    <s v="TW_TOFF"/>
    <x v="1"/>
    <s v="ANNUAL_LV"/>
    <n v="0"/>
    <n v="8"/>
    <n v="0"/>
    <s v="04"/>
    <s v="TIN"/>
    <s v="12452"/>
    <s v="IND"/>
    <s v=""/>
    <s v="Bangalore"/>
    <x v="0"/>
  </r>
  <r>
    <s v="Bhattacharjee,Anirban"/>
    <s v="TW_TOFF"/>
    <x v="1"/>
    <s v="INDIA_OPT_HOL"/>
    <n v="0"/>
    <n v="8"/>
    <n v="0"/>
    <s v="04"/>
    <s v="TIN"/>
    <s v="12452"/>
    <s v="IND"/>
    <s v=""/>
    <s v="Bangalore"/>
    <x v="0"/>
  </r>
  <r>
    <s v="Bhattacharjee,Anirban"/>
    <s v="TW_TOPS"/>
    <x v="60"/>
    <s v="CLT_OPS"/>
    <n v="0"/>
    <n v="8"/>
    <n v="0"/>
    <s v="04"/>
    <s v="TIN"/>
    <s v="12452"/>
    <s v="IND"/>
    <s v=""/>
    <s v="Bangalore"/>
    <x v="0"/>
  </r>
  <r>
    <s v="Bhattacharjee,Anirban"/>
    <s v="TW_TOPS"/>
    <x v="60"/>
    <s v="TECH_SUPPORT"/>
    <n v="0"/>
    <n v="112"/>
    <n v="0"/>
    <s v="04"/>
    <s v="TIN"/>
    <s v="12452"/>
    <s v="IND"/>
    <s v=""/>
    <s v="Bangalore"/>
    <x v="0"/>
  </r>
  <r>
    <s v="Bhattacharya,Suman"/>
    <s v="TW_CORE"/>
    <x v="3"/>
    <s v="UNASSIGNED"/>
    <n v="0"/>
    <n v="16"/>
    <n v="0"/>
    <s v="01"/>
    <s v="TUS"/>
    <s v="15862"/>
    <s v="USA"/>
    <s v="OR"/>
    <s v="San Francisco"/>
    <x v="11"/>
  </r>
  <r>
    <s v="Bhattacharya,Suman"/>
    <s v="TW_CORE"/>
    <x v="3"/>
    <s v="UNASSIGNED"/>
    <n v="0"/>
    <n v="152"/>
    <n v="0"/>
    <s v="01"/>
    <s v="TUS"/>
    <s v="15862"/>
    <s v="USA"/>
    <s v="CA"/>
    <s v="San Francisco"/>
    <x v="11"/>
  </r>
  <r>
    <s v="Bhattacharyya,Debaditya"/>
    <s v="TW_TOFF"/>
    <x v="4"/>
    <s v="SICK_LV"/>
    <n v="0"/>
    <n v="8"/>
    <n v="0"/>
    <s v="04"/>
    <s v="TIN"/>
    <s v="15689"/>
    <s v="IND"/>
    <s v=""/>
    <s v="Bangalore"/>
    <x v="0"/>
  </r>
  <r>
    <s v="Bhattacharyya,Debaditya"/>
    <s v="TW_TOPS"/>
    <x v="7"/>
    <s v="ANALYTICS"/>
    <n v="0"/>
    <n v="160"/>
    <n v="0"/>
    <s v="04"/>
    <s v="TIN"/>
    <s v="15689"/>
    <s v="IND"/>
    <s v=""/>
    <s v="Bangalore"/>
    <x v="0"/>
  </r>
  <r>
    <s v="Bhekare,Sailee"/>
    <s v="GAP0001"/>
    <x v="139"/>
    <s v="MISC"/>
    <n v="24"/>
    <n v="0"/>
    <n v="0"/>
    <s v="01"/>
    <s v="TIN"/>
    <s v="14922"/>
    <s v="IND"/>
    <s v=""/>
    <s v="Pune"/>
    <x v="0"/>
  </r>
  <r>
    <s v="Bhekare,Sailee"/>
    <s v="GAP0001"/>
    <x v="25"/>
    <s v="MISC"/>
    <n v="64"/>
    <n v="0"/>
    <n v="0"/>
    <s v="01"/>
    <s v="TIN"/>
    <s v="14922"/>
    <s v="IND"/>
    <s v=""/>
    <s v="Pune"/>
    <x v="0"/>
  </r>
  <r>
    <s v="Bhekare,Sailee"/>
    <s v="TW_CORE"/>
    <x v="3"/>
    <s v="UNASSIGNED"/>
    <n v="0"/>
    <n v="80"/>
    <n v="0"/>
    <s v="01"/>
    <s v="TIN"/>
    <s v="14922"/>
    <s v="IND"/>
    <s v=""/>
    <s v="Pune"/>
    <x v="0"/>
  </r>
  <r>
    <s v="Bhekare,Sailee"/>
    <s v="TW_CORE"/>
    <x v="15"/>
    <s v="DIPL_HIRE_PROG"/>
    <n v="0"/>
    <n v="5"/>
    <n v="0"/>
    <s v="01"/>
    <s v="TIN"/>
    <s v="14922"/>
    <s v="IND"/>
    <s v=""/>
    <s v="Pune"/>
    <x v="0"/>
  </r>
  <r>
    <s v="Bhikha,Jagruti S"/>
    <s v="TW_CORE"/>
    <x v="0"/>
    <s v="JC_MGMT"/>
    <n v="0"/>
    <n v="71"/>
    <n v="0"/>
    <s v="07"/>
    <s v="TUS"/>
    <s v="16011"/>
    <s v="USA"/>
    <s v="IL"/>
    <s v="Chicago"/>
    <x v="5"/>
  </r>
  <r>
    <s v="Bhikha,Jagruti S"/>
    <s v="TW_CORE"/>
    <x v="0"/>
    <s v="JC_MGMT"/>
    <n v="0"/>
    <n v="204"/>
    <n v="0"/>
    <s v="07"/>
    <s v="TUS"/>
    <s v="16011"/>
    <s v="USA"/>
    <s v="CA"/>
    <s v="Chicago"/>
    <x v="5"/>
  </r>
  <r>
    <s v="Bhikha,Jagruti S"/>
    <s v="TW_CORE"/>
    <x v="0"/>
    <s v="TWER_INDUCTION"/>
    <n v="0"/>
    <n v="3"/>
    <n v="0"/>
    <s v="07"/>
    <s v="TUS"/>
    <s v="16011"/>
    <s v="USA"/>
    <s v="IL"/>
    <s v="Chicago"/>
    <x v="5"/>
  </r>
  <r>
    <s v="Bhoopalam,Vinay"/>
    <s v="TW_CORE"/>
    <x v="123"/>
    <s v="BAU"/>
    <n v="0"/>
    <n v="230"/>
    <n v="0"/>
    <s v="09"/>
    <s v="TZA"/>
    <s v="14428"/>
    <s v="ZAF"/>
    <s v=""/>
    <s v="Johannesburg"/>
    <x v="16"/>
  </r>
  <r>
    <s v="Bian,Rui"/>
    <s v="REA0001"/>
    <x v="140"/>
    <s v="DA"/>
    <n v="168"/>
    <n v="0"/>
    <n v="0"/>
    <s v="01"/>
    <s v="TCX"/>
    <s v="15149"/>
    <s v="CHN"/>
    <s v=""/>
    <s v="Xi'an"/>
    <x v="14"/>
  </r>
  <r>
    <s v="Bian,Rui"/>
    <s v="TW_TOFF"/>
    <x v="1"/>
    <s v="PUBLIC_HOLIDAY"/>
    <n v="0"/>
    <n v="8"/>
    <n v="0"/>
    <s v="01"/>
    <s v="TCX"/>
    <s v="15149"/>
    <s v="CHN"/>
    <s v=""/>
    <s v="Xi'an"/>
    <x v="14"/>
  </r>
  <r>
    <s v="Bianchin,Luis Armando"/>
    <s v="GAP0001"/>
    <x v="58"/>
    <s v="DA"/>
    <n v="48"/>
    <n v="0"/>
    <n v="0"/>
    <s v="01"/>
    <s v="TBR"/>
    <s v="15084"/>
    <s v="BRA"/>
    <s v=""/>
    <s v="Porto Alegre"/>
    <x v="3"/>
  </r>
  <r>
    <s v="Bianchin,Luis Armando"/>
    <s v="GAP0001"/>
    <x v="58"/>
    <s v="DA"/>
    <n v="129"/>
    <n v="0"/>
    <n v="0"/>
    <s v="01"/>
    <s v="TBR"/>
    <s v="15084"/>
    <s v="BRA"/>
    <s v=""/>
    <s v="San Francisco"/>
    <x v="11"/>
  </r>
  <r>
    <s v="Bianchin,Luis Armando"/>
    <s v="TW_TOFF"/>
    <x v="4"/>
    <s v="SICK_LV"/>
    <n v="0"/>
    <n v="8"/>
    <n v="0"/>
    <s v="01"/>
    <s v="TBR"/>
    <s v="15084"/>
    <s v="BRA"/>
    <s v=""/>
    <s v="San Francisco"/>
    <x v="11"/>
  </r>
  <r>
    <s v="Biggs,Michael Anthony"/>
    <s v="TW_CORE"/>
    <x v="3"/>
    <s v="UNASSIGNED"/>
    <n v="0"/>
    <n v="128"/>
    <n v="0"/>
    <s v="01"/>
    <s v="TAU"/>
    <s v="16073"/>
    <s v="AUS"/>
    <s v=""/>
    <s v="Sydney"/>
    <x v="8"/>
  </r>
  <r>
    <s v="Biggs,Michael Anthony"/>
    <s v="TW_CORE"/>
    <x v="0"/>
    <s v="TWER_INDUCTION"/>
    <n v="0"/>
    <n v="40"/>
    <n v="0"/>
    <s v="01"/>
    <s v="TAU"/>
    <s v="16073"/>
    <s v="AUS"/>
    <s v=""/>
    <s v="Sydney"/>
    <x v="8"/>
  </r>
  <r>
    <s v="Bini,Ola Metodius Martin"/>
    <s v="TW_PIL3"/>
    <x v="70"/>
    <s v="BAU"/>
    <n v="0"/>
    <n v="20"/>
    <n v="0"/>
    <s v="08"/>
    <s v="TUS"/>
    <s v="11730"/>
    <s v="SWE"/>
    <s v=""/>
    <s v="San Francisco"/>
    <x v="11"/>
  </r>
  <r>
    <s v="Bini,Ola Metodius Martin"/>
    <s v="TW_PIL3"/>
    <x v="70"/>
    <s v="BAU"/>
    <n v="0"/>
    <n v="98"/>
    <n v="0"/>
    <s v="08"/>
    <s v="TUS"/>
    <s v="11730"/>
    <s v="BRA"/>
    <s v=""/>
    <s v="San Francisco"/>
    <x v="11"/>
  </r>
  <r>
    <s v="Bini,Ola Metodius Martin"/>
    <s v="TW_PIL3"/>
    <x v="70"/>
    <s v="BAU"/>
    <n v="0"/>
    <n v="163"/>
    <n v="0"/>
    <s v="08"/>
    <s v="TUS"/>
    <s v="11730"/>
    <s v="ECU"/>
    <s v=""/>
    <s v="San Francisco"/>
    <x v="11"/>
  </r>
  <r>
    <s v="Bird,Christopher"/>
    <s v="HISCOX1"/>
    <x v="141"/>
    <s v="DA"/>
    <n v="40"/>
    <n v="0"/>
    <n v="0"/>
    <s v="01"/>
    <s v="TUK"/>
    <s v="12924"/>
    <s v="GBR"/>
    <s v=""/>
    <s v="London"/>
    <x v="4"/>
  </r>
  <r>
    <s v="Bird,Christopher"/>
    <s v="MORRIS1"/>
    <x v="142"/>
    <s v="DA"/>
    <n v="64"/>
    <n v="0"/>
    <n v="0"/>
    <s v="01"/>
    <s v="TUK"/>
    <s v="12924"/>
    <s v="GBR"/>
    <s v=""/>
    <s v="Manchester"/>
    <x v="10"/>
  </r>
  <r>
    <s v="Bird,Christopher"/>
    <s v="TW_CORE"/>
    <x v="3"/>
    <s v="HELD"/>
    <n v="0"/>
    <n v="8"/>
    <n v="0"/>
    <s v="01"/>
    <s v="TUK"/>
    <s v="12924"/>
    <s v="GBR"/>
    <s v=""/>
    <s v="Manchester"/>
    <x v="10"/>
  </r>
  <r>
    <s v="Bird,Christopher"/>
    <s v="TW_CORE"/>
    <x v="3"/>
    <s v="HELD"/>
    <n v="0"/>
    <n v="40"/>
    <n v="0"/>
    <s v="01"/>
    <s v="TUK"/>
    <s v="12924"/>
    <s v="GBR"/>
    <s v=""/>
    <s v="London"/>
    <x v="4"/>
  </r>
  <r>
    <s v="Bird,Christopher"/>
    <s v="TW_TOFF"/>
    <x v="1"/>
    <s v="ANNUAL_LV"/>
    <n v="0"/>
    <n v="8"/>
    <n v="0"/>
    <s v="01"/>
    <s v="TUK"/>
    <s v="12924"/>
    <s v="GBR"/>
    <s v=""/>
    <s v="London"/>
    <x v="4"/>
  </r>
  <r>
    <s v="Bird,Christopher"/>
    <s v="TW_TOFF"/>
    <x v="1"/>
    <s v="ANNUAL_LV"/>
    <n v="0"/>
    <n v="8"/>
    <n v="0"/>
    <s v="01"/>
    <s v="TUK"/>
    <s v="12924"/>
    <s v="GBR"/>
    <s v=""/>
    <s v="Manchester"/>
    <x v="10"/>
  </r>
  <r>
    <s v="Bird,Venetia"/>
    <s v="REA0001"/>
    <x v="143"/>
    <s v="DA"/>
    <n v="112"/>
    <n v="0"/>
    <n v="0"/>
    <s v="01"/>
    <s v="TAU"/>
    <s v="14534"/>
    <s v="AUS"/>
    <s v=""/>
    <s v="Melbourne"/>
    <x v="8"/>
  </r>
  <r>
    <s v="Bird,Venetia"/>
    <s v="TW_TOFF"/>
    <x v="1"/>
    <s v="BEREAV_COMPASSN"/>
    <n v="0"/>
    <n v="48"/>
    <n v="0"/>
    <s v="01"/>
    <s v="TAU"/>
    <s v="14534"/>
    <s v="AUS"/>
    <s v=""/>
    <s v="Melbourne"/>
    <x v="8"/>
  </r>
  <r>
    <s v="Bird,Venetia"/>
    <s v="TW_TOFF"/>
    <x v="1"/>
    <s v="PUBLIC_HOLIDAY"/>
    <n v="0"/>
    <n v="8"/>
    <n v="0"/>
    <s v="01"/>
    <s v="TAU"/>
    <s v="14534"/>
    <s v="AUS"/>
    <s v=""/>
    <s v="Melbourne"/>
    <x v="8"/>
  </r>
  <r>
    <s v="Birudugadda,Pranathi"/>
    <s v="RACK001"/>
    <x v="144"/>
    <s v="MISC"/>
    <n v="160"/>
    <n v="0"/>
    <n v="0"/>
    <s v="01"/>
    <s v="TIN"/>
    <s v="15493"/>
    <s v="IND"/>
    <s v=""/>
    <s v="Bangalore"/>
    <x v="0"/>
  </r>
  <r>
    <s v="Birudugadda,Pranathi"/>
    <s v="TW_TOFF"/>
    <x v="4"/>
    <s v="SICK_LV"/>
    <n v="0"/>
    <n v="8"/>
    <n v="0"/>
    <s v="01"/>
    <s v="TIN"/>
    <s v="15493"/>
    <s v="IND"/>
    <s v=""/>
    <s v="Bangalore"/>
    <x v="0"/>
  </r>
  <r>
    <s v="Bishop,Alastair Timothy"/>
    <s v="HEPSIB1"/>
    <x v="145"/>
    <s v="BA"/>
    <n v="40"/>
    <n v="0"/>
    <n v="0"/>
    <s v="01"/>
    <s v="TUK"/>
    <s v="14158"/>
    <s v="GBR"/>
    <s v=""/>
    <s v="London"/>
    <x v="4"/>
  </r>
  <r>
    <s v="Bishop,Alastair Timothy"/>
    <s v="HEPSIB1"/>
    <x v="145"/>
    <s v="BA"/>
    <n v="96"/>
    <n v="0"/>
    <n v="0"/>
    <s v="01"/>
    <s v="TUK"/>
    <s v="14158"/>
    <s v="TUR"/>
    <s v=""/>
    <s v="London"/>
    <x v="4"/>
  </r>
  <r>
    <s v="Bishop,Alastair Timothy"/>
    <s v="HEPSIB1"/>
    <x v="145"/>
    <s v="TRVL"/>
    <n v="0"/>
    <n v="17"/>
    <n v="0"/>
    <s v="01"/>
    <s v="TUK"/>
    <s v="14158"/>
    <s v="GBR"/>
    <s v=""/>
    <s v="London"/>
    <x v="4"/>
  </r>
  <r>
    <s v="Bishop,Alastair Timothy"/>
    <s v="TW_TOFF"/>
    <x v="1"/>
    <s v="ANNUAL_LV"/>
    <n v="0"/>
    <n v="8"/>
    <n v="0"/>
    <s v="01"/>
    <s v="TUK"/>
    <s v="14158"/>
    <s v="GBR"/>
    <s v=""/>
    <s v="London"/>
    <x v="4"/>
  </r>
  <r>
    <s v="Bishop,Alastair Timothy"/>
    <s v="TW_TOFF"/>
    <x v="1"/>
    <s v="ANNUAL_LV"/>
    <n v="0"/>
    <n v="8"/>
    <n v="0"/>
    <s v="01"/>
    <s v="TUK"/>
    <s v="14158"/>
    <s v="TUR"/>
    <s v=""/>
    <s v="London"/>
    <x v="4"/>
  </r>
  <r>
    <s v="Bishop,Alastair Timothy"/>
    <s v="TW_TOFF"/>
    <x v="4"/>
    <s v="SICK_LV"/>
    <n v="0"/>
    <n v="8"/>
    <n v="0"/>
    <s v="01"/>
    <s v="TUK"/>
    <s v="14158"/>
    <s v="TUR"/>
    <s v=""/>
    <s v="London"/>
    <x v="4"/>
  </r>
  <r>
    <s v="Bisson,Stephane"/>
    <s v="BITS001"/>
    <x v="100"/>
    <s v="MISC"/>
    <n v="156"/>
    <n v="0"/>
    <n v="0"/>
    <s v="01"/>
    <s v="TCA"/>
    <s v="13271"/>
    <s v="CAN"/>
    <s v=""/>
    <s v="Toronto"/>
    <x v="13"/>
  </r>
  <r>
    <s v="Bisson,Stephane"/>
    <s v="TW_CORE"/>
    <x v="3"/>
    <s v="UNASSIGNED"/>
    <n v="0"/>
    <n v="8"/>
    <n v="0"/>
    <s v="01"/>
    <s v="TCA"/>
    <s v="13271"/>
    <s v="CAN"/>
    <s v=""/>
    <s v="Toronto"/>
    <x v="13"/>
  </r>
  <r>
    <s v="Bisson,Stephane"/>
    <s v="TW_MTGS"/>
    <x v="50"/>
    <s v="TORONTO"/>
    <n v="0"/>
    <n v="4"/>
    <n v="0"/>
    <s v="01"/>
    <s v="TCA"/>
    <s v="13271"/>
    <s v="CAN"/>
    <s v=""/>
    <s v="Toronto"/>
    <x v="13"/>
  </r>
  <r>
    <s v="Biswas,Sumana"/>
    <s v="TW_TOFF"/>
    <x v="1"/>
    <s v="LOA_UNPAID"/>
    <n v="0"/>
    <n v="168"/>
    <n v="0"/>
    <s v="03"/>
    <s v="TIN"/>
    <s v="13016"/>
    <s v="IND"/>
    <s v=""/>
    <s v="Chennai"/>
    <x v="0"/>
  </r>
  <r>
    <s v="Biyani,Priti"/>
    <s v="SONY001"/>
    <x v="21"/>
    <s v="QA"/>
    <n v="136"/>
    <n v="0"/>
    <n v="0"/>
    <s v="01"/>
    <s v="TIN"/>
    <s v="14913"/>
    <s v="IND"/>
    <s v=""/>
    <s v="Pune"/>
    <x v="0"/>
  </r>
  <r>
    <s v="Biyani,Priti"/>
    <s v="TW_TOFF"/>
    <x v="1"/>
    <s v="ANNUAL_LV"/>
    <n v="0"/>
    <n v="16"/>
    <n v="0"/>
    <s v="01"/>
    <s v="TIN"/>
    <s v="14913"/>
    <s v="IND"/>
    <s v=""/>
    <s v="Pune"/>
    <x v="0"/>
  </r>
  <r>
    <s v="Biyani,Priti"/>
    <s v="TW_TOFF"/>
    <x v="1"/>
    <s v="INDIA_OPT_HOL"/>
    <n v="0"/>
    <n v="8"/>
    <n v="0"/>
    <s v="01"/>
    <s v="TIN"/>
    <s v="14913"/>
    <s v="IND"/>
    <s v=""/>
    <s v="Pune"/>
    <x v="0"/>
  </r>
  <r>
    <s v="Biyani,Priti"/>
    <s v="TW_TOFF"/>
    <x v="4"/>
    <s v="SICK_LV"/>
    <n v="0"/>
    <n v="8"/>
    <n v="0"/>
    <s v="01"/>
    <s v="TIN"/>
    <s v="14913"/>
    <s v="IND"/>
    <s v=""/>
    <s v="Pune"/>
    <x v="0"/>
  </r>
  <r>
    <s v="Black,Dana"/>
    <s v="TW_CORE"/>
    <x v="146"/>
    <s v="BAU"/>
    <n v="0"/>
    <n v="168"/>
    <n v="0"/>
    <s v="10"/>
    <s v="TUS"/>
    <s v="15586"/>
    <s v="USA"/>
    <s v="IL"/>
    <s v="Chicago"/>
    <x v="5"/>
  </r>
  <r>
    <s v="Blackwell,Dani"/>
    <s v="TWSOPS1"/>
    <x v="147"/>
    <s v="MISC"/>
    <n v="0"/>
    <n v="84"/>
    <n v="0"/>
    <s v="08"/>
    <s v="TUS"/>
    <s v="13280"/>
    <s v="USA"/>
    <s v="CA"/>
    <s v="ETG US"/>
    <x v="1"/>
  </r>
  <r>
    <s v="Blackwell,Dani"/>
    <s v="TW_CORE"/>
    <x v="0"/>
    <s v="BAU"/>
    <n v="0"/>
    <n v="84"/>
    <n v="0"/>
    <s v="08"/>
    <s v="TUS"/>
    <s v="13280"/>
    <s v="USA"/>
    <s v="CA"/>
    <s v="ETG US"/>
    <x v="1"/>
  </r>
  <r>
    <s v="Blenkin,Alyssia Dawn"/>
    <s v="BRF0001"/>
    <x v="48"/>
    <s v="DA"/>
    <n v="16"/>
    <n v="0"/>
    <n v="0"/>
    <s v="01"/>
    <s v="TUS"/>
    <s v="15661"/>
    <s v="USA"/>
    <s v="NY"/>
    <s v="New York"/>
    <x v="12"/>
  </r>
  <r>
    <s v="Blenkin,Alyssia Dawn"/>
    <s v="FLIGHTC"/>
    <x v="148"/>
    <s v="DA"/>
    <n v="27"/>
    <n v="0"/>
    <n v="0"/>
    <s v="01"/>
    <s v="TUS"/>
    <s v="15661"/>
    <s v="USA"/>
    <s v="NY"/>
    <s v="New York"/>
    <x v="12"/>
  </r>
  <r>
    <s v="Blenkin,Alyssia Dawn"/>
    <s v="TW_CORE"/>
    <x v="17"/>
    <s v="BAU"/>
    <n v="0"/>
    <n v="90"/>
    <n v="0"/>
    <s v="01"/>
    <s v="TUS"/>
    <s v="15661"/>
    <s v="USA"/>
    <s v="NY"/>
    <s v="New York"/>
    <x v="12"/>
  </r>
  <r>
    <s v="Blenkin,Alyssia Dawn"/>
    <s v="TW_CORE"/>
    <x v="17"/>
    <s v="TWER_HELP"/>
    <n v="0"/>
    <n v="32"/>
    <n v="0"/>
    <s v="01"/>
    <s v="TUS"/>
    <s v="15661"/>
    <s v="USA"/>
    <s v="NY"/>
    <s v="New York"/>
    <x v="12"/>
  </r>
  <r>
    <s v="Blenkin,Alyssia Dawn"/>
    <s v="TW_INVT"/>
    <x v="49"/>
    <s v="MISC"/>
    <n v="0"/>
    <n v="8"/>
    <n v="0"/>
    <s v="01"/>
    <s v="TUS"/>
    <s v="15661"/>
    <s v="USA"/>
    <s v="NY"/>
    <s v="New York"/>
    <x v="12"/>
  </r>
  <r>
    <s v="Bloom,Jean A."/>
    <s v="TW_TOFF"/>
    <x v="1"/>
    <s v="ANNUAL_LV"/>
    <n v="0"/>
    <n v="14"/>
    <n v="0"/>
    <s v="04"/>
    <s v="TUS"/>
    <s v="10063"/>
    <s v="USA"/>
    <s v="IL"/>
    <s v="Chicago"/>
    <x v="5"/>
  </r>
  <r>
    <s v="Bloom,Jean A."/>
    <s v="TW_TOFF"/>
    <x v="4"/>
    <s v="US_CA_PERS_SICK"/>
    <n v="0"/>
    <n v="10"/>
    <n v="0"/>
    <s v="04"/>
    <s v="TUS"/>
    <s v="10063"/>
    <s v="USA"/>
    <s v="IL"/>
    <s v="Chicago"/>
    <x v="5"/>
  </r>
  <r>
    <s v="Bloom,Jean A."/>
    <s v="TW_TOPS"/>
    <x v="60"/>
    <s v="ASSET_MGT"/>
    <n v="0"/>
    <n v="144.25"/>
    <n v="0"/>
    <s v="04"/>
    <s v="TUS"/>
    <s v="10063"/>
    <s v="USA"/>
    <s v="IL"/>
    <s v="Chicago"/>
    <x v="5"/>
  </r>
  <r>
    <s v="Boadu,Charles Akoto"/>
    <s v="MPED001"/>
    <x v="107"/>
    <s v="DEV"/>
    <n v="163"/>
    <n v="0"/>
    <n v="0"/>
    <s v="01"/>
    <s v="TZA"/>
    <s v="14984"/>
    <s v="ZAF"/>
    <s v=""/>
    <s v="Johannesburg"/>
    <x v="16"/>
  </r>
  <r>
    <s v="Boadu,Charles Akoto"/>
    <s v="TW_CORE"/>
    <x v="149"/>
    <s v="MEETINGS"/>
    <n v="0"/>
    <n v="17"/>
    <n v="0"/>
    <s v="01"/>
    <s v="TZA"/>
    <s v="14984"/>
    <s v="ZAF"/>
    <s v=""/>
    <s v="Johannesburg"/>
    <x v="16"/>
  </r>
  <r>
    <s v="Boadu,Charles Akoto"/>
    <s v="TW_TOFF"/>
    <x v="1"/>
    <s v="PUBLIC_HOLIDAY"/>
    <n v="0"/>
    <n v="8"/>
    <n v="0"/>
    <s v="01"/>
    <s v="TZA"/>
    <s v="14984"/>
    <s v="ZAF"/>
    <s v=""/>
    <s v="Johannesburg"/>
    <x v="16"/>
  </r>
  <r>
    <s v="Boas,Alexey Antonio Villas"/>
    <s v="TW_CORE"/>
    <x v="3"/>
    <s v="UNASSIGNED"/>
    <n v="0"/>
    <n v="6"/>
    <n v="0"/>
    <s v="01"/>
    <s v="TBR"/>
    <s v="14960"/>
    <s v="BRA"/>
    <s v=""/>
    <s v="Sao Paulo"/>
    <x v="3"/>
  </r>
  <r>
    <s v="Boas,Alexey Antonio Villas"/>
    <s v="TW_CORE"/>
    <x v="17"/>
    <s v="BAU"/>
    <n v="0"/>
    <n v="116.5"/>
    <n v="0"/>
    <s v="01"/>
    <s v="TBR"/>
    <s v="14960"/>
    <s v="BRA"/>
    <s v=""/>
    <s v="Sao Paulo"/>
    <x v="3"/>
  </r>
  <r>
    <s v="Boas,Alexey Antonio Villas"/>
    <s v="TW_CORE"/>
    <x v="33"/>
    <s v="REGION_MGT_BAU"/>
    <n v="0"/>
    <n v="24"/>
    <n v="0"/>
    <s v="01"/>
    <s v="TBR"/>
    <s v="14960"/>
    <s v="BRA"/>
    <s v=""/>
    <s v="Sao Paulo"/>
    <x v="3"/>
  </r>
  <r>
    <s v="Boas,Alexey Antonio Villas"/>
    <s v="TW_CORE"/>
    <x v="33"/>
    <s v="REGION_MGT_MTG"/>
    <n v="0"/>
    <n v="8"/>
    <n v="0"/>
    <s v="01"/>
    <s v="TBR"/>
    <s v="14960"/>
    <s v="BRA"/>
    <s v=""/>
    <s v="Sao Paulo"/>
    <x v="3"/>
  </r>
  <r>
    <s v="Boas,Alexey Antonio Villas"/>
    <s v="TW_CORE"/>
    <x v="40"/>
    <s v="TRAINING_OTHER"/>
    <n v="0"/>
    <n v="18"/>
    <n v="0"/>
    <s v="01"/>
    <s v="TBR"/>
    <s v="14960"/>
    <s v="BRA"/>
    <s v=""/>
    <s v="Sao Paulo"/>
    <x v="3"/>
  </r>
  <r>
    <s v="Boas,Alexey Antonio Villas"/>
    <s v="TW_MTGS"/>
    <x v="50"/>
    <s v="SAO_PAULO"/>
    <n v="0"/>
    <n v="3"/>
    <n v="0"/>
    <s v="01"/>
    <s v="TBR"/>
    <s v="14960"/>
    <s v="BRA"/>
    <s v=""/>
    <s v="Sao Paulo"/>
    <x v="3"/>
  </r>
  <r>
    <s v="Boas,Alexey Antonio Villas"/>
    <s v="TW_TOFF"/>
    <x v="1"/>
    <s v="BRAZIL_BANK"/>
    <n v="0"/>
    <n v="8.5"/>
    <n v="0"/>
    <s v="01"/>
    <s v="TBR"/>
    <s v="14960"/>
    <s v="BRA"/>
    <s v=""/>
    <s v="Sao Paulo"/>
    <x v="3"/>
  </r>
  <r>
    <s v="Boas,Alexey Antonio Villas"/>
    <s v="TW_TOFF"/>
    <x v="1"/>
    <s v="PUBLIC_HOLIDAY"/>
    <n v="0"/>
    <n v="17"/>
    <n v="0"/>
    <s v="01"/>
    <s v="TBR"/>
    <s v="14960"/>
    <s v="BRA"/>
    <s v=""/>
    <s v="Sao Paulo"/>
    <x v="3"/>
  </r>
  <r>
    <s v="Bobé,Idalin Luz"/>
    <s v="GAP0001"/>
    <x v="150"/>
    <s v="DA"/>
    <n v="26"/>
    <n v="0"/>
    <n v="0"/>
    <s v=""/>
    <s v=""/>
    <s v="16094"/>
    <s v="USA"/>
    <s v="CA"/>
    <s v=""/>
    <x v="18"/>
  </r>
  <r>
    <s v="Bobé,Idalin Luz"/>
    <s v="GAP0001"/>
    <x v="150"/>
    <s v="DA"/>
    <n v="131.30000000000001"/>
    <n v="0"/>
    <n v="0"/>
    <s v="01"/>
    <s v="TUS"/>
    <s v="16094"/>
    <s v="USA"/>
    <s v="CA"/>
    <s v="San Francisco"/>
    <x v="11"/>
  </r>
  <r>
    <s v="Bobé,Idalin Luz"/>
    <s v="TW_MTGS"/>
    <x v="50"/>
    <s v="SF"/>
    <n v="0"/>
    <n v="2"/>
    <n v="0"/>
    <s v="01"/>
    <s v="TUS"/>
    <s v="16094"/>
    <s v="USA"/>
    <s v="CA"/>
    <s v="San Francisco"/>
    <x v="11"/>
  </r>
  <r>
    <s v="Bochi,Joao Paulo"/>
    <s v="RACK001"/>
    <x v="151"/>
    <s v="DA"/>
    <n v="48"/>
    <n v="0"/>
    <n v="0"/>
    <s v="01"/>
    <s v="TBR"/>
    <s v="13734"/>
    <s v="BRA"/>
    <s v=""/>
    <s v="Porto Alegre"/>
    <x v="3"/>
  </r>
  <r>
    <s v="Bochi,Joao Paulo"/>
    <s v="TW_TOFF"/>
    <x v="1"/>
    <s v="ANNUAL_LV"/>
    <n v="0"/>
    <n v="100"/>
    <n v="0"/>
    <s v="01"/>
    <s v="TBR"/>
    <s v="13734"/>
    <s v="BRA"/>
    <s v=""/>
    <s v="Porto Alegre"/>
    <x v="3"/>
  </r>
  <r>
    <s v="Bochi,Joao Paulo"/>
    <s v="TW_TOFF"/>
    <x v="1"/>
    <s v="PUBLIC_HOLIDAY"/>
    <n v="0"/>
    <n v="20"/>
    <n v="0"/>
    <s v="01"/>
    <s v="TBR"/>
    <s v="13734"/>
    <s v="BRA"/>
    <s v=""/>
    <s v="Porto Alegre"/>
    <x v="3"/>
  </r>
  <r>
    <s v="Bockeler,Birgitta"/>
    <s v="TCHIBO1"/>
    <x v="152"/>
    <s v="DA"/>
    <n v="3"/>
    <n v="0"/>
    <n v="0"/>
    <s v="01"/>
    <s v="TDE"/>
    <s v="15001"/>
    <s v="GBR"/>
    <s v=""/>
    <s v="Hamburg"/>
    <x v="7"/>
  </r>
  <r>
    <s v="Bockeler,Birgitta"/>
    <s v="TCHIBO1"/>
    <x v="152"/>
    <s v="DA"/>
    <n v="93"/>
    <n v="0"/>
    <n v="0"/>
    <s v="01"/>
    <s v="TDE"/>
    <s v="15001"/>
    <s v="DEU"/>
    <s v=""/>
    <s v="Hamburg"/>
    <x v="7"/>
  </r>
  <r>
    <s v="Bockeler,Birgitta"/>
    <s v="TW_CORE"/>
    <x v="33"/>
    <s v="REGION_MGT_MTG"/>
    <n v="0"/>
    <n v="3"/>
    <n v="0"/>
    <s v="01"/>
    <s v="TDE"/>
    <s v="15001"/>
    <s v="GBR"/>
    <s v=""/>
    <s v="Hamburg"/>
    <x v="7"/>
  </r>
  <r>
    <s v="Bockeler,Birgitta"/>
    <s v="TW_CORE"/>
    <x v="33"/>
    <s v="REGION_MGT_MTG"/>
    <n v="0"/>
    <n v="8"/>
    <n v="0"/>
    <s v="01"/>
    <s v="TDE"/>
    <s v="15001"/>
    <s v="DEU"/>
    <s v=""/>
    <s v="Hamburg"/>
    <x v="7"/>
  </r>
  <r>
    <s v="Bockeler,Birgitta"/>
    <s v="TW_CORE"/>
    <x v="0"/>
    <s v="LEADER_DEV_EU"/>
    <n v="0"/>
    <n v="16"/>
    <n v="0"/>
    <s v="01"/>
    <s v="TDE"/>
    <s v="15001"/>
    <s v="GBR"/>
    <s v=""/>
    <s v="Hamburg"/>
    <x v="7"/>
  </r>
  <r>
    <s v="Bockeler,Birgitta"/>
    <s v="TW_CORE"/>
    <x v="118"/>
    <s v="BAU"/>
    <n v="0"/>
    <n v="3"/>
    <n v="0"/>
    <s v="01"/>
    <s v="TDE"/>
    <s v="15001"/>
    <s v="DEU"/>
    <s v=""/>
    <s v="Hamburg"/>
    <x v="7"/>
  </r>
  <r>
    <s v="Bockeler,Birgitta"/>
    <s v="TW_CORE"/>
    <x v="118"/>
    <s v="BAU"/>
    <n v="0"/>
    <n v="8"/>
    <n v="0"/>
    <s v="01"/>
    <s v="TDE"/>
    <s v="15001"/>
    <s v="GBR"/>
    <s v=""/>
    <s v="Hamburg"/>
    <x v="7"/>
  </r>
  <r>
    <s v="Bockeler,Birgitta"/>
    <s v="TW_TOFF"/>
    <x v="1"/>
    <s v="ANNUAL_LV"/>
    <n v="0"/>
    <n v="26"/>
    <n v="0"/>
    <s v="01"/>
    <s v="TDE"/>
    <s v="15001"/>
    <s v="DEU"/>
    <s v=""/>
    <s v="Hamburg"/>
    <x v="7"/>
  </r>
  <r>
    <s v="Bockeler,Birgitta"/>
    <s v="TW_TOFF"/>
    <x v="4"/>
    <s v="SICK_LV"/>
    <n v="0"/>
    <n v="8"/>
    <n v="0"/>
    <s v="01"/>
    <s v="TDE"/>
    <s v="15001"/>
    <s v="DEU"/>
    <s v=""/>
    <s v="Hamburg"/>
    <x v="7"/>
  </r>
  <r>
    <s v="Bogovich,Stephanie L."/>
    <s v="MORGAN3"/>
    <x v="128"/>
    <s v="MISC"/>
    <n v="149.5"/>
    <n v="0"/>
    <n v="0"/>
    <s v="01"/>
    <s v="TUS"/>
    <s v="14164"/>
    <s v="USA"/>
    <s v="NY"/>
    <s v="New York"/>
    <x v="12"/>
  </r>
  <r>
    <s v="Bogovich,Stephanie L."/>
    <s v="TW_CORE"/>
    <x v="33"/>
    <s v="REGION_MGT_MTG"/>
    <n v="0"/>
    <n v="24"/>
    <n v="0"/>
    <s v="01"/>
    <s v="TUS"/>
    <s v="14164"/>
    <s v="USA"/>
    <s v="NY"/>
    <s v="New York"/>
    <x v="12"/>
  </r>
  <r>
    <s v="Bogovich,Stephanie L."/>
    <s v="TW_CORE"/>
    <x v="15"/>
    <s v="INTERVIEWING"/>
    <n v="0"/>
    <n v="1"/>
    <n v="0"/>
    <s v="01"/>
    <s v="TUS"/>
    <s v="14164"/>
    <s v="USA"/>
    <s v="NY"/>
    <s v="New York"/>
    <x v="12"/>
  </r>
  <r>
    <s v="Bogovich,Stephanie L."/>
    <s v="TW_MTGS"/>
    <x v="50"/>
    <s v="NYC"/>
    <n v="0"/>
    <n v="8"/>
    <n v="0"/>
    <s v="01"/>
    <s v="TUS"/>
    <s v="14164"/>
    <s v="USA"/>
    <s v="NY"/>
    <s v="New York"/>
    <x v="12"/>
  </r>
  <r>
    <s v="Bogovich,Stephanie L."/>
    <s v="TW_TOFF"/>
    <x v="4"/>
    <s v="US_CA_PERS_SICK"/>
    <n v="0"/>
    <n v="4.5"/>
    <n v="0"/>
    <s v="01"/>
    <s v="TUS"/>
    <s v="14164"/>
    <s v="USA"/>
    <s v="NY"/>
    <s v="New York"/>
    <x v="12"/>
  </r>
  <r>
    <s v="Bokhari,Mashell"/>
    <s v="TW_TOFF"/>
    <x v="4"/>
    <s v="SICK_LV"/>
    <n v="0"/>
    <n v="168"/>
    <n v="0"/>
    <s v="01"/>
    <s v="TUK"/>
    <s v="14507"/>
    <s v="GBR"/>
    <s v=""/>
    <s v="Manchester"/>
    <x v="10"/>
  </r>
  <r>
    <s v="Bond,Simon J"/>
    <s v="GDS0001"/>
    <x v="8"/>
    <s v="CONSULTING"/>
    <n v="80"/>
    <n v="0"/>
    <n v="0"/>
    <s v="01"/>
    <s v="TUK"/>
    <s v="12806"/>
    <s v="GBR"/>
    <s v=""/>
    <s v="London"/>
    <x v="4"/>
  </r>
  <r>
    <s v="Bond,Simon J"/>
    <s v="GDS0001"/>
    <x v="8"/>
    <s v="MISC"/>
    <n v="88"/>
    <n v="0"/>
    <n v="0"/>
    <s v="01"/>
    <s v="TUK"/>
    <s v="12806"/>
    <s v="GBR"/>
    <s v=""/>
    <s v="London"/>
    <x v="4"/>
  </r>
  <r>
    <s v="Booher,Ryan"/>
    <s v="CATFIN2"/>
    <x v="153"/>
    <s v="ANALYSIS"/>
    <n v="8"/>
    <n v="0"/>
    <n v="0"/>
    <s v="01"/>
    <s v="TUS"/>
    <s v="10359"/>
    <s v="USA"/>
    <s v="IN"/>
    <s v="Chicago"/>
    <x v="5"/>
  </r>
  <r>
    <s v="Booher,Ryan"/>
    <s v="CATFIN2"/>
    <x v="153"/>
    <s v="BA_TESTING"/>
    <n v="58.5"/>
    <n v="0"/>
    <n v="0"/>
    <s v="01"/>
    <s v="TUS"/>
    <s v="10359"/>
    <s v="USA"/>
    <s v="IN"/>
    <s v="Chicago"/>
    <x v="5"/>
  </r>
  <r>
    <s v="Booher,Ryan"/>
    <s v="CATFIN2"/>
    <x v="153"/>
    <s v="INVEST_CORREC"/>
    <n v="31.5"/>
    <n v="0"/>
    <n v="0"/>
    <s v="01"/>
    <s v="TUS"/>
    <s v="10359"/>
    <s v="USA"/>
    <s v="IN"/>
    <s v="Chicago"/>
    <x v="5"/>
  </r>
  <r>
    <s v="Booher,Ryan"/>
    <s v="CATFIN2"/>
    <x v="153"/>
    <s v="PROCESS_MGMT"/>
    <n v="18"/>
    <n v="0"/>
    <n v="0"/>
    <s v="01"/>
    <s v="TUS"/>
    <s v="10359"/>
    <s v="USA"/>
    <s v="IN"/>
    <s v="Chicago"/>
    <x v="5"/>
  </r>
  <r>
    <s v="Booher,Ryan"/>
    <s v="CATFIN2"/>
    <x v="153"/>
    <s v="PS_PROC_MGMT"/>
    <n v="4"/>
    <n v="0"/>
    <n v="0"/>
    <s v="01"/>
    <s v="TUS"/>
    <s v="10359"/>
    <s v="USA"/>
    <s v="IN"/>
    <s v="Chicago"/>
    <x v="5"/>
  </r>
  <r>
    <s v="Booher,Ryan"/>
    <s v="TW_CORE"/>
    <x v="15"/>
    <s v="CODE_REVIEW"/>
    <n v="0"/>
    <n v="1"/>
    <n v="0"/>
    <s v="01"/>
    <s v="TUS"/>
    <s v="10359"/>
    <s v="USA"/>
    <s v="IN"/>
    <s v="Chicago"/>
    <x v="5"/>
  </r>
  <r>
    <s v="Booher,Ryan"/>
    <s v="TW_TOFF"/>
    <x v="1"/>
    <s v="ANNUAL_LV"/>
    <n v="0"/>
    <n v="40"/>
    <n v="0"/>
    <s v="01"/>
    <s v="TUS"/>
    <s v="10359"/>
    <s v="USA"/>
    <s v="IN"/>
    <s v="Chicago"/>
    <x v="5"/>
  </r>
  <r>
    <s v="Booher,Ryan"/>
    <s v="TW_TOFF"/>
    <x v="4"/>
    <s v="US_CA_PERS_SICK"/>
    <n v="0"/>
    <n v="8"/>
    <n v="0"/>
    <s v="01"/>
    <s v="TUS"/>
    <s v="10359"/>
    <s v="USA"/>
    <s v="IN"/>
    <s v="Chicago"/>
    <x v="5"/>
  </r>
  <r>
    <s v="Borawake,Akshay"/>
    <s v="GDS0001"/>
    <x v="119"/>
    <s v="DA"/>
    <n v="152"/>
    <n v="0"/>
    <n v="0"/>
    <s v="01"/>
    <s v="TUK"/>
    <s v="12680"/>
    <s v="GBR"/>
    <s v=""/>
    <s v="London"/>
    <x v="4"/>
  </r>
  <r>
    <s v="Borawake,Akshay"/>
    <s v="TW_TOFF"/>
    <x v="4"/>
    <s v="SICK_LV"/>
    <n v="0"/>
    <n v="8"/>
    <n v="0"/>
    <s v="01"/>
    <s v="TUK"/>
    <s v="12680"/>
    <s v="GBR"/>
    <s v=""/>
    <s v="London"/>
    <x v="4"/>
  </r>
  <r>
    <s v="Borges,Diego da Rocha"/>
    <s v="MORGAN3"/>
    <x v="128"/>
    <s v="DEV"/>
    <n v="168"/>
    <n v="0"/>
    <n v="0"/>
    <s v="01"/>
    <s v="TBR"/>
    <s v="14057"/>
    <s v="USA"/>
    <s v="NY"/>
    <s v="New York"/>
    <x v="12"/>
  </r>
  <r>
    <s v="Borges,Leonardo"/>
    <s v="OPTUS01"/>
    <x v="154"/>
    <s v="DA"/>
    <n v="152"/>
    <n v="0"/>
    <n v="0"/>
    <s v="01"/>
    <s v="TAU"/>
    <s v="13189"/>
    <s v="AUS"/>
    <s v=""/>
    <s v="Sydney"/>
    <x v="8"/>
  </r>
  <r>
    <s v="Borges,Leonardo"/>
    <s v="TW_TOFF"/>
    <x v="1"/>
    <s v="ANNUAL_LV"/>
    <n v="0"/>
    <n v="16"/>
    <n v="0"/>
    <s v="01"/>
    <s v="TAU"/>
    <s v="13189"/>
    <s v="AUS"/>
    <s v=""/>
    <s v="Sydney"/>
    <x v="8"/>
  </r>
  <r>
    <s v="Bosche,Dean Edward"/>
    <s v="TW_CORE"/>
    <x v="17"/>
    <s v="BAU"/>
    <n v="0"/>
    <n v="160"/>
    <n v="0"/>
    <s v="02"/>
    <s v="TUS"/>
    <s v="15216"/>
    <s v="USA"/>
    <s v="CA"/>
    <s v="San Francisco"/>
    <x v="11"/>
  </r>
  <r>
    <s v="Bosche,Dean Edward"/>
    <s v="TW_TOFF"/>
    <x v="4"/>
    <s v="US_CA_PERS_SICK"/>
    <n v="0"/>
    <n v="8"/>
    <n v="0"/>
    <s v="02"/>
    <s v="TUS"/>
    <s v="15216"/>
    <s v="USA"/>
    <s v="CA"/>
    <s v="San Francisco"/>
    <x v="11"/>
  </r>
  <r>
    <s v="Bottcher,Evan"/>
    <s v="REA0001"/>
    <x v="74"/>
    <s v="MISC"/>
    <n v="112"/>
    <n v="0"/>
    <n v="0"/>
    <s v="01"/>
    <s v="TAU"/>
    <s v="11482"/>
    <s v="AUS"/>
    <s v=""/>
    <s v="Melbourne"/>
    <x v="8"/>
  </r>
  <r>
    <s v="Bottcher,Evan"/>
    <s v="TW_CORE"/>
    <x v="3"/>
    <s v="UNASSIGNED"/>
    <n v="0"/>
    <n v="32"/>
    <n v="0"/>
    <s v="01"/>
    <s v="TAU"/>
    <s v="11482"/>
    <s v="GBR"/>
    <s v=""/>
    <s v="Melbourne"/>
    <x v="8"/>
  </r>
  <r>
    <s v="Bottcher,Evan"/>
    <s v="TW_TOFF"/>
    <x v="1"/>
    <s v="ANNUAL_LV"/>
    <n v="0"/>
    <n v="8"/>
    <n v="0"/>
    <s v="01"/>
    <s v="TAU"/>
    <s v="11482"/>
    <s v="AUS"/>
    <s v=""/>
    <s v="Melbourne"/>
    <x v="8"/>
  </r>
  <r>
    <s v="Bottcher,Evan"/>
    <s v="TW_TOFF"/>
    <x v="1"/>
    <s v="PUBLIC_HOLIDAY"/>
    <n v="0"/>
    <n v="8"/>
    <n v="0"/>
    <s v="01"/>
    <s v="TAU"/>
    <s v="11482"/>
    <s v="AUS"/>
    <s v=""/>
    <s v="Melbourne"/>
    <x v="8"/>
  </r>
  <r>
    <s v="Bottcher,Evan"/>
    <s v="TW_TOFF"/>
    <x v="4"/>
    <s v="SICK_LV"/>
    <n v="0"/>
    <n v="8"/>
    <n v="0"/>
    <s v="01"/>
    <s v="TAU"/>
    <s v="11482"/>
    <s v="AUS"/>
    <s v=""/>
    <s v="Melbourne"/>
    <x v="8"/>
  </r>
  <r>
    <s v="Bou-Samra,Dominic"/>
    <s v="SML0001"/>
    <x v="155"/>
    <s v="DA"/>
    <n v="144"/>
    <n v="0"/>
    <n v="0"/>
    <s v="01"/>
    <s v="TAU"/>
    <s v="15097"/>
    <s v="AUS"/>
    <s v=""/>
    <s v="Sydney"/>
    <x v="8"/>
  </r>
  <r>
    <s v="Bou-Samra,Dominic"/>
    <s v="TW_CORE"/>
    <x v="69"/>
    <s v="COACHING"/>
    <n v="0"/>
    <n v="16"/>
    <n v="0"/>
    <s v="01"/>
    <s v="TAU"/>
    <s v="15097"/>
    <s v="AUS"/>
    <s v=""/>
    <s v="Sydney"/>
    <x v="8"/>
  </r>
  <r>
    <s v="Bou-Samra,Dominic"/>
    <s v="TW_CORE"/>
    <x v="69"/>
    <s v="PREPARATION"/>
    <n v="0"/>
    <n v="13"/>
    <n v="0"/>
    <s v="01"/>
    <s v="TAU"/>
    <s v="15097"/>
    <s v="AUS"/>
    <s v=""/>
    <s v="Sydney"/>
    <x v="8"/>
  </r>
  <r>
    <s v="Bowen,Holly L"/>
    <s v="GAP0001"/>
    <x v="105"/>
    <s v="DA"/>
    <n v="2"/>
    <n v="0"/>
    <n v="0"/>
    <s v="01"/>
    <s v="TUS"/>
    <s v="11532"/>
    <s v="USA"/>
    <s v="IL"/>
    <s v="San Francisco"/>
    <x v="11"/>
  </r>
  <r>
    <s v="Bowen,Holly L"/>
    <s v="GAP0001"/>
    <x v="105"/>
    <s v="DA"/>
    <n v="122"/>
    <n v="0"/>
    <n v="0"/>
    <s v="01"/>
    <s v="TUS"/>
    <s v="11532"/>
    <s v="USA"/>
    <s v="CA"/>
    <s v="San Francisco"/>
    <x v="11"/>
  </r>
  <r>
    <s v="Bowen,Holly L"/>
    <s v="GAP0001"/>
    <x v="105"/>
    <s v="OT40"/>
    <n v="1"/>
    <n v="0"/>
    <n v="0"/>
    <s v="01"/>
    <s v="TUS"/>
    <s v="11532"/>
    <s v="USA"/>
    <s v="CA"/>
    <s v="San Francisco"/>
    <x v="11"/>
  </r>
  <r>
    <s v="Bowen,Holly L"/>
    <s v="GAP0001"/>
    <x v="105"/>
    <s v="TRVL"/>
    <n v="0"/>
    <n v="22.5"/>
    <n v="0"/>
    <s v="01"/>
    <s v="TUS"/>
    <s v="11532"/>
    <s v="USA"/>
    <s v="CA"/>
    <s v="San Francisco"/>
    <x v="11"/>
  </r>
  <r>
    <s v="Bowen,Holly L"/>
    <s v="TW_CORE"/>
    <x v="14"/>
    <s v="NSBE"/>
    <n v="0"/>
    <n v="39"/>
    <n v="0"/>
    <s v="01"/>
    <s v="TUS"/>
    <s v="11532"/>
    <s v="USA"/>
    <s v="TN"/>
    <s v="San Francisco"/>
    <x v="11"/>
  </r>
  <r>
    <s v="Bowen,Holly L"/>
    <s v="TW_CORE"/>
    <x v="0"/>
    <s v="REG_MEETINGS"/>
    <n v="0"/>
    <n v="6"/>
    <n v="0"/>
    <s v="01"/>
    <s v="TUS"/>
    <s v="11532"/>
    <s v="USA"/>
    <s v="IL"/>
    <s v="San Francisco"/>
    <x v="11"/>
  </r>
  <r>
    <s v="Bowen,Holly L"/>
    <s v="TW_TOFF"/>
    <x v="1"/>
    <s v="ANNUAL_LV"/>
    <n v="0"/>
    <n v="16"/>
    <n v="0"/>
    <s v="01"/>
    <s v="TUS"/>
    <s v="11532"/>
    <s v="USA"/>
    <s v="CA"/>
    <s v="San Francisco"/>
    <x v="11"/>
  </r>
  <r>
    <s v="Bowen,Holly L"/>
    <s v="TW_TOFF"/>
    <x v="4"/>
    <s v="US_CA_PERS_SICK"/>
    <n v="0"/>
    <n v="4"/>
    <n v="0"/>
    <s v="01"/>
    <s v="TUS"/>
    <s v="11532"/>
    <s v="USA"/>
    <s v="CA"/>
    <s v="San Francisco"/>
    <x v="11"/>
  </r>
  <r>
    <s v="Boyle,Nicola"/>
    <s v="SML0001"/>
    <x v="156"/>
    <s v="BA"/>
    <n v="160"/>
    <n v="0"/>
    <n v="0"/>
    <s v="01"/>
    <s v="TAU"/>
    <s v="15724"/>
    <s v="AUS"/>
    <s v=""/>
    <s v="Melbourne"/>
    <x v="8"/>
  </r>
  <r>
    <s v="Boyle,Nicola"/>
    <s v="TW_TOFF"/>
    <x v="1"/>
    <s v="PUBLIC_HOLIDAY"/>
    <n v="0"/>
    <n v="8"/>
    <n v="0"/>
    <s v="01"/>
    <s v="TAU"/>
    <s v="15724"/>
    <s v="AUS"/>
    <s v=""/>
    <s v="Melbourne"/>
    <x v="8"/>
  </r>
  <r>
    <s v="Bozzo,Luigi"/>
    <s v="OONS001"/>
    <x v="56"/>
    <s v="DA"/>
    <n v="88"/>
    <n v="0"/>
    <n v="0"/>
    <s v="01"/>
    <s v="TUK"/>
    <s v="15143"/>
    <s v="GBR"/>
    <s v=""/>
    <s v="London"/>
    <x v="4"/>
  </r>
  <r>
    <s v="Bozzo,Luigi"/>
    <s v="TW_CORE"/>
    <x v="3"/>
    <s v="HELD"/>
    <n v="0"/>
    <n v="64"/>
    <n v="0"/>
    <s v="01"/>
    <s v="TUK"/>
    <s v="15143"/>
    <s v="GBR"/>
    <s v=""/>
    <s v="London"/>
    <x v="4"/>
  </r>
  <r>
    <s v="Bozzo,Luigi"/>
    <s v="TW_CORE"/>
    <x v="10"/>
    <s v="PERS_DEV_BUDGET"/>
    <n v="0"/>
    <n v="16"/>
    <n v="0"/>
    <s v="01"/>
    <s v="TUK"/>
    <s v="15143"/>
    <s v="GBR"/>
    <s v=""/>
    <s v="London"/>
    <x v="4"/>
  </r>
  <r>
    <s v="Braad,Gerard"/>
    <s v="PWC0001"/>
    <x v="62"/>
    <s v="MISC"/>
    <n v="64"/>
    <n v="0"/>
    <n v="0"/>
    <s v="01"/>
    <s v="TBS"/>
    <s v="15774"/>
    <s v="CHN"/>
    <s v=""/>
    <s v="Beijing"/>
    <x v="14"/>
  </r>
  <r>
    <s v="Braad,Gerard"/>
    <s v="TW_MOBL"/>
    <x v="157"/>
    <s v="ASSIGNMENT_EXP"/>
    <n v="0"/>
    <n v="1"/>
    <n v="0"/>
    <s v="01"/>
    <s v="TBS"/>
    <s v="15774"/>
    <s v="CHN"/>
    <s v=""/>
    <s v="Beijing"/>
    <x v="14"/>
  </r>
  <r>
    <s v="Braad,Gerard"/>
    <s v="TW_TOFF"/>
    <x v="1"/>
    <s v="ANNUAL_LV"/>
    <n v="0"/>
    <n v="63"/>
    <n v="0"/>
    <s v="01"/>
    <s v="TBS"/>
    <s v="15774"/>
    <s v="CHN"/>
    <s v=""/>
    <s v="Beijing"/>
    <x v="14"/>
  </r>
  <r>
    <s v="Braad,Gerard"/>
    <s v="TW_TOFF"/>
    <x v="4"/>
    <s v="SICK_LV"/>
    <n v="0"/>
    <n v="8"/>
    <n v="0"/>
    <s v="01"/>
    <s v="TBS"/>
    <s v="15774"/>
    <s v="CHN"/>
    <s v=""/>
    <s v="Beijing"/>
    <x v="14"/>
  </r>
  <r>
    <s v="Bravo,Mariana"/>
    <s v="GAP0001"/>
    <x v="158"/>
    <s v="MISC"/>
    <n v="6"/>
    <n v="0"/>
    <n v="0"/>
    <s v="01"/>
    <s v="TUS"/>
    <s v="13680"/>
    <s v="USA"/>
    <s v="IL"/>
    <s v="San Francisco"/>
    <x v="11"/>
  </r>
  <r>
    <s v="Bravo,Mariana"/>
    <s v="GAP0001"/>
    <x v="158"/>
    <s v="MISC"/>
    <n v="28"/>
    <n v="0"/>
    <n v="0"/>
    <s v="01"/>
    <s v="TUS"/>
    <s v="13680"/>
    <s v="USA"/>
    <s v="CA"/>
    <s v="San Francisco"/>
    <x v="11"/>
  </r>
  <r>
    <s v="Bravo,Mariana"/>
    <s v="GAP0001"/>
    <x v="158"/>
    <s v="MISC"/>
    <n v="135"/>
    <n v="0"/>
    <n v="0"/>
    <s v="01"/>
    <s v="TUS"/>
    <s v="13680"/>
    <s v="BRA"/>
    <s v=""/>
    <s v="San Francisco"/>
    <x v="11"/>
  </r>
  <r>
    <s v="Bravo,Mariana"/>
    <s v="GAP0001"/>
    <x v="158"/>
    <s v="TRVL"/>
    <n v="0"/>
    <n v="16"/>
    <n v="0"/>
    <s v="01"/>
    <s v="TUS"/>
    <s v="13680"/>
    <s v="USA"/>
    <s v="IL"/>
    <s v="San Francisco"/>
    <x v="11"/>
  </r>
  <r>
    <s v="Bravo,Mariana"/>
    <s v="TW_CORE"/>
    <x v="14"/>
    <s v="NONTW_CONF"/>
    <n v="0"/>
    <n v="8"/>
    <n v="0"/>
    <s v="01"/>
    <s v="TUS"/>
    <s v="13680"/>
    <s v="BRA"/>
    <s v=""/>
    <s v="San Francisco"/>
    <x v="11"/>
  </r>
  <r>
    <s v="Bravo,Mariana"/>
    <s v="TW_CORE"/>
    <x v="0"/>
    <s v="TWER_DEVELOPMNT"/>
    <n v="0"/>
    <n v="1.5"/>
    <n v="0"/>
    <s v="01"/>
    <s v="TUS"/>
    <s v="13680"/>
    <s v="USA"/>
    <s v="CA"/>
    <s v="San Francisco"/>
    <x v="11"/>
  </r>
  <r>
    <s v="Bravo,Mariana"/>
    <s v="TW_CORE"/>
    <x v="0"/>
    <s v="TWER_DEVELOPMNT"/>
    <n v="0"/>
    <n v="2"/>
    <n v="0"/>
    <s v="01"/>
    <s v="TUS"/>
    <s v="13680"/>
    <s v="BRA"/>
    <s v=""/>
    <s v="San Francisco"/>
    <x v="11"/>
  </r>
  <r>
    <s v="Bravo,Mariana"/>
    <s v="TW_CORE"/>
    <x v="40"/>
    <s v="GROUP"/>
    <n v="0"/>
    <n v="2"/>
    <n v="0"/>
    <s v="01"/>
    <s v="TUS"/>
    <s v="13680"/>
    <s v="BRA"/>
    <s v=""/>
    <s v="San Francisco"/>
    <x v="11"/>
  </r>
  <r>
    <s v="Brazelton,Jessica Lynn"/>
    <s v="GETUP01"/>
    <x v="159"/>
    <s v="DA"/>
    <n v="48"/>
    <n v="120"/>
    <n v="0"/>
    <s v="01"/>
    <s v="TAU"/>
    <s v="15935"/>
    <s v="AUS"/>
    <s v=""/>
    <s v="Sydney"/>
    <x v="8"/>
  </r>
  <r>
    <s v="Bretschneider,Esther"/>
    <s v="TW_CORE"/>
    <x v="40"/>
    <s v="TRAINING_OTHER"/>
    <n v="0"/>
    <n v="160"/>
    <n v="0"/>
    <s v="01"/>
    <s v="TDE"/>
    <s v="15592"/>
    <s v="DEU"/>
    <s v=""/>
    <s v="Hamburg"/>
    <x v="7"/>
  </r>
  <r>
    <s v="Bretschneider,Esther"/>
    <s v="TW_TOFF"/>
    <x v="1"/>
    <s v="ANNUAL_LV"/>
    <n v="0"/>
    <n v="8"/>
    <n v="0"/>
    <s v="01"/>
    <s v="TDE"/>
    <s v="15592"/>
    <s v="DEU"/>
    <s v=""/>
    <s v="Hamburg"/>
    <x v="7"/>
  </r>
  <r>
    <s v="Briesemeister,Christopher J."/>
    <s v="TW_TOFF"/>
    <x v="1"/>
    <s v="ANNUAL_LV"/>
    <n v="0"/>
    <n v="40"/>
    <n v="0"/>
    <s v="01"/>
    <s v="TUS"/>
    <s v="10302"/>
    <s v="USA"/>
    <s v="WI"/>
    <s v="Chicago"/>
    <x v="5"/>
  </r>
  <r>
    <s v="Briesemeister,Christopher J."/>
    <s v="TW_TOFF"/>
    <x v="1"/>
    <s v="MATR_PATR_PAID"/>
    <n v="0"/>
    <n v="120"/>
    <n v="0"/>
    <s v="01"/>
    <s v="TUS"/>
    <s v="10302"/>
    <s v="USA"/>
    <s v="WI"/>
    <s v="Chicago"/>
    <x v="5"/>
  </r>
  <r>
    <s v="Briesemeister,Christopher J."/>
    <s v="TW_TOPS"/>
    <x v="7"/>
    <s v="SFDC_CD"/>
    <n v="0"/>
    <n v="8"/>
    <n v="0"/>
    <s v="01"/>
    <s v="TUS"/>
    <s v="10302"/>
    <s v="USA"/>
    <s v="WI"/>
    <s v="Chicago"/>
    <x v="5"/>
  </r>
  <r>
    <s v="Bright,Eve"/>
    <s v="MORRIS1"/>
    <x v="110"/>
    <s v="MISC"/>
    <n v="168"/>
    <n v="0"/>
    <n v="0"/>
    <s v="01"/>
    <s v="TUK"/>
    <s v="15003"/>
    <s v="GBR"/>
    <s v=""/>
    <s v="Manchester"/>
    <x v="10"/>
  </r>
  <r>
    <s v="Brigidi,Gabriel Mombach"/>
    <s v="TW_CORE"/>
    <x v="17"/>
    <s v="BAU"/>
    <n v="0"/>
    <n v="60"/>
    <n v="0"/>
    <s v="02"/>
    <s v="TBR"/>
    <s v="15833"/>
    <s v="BRA"/>
    <s v=""/>
    <s v="Sao Paulo"/>
    <x v="3"/>
  </r>
  <r>
    <s v="Brigidi,Gabriel Mombach"/>
    <s v="TW_CORE"/>
    <x v="17"/>
    <s v="MEETINGS"/>
    <n v="0"/>
    <n v="8"/>
    <n v="0"/>
    <s v="02"/>
    <s v="TBR"/>
    <s v="15833"/>
    <s v="BRA"/>
    <s v=""/>
    <s v="Sao Paulo"/>
    <x v="3"/>
  </r>
  <r>
    <s v="Brigidi,Gabriel Mombach"/>
    <s v="TW_CORE"/>
    <x v="17"/>
    <s v="MEETINGS"/>
    <n v="0"/>
    <n v="40"/>
    <n v="0"/>
    <s v="02"/>
    <s v="TBR"/>
    <s v="15833"/>
    <s v="GBR"/>
    <s v=""/>
    <s v="Sao Paulo"/>
    <x v="3"/>
  </r>
  <r>
    <s v="Brigidi,Gabriel Mombach"/>
    <s v="TW_CORE"/>
    <x v="17"/>
    <s v="MEETINGS"/>
    <n v="0"/>
    <n v="40"/>
    <n v="0"/>
    <s v="02"/>
    <s v="TBR"/>
    <s v="15833"/>
    <s v="IND"/>
    <s v=""/>
    <s v="Sao Paulo"/>
    <x v="3"/>
  </r>
  <r>
    <s v="Brizeno Filho,Marcos Antonio M."/>
    <s v="ONLINE1"/>
    <x v="43"/>
    <s v="DA"/>
    <n v="48"/>
    <n v="0"/>
    <n v="0"/>
    <s v="01"/>
    <s v="TBR"/>
    <s v="14636"/>
    <s v="USA"/>
    <s v="GA"/>
    <s v="Atlanta"/>
    <x v="2"/>
  </r>
  <r>
    <s v="Brizeno Filho,Marcos Antonio M."/>
    <s v="ONLINE1"/>
    <x v="43"/>
    <s v="DA"/>
    <n v="103"/>
    <n v="0"/>
    <n v="0"/>
    <s v="01"/>
    <s v="TBR"/>
    <s v="14636"/>
    <s v="BRA"/>
    <s v=""/>
    <s v="Recife"/>
    <x v="3"/>
  </r>
  <r>
    <s v="Brizeno Filho,Marcos Antonio M."/>
    <s v="TW_CORE"/>
    <x v="40"/>
    <s v="TRAINING_OTHER"/>
    <n v="0"/>
    <n v="1"/>
    <n v="0"/>
    <s v="01"/>
    <s v="TBR"/>
    <s v="14636"/>
    <s v="BRA"/>
    <s v=""/>
    <s v="Recife"/>
    <x v="3"/>
  </r>
  <r>
    <s v="Brizeno Filho,Marcos Antonio M."/>
    <s v="TW_CORE"/>
    <x v="40"/>
    <s v="TRAINING_OTHER"/>
    <n v="0"/>
    <n v="2"/>
    <n v="0"/>
    <s v="01"/>
    <s v="TBR"/>
    <s v="14636"/>
    <s v="USA"/>
    <s v="GA"/>
    <s v="Atlanta"/>
    <x v="2"/>
  </r>
  <r>
    <s v="Brizeno Filho,Marcos Antonio M."/>
    <s v="TW_MTGS"/>
    <x v="50"/>
    <s v="RECIFE"/>
    <n v="0"/>
    <n v="1"/>
    <n v="0"/>
    <s v="01"/>
    <s v="TBR"/>
    <s v="14636"/>
    <s v="USA"/>
    <s v="GA"/>
    <s v="Atlanta"/>
    <x v="2"/>
  </r>
  <r>
    <s v="Brizeno Filho,Marcos Antonio M."/>
    <s v="TW_TOFF"/>
    <x v="1"/>
    <s v="PUBLIC_HOLIDAY"/>
    <n v="0"/>
    <n v="16"/>
    <n v="0"/>
    <s v="01"/>
    <s v="TBR"/>
    <s v="14636"/>
    <s v="BRA"/>
    <s v=""/>
    <s v="Recife"/>
    <x v="3"/>
  </r>
  <r>
    <s v="Brizeno Filho,Marcos Antonio M."/>
    <s v="TW_TOFF"/>
    <x v="4"/>
    <s v="SICK_LV"/>
    <n v="0"/>
    <n v="3"/>
    <n v="0"/>
    <s v="01"/>
    <s v="TBR"/>
    <s v="14636"/>
    <s v="BRA"/>
    <s v=""/>
    <s v="Recife"/>
    <x v="3"/>
  </r>
  <r>
    <s v="Brobst,Lyam Roger"/>
    <s v="TW_CORE"/>
    <x v="17"/>
    <s v="BAU"/>
    <n v="0"/>
    <n v="152"/>
    <n v="0"/>
    <s v="02"/>
    <s v="TAU"/>
    <s v="15646"/>
    <s v="AUS"/>
    <s v=""/>
    <s v="Melbourne"/>
    <x v="8"/>
  </r>
  <r>
    <s v="Brobst,Lyam Roger"/>
    <s v="TW_TOFF"/>
    <x v="1"/>
    <s v="PUBLIC_HOLIDAY"/>
    <n v="0"/>
    <n v="8"/>
    <n v="0"/>
    <s v="02"/>
    <s v="TAU"/>
    <s v="15646"/>
    <s v="AUS"/>
    <s v=""/>
    <s v="Melbourne"/>
    <x v="8"/>
  </r>
  <r>
    <s v="Brobst,Lyam Roger"/>
    <s v="TW_TOFF"/>
    <x v="4"/>
    <s v="SICK_LV"/>
    <n v="0"/>
    <n v="8"/>
    <n v="0"/>
    <s v="02"/>
    <s v="TAU"/>
    <s v="15646"/>
    <s v="AUS"/>
    <s v=""/>
    <s v="Melbourne"/>
    <x v="8"/>
  </r>
  <r>
    <s v="Brodsky,Leah E."/>
    <s v="CHANGEF"/>
    <x v="160"/>
    <s v="DA"/>
    <n v="89"/>
    <n v="0"/>
    <n v="0"/>
    <s v="01"/>
    <s v="TUS"/>
    <s v="15680"/>
    <s v="USA"/>
    <s v="IL"/>
    <s v="Chicago"/>
    <x v="5"/>
  </r>
  <r>
    <s v="Brodsky,Leah E."/>
    <s v="LIVETEX"/>
    <x v="161"/>
    <s v="MISC"/>
    <n v="0"/>
    <n v="32"/>
    <n v="0"/>
    <s v="01"/>
    <s v="TUS"/>
    <s v="15680"/>
    <s v="USA"/>
    <s v="IL"/>
    <s v="Chicago"/>
    <x v="5"/>
  </r>
  <r>
    <s v="Brodsky,Leah E."/>
    <s v="TW_CORE"/>
    <x v="3"/>
    <s v="UNASSIGNED"/>
    <n v="0"/>
    <n v="40"/>
    <n v="0"/>
    <s v="01"/>
    <s v="TUS"/>
    <s v="15680"/>
    <s v="USA"/>
    <s v="IL"/>
    <s v="Chicago"/>
    <x v="5"/>
  </r>
  <r>
    <s v="Brodsky,Leah E."/>
    <s v="TW_CORE"/>
    <x v="0"/>
    <s v="GRAD_TRNPROG"/>
    <n v="0"/>
    <n v="5"/>
    <n v="0"/>
    <s v="01"/>
    <s v="TUS"/>
    <s v="15680"/>
    <s v="USA"/>
    <s v="IL"/>
    <s v="Chicago"/>
    <x v="5"/>
  </r>
  <r>
    <s v="Brodsky,Leah E."/>
    <s v="TW_TOFF"/>
    <x v="4"/>
    <s v="US_CA_PERS_SICK"/>
    <n v="0"/>
    <n v="8"/>
    <n v="0"/>
    <s v="01"/>
    <s v="TUS"/>
    <s v="15680"/>
    <s v="USA"/>
    <s v="IL"/>
    <s v="Chicago"/>
    <x v="5"/>
  </r>
  <r>
    <s v="Brooks,Graham"/>
    <s v="TW_CORE"/>
    <x v="17"/>
    <s v="BAU"/>
    <n v="0"/>
    <n v="169"/>
    <n v="0"/>
    <s v="01"/>
    <s v="TUS"/>
    <s v="10992"/>
    <s v="USA"/>
    <s v="NY"/>
    <s v="New York"/>
    <x v="12"/>
  </r>
  <r>
    <s v="Brown,Paul-Anders"/>
    <s v="TW_CORE"/>
    <x v="9"/>
    <s v="BAU"/>
    <n v="0"/>
    <n v="168"/>
    <n v="0"/>
    <s v="09"/>
    <s v="TUK"/>
    <s v="16010"/>
    <s v="GBR"/>
    <s v=""/>
    <s v="Manchester"/>
    <x v="10"/>
  </r>
  <r>
    <s v="Brown,Sarah"/>
    <s v="SML0001"/>
    <x v="162"/>
    <s v="MISC"/>
    <n v="8"/>
    <n v="0"/>
    <n v="0"/>
    <s v="01"/>
    <s v="TAU"/>
    <s v="12040"/>
    <s v="AUS"/>
    <s v=""/>
    <s v="Sydney"/>
    <x v="8"/>
  </r>
  <r>
    <s v="Brown,Sarah"/>
    <s v="SML0001"/>
    <x v="163"/>
    <s v="BA"/>
    <n v="40"/>
    <n v="0"/>
    <n v="0"/>
    <s v="01"/>
    <s v="TAU"/>
    <s v="12040"/>
    <s v="AUS"/>
    <s v=""/>
    <s v="Sydney"/>
    <x v="8"/>
  </r>
  <r>
    <s v="Brown,Sarah"/>
    <s v="SML0001"/>
    <x v="163"/>
    <s v="MISC"/>
    <n v="9"/>
    <n v="0"/>
    <n v="0"/>
    <s v="01"/>
    <s v="TAU"/>
    <s v="12040"/>
    <s v="AUS"/>
    <s v=""/>
    <s v="Sydney"/>
    <x v="8"/>
  </r>
  <r>
    <s v="Brown,Sarah"/>
    <s v="SML0001"/>
    <x v="163"/>
    <s v="PM"/>
    <n v="32"/>
    <n v="0"/>
    <n v="0"/>
    <s v="01"/>
    <s v="TAU"/>
    <s v="12040"/>
    <s v="AUS"/>
    <s v=""/>
    <s v="Sydney"/>
    <x v="8"/>
  </r>
  <r>
    <s v="Brown,Sarah"/>
    <s v="TW_TOFF"/>
    <x v="1"/>
    <s v="ANNUAL_LV"/>
    <n v="0"/>
    <n v="16"/>
    <n v="0"/>
    <s v="01"/>
    <s v="TAU"/>
    <s v="12040"/>
    <s v="AUS"/>
    <s v=""/>
    <s v="Sydney"/>
    <x v="8"/>
  </r>
  <r>
    <s v="Brown,Sarah"/>
    <s v="TW_TOFF"/>
    <x v="1"/>
    <s v="LOA_UNPAID"/>
    <n v="0"/>
    <n v="24"/>
    <n v="0"/>
    <s v="01"/>
    <s v="TAU"/>
    <s v="12040"/>
    <s v="AUS"/>
    <s v=""/>
    <s v="Sydney"/>
    <x v="8"/>
  </r>
  <r>
    <s v="Brown,Sarah"/>
    <s v="TW_TOFF"/>
    <x v="1"/>
    <s v="LV_UNPAID"/>
    <n v="0"/>
    <n v="8"/>
    <n v="0"/>
    <s v="01"/>
    <s v="TAU"/>
    <s v="12040"/>
    <s v="AUS"/>
    <s v=""/>
    <s v="Sydney"/>
    <x v="8"/>
  </r>
  <r>
    <s v="Brown,Sarah"/>
    <s v="TW_TOFF"/>
    <x v="4"/>
    <s v="SICK_LV"/>
    <n v="0"/>
    <n v="31"/>
    <n v="0"/>
    <s v="01"/>
    <s v="TAU"/>
    <s v="12040"/>
    <s v="AUS"/>
    <s v=""/>
    <s v="Sydney"/>
    <x v="8"/>
  </r>
  <r>
    <s v="Brown,Timothy P."/>
    <s v="AMEX002"/>
    <x v="53"/>
    <s v="DA"/>
    <n v="0"/>
    <n v="11"/>
    <n v="0"/>
    <s v="01"/>
    <s v="TUS"/>
    <s v="11709"/>
    <s v="USA"/>
    <s v="CA"/>
    <s v="San Francisco"/>
    <x v="11"/>
  </r>
  <r>
    <s v="Brown,Timothy P."/>
    <s v="AMEX002"/>
    <x v="53"/>
    <s v="MISC"/>
    <n v="8"/>
    <n v="0"/>
    <n v="0"/>
    <s v="01"/>
    <s v="TUS"/>
    <s v="11709"/>
    <s v="USA"/>
    <s v="CA"/>
    <s v="San Francisco"/>
    <x v="11"/>
  </r>
  <r>
    <s v="Brown,Timothy P."/>
    <s v="AMEX002"/>
    <x v="53"/>
    <s v="MISC"/>
    <n v="97"/>
    <n v="0"/>
    <n v="0"/>
    <s v="01"/>
    <s v="TUS"/>
    <s v="11709"/>
    <s v="DEU"/>
    <s v=""/>
    <s v="San Francisco"/>
    <x v="11"/>
  </r>
  <r>
    <s v="Brown,Timothy P."/>
    <s v="AMEX002"/>
    <x v="53"/>
    <s v="TRVL"/>
    <n v="0"/>
    <n v="19"/>
    <n v="0"/>
    <s v="01"/>
    <s v="TUS"/>
    <s v="11709"/>
    <s v="DEU"/>
    <s v=""/>
    <s v="San Francisco"/>
    <x v="11"/>
  </r>
  <r>
    <s v="Brown,Timothy P."/>
    <s v="AMEX002"/>
    <x v="164"/>
    <s v="MISC"/>
    <n v="32"/>
    <n v="0"/>
    <n v="0"/>
    <s v="01"/>
    <s v="TUS"/>
    <s v="11709"/>
    <s v="USA"/>
    <s v="CA"/>
    <s v="San Francisco"/>
    <x v="11"/>
  </r>
  <r>
    <s v="Brown,Timothy P."/>
    <s v="AMEX002"/>
    <x v="164"/>
    <s v="TRVL"/>
    <n v="0"/>
    <n v="17"/>
    <n v="0"/>
    <s v="01"/>
    <s v="TUS"/>
    <s v="11709"/>
    <s v="DEU"/>
    <s v=""/>
    <s v="San Francisco"/>
    <x v="11"/>
  </r>
  <r>
    <s v="Brown,Timothy P."/>
    <s v="TW_PRAC"/>
    <x v="165"/>
    <s v="BAU"/>
    <n v="0"/>
    <n v="21"/>
    <n v="0"/>
    <s v="01"/>
    <s v="TUS"/>
    <s v="11709"/>
    <s v="USA"/>
    <s v="CA"/>
    <s v="San Francisco"/>
    <x v="11"/>
  </r>
  <r>
    <s v="Brown,Timothy P."/>
    <s v="TW_TOFF"/>
    <x v="4"/>
    <s v="US_CA_PERS_SICK"/>
    <n v="0"/>
    <n v="8"/>
    <n v="0"/>
    <s v="01"/>
    <s v="TUS"/>
    <s v="11709"/>
    <s v="USA"/>
    <s v="CA"/>
    <s v="San Francisco"/>
    <x v="11"/>
  </r>
  <r>
    <s v="Browne,Hannah"/>
    <s v="TW_CORE"/>
    <x v="17"/>
    <s v="BAU"/>
    <n v="0"/>
    <n v="160"/>
    <n v="0"/>
    <s v="02"/>
    <s v="TAU"/>
    <s v="14235"/>
    <s v="AUS"/>
    <s v=""/>
    <s v="Melbourne"/>
    <x v="8"/>
  </r>
  <r>
    <s v="Browne,Hannah"/>
    <s v="TW_TOFF"/>
    <x v="1"/>
    <s v="PUBLIC_HOLIDAY"/>
    <n v="0"/>
    <n v="8"/>
    <n v="0"/>
    <s v="02"/>
    <s v="TAU"/>
    <s v="14235"/>
    <s v="AUS"/>
    <s v=""/>
    <s v="Melbourne"/>
    <x v="8"/>
  </r>
  <r>
    <s v="Brunning,Simon"/>
    <s v="GDS0001"/>
    <x v="119"/>
    <s v="MISC"/>
    <n v="168"/>
    <n v="0"/>
    <n v="0"/>
    <s v="01"/>
    <s v="TUK"/>
    <s v="11713"/>
    <s v="GBR"/>
    <s v=""/>
    <s v="London"/>
    <x v="4"/>
  </r>
  <r>
    <s v="Buhrmann,Peter"/>
    <s v="TW_CORE"/>
    <x v="33"/>
    <s v="REGION_MGT_BAU"/>
    <n v="0"/>
    <n v="96"/>
    <n v="0"/>
    <s v="08"/>
    <s v="TDE"/>
    <s v="15085"/>
    <s v="DEU"/>
    <s v=""/>
    <s v="Hamburg"/>
    <x v="7"/>
  </r>
  <r>
    <s v="Buhrmann,Peter"/>
    <s v="TW_CORE"/>
    <x v="33"/>
    <s v="REGION_MGT_MTG"/>
    <n v="0"/>
    <n v="32"/>
    <n v="0"/>
    <s v="08"/>
    <s v="TDE"/>
    <s v="15085"/>
    <s v="GBR"/>
    <s v=""/>
    <s v="Hamburg"/>
    <x v="7"/>
  </r>
  <r>
    <s v="Buhrmann,Peter"/>
    <s v="TW_TOFF"/>
    <x v="1"/>
    <s v="ANNUAL_LV"/>
    <n v="0"/>
    <n v="40"/>
    <n v="0"/>
    <s v="08"/>
    <s v="TDE"/>
    <s v="15085"/>
    <s v="DEU"/>
    <s v=""/>
    <s v="Hamburg"/>
    <x v="7"/>
  </r>
  <r>
    <s v="Burgmer,Christoph"/>
    <s v="OTTOGRP"/>
    <x v="166"/>
    <s v="DA"/>
    <n v="52.25"/>
    <n v="0"/>
    <n v="0"/>
    <s v="01"/>
    <s v="TDE"/>
    <s v="14017"/>
    <s v="DEU"/>
    <s v=""/>
    <s v="Hamburg"/>
    <x v="7"/>
  </r>
  <r>
    <s v="Burgmer,Christoph"/>
    <s v="TW_TOFF"/>
    <x v="1"/>
    <s v="ANNUAL_LV"/>
    <n v="0"/>
    <n v="120"/>
    <n v="0"/>
    <s v="01"/>
    <s v="TDE"/>
    <s v="14017"/>
    <s v="DEU"/>
    <s v=""/>
    <s v="Hamburg"/>
    <x v="7"/>
  </r>
  <r>
    <s v="Burke,Katherine C."/>
    <s v="TW_CORE"/>
    <x v="92"/>
    <s v="BAU"/>
    <n v="0"/>
    <n v="116"/>
    <n v="0"/>
    <s v="06"/>
    <s v="TUS"/>
    <s v="11350"/>
    <s v="USA"/>
    <s v="IL"/>
    <s v="Chicago"/>
    <x v="5"/>
  </r>
  <r>
    <s v="Burke,Katherine C."/>
    <s v="TW_CORE"/>
    <x v="92"/>
    <s v="MEETINGS"/>
    <n v="0"/>
    <n v="32"/>
    <n v="0"/>
    <s v="06"/>
    <s v="TUS"/>
    <s v="11350"/>
    <s v="USA"/>
    <s v="IL"/>
    <s v="Chicago"/>
    <x v="5"/>
  </r>
  <r>
    <s v="Burke,Katherine C."/>
    <s v="TW_TOFF"/>
    <x v="1"/>
    <s v="ANNUAL_LV"/>
    <n v="0"/>
    <n v="20"/>
    <n v="0"/>
    <s v="06"/>
    <s v="TUS"/>
    <s v="11350"/>
    <s v="USA"/>
    <s v="IL"/>
    <s v="Chicago"/>
    <x v="5"/>
  </r>
  <r>
    <s v="Burlingham,Kelly"/>
    <s v="GAP0001"/>
    <x v="121"/>
    <s v="DA"/>
    <n v="150"/>
    <n v="0"/>
    <n v="0"/>
    <s v="01"/>
    <s v="TUS"/>
    <s v="14189"/>
    <s v="BRA"/>
    <s v=""/>
    <s v="Recife"/>
    <x v="3"/>
  </r>
  <r>
    <s v="Burlingham,Kelly"/>
    <s v="GAP0001"/>
    <x v="121"/>
    <s v="OT40"/>
    <n v="0"/>
    <n v="8"/>
    <n v="0"/>
    <s v="01"/>
    <s v="TUS"/>
    <s v="14189"/>
    <s v="BRA"/>
    <s v=""/>
    <s v="Recife"/>
    <x v="3"/>
  </r>
  <r>
    <s v="Burlingham,Kelly"/>
    <s v="TW_TOFF"/>
    <x v="1"/>
    <s v="PUBLIC_HOLIDAY"/>
    <n v="0"/>
    <n v="16"/>
    <n v="0"/>
    <s v="01"/>
    <s v="TUS"/>
    <s v="14189"/>
    <s v="BRA"/>
    <s v=""/>
    <s v="Recife"/>
    <x v="3"/>
  </r>
  <r>
    <s v="Burlingham,Kelly"/>
    <s v="TW_TOFF"/>
    <x v="4"/>
    <s v="US_CA_PERS_SICK"/>
    <n v="0"/>
    <n v="3"/>
    <n v="0"/>
    <s v="01"/>
    <s v="TUS"/>
    <s v="14189"/>
    <s v="BRA"/>
    <s v=""/>
    <s v="Recife"/>
    <x v="3"/>
  </r>
  <r>
    <s v="Bury,Krystyna"/>
    <s v="DOMINOS"/>
    <x v="167"/>
    <s v="DOMINO_CORE"/>
    <n v="57"/>
    <n v="0"/>
    <n v="0"/>
    <s v="01"/>
    <s v="TAU"/>
    <s v="15699"/>
    <s v="AUS"/>
    <s v=""/>
    <s v="Brisbane"/>
    <x v="8"/>
  </r>
  <r>
    <s v="Bury,Krystyna"/>
    <s v="DOMINOS"/>
    <x v="167"/>
    <s v="PYRAMID"/>
    <n v="95"/>
    <n v="0"/>
    <n v="0"/>
    <s v="01"/>
    <s v="TAU"/>
    <s v="15699"/>
    <s v="AUS"/>
    <s v=""/>
    <s v="Brisbane"/>
    <x v="8"/>
  </r>
  <r>
    <s v="Bury,Krystyna"/>
    <s v="TW_CORE"/>
    <x v="3"/>
    <s v="UNASSIGNED"/>
    <n v="0"/>
    <n v="8"/>
    <n v="0"/>
    <s v="01"/>
    <s v="TAU"/>
    <s v="15699"/>
    <s v="AUS"/>
    <s v=""/>
    <s v="Brisbane"/>
    <x v="8"/>
  </r>
  <r>
    <s v="Bury,Krystyna"/>
    <s v="TW_TOFF"/>
    <x v="4"/>
    <s v="SICK_LV"/>
    <n v="0"/>
    <n v="8"/>
    <n v="0"/>
    <s v="01"/>
    <s v="TAU"/>
    <s v="15699"/>
    <s v="AUS"/>
    <s v=""/>
    <s v="Brisbane"/>
    <x v="8"/>
  </r>
  <r>
    <s v="Butcher,Esther"/>
    <s v="TW_CORE"/>
    <x v="69"/>
    <s v="COACHING"/>
    <n v="0"/>
    <n v="5"/>
    <n v="0"/>
    <s v="01"/>
    <s v="TAU"/>
    <s v="15278"/>
    <s v="AUS"/>
    <s v=""/>
    <s v="Sydney"/>
    <x v="8"/>
  </r>
  <r>
    <s v="Butcher,Esther"/>
    <s v="VODAFON"/>
    <x v="168"/>
    <s v="XD"/>
    <n v="167"/>
    <n v="0"/>
    <n v="0"/>
    <s v="01"/>
    <s v="TAU"/>
    <s v="15278"/>
    <s v="AUS"/>
    <s v=""/>
    <s v="Sydney"/>
    <x v="8"/>
  </r>
  <r>
    <s v="Buterbaugh,Ryan G"/>
    <s v="ELSEV01"/>
    <x v="169"/>
    <s v="MISC"/>
    <n v="152"/>
    <n v="0"/>
    <n v="0"/>
    <s v="01"/>
    <s v="TUK"/>
    <s v="12449"/>
    <s v="GBR"/>
    <s v=""/>
    <s v="London"/>
    <x v="4"/>
  </r>
  <r>
    <s v="Buterbaugh,Ryan G"/>
    <s v="TW_TOFF"/>
    <x v="1"/>
    <s v="ANNUAL_LV"/>
    <n v="0"/>
    <n v="16"/>
    <n v="0"/>
    <s v="01"/>
    <s v="TUK"/>
    <s v="12449"/>
    <s v="GBR"/>
    <s v=""/>
    <s v="London"/>
    <x v="4"/>
  </r>
  <r>
    <s v="Buthello,Reshmi"/>
    <s v="TW_CORE"/>
    <x v="0"/>
    <s v="BAU"/>
    <n v="0"/>
    <n v="9"/>
    <n v="0"/>
    <s v="07"/>
    <s v="TUS"/>
    <s v="10715"/>
    <s v="USA"/>
    <s v="IL"/>
    <s v="Chicago"/>
    <x v="5"/>
  </r>
  <r>
    <s v="Buthello,Reshmi"/>
    <s v="TW_CORE"/>
    <x v="0"/>
    <s v="BAU"/>
    <n v="0"/>
    <n v="165"/>
    <n v="0"/>
    <s v="07"/>
    <s v="TIN"/>
    <s v="10715"/>
    <s v="IND"/>
    <s v=""/>
    <s v="Bangalore"/>
    <x v="0"/>
  </r>
  <r>
    <s v="Buthello,Reshmi"/>
    <s v="TW_TOFF"/>
    <x v="1"/>
    <s v="ANNUAL_LV"/>
    <n v="0"/>
    <n v="12"/>
    <n v="0"/>
    <s v="07"/>
    <s v="TIN"/>
    <s v="10715"/>
    <s v="IND"/>
    <s v=""/>
    <s v="Bangalore"/>
    <x v="0"/>
  </r>
  <r>
    <s v="Byars,Brandon Hastings"/>
    <s v="SWA0001"/>
    <x v="76"/>
    <s v="DA"/>
    <n v="9"/>
    <n v="0"/>
    <n v="0"/>
    <s v="01"/>
    <s v="TUS"/>
    <s v="11989"/>
    <s v="USA"/>
    <s v="TX"/>
    <s v="Dallas"/>
    <x v="6"/>
  </r>
  <r>
    <s v="Byars,Brandon Hastings"/>
    <s v="SWA0001"/>
    <x v="76"/>
    <s v="MISC"/>
    <n v="109"/>
    <n v="0"/>
    <n v="0"/>
    <s v="01"/>
    <s v="TUS"/>
    <s v="11989"/>
    <s v="USA"/>
    <s v="TX"/>
    <s v="Dallas"/>
    <x v="6"/>
  </r>
  <r>
    <s v="Byars,Brandon Hastings"/>
    <s v="TW_CORE"/>
    <x v="14"/>
    <s v="NONTW_CONF"/>
    <n v="0"/>
    <n v="40"/>
    <n v="0"/>
    <s v="01"/>
    <s v="TUS"/>
    <s v="11989"/>
    <s v="GBR"/>
    <s v=""/>
    <s v="Dallas"/>
    <x v="6"/>
  </r>
  <r>
    <s v="Byars,Brandon Hastings"/>
    <s v="TW_CORE"/>
    <x v="33"/>
    <s v="REGION_MGT_BAU"/>
    <n v="0"/>
    <n v="1"/>
    <n v="0"/>
    <s v="01"/>
    <s v="TUS"/>
    <s v="11989"/>
    <s v="USA"/>
    <s v="TX"/>
    <s v="Dallas"/>
    <x v="6"/>
  </r>
  <r>
    <s v="Byars,Brandon Hastings"/>
    <s v="TW_CORE"/>
    <x v="33"/>
    <s v="REGION_MGT_MTG"/>
    <n v="0"/>
    <n v="18"/>
    <n v="0"/>
    <s v="01"/>
    <s v="TUS"/>
    <s v="11989"/>
    <s v="USA"/>
    <s v="TX"/>
    <s v="Dallas"/>
    <x v="6"/>
  </r>
  <r>
    <s v="Byars,Brandon Hastings"/>
    <s v="TW_CORE"/>
    <x v="15"/>
    <s v="INTERVIEWING"/>
    <n v="0"/>
    <n v="1"/>
    <n v="0"/>
    <s v="01"/>
    <s v="TUS"/>
    <s v="11989"/>
    <s v="USA"/>
    <s v="TX"/>
    <s v="Dallas"/>
    <x v="6"/>
  </r>
  <r>
    <s v="Byars,Brandon Hastings"/>
    <s v="TW_CORE"/>
    <x v="118"/>
    <s v="BAU"/>
    <n v="0"/>
    <n v="4"/>
    <n v="0"/>
    <s v="01"/>
    <s v="TUS"/>
    <s v="11989"/>
    <s v="USA"/>
    <s v="TX"/>
    <s v="Dallas"/>
    <x v="6"/>
  </r>
  <r>
    <s v="C,Arvind Kumar"/>
    <s v="ABCAM01"/>
    <x v="170"/>
    <s v="DEV"/>
    <n v="132"/>
    <n v="8"/>
    <n v="0"/>
    <s v="01"/>
    <s v="TIN"/>
    <s v="12990"/>
    <s v="IND"/>
    <s v=""/>
    <s v="Chennai"/>
    <x v="0"/>
  </r>
  <r>
    <s v="C,Arvind Kumar"/>
    <s v="TW_CORE"/>
    <x v="17"/>
    <s v="TWER_HELP"/>
    <n v="0"/>
    <n v="20"/>
    <n v="0"/>
    <s v="01"/>
    <s v="TIN"/>
    <s v="12990"/>
    <s v="IND"/>
    <s v=""/>
    <s v="Chennai"/>
    <x v="0"/>
  </r>
  <r>
    <s v="C,Arvind Kumar"/>
    <s v="TW_TOFF"/>
    <x v="1"/>
    <s v="ANNUAL_LV"/>
    <n v="0"/>
    <n v="8"/>
    <n v="0"/>
    <s v="01"/>
    <s v="TIN"/>
    <s v="12990"/>
    <s v="IND"/>
    <s v=""/>
    <s v="Chennai"/>
    <x v="0"/>
  </r>
  <r>
    <s v="C,Jayakumar"/>
    <s v="TW_INVT"/>
    <x v="122"/>
    <s v="PROGRAM_LEVEL"/>
    <n v="0"/>
    <n v="112"/>
    <n v="0"/>
    <s v="01"/>
    <s v="TIN"/>
    <s v="13725"/>
    <s v="IND"/>
    <s v=""/>
    <s v="Chennai"/>
    <x v="0"/>
  </r>
  <r>
    <s v="C,Jayakumar"/>
    <s v="TW_TOFF"/>
    <x v="1"/>
    <s v="ANNUAL_LV"/>
    <n v="0"/>
    <n v="40"/>
    <n v="0"/>
    <s v="01"/>
    <s v="TIN"/>
    <s v="13725"/>
    <s v="IND"/>
    <s v=""/>
    <s v="Chennai"/>
    <x v="0"/>
  </r>
  <r>
    <s v="C,Jayakumar"/>
    <s v="TW_TOFF"/>
    <x v="4"/>
    <s v="SICK_LV"/>
    <n v="0"/>
    <n v="16"/>
    <n v="0"/>
    <s v="01"/>
    <s v="TIN"/>
    <s v="13725"/>
    <s v="IND"/>
    <s v=""/>
    <s v="Chennai"/>
    <x v="0"/>
  </r>
  <r>
    <s v="C,Sathiya"/>
    <s v="TW_CORE"/>
    <x v="0"/>
    <s v="BAU"/>
    <n v="0"/>
    <n v="152"/>
    <n v="0"/>
    <s v="07"/>
    <s v="TIN"/>
    <s v="15099"/>
    <s v="IND"/>
    <s v=""/>
    <s v="Bangalore"/>
    <x v="0"/>
  </r>
  <r>
    <s v="C,Sathiya"/>
    <s v="TW_TOFF"/>
    <x v="1"/>
    <s v="ANNUAL_LV"/>
    <n v="0"/>
    <n v="16"/>
    <n v="0"/>
    <s v="07"/>
    <s v="TIN"/>
    <s v="15099"/>
    <s v="IND"/>
    <s v=""/>
    <s v="Bangalore"/>
    <x v="0"/>
  </r>
  <r>
    <s v="C,Shyam Kurien"/>
    <s v="SML0001"/>
    <x v="98"/>
    <s v="MISC"/>
    <n v="120"/>
    <n v="0"/>
    <n v="0"/>
    <s v="01"/>
    <s v="TIN"/>
    <s v="12607"/>
    <s v="IND"/>
    <s v=""/>
    <s v="Bangalore"/>
    <x v="0"/>
  </r>
  <r>
    <s v="C,Shyam Kurien"/>
    <s v="TW_CORE"/>
    <x v="33"/>
    <s v="REGION_MGT_MTG"/>
    <n v="0"/>
    <n v="16"/>
    <n v="0"/>
    <s v="01"/>
    <s v="TIN"/>
    <s v="12607"/>
    <s v="IND"/>
    <s v=""/>
    <s v="Bangalore"/>
    <x v="0"/>
  </r>
  <r>
    <s v="C,Shyam Kurien"/>
    <s v="TW_INVT"/>
    <x v="171"/>
    <s v="PROGRAM_LEVEL"/>
    <n v="4"/>
    <n v="28"/>
    <n v="0"/>
    <s v="01"/>
    <s v="TIN"/>
    <s v="12607"/>
    <s v="IND"/>
    <s v=""/>
    <s v="Bangalore"/>
    <x v="0"/>
  </r>
  <r>
    <s v="Cabrera,Diana Francisca Pinto"/>
    <s v="TW_CORE"/>
    <x v="123"/>
    <s v="BAU"/>
    <n v="0"/>
    <n v="152"/>
    <n v="0"/>
    <s v="08"/>
    <s v="TEC"/>
    <s v="15692"/>
    <s v="ECU"/>
    <s v=""/>
    <s v="Quito"/>
    <x v="17"/>
  </r>
  <r>
    <s v="Cabrera,Diana Francisca Pinto"/>
    <s v="TW_TOFF"/>
    <x v="1"/>
    <s v="PUBLIC_HOLIDAY"/>
    <n v="0"/>
    <n v="16"/>
    <n v="0"/>
    <s v="08"/>
    <s v="TEC"/>
    <s v="15692"/>
    <s v="ECU"/>
    <s v=""/>
    <s v="Quito"/>
    <x v="17"/>
  </r>
  <r>
    <s v="Cairns,Cade A."/>
    <s v="GUGGEN1"/>
    <x v="172"/>
    <s v="MISC"/>
    <n v="121"/>
    <n v="0"/>
    <n v="0"/>
    <s v="01"/>
    <s v="TCA"/>
    <s v="14421"/>
    <s v="ECU"/>
    <s v=""/>
    <s v="Quito"/>
    <x v="17"/>
  </r>
  <r>
    <s v="Cairns,Cade A."/>
    <s v="TW_TOFF"/>
    <x v="1"/>
    <s v="ANNUAL_LV"/>
    <n v="0"/>
    <n v="16"/>
    <n v="0"/>
    <s v="01"/>
    <s v="TCA"/>
    <s v="14421"/>
    <s v="ECU"/>
    <s v=""/>
    <s v="Quito"/>
    <x v="17"/>
  </r>
  <r>
    <s v="Cairns,Cade A."/>
    <s v="TW_TOFF"/>
    <x v="1"/>
    <s v="PUBLIC_HOLIDAY"/>
    <n v="0"/>
    <n v="16"/>
    <n v="0"/>
    <s v="01"/>
    <s v="TCA"/>
    <s v="14421"/>
    <s v="ECU"/>
    <s v=""/>
    <s v="Quito"/>
    <x v="17"/>
  </r>
  <r>
    <s v="Cairns,Cade A."/>
    <s v="TW_TOFF"/>
    <x v="4"/>
    <s v="US_CA_PERS_SICK"/>
    <n v="0"/>
    <n v="24"/>
    <n v="0"/>
    <s v="01"/>
    <s v="TCA"/>
    <s v="14421"/>
    <s v="ECU"/>
    <s v=""/>
    <s v="Quito"/>
    <x v="17"/>
  </r>
  <r>
    <s v="Camacho Sandoval,Deyssi Paola"/>
    <s v="SLC0001"/>
    <x v="173"/>
    <s v="DA"/>
    <n v="165"/>
    <n v="0"/>
    <n v="0"/>
    <s v="01"/>
    <s v="TUK"/>
    <s v="15378"/>
    <s v="GBR"/>
    <s v=""/>
    <s v="Manchester"/>
    <x v="10"/>
  </r>
  <r>
    <s v="Camacho Sandoval,Deyssi Paola"/>
    <s v="SLC0001"/>
    <x v="91"/>
    <s v="DA"/>
    <n v="8"/>
    <n v="0"/>
    <n v="0"/>
    <s v="01"/>
    <s v="TUK"/>
    <s v="15378"/>
    <s v="GBR"/>
    <s v=""/>
    <s v="Manchester"/>
    <x v="10"/>
  </r>
  <r>
    <s v="Camacho Sandoval,Deyssi Paola"/>
    <s v="TW_PRAC"/>
    <x v="19"/>
    <s v="MEETINGS"/>
    <n v="0"/>
    <n v="8"/>
    <n v="0"/>
    <s v="01"/>
    <s v="TUK"/>
    <s v="15378"/>
    <s v="GBR"/>
    <s v=""/>
    <s v="Manchester"/>
    <x v="10"/>
  </r>
  <r>
    <s v="Cameron,David"/>
    <s v="ALPHA02"/>
    <x v="174"/>
    <s v="MISC"/>
    <n v="175.75"/>
    <n v="0"/>
    <n v="0"/>
    <s v="01"/>
    <s v="TUS"/>
    <s v="11335"/>
    <s v="USA"/>
    <s v="NY"/>
    <s v="New York"/>
    <x v="12"/>
  </r>
  <r>
    <s v="Cameron,David"/>
    <s v="TW_CORE"/>
    <x v="3"/>
    <s v="UNASSIGNED"/>
    <n v="0"/>
    <n v="1.5"/>
    <n v="0"/>
    <s v="01"/>
    <s v="TUS"/>
    <s v="11335"/>
    <s v="USA"/>
    <s v="NY"/>
    <s v="New York"/>
    <x v="12"/>
  </r>
  <r>
    <s v="Cameron,David"/>
    <s v="TW_MTGS"/>
    <x v="50"/>
    <s v="NYC"/>
    <n v="0"/>
    <n v="5.5"/>
    <n v="0"/>
    <s v="01"/>
    <s v="TUS"/>
    <s v="11335"/>
    <s v="USA"/>
    <s v="NY"/>
    <s v="New York"/>
    <x v="12"/>
  </r>
  <r>
    <s v="Camper,Timothy"/>
    <s v="TW_TOFF"/>
    <x v="1"/>
    <s v="SABBATICAL_LV"/>
    <n v="0"/>
    <n v="8"/>
    <n v="0"/>
    <s v="01"/>
    <s v="TUS"/>
    <s v="10352"/>
    <s v="USA"/>
    <s v="IL"/>
    <s v="Atlanta"/>
    <x v="2"/>
  </r>
  <r>
    <s v="Cao,Longkai"/>
    <s v="REA0001"/>
    <x v="175"/>
    <s v="DA"/>
    <n v="148"/>
    <n v="0"/>
    <n v="0"/>
    <s v="01"/>
    <s v="TCX"/>
    <s v="14699"/>
    <s v="CHN"/>
    <s v=""/>
    <s v="Xi'an"/>
    <x v="14"/>
  </r>
  <r>
    <s v="Cao,Longkai"/>
    <s v="TW_TOFF"/>
    <x v="1"/>
    <s v="ANNUAL_LV"/>
    <n v="0"/>
    <n v="20"/>
    <n v="0"/>
    <s v="01"/>
    <s v="TCX"/>
    <s v="14699"/>
    <s v="CHN"/>
    <s v=""/>
    <s v="Xi'an"/>
    <x v="14"/>
  </r>
  <r>
    <s v="Cardenas,Mercy Paulina Falconi"/>
    <s v="TW_CORE"/>
    <x v="3"/>
    <s v="UNASSIGNED"/>
    <n v="0"/>
    <n v="162"/>
    <n v="0"/>
    <s v="01"/>
    <s v="TEC"/>
    <s v="15575"/>
    <s v="ECU"/>
    <s v=""/>
    <s v="Quito"/>
    <x v="17"/>
  </r>
  <r>
    <s v="Cardenas,Mercy Paulina Falconi"/>
    <s v="TW_TOFF"/>
    <x v="4"/>
    <s v="CARERS_LV"/>
    <n v="0"/>
    <n v="6"/>
    <n v="0"/>
    <s v="01"/>
    <s v="TEC"/>
    <s v="15575"/>
    <s v="ECU"/>
    <s v=""/>
    <s v="Quito"/>
    <x v="17"/>
  </r>
  <r>
    <s v="Carlin,Patricia"/>
    <s v="TW_TOFF"/>
    <x v="1"/>
    <s v="SABBATICAL_LV"/>
    <n v="0"/>
    <n v="168"/>
    <n v="0"/>
    <s v="09"/>
    <s v="TUS"/>
    <s v="10629"/>
    <s v="USA"/>
    <s v="IL"/>
    <s v="New York"/>
    <x v="12"/>
  </r>
  <r>
    <s v="Caroli,Paulo"/>
    <s v="SICREDI"/>
    <x v="176"/>
    <s v="DA"/>
    <n v="22"/>
    <n v="0"/>
    <n v="0"/>
    <s v="01"/>
    <s v="TBR"/>
    <s v="11558"/>
    <s v="BRA"/>
    <s v=""/>
    <s v="Porto Alegre"/>
    <x v="3"/>
  </r>
  <r>
    <s v="Caroli,Paulo"/>
    <s v="SRM0001"/>
    <x v="177"/>
    <s v="DA"/>
    <n v="40"/>
    <n v="0"/>
    <n v="0"/>
    <s v="01"/>
    <s v="TBR"/>
    <s v="11558"/>
    <s v="BRA"/>
    <s v=""/>
    <s v="Porto Alegre"/>
    <x v="3"/>
  </r>
  <r>
    <s v="Caroli,Paulo"/>
    <s v="TW_CORE"/>
    <x v="17"/>
    <s v="BAU"/>
    <n v="0"/>
    <n v="42"/>
    <n v="0"/>
    <s v="01"/>
    <s v="TBR"/>
    <s v="11558"/>
    <s v="BRA"/>
    <s v=""/>
    <s v="Porto Alegre"/>
    <x v="3"/>
  </r>
  <r>
    <s v="Caroli,Paulo"/>
    <s v="TW_CORE"/>
    <x v="10"/>
    <s v="BOOKS"/>
    <n v="0"/>
    <n v="49"/>
    <n v="0"/>
    <s v="01"/>
    <s v="TBR"/>
    <s v="11558"/>
    <s v="BRA"/>
    <s v=""/>
    <s v="Porto Alegre"/>
    <x v="3"/>
  </r>
  <r>
    <s v="Caroli,Paulo"/>
    <s v="TW_TOFF"/>
    <x v="1"/>
    <s v="PUBLIC_HOLIDAY"/>
    <n v="0"/>
    <n v="16"/>
    <n v="0"/>
    <s v="01"/>
    <s v="TBR"/>
    <s v="11558"/>
    <s v="BRA"/>
    <s v=""/>
    <s v="Porto Alegre"/>
    <x v="3"/>
  </r>
  <r>
    <s v="Carr,Andrew"/>
    <s v="WOOL001"/>
    <x v="178"/>
    <s v="DA"/>
    <n v="168"/>
    <n v="0"/>
    <n v="0"/>
    <s v="01"/>
    <s v="TAU"/>
    <s v="14498"/>
    <s v="AUS"/>
    <s v=""/>
    <s v="Sydney"/>
    <x v="8"/>
  </r>
  <r>
    <s v="Carragher Jr.,Richard B."/>
    <s v="ALPHA02"/>
    <x v="174"/>
    <s v="MISC"/>
    <n v="38"/>
    <n v="0"/>
    <n v="0"/>
    <s v="01"/>
    <s v="TUS"/>
    <s v="15124"/>
    <s v="USA"/>
    <s v="NY"/>
    <s v="New York"/>
    <x v="12"/>
  </r>
  <r>
    <s v="Carragher Jr.,Richard B."/>
    <s v="BARCARD"/>
    <x v="179"/>
    <s v="MISC"/>
    <n v="9"/>
    <n v="0"/>
    <n v="0"/>
    <s v="01"/>
    <s v="TUS"/>
    <s v="15124"/>
    <s v="USA"/>
    <s v="DE"/>
    <s v="New York"/>
    <x v="12"/>
  </r>
  <r>
    <s v="Carragher Jr.,Richard B."/>
    <s v="TW_CORE"/>
    <x v="3"/>
    <s v="HELD"/>
    <n v="0"/>
    <n v="88"/>
    <n v="0"/>
    <s v="01"/>
    <s v="TUS"/>
    <s v="15124"/>
    <s v="USA"/>
    <s v="NJ"/>
    <s v="New York"/>
    <x v="12"/>
  </r>
  <r>
    <s v="Carragher Jr.,Richard B."/>
    <s v="TW_CORE"/>
    <x v="17"/>
    <s v="TWER_HELP"/>
    <n v="0"/>
    <n v="16"/>
    <n v="0"/>
    <s v="01"/>
    <s v="TUS"/>
    <s v="15124"/>
    <s v="USA"/>
    <s v="NJ"/>
    <s v="New York"/>
    <x v="12"/>
  </r>
  <r>
    <s v="Carragher Jr.,Richard B."/>
    <s v="TW_CORE"/>
    <x v="17"/>
    <s v="TWER_HELP"/>
    <n v="0"/>
    <n v="17"/>
    <n v="0"/>
    <s v="01"/>
    <s v="TUS"/>
    <s v="15124"/>
    <s v="USA"/>
    <s v="DE"/>
    <s v="New York"/>
    <x v="12"/>
  </r>
  <r>
    <s v="Carragher Jr.,Richard B."/>
    <s v="TW_CORE"/>
    <x v="15"/>
    <s v="INTERVIEWING"/>
    <n v="0"/>
    <n v="2"/>
    <n v="0"/>
    <s v="01"/>
    <s v="TUS"/>
    <s v="15124"/>
    <s v="USA"/>
    <s v="NY"/>
    <s v="New York"/>
    <x v="12"/>
  </r>
  <r>
    <s v="Carroll,Jane S."/>
    <s v="TW_CORE"/>
    <x v="146"/>
    <s v="BAU"/>
    <n v="0"/>
    <n v="96"/>
    <n v="0"/>
    <s v="10"/>
    <s v="TUS"/>
    <s v="10279"/>
    <s v="USA"/>
    <s v="IL"/>
    <s v="Chicago"/>
    <x v="5"/>
  </r>
  <r>
    <s v="Carroll,Jane S."/>
    <s v="TW_CORE"/>
    <x v="146"/>
    <s v="MEETINGS"/>
    <n v="0"/>
    <n v="32"/>
    <n v="0"/>
    <s v="10"/>
    <s v="TUS"/>
    <s v="10279"/>
    <s v="USA"/>
    <s v="IL"/>
    <s v="Chicago"/>
    <x v="5"/>
  </r>
  <r>
    <s v="Carroll,Jane S."/>
    <s v="TW_TOFF"/>
    <x v="1"/>
    <s v="ANNUAL_LV"/>
    <n v="0"/>
    <n v="24"/>
    <n v="0"/>
    <s v="10"/>
    <s v="TUS"/>
    <s v="10279"/>
    <s v="USA"/>
    <s v="IL"/>
    <s v="Chicago"/>
    <x v="5"/>
  </r>
  <r>
    <s v="Carroll,Jane S."/>
    <s v="TW_TOFF"/>
    <x v="4"/>
    <s v="US_CA_PERS_SICK"/>
    <n v="0"/>
    <n v="16"/>
    <n v="0"/>
    <s v="10"/>
    <s v="TUS"/>
    <s v="10279"/>
    <s v="USA"/>
    <s v="IL"/>
    <s v="Chicago"/>
    <x v="5"/>
  </r>
  <r>
    <s v="Cartwright,Ian"/>
    <s v="SLC0001"/>
    <x v="91"/>
    <s v="DA"/>
    <n v="0"/>
    <n v="36"/>
    <n v="0"/>
    <s v="01"/>
    <s v="TUK"/>
    <s v="10536"/>
    <s v="GBR"/>
    <s v=""/>
    <s v="Manchester"/>
    <x v="10"/>
  </r>
  <r>
    <s v="Cartwright,Ian"/>
    <s v="TW_CORE"/>
    <x v="3"/>
    <s v="HELD"/>
    <n v="0"/>
    <n v="28"/>
    <n v="0"/>
    <s v="01"/>
    <s v="TUK"/>
    <s v="10536"/>
    <s v="GBR"/>
    <s v=""/>
    <s v="Manchester"/>
    <x v="10"/>
  </r>
  <r>
    <s v="Cartwright,Ian"/>
    <s v="TW_CORE"/>
    <x v="3"/>
    <s v="UNASSIGNED"/>
    <n v="0"/>
    <n v="4"/>
    <n v="0"/>
    <s v="01"/>
    <s v="TUK"/>
    <s v="10536"/>
    <s v="GBR"/>
    <s v=""/>
    <s v="Manchester"/>
    <x v="10"/>
  </r>
  <r>
    <s v="Cartwright,Ian"/>
    <s v="TW_CORE"/>
    <x v="14"/>
    <s v="NONTW_CONF"/>
    <n v="0"/>
    <n v="30"/>
    <n v="0"/>
    <s v="01"/>
    <s v="TUK"/>
    <s v="10536"/>
    <s v="GBR"/>
    <s v=""/>
    <s v="Manchester"/>
    <x v="10"/>
  </r>
  <r>
    <s v="Cartwright,Ian"/>
    <s v="TW_CORE"/>
    <x v="17"/>
    <s v="TWER_HELP"/>
    <n v="0"/>
    <n v="28"/>
    <n v="0"/>
    <s v="01"/>
    <s v="TUK"/>
    <s v="10536"/>
    <s v="GBR"/>
    <s v=""/>
    <s v="Manchester"/>
    <x v="10"/>
  </r>
  <r>
    <s v="Cartwright,Ian"/>
    <s v="TW_CORE"/>
    <x v="86"/>
    <s v="MEETINGS"/>
    <n v="0"/>
    <n v="21"/>
    <n v="0"/>
    <s v="01"/>
    <s v="TUK"/>
    <s v="10536"/>
    <s v="GBR"/>
    <s v=""/>
    <s v="Manchester"/>
    <x v="10"/>
  </r>
  <r>
    <s v="Cartwright,Ian"/>
    <s v="TW_CORE"/>
    <x v="33"/>
    <s v="REGION_MGT_BAU"/>
    <n v="0"/>
    <n v="17"/>
    <n v="0"/>
    <s v="01"/>
    <s v="TUK"/>
    <s v="10536"/>
    <s v="GBR"/>
    <s v=""/>
    <s v="Manchester"/>
    <x v="10"/>
  </r>
  <r>
    <s v="Cartwright,Ian"/>
    <s v="TW_CORE"/>
    <x v="15"/>
    <s v="INTERVIEWING"/>
    <n v="0"/>
    <n v="1.5"/>
    <n v="0"/>
    <s v="01"/>
    <s v="TUK"/>
    <s v="10536"/>
    <s v="GBR"/>
    <s v=""/>
    <s v="Manchester"/>
    <x v="10"/>
  </r>
  <r>
    <s v="Cartwright,Ian"/>
    <s v="TW_CORE"/>
    <x v="118"/>
    <s v="BAU"/>
    <n v="0"/>
    <n v="14"/>
    <n v="0"/>
    <s v="01"/>
    <s v="TUK"/>
    <s v="10536"/>
    <s v="GBR"/>
    <s v=""/>
    <s v="Manchester"/>
    <x v="10"/>
  </r>
  <r>
    <s v="Cartwright,Ian"/>
    <s v="TW_TOFF"/>
    <x v="1"/>
    <s v="ANNUAL_LV"/>
    <n v="0"/>
    <n v="8"/>
    <n v="0"/>
    <s v="01"/>
    <s v="TUK"/>
    <s v="10536"/>
    <s v="GBR"/>
    <s v=""/>
    <s v="Manchester"/>
    <x v="10"/>
  </r>
  <r>
    <s v="Cartwright,Ian"/>
    <s v="TW_TOPS"/>
    <x v="7"/>
    <s v="DEMAND_BAU"/>
    <n v="0"/>
    <n v="7"/>
    <n v="0"/>
    <s v="01"/>
    <s v="TUK"/>
    <s v="10536"/>
    <s v="GBR"/>
    <s v=""/>
    <s v="Manchester"/>
    <x v="10"/>
  </r>
  <r>
    <s v="Carvell,Ian"/>
    <s v="TW_TOFF"/>
    <x v="1"/>
    <s v="LOA_UNPAID"/>
    <n v="0"/>
    <n v="168"/>
    <n v="0"/>
    <s v="01"/>
    <s v="TUS"/>
    <s v="11105"/>
    <s v="USA"/>
    <s v="CA"/>
    <s v="ETG US"/>
    <x v="1"/>
  </r>
  <r>
    <s v="Casado Torres,Alberto"/>
    <s v="GUGGEN1"/>
    <x v="172"/>
    <s v="MISC"/>
    <n v="120.5"/>
    <n v="16"/>
    <n v="0"/>
    <s v="01"/>
    <s v="TEC"/>
    <s v="15956"/>
    <s v="ECU"/>
    <s v=""/>
    <s v="Quito"/>
    <x v="17"/>
  </r>
  <r>
    <s v="Casado Torres,Alberto"/>
    <s v="TW_CORE"/>
    <x v="14"/>
    <s v="MOVEMENTS"/>
    <n v="0"/>
    <n v="8"/>
    <n v="0"/>
    <s v="01"/>
    <s v="TEC"/>
    <s v="15956"/>
    <s v="ECU"/>
    <s v=""/>
    <s v="Quito"/>
    <x v="17"/>
  </r>
  <r>
    <s v="Casado Torres,Alberto"/>
    <s v="TW_TOFF"/>
    <x v="1"/>
    <s v="PUBLIC_HOLIDAY"/>
    <n v="0"/>
    <n v="16"/>
    <n v="0"/>
    <s v="01"/>
    <s v="TEC"/>
    <s v="15956"/>
    <s v="ECU"/>
    <s v=""/>
    <s v="Quito"/>
    <x v="17"/>
  </r>
  <r>
    <s v="Casado Torres,Alberto"/>
    <s v="TW_TOFF"/>
    <x v="4"/>
    <s v="SICK_LV"/>
    <n v="0"/>
    <n v="8"/>
    <n v="0"/>
    <s v="01"/>
    <s v="TEC"/>
    <s v="15956"/>
    <s v="ECU"/>
    <s v=""/>
    <s v="Quito"/>
    <x v="17"/>
  </r>
  <r>
    <s v="Casado Torres,Alberto"/>
    <s v="TW_TOFF"/>
    <x v="4"/>
    <s v="US_CA_PERS_SICK"/>
    <n v="0"/>
    <n v="8"/>
    <n v="0"/>
    <s v="01"/>
    <s v="TEC"/>
    <s v="15956"/>
    <s v="ECU"/>
    <s v=""/>
    <s v="Quito"/>
    <x v="17"/>
  </r>
  <r>
    <s v="Casale Archer,Catherine"/>
    <s v="TW_CORE"/>
    <x v="52"/>
    <s v="BAU"/>
    <n v="0"/>
    <n v="145"/>
    <n v="0"/>
    <s v="05"/>
    <s v="TBR"/>
    <s v="13652"/>
    <s v="BRA"/>
    <s v=""/>
    <s v="Sao Paulo"/>
    <x v="3"/>
  </r>
  <r>
    <s v="Casale Archer,Catherine"/>
    <s v="TW_CORE"/>
    <x v="52"/>
    <s v="TRANSLATIONS"/>
    <n v="0"/>
    <n v="9"/>
    <n v="0"/>
    <s v="05"/>
    <s v="TBR"/>
    <s v="13652"/>
    <s v="BRA"/>
    <s v=""/>
    <s v="Sao Paulo"/>
    <x v="3"/>
  </r>
  <r>
    <s v="Casale Archer,Catherine"/>
    <s v="TW_TOFF"/>
    <x v="1"/>
    <s v="PUBLIC_HOLIDAY"/>
    <n v="0"/>
    <n v="8"/>
    <n v="0"/>
    <s v="05"/>
    <s v="TBR"/>
    <s v="13652"/>
    <s v="BRA"/>
    <s v=""/>
    <s v="ETG UK"/>
    <x v="1"/>
  </r>
  <r>
    <s v="Casale Archer,Catherine"/>
    <s v="TW_TOFF"/>
    <x v="1"/>
    <s v="PUBLIC_HOLIDAY"/>
    <n v="0"/>
    <n v="8"/>
    <n v="0"/>
    <s v="05"/>
    <s v="TBR"/>
    <s v="13652"/>
    <s v="BRA"/>
    <s v=""/>
    <s v="Sao Paulo"/>
    <x v="3"/>
  </r>
  <r>
    <s v="Casey,Emily Kimball"/>
    <s v="GAP0001"/>
    <x v="180"/>
    <s v="DA"/>
    <n v="159"/>
    <n v="0"/>
    <n v="0"/>
    <s v="01"/>
    <s v="TUS"/>
    <s v="14669"/>
    <s v="USA"/>
    <s v="CA"/>
    <s v="San Francisco"/>
    <x v="11"/>
  </r>
  <r>
    <s v="Casey,Emily Kimball"/>
    <s v="GAP0001"/>
    <x v="180"/>
    <s v="TRVL"/>
    <n v="0"/>
    <n v="12"/>
    <n v="0"/>
    <s v="01"/>
    <s v="TUS"/>
    <s v="14669"/>
    <s v="USA"/>
    <s v="IL"/>
    <s v="San Francisco"/>
    <x v="11"/>
  </r>
  <r>
    <s v="Casey,Emily Kimball"/>
    <s v="TW_CORE"/>
    <x v="15"/>
    <s v="INTERVIEWING"/>
    <n v="0"/>
    <n v="2"/>
    <n v="0"/>
    <s v="01"/>
    <s v="TUS"/>
    <s v="14669"/>
    <s v="USA"/>
    <s v="IL"/>
    <s v="San Francisco"/>
    <x v="11"/>
  </r>
  <r>
    <s v="Casey,Emily Kimball"/>
    <s v="TW_CORE"/>
    <x v="181"/>
    <s v="BAU"/>
    <n v="0"/>
    <n v="8"/>
    <n v="0"/>
    <s v="01"/>
    <s v="TUS"/>
    <s v="14669"/>
    <s v="USA"/>
    <s v="IL"/>
    <s v="San Francisco"/>
    <x v="11"/>
  </r>
  <r>
    <s v="Casey,Emily Kimball"/>
    <s v="TW_TOFF"/>
    <x v="4"/>
    <s v="US_CA_PERS_SICK"/>
    <n v="0"/>
    <n v="8"/>
    <n v="0"/>
    <s v="01"/>
    <s v="TUS"/>
    <s v="14669"/>
    <s v="USA"/>
    <s v="CA"/>
    <s v="San Francisco"/>
    <x v="11"/>
  </r>
  <r>
    <s v="Castro,Jefferson Santos de"/>
    <s v="TW_CORE"/>
    <x v="123"/>
    <s v="BAU"/>
    <n v="0"/>
    <n v="184.8"/>
    <n v="0"/>
    <s v="09"/>
    <s v="TBR"/>
    <s v="15860"/>
    <s v="BRA"/>
    <s v=""/>
    <s v="Porto Alegre"/>
    <x v="3"/>
  </r>
  <r>
    <s v="Catalbas,Ozge"/>
    <s v="TW_SIPP"/>
    <x v="29"/>
    <s v="OPEN_MRS"/>
    <n v="0"/>
    <n v="84"/>
    <n v="0"/>
    <s v="08"/>
    <s v="TUS"/>
    <s v="11313"/>
    <s v="USA"/>
    <s v="IL"/>
    <s v="Chicago"/>
    <x v="5"/>
  </r>
  <r>
    <s v="Catalbas,Ozge"/>
    <s v="TW_SIPP"/>
    <x v="29"/>
    <s v="OPS"/>
    <n v="0"/>
    <n v="84"/>
    <n v="0"/>
    <s v="08"/>
    <s v="TUS"/>
    <s v="11313"/>
    <s v="USA"/>
    <s v="IL"/>
    <s v="Chicago"/>
    <x v="5"/>
  </r>
  <r>
    <s v="Cavalcanti,Ricardo de Oliveira"/>
    <s v="GLOBO01"/>
    <x v="78"/>
    <s v="MISC"/>
    <n v="40"/>
    <n v="0"/>
    <n v="0"/>
    <s v="01"/>
    <s v="TBR"/>
    <s v="14575"/>
    <s v="BRA"/>
    <s v=""/>
    <s v="Recife"/>
    <x v="3"/>
  </r>
  <r>
    <s v="Cavalcanti,Ricardo de Oliveira"/>
    <s v="TW_CORE"/>
    <x v="3"/>
    <s v="UNASSIGNED"/>
    <n v="0"/>
    <n v="72"/>
    <n v="0"/>
    <s v="01"/>
    <s v="TBR"/>
    <s v="14575"/>
    <s v="BRA"/>
    <s v=""/>
    <s v="Recife"/>
    <x v="3"/>
  </r>
  <r>
    <s v="Cavalcanti,Ricardo de Oliveira"/>
    <s v="TW_CORE"/>
    <x v="15"/>
    <s v="EVENTS"/>
    <n v="0"/>
    <n v="20"/>
    <n v="0"/>
    <s v="01"/>
    <s v="TBR"/>
    <s v="14575"/>
    <s v="BRA"/>
    <s v=""/>
    <s v="Recife"/>
    <x v="3"/>
  </r>
  <r>
    <s v="Cavalcanti,Ricardo de Oliveira"/>
    <s v="TW_TOFF"/>
    <x v="1"/>
    <s v="BRAZIL_BANK"/>
    <n v="0"/>
    <n v="16"/>
    <n v="0"/>
    <s v="01"/>
    <s v="TBR"/>
    <s v="14575"/>
    <s v="BRA"/>
    <s v=""/>
    <s v="Recife"/>
    <x v="3"/>
  </r>
  <r>
    <s v="Cavalcanti,Ricardo de Oliveira"/>
    <s v="TW_TOFF"/>
    <x v="1"/>
    <s v="PUBLIC_HOLIDAY"/>
    <n v="0"/>
    <n v="16"/>
    <n v="0"/>
    <s v="01"/>
    <s v="TBR"/>
    <s v="14575"/>
    <s v="BRA"/>
    <s v=""/>
    <s v="Recife"/>
    <x v="3"/>
  </r>
  <r>
    <s v="Ce,Gao"/>
    <s v="TW_TOFF"/>
    <x v="4"/>
    <s v="SICK_LV"/>
    <n v="0"/>
    <n v="24"/>
    <n v="0"/>
    <s v="04"/>
    <s v="TCX"/>
    <s v="15581"/>
    <s v="CHN"/>
    <s v=""/>
    <s v="Xi'an"/>
    <x v="14"/>
  </r>
  <r>
    <s v="Ce,Gao"/>
    <s v="TW_TOPS"/>
    <x v="67"/>
    <s v="BAU"/>
    <n v="0"/>
    <n v="56"/>
    <n v="0"/>
    <s v="04"/>
    <s v="TCX"/>
    <s v="15581"/>
    <s v="CHN"/>
    <s v=""/>
    <s v="Xi'an"/>
    <x v="14"/>
  </r>
  <r>
    <s v="Cedeno,Rodrigo Xavier Vallejo"/>
    <s v="GUGGEN1"/>
    <x v="172"/>
    <s v="MISC"/>
    <n v="162"/>
    <n v="0"/>
    <n v="0"/>
    <s v="01"/>
    <s v="TEC"/>
    <s v="15785"/>
    <s v="ECU"/>
    <s v=""/>
    <s v="Quito"/>
    <x v="17"/>
  </r>
  <r>
    <s v="Cedeno,Rodrigo Xavier Vallejo"/>
    <s v="TW_TOFF"/>
    <x v="1"/>
    <s v="PUBLIC_HOLIDAY"/>
    <n v="0"/>
    <n v="16"/>
    <n v="0"/>
    <s v="01"/>
    <s v="TEC"/>
    <s v="15785"/>
    <s v="ECU"/>
    <s v=""/>
    <s v="Quito"/>
    <x v="17"/>
  </r>
  <r>
    <s v="Cervantes Cassel,Magdalena M."/>
    <s v="IOOF001"/>
    <x v="54"/>
    <s v="MISC"/>
    <n v="153"/>
    <n v="0"/>
    <n v="0"/>
    <s v="01"/>
    <s v="TAU"/>
    <s v="14665"/>
    <s v="AUS"/>
    <s v=""/>
    <s v="Melbourne"/>
    <x v="8"/>
  </r>
  <r>
    <s v="Cervantes Cassel,Magdalena M."/>
    <s v="TW_TOFF"/>
    <x v="1"/>
    <s v="PUBLIC_HOLIDAY"/>
    <n v="0"/>
    <n v="8"/>
    <n v="0"/>
    <s v="01"/>
    <s v="TAU"/>
    <s v="14665"/>
    <s v="AUS"/>
    <s v=""/>
    <s v="Melbourne"/>
    <x v="8"/>
  </r>
  <r>
    <s v="Cervantes Cassel,Magdalena M."/>
    <s v="TW_TOFF"/>
    <x v="4"/>
    <s v="SICK_LV"/>
    <n v="0"/>
    <n v="8"/>
    <n v="0"/>
    <s v="01"/>
    <s v="TAU"/>
    <s v="14665"/>
    <s v="AUS"/>
    <s v=""/>
    <s v="Melbourne"/>
    <x v="8"/>
  </r>
  <r>
    <s v="Cervo Jr.,Daniel D."/>
    <s v="BELAF01"/>
    <x v="182"/>
    <s v="DA"/>
    <n v="40"/>
    <n v="0"/>
    <n v="0"/>
    <s v="01"/>
    <s v="TUS"/>
    <s v="14260"/>
    <s v="USA"/>
    <s v="NY"/>
    <s v="New York"/>
    <x v="12"/>
  </r>
  <r>
    <s v="Cervo Jr.,Daniel D."/>
    <s v="BELAF01"/>
    <x v="182"/>
    <s v="DEV"/>
    <n v="8"/>
    <n v="0"/>
    <n v="0"/>
    <s v="01"/>
    <s v="TUS"/>
    <s v="14260"/>
    <s v="USA"/>
    <s v="NY"/>
    <s v="New York"/>
    <x v="12"/>
  </r>
  <r>
    <s v="Cervo Jr.,Daniel D."/>
    <s v="BELAF01"/>
    <x v="182"/>
    <s v="MISC"/>
    <n v="34"/>
    <n v="0"/>
    <n v="0"/>
    <s v="01"/>
    <s v="TUS"/>
    <s v="14260"/>
    <s v="USA"/>
    <s v="NY"/>
    <s v="New York"/>
    <x v="12"/>
  </r>
  <r>
    <s v="Cervo Jr.,Daniel D."/>
    <s v="TW_CORE"/>
    <x v="3"/>
    <s v="HELD"/>
    <n v="0"/>
    <n v="5"/>
    <n v="0"/>
    <s v="01"/>
    <s v="TUS"/>
    <s v="14260"/>
    <s v="USA"/>
    <s v="NY"/>
    <s v="Atlanta"/>
    <x v="2"/>
  </r>
  <r>
    <s v="Cervo Jr.,Daniel D."/>
    <s v="TW_MTGS"/>
    <x v="50"/>
    <s v="NYC"/>
    <n v="0"/>
    <n v="6"/>
    <n v="0"/>
    <s v="01"/>
    <s v="TUS"/>
    <s v="14260"/>
    <s v="USA"/>
    <s v="NY"/>
    <s v="New York"/>
    <x v="12"/>
  </r>
  <r>
    <s v="Cervo Jr.,Daniel D."/>
    <s v="TW_SIPP"/>
    <x v="183"/>
    <s v="PROJECTS"/>
    <n v="0"/>
    <n v="75"/>
    <n v="0"/>
    <s v="01"/>
    <s v="TUS"/>
    <s v="14260"/>
    <s v="USA"/>
    <s v="NY"/>
    <s v="Atlanta"/>
    <x v="2"/>
  </r>
  <r>
    <s v="Chackochan,Rosmi Karippai"/>
    <s v="TW_CORE"/>
    <x v="40"/>
    <s v="ISO_DEV"/>
    <n v="0"/>
    <n v="8"/>
    <n v="0"/>
    <s v="04"/>
    <s v="TIN"/>
    <s v="12790"/>
    <s v="IND"/>
    <s v=""/>
    <s v="Bangalore"/>
    <x v="0"/>
  </r>
  <r>
    <s v="Chackochan,Rosmi Karippai"/>
    <s v="TW_TOFF"/>
    <x v="1"/>
    <s v="ANNUAL_LV"/>
    <n v="0"/>
    <n v="32"/>
    <n v="0"/>
    <s v="04"/>
    <s v="TIN"/>
    <s v="12790"/>
    <s v="IND"/>
    <s v=""/>
    <s v="Bangalore"/>
    <x v="0"/>
  </r>
  <r>
    <s v="Chackochan,Rosmi Karippai"/>
    <s v="TW_TOPS"/>
    <x v="7"/>
    <s v="SUPPLY_BAU"/>
    <n v="0"/>
    <n v="128"/>
    <n v="0"/>
    <s v="04"/>
    <s v="TIN"/>
    <s v="12790"/>
    <s v="IND"/>
    <s v=""/>
    <s v="Bangalore"/>
    <x v="0"/>
  </r>
  <r>
    <s v="Chadha,Anika"/>
    <s v="TW_CORE"/>
    <x v="15"/>
    <s v="BAU"/>
    <n v="0"/>
    <n v="152"/>
    <n v="0"/>
    <s v="03"/>
    <s v="TIN"/>
    <s v="14475"/>
    <s v="IND"/>
    <s v=""/>
    <s v="Delhi"/>
    <x v="0"/>
  </r>
  <r>
    <s v="Chadha,Anika"/>
    <s v="TW_TOFF"/>
    <x v="1"/>
    <s v="PUBLIC_HOLIDAY"/>
    <n v="0"/>
    <n v="8"/>
    <n v="0"/>
    <s v="03"/>
    <s v="TIN"/>
    <s v="14475"/>
    <s v="IND"/>
    <s v=""/>
    <s v="Delhi"/>
    <x v="0"/>
  </r>
  <r>
    <s v="Chadha,Anika"/>
    <s v="TW_TOFF"/>
    <x v="4"/>
    <s v="SICK_LV"/>
    <n v="0"/>
    <n v="8"/>
    <n v="0"/>
    <s v="03"/>
    <s v="TIN"/>
    <s v="14475"/>
    <s v="IND"/>
    <s v=""/>
    <s v="Delhi"/>
    <x v="0"/>
  </r>
  <r>
    <s v="Chagas,Bruna Regina de Almeida"/>
    <s v="ONLINE1"/>
    <x v="43"/>
    <s v="DA"/>
    <n v="0"/>
    <n v="48"/>
    <n v="0"/>
    <s v="01"/>
    <s v="TBR"/>
    <s v="15704"/>
    <s v="BRA"/>
    <s v=""/>
    <s v="Recife"/>
    <x v="3"/>
  </r>
  <r>
    <s v="Chagas,Bruna Regina de Almeida"/>
    <s v="TW_CORE"/>
    <x v="3"/>
    <s v="UNASSIGNED"/>
    <n v="0"/>
    <n v="101"/>
    <n v="0"/>
    <s v="01"/>
    <s v="TBR"/>
    <s v="15704"/>
    <s v="BRA"/>
    <s v=""/>
    <s v="Recife"/>
    <x v="3"/>
  </r>
  <r>
    <s v="Chagas,Bruna Regina de Almeida"/>
    <s v="TW_CORE"/>
    <x v="99"/>
    <s v="BAU"/>
    <n v="0"/>
    <n v="1"/>
    <n v="0"/>
    <s v="01"/>
    <s v="TBR"/>
    <s v="15704"/>
    <s v="BRA"/>
    <s v=""/>
    <s v="Recife"/>
    <x v="3"/>
  </r>
  <r>
    <s v="Chagas,Bruna Regina de Almeida"/>
    <s v="TW_CORE"/>
    <x v="40"/>
    <s v="TRAINING_OTHER"/>
    <n v="0"/>
    <n v="1"/>
    <n v="0"/>
    <s v="01"/>
    <s v="TBR"/>
    <s v="15704"/>
    <s v="BRA"/>
    <s v=""/>
    <s v="Recife"/>
    <x v="3"/>
  </r>
  <r>
    <s v="Chagas,Bruna Regina de Almeida"/>
    <s v="TW_TOFF"/>
    <x v="1"/>
    <s v="BRAZIL_BANK"/>
    <n v="0"/>
    <n v="3"/>
    <n v="0"/>
    <s v="01"/>
    <s v="TBR"/>
    <s v="15704"/>
    <s v="BRA"/>
    <s v=""/>
    <s v="Recife"/>
    <x v="3"/>
  </r>
  <r>
    <s v="Chagas,Bruna Regina de Almeida"/>
    <s v="TW_TOFF"/>
    <x v="1"/>
    <s v="PUBLIC_HOLIDAY"/>
    <n v="0"/>
    <n v="16"/>
    <n v="0"/>
    <s v="01"/>
    <s v="TBR"/>
    <s v="15704"/>
    <s v="BRA"/>
    <s v=""/>
    <s v="Recife"/>
    <x v="3"/>
  </r>
  <r>
    <s v="Chakrabarty,Jaydeep"/>
    <s v="RACK001"/>
    <x v="184"/>
    <s v="MISC"/>
    <n v="168"/>
    <n v="0"/>
    <n v="0"/>
    <s v="01"/>
    <s v="TIN"/>
    <s v="12828"/>
    <s v="IND"/>
    <s v=""/>
    <s v="Bangalore"/>
    <x v="0"/>
  </r>
  <r>
    <s v="Chalmers,Bronwyn"/>
    <s v="TW_CORE"/>
    <x v="123"/>
    <s v="BAU"/>
    <n v="0"/>
    <n v="171"/>
    <n v="0"/>
    <s v="09"/>
    <s v="TUK"/>
    <s v="12306"/>
    <s v="GBR"/>
    <s v=""/>
    <s v="London"/>
    <x v="4"/>
  </r>
  <r>
    <s v="Chalmers,Bronwyn"/>
    <s v="TW_TOFF"/>
    <x v="1"/>
    <s v="ANNUAL_LV"/>
    <n v="0"/>
    <n v="7.5"/>
    <n v="0"/>
    <s v="09"/>
    <s v="TUK"/>
    <s v="12306"/>
    <s v="GBR"/>
    <s v=""/>
    <s v="London"/>
    <x v="4"/>
  </r>
  <r>
    <s v="Chalmers,Bronwyn"/>
    <s v="TW_TOFF"/>
    <x v="4"/>
    <s v="SICK_LV"/>
    <n v="0"/>
    <n v="5.5"/>
    <n v="0"/>
    <s v="09"/>
    <s v="TUK"/>
    <s v="12306"/>
    <s v="GBR"/>
    <s v=""/>
    <s v="London"/>
    <x v="4"/>
  </r>
  <r>
    <s v="Chamberlain,Matthew William"/>
    <s v="TW_TOPS"/>
    <x v="7"/>
    <s v="DEMAND_BAU"/>
    <n v="0"/>
    <n v="168"/>
    <n v="0"/>
    <s v="04"/>
    <s v="TUK"/>
    <s v="13737"/>
    <s v="GBR"/>
    <s v=""/>
    <s v="Manchester"/>
    <x v="10"/>
  </r>
  <r>
    <s v="Chambers,Nicolette"/>
    <s v="ONLINE1"/>
    <x v="43"/>
    <s v="MISC"/>
    <n v="5"/>
    <n v="0"/>
    <n v="0"/>
    <s v="01"/>
    <s v="TUS"/>
    <s v="15652"/>
    <s v="USA"/>
    <s v="IL"/>
    <s v="Atlanta"/>
    <x v="2"/>
  </r>
  <r>
    <s v="Chambers,Nicolette"/>
    <s v="ONLINE1"/>
    <x v="43"/>
    <s v="MISC"/>
    <n v="43.5"/>
    <n v="0"/>
    <n v="0"/>
    <s v="01"/>
    <s v="TUS"/>
    <s v="15652"/>
    <s v="USA"/>
    <s v="GA"/>
    <s v="Atlanta"/>
    <x v="2"/>
  </r>
  <r>
    <s v="Chambers,Nicolette"/>
    <s v="TW_CORE"/>
    <x v="3"/>
    <s v="UNASSIGNED"/>
    <n v="0"/>
    <n v="90"/>
    <n v="0"/>
    <s v="01"/>
    <s v="TUS"/>
    <s v="15652"/>
    <s v="USA"/>
    <s v="IL"/>
    <s v="Chicago"/>
    <x v="5"/>
  </r>
  <r>
    <s v="Chambers,Nicolette"/>
    <s v="TW_CORE"/>
    <x v="0"/>
    <s v="GRAD_TRNPROG"/>
    <n v="0"/>
    <n v="4"/>
    <n v="0"/>
    <s v="01"/>
    <s v="TUS"/>
    <s v="15652"/>
    <s v="USA"/>
    <s v="IL"/>
    <s v="Atlanta"/>
    <x v="2"/>
  </r>
  <r>
    <s v="Chambers,Nicolette"/>
    <s v="TW_SIPP"/>
    <x v="42"/>
    <s v="FASTFOOD_STRIKE"/>
    <n v="0"/>
    <n v="34"/>
    <n v="0"/>
    <s v="01"/>
    <s v="TUS"/>
    <s v="15652"/>
    <s v="USA"/>
    <s v="IL"/>
    <s v="Chicago"/>
    <x v="5"/>
  </r>
  <r>
    <s v="Chambers,Nicolette"/>
    <s v="TW_TOFF"/>
    <x v="4"/>
    <s v="US_CA_PERS_SICK"/>
    <n v="0"/>
    <n v="8"/>
    <n v="0"/>
    <s v="01"/>
    <s v="TUS"/>
    <s v="15652"/>
    <s v="USA"/>
    <s v="IL"/>
    <s v="Chicago"/>
    <x v="5"/>
  </r>
  <r>
    <s v="Chand Alagandula,Deepthi"/>
    <s v="HNI0001"/>
    <x v="81"/>
    <s v="UI_BANG"/>
    <n v="144"/>
    <n v="0"/>
    <n v="0"/>
    <s v="01"/>
    <s v="TIN"/>
    <s v="15321"/>
    <s v="IND"/>
    <s v=""/>
    <s v="Bangalore"/>
    <x v="0"/>
  </r>
  <r>
    <s v="Chand Alagandula,Deepthi"/>
    <s v="TW_TOFF"/>
    <x v="1"/>
    <s v="ANNUAL_LV"/>
    <n v="0"/>
    <n v="8"/>
    <n v="0"/>
    <s v="01"/>
    <s v="TIN"/>
    <s v="15321"/>
    <s v="IND"/>
    <s v=""/>
    <s v="Bangalore"/>
    <x v="0"/>
  </r>
  <r>
    <s v="Chand Alagandula,Deepthi"/>
    <s v="TW_TOFF"/>
    <x v="1"/>
    <s v="INDIA_OPT_HOL"/>
    <n v="0"/>
    <n v="8"/>
    <n v="0"/>
    <s v="01"/>
    <s v="TIN"/>
    <s v="15321"/>
    <s v="IND"/>
    <s v=""/>
    <s v="Bangalore"/>
    <x v="0"/>
  </r>
  <r>
    <s v="Chand Alagandula,Deepthi"/>
    <s v="TW_TOFF"/>
    <x v="4"/>
    <s v="SICK_LV"/>
    <n v="0"/>
    <n v="8"/>
    <n v="0"/>
    <s v="01"/>
    <s v="TIN"/>
    <s v="15321"/>
    <s v="IND"/>
    <s v=""/>
    <s v="Bangalore"/>
    <x v="0"/>
  </r>
  <r>
    <s v="Chandra Mouli,Kavi"/>
    <s v="TW_CORE"/>
    <x v="3"/>
    <s v="UNASSIGNED"/>
    <n v="0"/>
    <n v="48"/>
    <n v="0"/>
    <s v="01"/>
    <s v="TIN"/>
    <s v="14528"/>
    <s v="IND"/>
    <s v=""/>
    <s v="Bangalore"/>
    <x v="0"/>
  </r>
  <r>
    <s v="Chandra Mouli,Kavi"/>
    <s v="TW_TOPS"/>
    <x v="7"/>
    <s v="SUPPLY_BAU"/>
    <n v="0"/>
    <n v="8"/>
    <n v="0"/>
    <s v="01"/>
    <s v="TIN"/>
    <s v="14528"/>
    <s v="IND"/>
    <s v=""/>
    <s v="Bangalore"/>
    <x v="0"/>
  </r>
  <r>
    <s v="Chandra Mouli,Kavi"/>
    <s v="TW_TOPS"/>
    <x v="7"/>
    <s v="SUPPLY_BAU"/>
    <n v="0"/>
    <n v="112"/>
    <n v="0"/>
    <s v="04"/>
    <s v="TIN"/>
    <s v="14528"/>
    <s v="IND"/>
    <s v=""/>
    <s v="Bangalore"/>
    <x v="0"/>
  </r>
  <r>
    <s v="Chandra,Saumya"/>
    <s v="MCKIN01"/>
    <x v="185"/>
    <s v="DEV"/>
    <n v="10"/>
    <n v="0"/>
    <n v="0"/>
    <s v="01"/>
    <s v="TIN"/>
    <s v="13949"/>
    <s v="USA"/>
    <s v="NJ"/>
    <s v="London"/>
    <x v="4"/>
  </r>
  <r>
    <s v="Chandra,Saumya"/>
    <s v="MCKIN01"/>
    <x v="185"/>
    <s v="DEV"/>
    <n v="104"/>
    <n v="0"/>
    <n v="0"/>
    <s v="01"/>
    <s v="TIN"/>
    <s v="13949"/>
    <s v="IND"/>
    <s v=""/>
    <s v="Bangalore"/>
    <x v="0"/>
  </r>
  <r>
    <s v="Chandra,Saumya"/>
    <s v="TW_CORE"/>
    <x v="15"/>
    <s v="GRAD_RECRUITING"/>
    <n v="0"/>
    <n v="18"/>
    <n v="0"/>
    <s v="01"/>
    <s v="TIN"/>
    <s v="13949"/>
    <s v="IND"/>
    <s v=""/>
    <s v="Bangalore"/>
    <x v="0"/>
  </r>
  <r>
    <s v="Chandra,Saumya"/>
    <s v="TW_TOFF"/>
    <x v="1"/>
    <s v="ANNUAL_LV"/>
    <n v="0"/>
    <n v="48"/>
    <n v="0"/>
    <s v="01"/>
    <s v="TIN"/>
    <s v="13949"/>
    <s v="IND"/>
    <s v=""/>
    <s v="Bangalore"/>
    <x v="0"/>
  </r>
  <r>
    <s v="Chandra,Saumya"/>
    <s v="TW_TOFF"/>
    <x v="1"/>
    <s v="INDIA_OPT_HOL"/>
    <n v="0"/>
    <n v="8"/>
    <n v="0"/>
    <s v="01"/>
    <s v="TIN"/>
    <s v="13949"/>
    <s v="IND"/>
    <s v=""/>
    <s v="Bangalore"/>
    <x v="0"/>
  </r>
  <r>
    <s v="Chandra,Shitesh"/>
    <s v="KROGER1"/>
    <x v="186"/>
    <s v="MISC"/>
    <n v="160"/>
    <n v="0"/>
    <n v="0"/>
    <s v="01"/>
    <s v="TUS"/>
    <s v="12136"/>
    <s v="USA"/>
    <s v="OH"/>
    <s v="Chicago"/>
    <x v="5"/>
  </r>
  <r>
    <s v="Chandra,Shitesh"/>
    <s v="KROGER1"/>
    <x v="186"/>
    <s v="TRVL"/>
    <n v="0"/>
    <n v="6"/>
    <n v="0"/>
    <s v="01"/>
    <s v="TUS"/>
    <s v="12136"/>
    <s v="USA"/>
    <s v="OH"/>
    <s v="Chicago"/>
    <x v="5"/>
  </r>
  <r>
    <s v="Chandrahas,Praveen"/>
    <s v="TW_CORE"/>
    <x v="3"/>
    <s v="UNASSIGNED"/>
    <n v="0"/>
    <n v="160"/>
    <n v="0"/>
    <s v="08"/>
    <s v="TIN"/>
    <s v="15974"/>
    <s v="IND"/>
    <s v=""/>
    <s v="Hyderabad"/>
    <x v="0"/>
  </r>
  <r>
    <s v="Chandramouli,Deepthi G"/>
    <s v="DRRAMAN"/>
    <x v="113"/>
    <s v="MISC"/>
    <n v="93"/>
    <n v="0"/>
    <n v="0"/>
    <s v="01"/>
    <s v="TIN"/>
    <s v="11359"/>
    <s v="IND"/>
    <s v=""/>
    <s v="Bangalore"/>
    <x v="0"/>
  </r>
  <r>
    <s v="Chandramouli,Deepthi G"/>
    <s v="TW_TOFF"/>
    <x v="1"/>
    <s v="ANNUAL_LV"/>
    <n v="0"/>
    <n v="75"/>
    <n v="0"/>
    <s v="01"/>
    <s v="TIN"/>
    <s v="11359"/>
    <s v="IND"/>
    <s v=""/>
    <s v="Bangalore"/>
    <x v="0"/>
  </r>
  <r>
    <s v="Chandran,Priya"/>
    <s v="SPRING2"/>
    <x v="187"/>
    <s v="DA"/>
    <n v="112"/>
    <n v="0"/>
    <n v="0"/>
    <s v="01"/>
    <s v="TUK"/>
    <s v="15482"/>
    <s v="GBR"/>
    <s v=""/>
    <s v="London"/>
    <x v="4"/>
  </r>
  <r>
    <s v="Chandran,Priya"/>
    <s v="TW_CORE"/>
    <x v="10"/>
    <s v="PERS_DEV_BUDGET"/>
    <n v="0"/>
    <n v="8"/>
    <n v="0"/>
    <s v="01"/>
    <s v="TUK"/>
    <s v="15482"/>
    <s v="GBR"/>
    <s v=""/>
    <s v="London"/>
    <x v="4"/>
  </r>
  <r>
    <s v="Chandran,Priya"/>
    <s v="TW_TOFF"/>
    <x v="1"/>
    <s v="ANNUAL_LV"/>
    <n v="0"/>
    <n v="40"/>
    <n v="0"/>
    <s v="01"/>
    <s v="TUK"/>
    <s v="15482"/>
    <s v="GBR"/>
    <s v=""/>
    <s v="London"/>
    <x v="4"/>
  </r>
  <r>
    <s v="Chandran,Priya"/>
    <s v="TW_TOFF"/>
    <x v="4"/>
    <s v="UK_MEDICAL_APPT"/>
    <n v="0"/>
    <n v="8"/>
    <n v="0"/>
    <s v="01"/>
    <s v="TUK"/>
    <s v="15482"/>
    <s v="GBR"/>
    <s v=""/>
    <s v="London"/>
    <x v="4"/>
  </r>
  <r>
    <s v="Chandraraj,Karthik"/>
    <s v="GRUPPO1"/>
    <x v="5"/>
    <s v="DELIVERY"/>
    <n v="32"/>
    <n v="104"/>
    <n v="0"/>
    <s v="01"/>
    <s v="TIN"/>
    <s v="14180"/>
    <s v="IND"/>
    <s v=""/>
    <s v="Chennai"/>
    <x v="0"/>
  </r>
  <r>
    <s v="Chandraraj,Karthik"/>
    <s v="TW_TOFF"/>
    <x v="1"/>
    <s v="ANNUAL_LV"/>
    <n v="0"/>
    <n v="24"/>
    <n v="0"/>
    <s v="01"/>
    <s v="TIN"/>
    <s v="14180"/>
    <s v="IND"/>
    <s v=""/>
    <s v="Chennai"/>
    <x v="0"/>
  </r>
  <r>
    <s v="Chandraraj,Karthik"/>
    <s v="TW_TOFF"/>
    <x v="4"/>
    <s v="SICK_LV"/>
    <n v="0"/>
    <n v="8"/>
    <n v="0"/>
    <s v="01"/>
    <s v="TIN"/>
    <s v="14180"/>
    <s v="IND"/>
    <s v=""/>
    <s v="Chennai"/>
    <x v="0"/>
  </r>
  <r>
    <s v="Chandrasekaran,Premanand"/>
    <s v="OCLC001"/>
    <x v="188"/>
    <s v="MISC"/>
    <n v="89"/>
    <n v="0"/>
    <n v="0"/>
    <s v="01"/>
    <s v="TUS"/>
    <s v="10501"/>
    <s v="USA"/>
    <s v="OH"/>
    <s v="Chicago"/>
    <x v="5"/>
  </r>
  <r>
    <s v="Chandrasekaran,Premanand"/>
    <s v="TW_CORE"/>
    <x v="3"/>
    <s v="HELD"/>
    <n v="0"/>
    <n v="8"/>
    <n v="0"/>
    <s v="01"/>
    <s v="TUS"/>
    <s v="10501"/>
    <s v="USA"/>
    <s v="PA"/>
    <s v="New York"/>
    <x v="12"/>
  </r>
  <r>
    <s v="Chandrasekaran,Premanand"/>
    <s v="TW_CORE"/>
    <x v="3"/>
    <s v="HELD"/>
    <n v="0"/>
    <n v="40"/>
    <n v="0"/>
    <s v="01"/>
    <s v="TUS"/>
    <s v="10501"/>
    <s v="USA"/>
    <s v="NY"/>
    <s v="New York"/>
    <x v="12"/>
  </r>
  <r>
    <s v="Chandrasekaran,Premanand"/>
    <s v="TW_CORE"/>
    <x v="0"/>
    <s v="JC_MGMT"/>
    <n v="0"/>
    <n v="32"/>
    <n v="0"/>
    <s v="01"/>
    <s v="TUS"/>
    <s v="10501"/>
    <s v="USA"/>
    <s v="IL"/>
    <s v="New York"/>
    <x v="12"/>
  </r>
  <r>
    <s v="Chandrasekharan,Thanga S"/>
    <s v="TW_CORE"/>
    <x v="3"/>
    <s v="HELD"/>
    <n v="0"/>
    <n v="8"/>
    <n v="0"/>
    <s v="01"/>
    <s v="TIN"/>
    <s v="11200"/>
    <s v="IND"/>
    <s v=""/>
    <s v="Chennai"/>
    <x v="0"/>
  </r>
  <r>
    <s v="Chandrasekharan,Thanga S"/>
    <s v="TW_CORE"/>
    <x v="3"/>
    <s v="UNASSIGNED"/>
    <n v="0"/>
    <n v="96"/>
    <n v="0"/>
    <s v="01"/>
    <s v="TIN"/>
    <s v="11200"/>
    <s v="IND"/>
    <s v=""/>
    <s v="Chennai"/>
    <x v="0"/>
  </r>
  <r>
    <s v="Chandrasekharan,Thanga S"/>
    <s v="TW_MOBL"/>
    <x v="189"/>
    <s v="ASSIGNMENT_EXP"/>
    <n v="0"/>
    <n v="24"/>
    <n v="0"/>
    <s v="01"/>
    <s v="TIN"/>
    <s v="11200"/>
    <s v="USA"/>
    <s v="NJ"/>
    <s v="Chennai"/>
    <x v="0"/>
  </r>
  <r>
    <s v="Chandrasekharan,Thanga S"/>
    <s v="TW_MOBL"/>
    <x v="59"/>
    <s v="ASSIGNMENT_EXP"/>
    <n v="0"/>
    <n v="8"/>
    <n v="0"/>
    <s v="01"/>
    <s v="TIN"/>
    <s v="11200"/>
    <s v="USA"/>
    <s v="NJ"/>
    <s v="Atlanta"/>
    <x v="2"/>
  </r>
  <r>
    <s v="Chandrasekharan,Thanga S"/>
    <s v="TW_MOBL"/>
    <x v="59"/>
    <s v="ASSIGNMENT_EXP"/>
    <n v="0"/>
    <n v="8"/>
    <n v="0"/>
    <s v="01"/>
    <s v="TUS"/>
    <s v="11200"/>
    <s v="USA"/>
    <s v="NJ"/>
    <s v="Atlanta"/>
    <x v="2"/>
  </r>
  <r>
    <s v="Chandrasekharan,Thanga S"/>
    <s v="ULTSOFT"/>
    <x v="190"/>
    <s v="MISC"/>
    <n v="40"/>
    <n v="0"/>
    <n v="0"/>
    <s v="01"/>
    <s v="TUS"/>
    <s v="11200"/>
    <s v="USA"/>
    <s v="FL"/>
    <s v="Atlanta"/>
    <x v="2"/>
  </r>
  <r>
    <s v="Chandrasekharan,Thanga S"/>
    <s v="ULTSOFT"/>
    <x v="190"/>
    <s v="TRVL"/>
    <n v="0"/>
    <n v="7"/>
    <n v="0"/>
    <s v="01"/>
    <s v="TUS"/>
    <s v="11200"/>
    <s v="USA"/>
    <s v="FL"/>
    <s v="Atlanta"/>
    <x v="2"/>
  </r>
  <r>
    <s v="Chandrashekar Rao,Sripada Tallak"/>
    <s v="TW_CORE"/>
    <x v="92"/>
    <s v="BAU"/>
    <n v="0"/>
    <n v="160"/>
    <n v="0"/>
    <s v="08"/>
    <s v="TIN"/>
    <s v="11133"/>
    <s v="IND"/>
    <s v=""/>
    <s v="Bangalore"/>
    <x v="0"/>
  </r>
  <r>
    <s v="Chandrashekar Rao,Sripada Tallak"/>
    <s v="TW_TOFF"/>
    <x v="1"/>
    <s v="MATR_PATR_PAID"/>
    <n v="0"/>
    <n v="16"/>
    <n v="0"/>
    <s v="08"/>
    <s v="TIN"/>
    <s v="11133"/>
    <s v="IND"/>
    <s v=""/>
    <s v="Bangalore"/>
    <x v="0"/>
  </r>
  <r>
    <s v="Chandrashekar,Kaushik"/>
    <s v="BT00002"/>
    <x v="63"/>
    <s v="DEV"/>
    <n v="132"/>
    <n v="0"/>
    <n v="0"/>
    <s v="01"/>
    <s v="TIN"/>
    <s v="12724"/>
    <s v="IND"/>
    <s v=""/>
    <s v="Bangalore"/>
    <x v="0"/>
  </r>
  <r>
    <s v="Chandrashekar,Kaushik"/>
    <s v="TW_CORE"/>
    <x v="15"/>
    <s v="GRAD_RECRUITING"/>
    <n v="0"/>
    <n v="16"/>
    <n v="0"/>
    <s v="01"/>
    <s v="TIN"/>
    <s v="12724"/>
    <s v="IND"/>
    <s v=""/>
    <s v="Bangalore"/>
    <x v="0"/>
  </r>
  <r>
    <s v="Chandrashekar,Kaushik"/>
    <s v="TW_TOFF"/>
    <x v="1"/>
    <s v="ANNUAL_LV"/>
    <n v="0"/>
    <n v="20"/>
    <n v="0"/>
    <s v="01"/>
    <s v="TIN"/>
    <s v="12724"/>
    <s v="IND"/>
    <s v=""/>
    <s v="Bangalore"/>
    <x v="0"/>
  </r>
  <r>
    <s v="Chandrashekar,Kaushik"/>
    <s v="TW_TOFF"/>
    <x v="4"/>
    <s v="SICK_LV"/>
    <n v="0"/>
    <n v="8"/>
    <n v="0"/>
    <s v="01"/>
    <s v="TIN"/>
    <s v="12724"/>
    <s v="IND"/>
    <s v=""/>
    <s v="Bangalore"/>
    <x v="0"/>
  </r>
  <r>
    <s v="Chandrashekar,Nandish"/>
    <s v="TW_CORE"/>
    <x v="123"/>
    <s v="BAU"/>
    <n v="0"/>
    <n v="160"/>
    <n v="0"/>
    <s v="08"/>
    <s v="TIN"/>
    <s v="14206"/>
    <s v="IND"/>
    <s v=""/>
    <s v="Bangalore"/>
    <x v="0"/>
  </r>
  <r>
    <s v="Chandrashekar,Nandish"/>
    <s v="TW_TOFF"/>
    <x v="1"/>
    <s v="INDIA_OPT_HOL"/>
    <n v="0"/>
    <n v="8"/>
    <n v="0"/>
    <s v="08"/>
    <s v="TIN"/>
    <s v="14206"/>
    <s v="IND"/>
    <s v=""/>
    <s v="Bangalore"/>
    <x v="0"/>
  </r>
  <r>
    <s v="Chang,Ann C"/>
    <s v="TW_CORE"/>
    <x v="146"/>
    <s v="BAU"/>
    <n v="0"/>
    <n v="105"/>
    <n v="0"/>
    <s v="10"/>
    <s v="TUS"/>
    <s v="10621"/>
    <s v="USA"/>
    <s v="IL"/>
    <s v="Chicago"/>
    <x v="5"/>
  </r>
  <r>
    <s v="Chang,Ann C"/>
    <s v="TW_INVT"/>
    <x v="191"/>
    <s v="PROGRAM_LEVEL"/>
    <n v="0"/>
    <n v="54.5"/>
    <n v="0"/>
    <s v="10"/>
    <s v="TUS"/>
    <s v="10621"/>
    <s v="USA"/>
    <s v="IL"/>
    <s v="Chicago"/>
    <x v="5"/>
  </r>
  <r>
    <s v="Chang,Ann C"/>
    <s v="TW_INVT"/>
    <x v="192"/>
    <s v="PROGRAM_LEVEL"/>
    <n v="0"/>
    <n v="22"/>
    <n v="0"/>
    <s v="10"/>
    <s v="TUS"/>
    <s v="10621"/>
    <s v="USA"/>
    <s v="IL"/>
    <s v="Chicago"/>
    <x v="5"/>
  </r>
  <r>
    <s v="Chang,Ann C"/>
    <s v="TW_TOFF"/>
    <x v="4"/>
    <s v="US_CA_PERS_SICK"/>
    <n v="0"/>
    <n v="8"/>
    <n v="0"/>
    <s v="10"/>
    <s v="TUS"/>
    <s v="10621"/>
    <s v="USA"/>
    <s v="IL"/>
    <s v="Chicago"/>
    <x v="5"/>
  </r>
  <r>
    <s v="Chang,Mindy Linwei"/>
    <s v="IOOF001"/>
    <x v="54"/>
    <s v="MISC"/>
    <n v="151"/>
    <n v="0"/>
    <n v="0"/>
    <s v="01"/>
    <s v="TAU"/>
    <s v="15645"/>
    <s v="AUS"/>
    <s v=""/>
    <s v="Melbourne"/>
    <x v="8"/>
  </r>
  <r>
    <s v="Chang,Mindy Linwei"/>
    <s v="TW_CORE"/>
    <x v="69"/>
    <s v="BAU"/>
    <n v="0"/>
    <n v="11"/>
    <n v="0"/>
    <s v="01"/>
    <s v="TAU"/>
    <s v="15645"/>
    <s v="AUS"/>
    <s v=""/>
    <s v="Melbourne"/>
    <x v="8"/>
  </r>
  <r>
    <s v="Chang,Mindy Linwei"/>
    <s v="TW_CORE"/>
    <x v="69"/>
    <s v="PREPARATION"/>
    <n v="0"/>
    <n v="14"/>
    <n v="0"/>
    <s v="01"/>
    <s v="TAU"/>
    <s v="15645"/>
    <s v="AUS"/>
    <s v=""/>
    <s v="Melbourne"/>
    <x v="8"/>
  </r>
  <r>
    <s v="Chang,Mindy Linwei"/>
    <s v="TW_MTGS"/>
    <x v="77"/>
    <s v="AUSTRALIA"/>
    <n v="0"/>
    <n v="4"/>
    <n v="0"/>
    <s v="01"/>
    <s v="TAU"/>
    <s v="15645"/>
    <s v="AUS"/>
    <s v=""/>
    <s v="Melbourne"/>
    <x v="8"/>
  </r>
  <r>
    <s v="Chang,Mindy Linwei"/>
    <s v="TW_TOFF"/>
    <x v="1"/>
    <s v="PUBLIC_HOLIDAY"/>
    <n v="0"/>
    <n v="8"/>
    <n v="0"/>
    <s v="01"/>
    <s v="TAU"/>
    <s v="15645"/>
    <s v="AUS"/>
    <s v=""/>
    <s v="Melbourne"/>
    <x v="8"/>
  </r>
  <r>
    <s v="Chang,Mindy Linwei"/>
    <s v="TW_TOFF"/>
    <x v="4"/>
    <s v="SICK_LV"/>
    <n v="0"/>
    <n v="8"/>
    <n v="0"/>
    <s v="01"/>
    <s v="TAU"/>
    <s v="15645"/>
    <s v="AUS"/>
    <s v=""/>
    <s v="Melbourne"/>
    <x v="8"/>
  </r>
  <r>
    <s v="Chang,Yanwei"/>
    <s v="TW_CORE"/>
    <x v="66"/>
    <s v="COACHING"/>
    <n v="0"/>
    <n v="168"/>
    <n v="0"/>
    <s v="01"/>
    <s v="TBS"/>
    <s v="13970"/>
    <s v="IND"/>
    <s v=""/>
    <s v="Beijing"/>
    <x v="14"/>
  </r>
  <r>
    <s v="Chapfuwa,Ash-girl"/>
    <s v="MPED001"/>
    <x v="107"/>
    <s v="DEV"/>
    <n v="163"/>
    <n v="0"/>
    <n v="0"/>
    <s v="01"/>
    <s v="TZA"/>
    <s v="15648"/>
    <s v="ZAF"/>
    <s v=""/>
    <s v="Johannesburg"/>
    <x v="16"/>
  </r>
  <r>
    <s v="Chapfuwa,Ash-girl"/>
    <s v="TW_CORE"/>
    <x v="14"/>
    <s v="GRACE_HOPPER"/>
    <n v="0"/>
    <n v="4"/>
    <n v="0"/>
    <s v="01"/>
    <s v="TZA"/>
    <s v="15648"/>
    <s v="ZAF"/>
    <s v=""/>
    <s v="Johannesburg"/>
    <x v="16"/>
  </r>
  <r>
    <s v="Chapfuwa,Ash-girl"/>
    <s v="TW_CORE"/>
    <x v="9"/>
    <s v="BAU"/>
    <n v="0"/>
    <n v="5"/>
    <n v="0"/>
    <s v="01"/>
    <s v="TZA"/>
    <s v="15648"/>
    <s v="ZAF"/>
    <s v=""/>
    <s v="Johannesburg"/>
    <x v="16"/>
  </r>
  <r>
    <s v="Chapfuwa,Ash-girl"/>
    <s v="TW_CORE"/>
    <x v="118"/>
    <s v="BAU"/>
    <n v="0"/>
    <n v="5"/>
    <n v="0"/>
    <s v="01"/>
    <s v="TZA"/>
    <s v="15648"/>
    <s v="ZAF"/>
    <s v=""/>
    <s v="Johannesburg"/>
    <x v="16"/>
  </r>
  <r>
    <s v="Chapfuwa,Ash-girl"/>
    <s v="TW_CORE"/>
    <x v="40"/>
    <s v="PERS_DEV_BUDGET"/>
    <n v="0"/>
    <n v="2"/>
    <n v="0"/>
    <s v="01"/>
    <s v="TZA"/>
    <s v="15648"/>
    <s v="ZAF"/>
    <s v=""/>
    <s v="Johannesburg"/>
    <x v="16"/>
  </r>
  <r>
    <s v="Charassinvichai,Noppanit"/>
    <s v="HEPSIB1"/>
    <x v="145"/>
    <s v="DEV"/>
    <n v="43"/>
    <n v="0"/>
    <n v="0"/>
    <s v="01"/>
    <s v="TUK"/>
    <s v="13689"/>
    <s v="GBR"/>
    <s v=""/>
    <s v="London"/>
    <x v="4"/>
  </r>
  <r>
    <s v="Charassinvichai,Noppanit"/>
    <s v="HEPSIB1"/>
    <x v="145"/>
    <s v="DEV"/>
    <n v="51"/>
    <n v="0"/>
    <n v="0"/>
    <s v="01"/>
    <s v="TUK"/>
    <s v="13689"/>
    <s v="TUR"/>
    <s v=""/>
    <s v="London"/>
    <x v="4"/>
  </r>
  <r>
    <s v="Charassinvichai,Noppanit"/>
    <s v="TW_TOFF"/>
    <x v="1"/>
    <s v="ANNUAL_LV"/>
    <n v="0"/>
    <n v="68"/>
    <n v="0"/>
    <s v="01"/>
    <s v="TUK"/>
    <s v="13689"/>
    <s v="GBR"/>
    <s v=""/>
    <s v="London"/>
    <x v="4"/>
  </r>
  <r>
    <s v="Charassinvichai,Noppanit"/>
    <s v="TW_TOFF"/>
    <x v="4"/>
    <s v="SICK_LV"/>
    <n v="0"/>
    <n v="8"/>
    <n v="0"/>
    <s v="01"/>
    <s v="TUK"/>
    <s v="13689"/>
    <s v="GBR"/>
    <s v=""/>
    <s v="London"/>
    <x v="4"/>
  </r>
  <r>
    <s v="Chary,Shyam R"/>
    <s v="SWA0001"/>
    <x v="76"/>
    <s v="MISC"/>
    <n v="189.5"/>
    <n v="0"/>
    <n v="0"/>
    <s v="01"/>
    <s v="TUS"/>
    <s v="10100"/>
    <s v="USA"/>
    <s v="TX"/>
    <s v="Dallas"/>
    <x v="6"/>
  </r>
  <r>
    <s v="Chary,Shyam R"/>
    <s v="SWA0001"/>
    <x v="76"/>
    <s v="TRVL"/>
    <n v="0"/>
    <n v="35.5"/>
    <n v="0"/>
    <s v="01"/>
    <s v="TUS"/>
    <s v="10100"/>
    <s v="USA"/>
    <s v="TX"/>
    <s v="Dallas"/>
    <x v="6"/>
  </r>
  <r>
    <s v="Chary,Shyam R"/>
    <s v="TW_CORE"/>
    <x v="0"/>
    <s v="OFFICE_VISITS"/>
    <n v="0"/>
    <n v="1.5"/>
    <n v="0"/>
    <s v="01"/>
    <s v="TUS"/>
    <s v="10100"/>
    <s v="USA"/>
    <s v="TX"/>
    <s v="Dallas"/>
    <x v="6"/>
  </r>
  <r>
    <s v="Chary,Shyam R"/>
    <s v="TW_CORE"/>
    <x v="0"/>
    <s v="TWER_DEVELOPMNT"/>
    <n v="0"/>
    <n v="3"/>
    <n v="0"/>
    <s v="01"/>
    <s v="TUS"/>
    <s v="10100"/>
    <s v="USA"/>
    <s v="TX"/>
    <s v="Dallas"/>
    <x v="6"/>
  </r>
  <r>
    <s v="Chary,Shyam R"/>
    <s v="TW_CORE"/>
    <x v="15"/>
    <s v="INTERVIEWING"/>
    <n v="0"/>
    <n v="3.5"/>
    <n v="0"/>
    <s v="01"/>
    <s v="TUS"/>
    <s v="10100"/>
    <s v="USA"/>
    <s v="TX"/>
    <s v="Dallas"/>
    <x v="6"/>
  </r>
  <r>
    <s v="Chary,Shyam R"/>
    <s v="TW_CORE"/>
    <x v="149"/>
    <s v="BUSINESS_DEV"/>
    <n v="0"/>
    <n v="9.5"/>
    <n v="0"/>
    <s v="01"/>
    <s v="TUS"/>
    <s v="10100"/>
    <s v="USA"/>
    <s v="TX"/>
    <s v="Dallas"/>
    <x v="6"/>
  </r>
  <r>
    <s v="Chary,Shyam R"/>
    <s v="TW_CORE"/>
    <x v="149"/>
    <s v="OPERATIONS"/>
    <n v="0"/>
    <n v="4.5"/>
    <n v="0"/>
    <s v="01"/>
    <s v="TUS"/>
    <s v="10100"/>
    <s v="USA"/>
    <s v="TX"/>
    <s v="Dallas"/>
    <x v="6"/>
  </r>
  <r>
    <s v="Chatterjee,Kunal"/>
    <s v="MCKIN01"/>
    <x v="23"/>
    <s v="DA"/>
    <n v="40"/>
    <n v="0"/>
    <n v="0"/>
    <s v="01"/>
    <s v="TIN"/>
    <s v="14586"/>
    <s v="GBR"/>
    <s v=""/>
    <s v="London"/>
    <x v="4"/>
  </r>
  <r>
    <s v="Chatterjee,Kunal"/>
    <s v="MCKIN01"/>
    <x v="23"/>
    <s v="MISC"/>
    <n v="32"/>
    <n v="0"/>
    <n v="0"/>
    <s v="01"/>
    <s v="TIN"/>
    <s v="14586"/>
    <s v="IND"/>
    <s v=""/>
    <s v="Bangalore"/>
    <x v="0"/>
  </r>
  <r>
    <s v="Chatterjee,Kunal"/>
    <s v="TW_CORE"/>
    <x v="3"/>
    <s v="HELD"/>
    <n v="0"/>
    <n v="40"/>
    <n v="0"/>
    <s v="01"/>
    <s v="TIN"/>
    <s v="14586"/>
    <s v="IND"/>
    <s v=""/>
    <s v="Bangalore"/>
    <x v="0"/>
  </r>
  <r>
    <s v="Chatterjee,Kunal"/>
    <s v="TW_CORE"/>
    <x v="3"/>
    <s v="UNASSIGNED"/>
    <n v="0"/>
    <n v="32"/>
    <n v="0"/>
    <s v="01"/>
    <s v="TIN"/>
    <s v="14586"/>
    <s v="IND"/>
    <s v=""/>
    <s v="Bangalore"/>
    <x v="0"/>
  </r>
  <r>
    <s v="Chatterjee,Kunal"/>
    <s v="TW_INVT"/>
    <x v="193"/>
    <s v="PROGRAM_LEVEL"/>
    <n v="0"/>
    <n v="8"/>
    <n v="0"/>
    <s v="01"/>
    <s v="TIN"/>
    <s v="14586"/>
    <s v="IND"/>
    <s v=""/>
    <s v="Bangalore"/>
    <x v="0"/>
  </r>
  <r>
    <s v="Chatterjee,Kunal"/>
    <s v="TW_INVT"/>
    <x v="193"/>
    <s v="PROGRAM_LEVEL"/>
    <n v="0"/>
    <n v="8"/>
    <n v="0"/>
    <s v="04"/>
    <s v="TIN"/>
    <s v="14586"/>
    <s v="IND"/>
    <s v=""/>
    <s v="Bangalore"/>
    <x v="0"/>
  </r>
  <r>
    <s v="Chatterjee,Kunal"/>
    <s v="TW_TOFF"/>
    <x v="4"/>
    <s v="SICK_LV"/>
    <n v="0"/>
    <n v="8"/>
    <n v="0"/>
    <s v="01"/>
    <s v="TIN"/>
    <s v="14586"/>
    <s v="IND"/>
    <s v=""/>
    <s v="Bangalore"/>
    <x v="0"/>
  </r>
  <r>
    <s v="Chattopadhyay,Argha"/>
    <s v="SONY001"/>
    <x v="21"/>
    <s v="DEV"/>
    <n v="40"/>
    <n v="0"/>
    <n v="0"/>
    <s v="01"/>
    <s v="TIN"/>
    <s v="13951"/>
    <s v="IND"/>
    <s v=""/>
    <s v="Pune"/>
    <x v="0"/>
  </r>
  <r>
    <s v="Chattopadhyay,Argha"/>
    <s v="SONY001"/>
    <x v="21"/>
    <s v="DEV"/>
    <n v="120"/>
    <n v="0"/>
    <n v="0"/>
    <s v="01"/>
    <s v="TIN"/>
    <s v="13951"/>
    <s v="TUR"/>
    <s v=""/>
    <s v="London"/>
    <x v="4"/>
  </r>
  <r>
    <s v="Chattopadhyay,Argha"/>
    <s v="SONY001"/>
    <x v="22"/>
    <s v="DEV"/>
    <n v="8"/>
    <n v="0"/>
    <n v="0"/>
    <s v="01"/>
    <s v="TIN"/>
    <s v="13951"/>
    <s v="IND"/>
    <s v=""/>
    <s v="Pune"/>
    <x v="0"/>
  </r>
  <r>
    <s v="Chaturvedi,Vivek"/>
    <s v="TW_TOFF"/>
    <x v="1"/>
    <s v="INDIA_OPT_HOL"/>
    <n v="0"/>
    <n v="8"/>
    <n v="0"/>
    <s v="04"/>
    <s v="TIN"/>
    <s v="12373"/>
    <s v="IND"/>
    <s v=""/>
    <s v="Bangalore"/>
    <x v="0"/>
  </r>
  <r>
    <s v="Chaturvedi,Vivek"/>
    <s v="TW_TOFF"/>
    <x v="4"/>
    <s v="SICK_LV"/>
    <n v="0"/>
    <n v="32"/>
    <n v="0"/>
    <s v="04"/>
    <s v="TIN"/>
    <s v="12373"/>
    <s v="IND"/>
    <s v=""/>
    <s v="Bangalore"/>
    <x v="0"/>
  </r>
  <r>
    <s v="Chaturvedi,Vivek"/>
    <s v="TW_TOPS"/>
    <x v="7"/>
    <s v="ANALYTICS"/>
    <n v="0"/>
    <n v="56"/>
    <n v="0"/>
    <s v="04"/>
    <s v="TIN"/>
    <s v="12373"/>
    <s v="IND"/>
    <s v=""/>
    <s v="Bangalore"/>
    <x v="0"/>
  </r>
  <r>
    <s v="Chaturvedi,Vivek"/>
    <s v="TW_TOPS"/>
    <x v="7"/>
    <s v="SUPPLY_BAU"/>
    <n v="0"/>
    <n v="72"/>
    <n v="0"/>
    <s v="04"/>
    <s v="TIN"/>
    <s v="12373"/>
    <s v="IND"/>
    <s v=""/>
    <s v="Bangalore"/>
    <x v="0"/>
  </r>
  <r>
    <s v="Chaudhary,Harsha"/>
    <s v="SPRING2"/>
    <x v="30"/>
    <s v="DA"/>
    <n v="156"/>
    <n v="0"/>
    <n v="0"/>
    <s v="01"/>
    <s v="TIN"/>
    <s v="14656"/>
    <s v="IND"/>
    <s v=""/>
    <s v="Pune"/>
    <x v="0"/>
  </r>
  <r>
    <s v="Chaudhary,Harsha"/>
    <s v="TW_TOFF"/>
    <x v="1"/>
    <s v="ANNUAL_LV"/>
    <n v="0"/>
    <n v="8"/>
    <n v="0"/>
    <s v="01"/>
    <s v="TIN"/>
    <s v="14656"/>
    <s v="IND"/>
    <s v=""/>
    <s v="Pune"/>
    <x v="0"/>
  </r>
  <r>
    <s v="Chaudhary,Harsha"/>
    <s v="TW_TOFF"/>
    <x v="1"/>
    <s v="PUBLIC_HOLIDAY"/>
    <n v="0"/>
    <n v="8"/>
    <n v="0"/>
    <s v="01"/>
    <s v="TIN"/>
    <s v="14656"/>
    <s v="IND"/>
    <s v=""/>
    <s v="Pune"/>
    <x v="0"/>
  </r>
  <r>
    <s v="Chauhan,Amitendra"/>
    <s v="TW_CORE"/>
    <x v="14"/>
    <s v="NONTW_CONF"/>
    <n v="0"/>
    <n v="3.5"/>
    <n v="0"/>
    <s v="01"/>
    <s v="TIN"/>
    <s v="13371"/>
    <s v="IND"/>
    <s v=""/>
    <s v="Delhi"/>
    <x v="0"/>
  </r>
  <r>
    <s v="Chauhan,Amitendra"/>
    <s v="TW_CORE"/>
    <x v="14"/>
    <s v="XCONF"/>
    <n v="0"/>
    <n v="4"/>
    <n v="0"/>
    <s v="01"/>
    <s v="TIN"/>
    <s v="13371"/>
    <s v="IND"/>
    <s v=""/>
    <s v="Delhi"/>
    <x v="0"/>
  </r>
  <r>
    <s v="Chauhan,Amitendra"/>
    <s v="TW_CORE"/>
    <x v="17"/>
    <s v="BAU"/>
    <n v="0"/>
    <n v="117.5"/>
    <n v="0"/>
    <s v="01"/>
    <s v="TIN"/>
    <s v="13371"/>
    <s v="IND"/>
    <s v=""/>
    <s v="Delhi"/>
    <x v="0"/>
  </r>
  <r>
    <s v="Chauhan,Amitendra"/>
    <s v="TW_CORE"/>
    <x v="15"/>
    <s v="DIPL_HIRE_PROG"/>
    <n v="0"/>
    <n v="10"/>
    <n v="0"/>
    <s v="01"/>
    <s v="TIN"/>
    <s v="13371"/>
    <s v="IND"/>
    <s v=""/>
    <s v="Delhi"/>
    <x v="0"/>
  </r>
  <r>
    <s v="Chauhan,Amitendra"/>
    <s v="TW_CORE"/>
    <x v="15"/>
    <s v="INTERVIEWING"/>
    <n v="0"/>
    <n v="1.5"/>
    <n v="0"/>
    <s v="01"/>
    <s v="TIN"/>
    <s v="13371"/>
    <s v="IND"/>
    <s v=""/>
    <s v="Delhi"/>
    <x v="0"/>
  </r>
  <r>
    <s v="Chauhan,Amitendra"/>
    <s v="TW_MOBL"/>
    <x v="59"/>
    <s v="ASSIGNMENT_EXP"/>
    <n v="0"/>
    <n v="2"/>
    <n v="0"/>
    <s v="01"/>
    <s v="TIN"/>
    <s v="13371"/>
    <s v="IND"/>
    <s v=""/>
    <s v="Delhi"/>
    <x v="0"/>
  </r>
  <r>
    <s v="Chauhan,Amitendra"/>
    <s v="TW_MTGS"/>
    <x v="35"/>
    <s v="TWER_EVENTS"/>
    <n v="0"/>
    <n v="6"/>
    <n v="0"/>
    <s v="01"/>
    <s v="TIN"/>
    <s v="13371"/>
    <s v="IND"/>
    <s v=""/>
    <s v="Delhi"/>
    <x v="0"/>
  </r>
  <r>
    <s v="Chauhan,Amitendra"/>
    <s v="TW_TOFF"/>
    <x v="1"/>
    <s v="PUBLIC_HOLIDAY"/>
    <n v="0"/>
    <n v="8"/>
    <n v="0"/>
    <s v="01"/>
    <s v="TIN"/>
    <s v="13371"/>
    <s v="IND"/>
    <s v=""/>
    <s v="Delhi"/>
    <x v="0"/>
  </r>
  <r>
    <s v="Chauhan,Amitendra"/>
    <s v="VILLAGE"/>
    <x v="194"/>
    <s v="PM"/>
    <n v="19"/>
    <n v="0"/>
    <n v="0"/>
    <s v="01"/>
    <s v="TIN"/>
    <s v="13371"/>
    <s v="IND"/>
    <s v=""/>
    <s v="Delhi"/>
    <x v="0"/>
  </r>
  <r>
    <s v="Chauhan,Vikrant G"/>
    <s v="SPRING2"/>
    <x v="114"/>
    <s v="DA"/>
    <n v="150"/>
    <n v="0"/>
    <n v="0"/>
    <s v="01"/>
    <s v="TIN"/>
    <s v="12439"/>
    <s v="IND"/>
    <s v=""/>
    <s v="Pune"/>
    <x v="0"/>
  </r>
  <r>
    <s v="Chauhan,Vikrant G"/>
    <s v="TW_CORE"/>
    <x v="0"/>
    <s v="GRAD_TRNPROG"/>
    <n v="0"/>
    <n v="2"/>
    <n v="0"/>
    <s v="01"/>
    <s v="TIN"/>
    <s v="12439"/>
    <s v="IND"/>
    <s v=""/>
    <s v="Pune"/>
    <x v="0"/>
  </r>
  <r>
    <s v="Chauhan,Vikrant G"/>
    <s v="TW_TOFF"/>
    <x v="1"/>
    <s v="ANNUAL_LV"/>
    <n v="0"/>
    <n v="8"/>
    <n v="0"/>
    <s v="01"/>
    <s v="TIN"/>
    <s v="12439"/>
    <s v="IND"/>
    <s v=""/>
    <s v="Pune"/>
    <x v="0"/>
  </r>
  <r>
    <s v="Chauhan,Vikrant G"/>
    <s v="TW_TOFF"/>
    <x v="4"/>
    <s v="SICK_LV"/>
    <n v="0"/>
    <n v="8"/>
    <n v="0"/>
    <s v="01"/>
    <s v="TIN"/>
    <s v="12439"/>
    <s v="IND"/>
    <s v=""/>
    <s v="Pune"/>
    <x v="0"/>
  </r>
  <r>
    <s v="Che,Kai"/>
    <s v="REA0001"/>
    <x v="195"/>
    <s v="DA"/>
    <n v="156"/>
    <n v="0"/>
    <n v="0"/>
    <s v="01"/>
    <s v="TCX"/>
    <s v="13334"/>
    <s v="CHN"/>
    <s v=""/>
    <s v="Xi'an"/>
    <x v="14"/>
  </r>
  <r>
    <s v="Che,Kai"/>
    <s v="TW_TOFF"/>
    <x v="1"/>
    <s v="ANNUAL_LV"/>
    <n v="0"/>
    <n v="12"/>
    <n v="0"/>
    <s v="01"/>
    <s v="TCX"/>
    <s v="13334"/>
    <s v="CHN"/>
    <s v=""/>
    <s v="Xi'an"/>
    <x v="14"/>
  </r>
  <r>
    <s v="Cheatham,Chase-Julian Vernell"/>
    <s v="TW_CORE"/>
    <x v="3"/>
    <s v="UNASSIGNED"/>
    <n v="0"/>
    <n v="16"/>
    <n v="0"/>
    <s v="01"/>
    <s v="TUS"/>
    <s v="16123"/>
    <s v="USA"/>
    <s v="DC"/>
    <s v="Atlanta"/>
    <x v="2"/>
  </r>
  <r>
    <s v="Cheatham,Chase-Julian Vernell"/>
    <s v="TW_CORE"/>
    <x v="0"/>
    <s v="TWER_INDUCTION"/>
    <n v="0"/>
    <n v="8"/>
    <n v="0"/>
    <s v="01"/>
    <s v="TUS"/>
    <s v="16123"/>
    <s v="USA"/>
    <s v="GA"/>
    <s v="Atlanta"/>
    <x v="2"/>
  </r>
  <r>
    <s v="Cheatham,Chase-Julian Vernell"/>
    <s v="TW_CORE"/>
    <x v="0"/>
    <s v="TWER_INDUCTION"/>
    <n v="0"/>
    <n v="24"/>
    <n v="0"/>
    <s v="01"/>
    <s v="TUS"/>
    <s v="16123"/>
    <s v="USA"/>
    <s v="IL"/>
    <s v="Atlanta"/>
    <x v="2"/>
  </r>
  <r>
    <s v="Chellamuthu,Suganth"/>
    <s v="SPRING2"/>
    <x v="114"/>
    <s v="DA"/>
    <n v="8"/>
    <n v="0"/>
    <n v="0"/>
    <s v="01"/>
    <s v="TIN"/>
    <s v="15145"/>
    <s v="USA"/>
    <s v="MD"/>
    <s v="Pune"/>
    <x v="0"/>
  </r>
  <r>
    <s v="Chellamuthu,Suganth"/>
    <s v="SPRING2"/>
    <x v="114"/>
    <s v="DA"/>
    <n v="114"/>
    <n v="0"/>
    <n v="0"/>
    <s v="01"/>
    <s v="TIN"/>
    <s v="15145"/>
    <s v="IND"/>
    <s v=""/>
    <s v="Pune"/>
    <x v="0"/>
  </r>
  <r>
    <s v="Chellamuthu,Suganth"/>
    <s v="SPRING2"/>
    <x v="114"/>
    <s v="TRVL"/>
    <n v="0"/>
    <n v="22"/>
    <n v="0"/>
    <s v="01"/>
    <s v="TIN"/>
    <s v="15145"/>
    <s v="IND"/>
    <s v=""/>
    <s v="Pune"/>
    <x v="0"/>
  </r>
  <r>
    <s v="Chellamuthu,Suganth"/>
    <s v="TW_CORE"/>
    <x v="3"/>
    <s v="HELD"/>
    <n v="0"/>
    <n v="16"/>
    <n v="0"/>
    <s v="01"/>
    <s v="TIN"/>
    <s v="15145"/>
    <s v="IND"/>
    <s v=""/>
    <s v="Pune"/>
    <x v="0"/>
  </r>
  <r>
    <s v="Chellamuthu,Suganth"/>
    <s v="TW_TOFF"/>
    <x v="1"/>
    <s v="PUBLIC_HOLIDAY"/>
    <n v="0"/>
    <n v="8"/>
    <n v="0"/>
    <s v="01"/>
    <s v="TIN"/>
    <s v="15145"/>
    <s v="IND"/>
    <s v=""/>
    <s v="Pune"/>
    <x v="0"/>
  </r>
  <r>
    <s v="Chemsripong,Pennueng"/>
    <s v="DOMINOS"/>
    <x v="167"/>
    <s v="DOMINO_CORE"/>
    <n v="60"/>
    <n v="0"/>
    <n v="0"/>
    <s v="01"/>
    <s v="TAU"/>
    <s v="14440"/>
    <s v="AUS"/>
    <s v=""/>
    <s v="Brisbane"/>
    <x v="8"/>
  </r>
  <r>
    <s v="Chemsripong,Pennueng"/>
    <s v="DOMINOS"/>
    <x v="167"/>
    <s v="PYRAMID"/>
    <n v="100"/>
    <n v="0"/>
    <n v="0"/>
    <s v="01"/>
    <s v="TAU"/>
    <s v="14440"/>
    <s v="AUS"/>
    <s v=""/>
    <s v="Brisbane"/>
    <x v="8"/>
  </r>
  <r>
    <s v="Chemsripong,Pennueng"/>
    <s v="TW_TOFF"/>
    <x v="4"/>
    <s v="SICK_LV"/>
    <n v="0"/>
    <n v="8"/>
    <n v="0"/>
    <s v="01"/>
    <s v="TAU"/>
    <s v="14440"/>
    <s v="AUS"/>
    <s v=""/>
    <s v="Brisbane"/>
    <x v="8"/>
  </r>
  <r>
    <s v="Chen,Jia"/>
    <s v="SFEXP01"/>
    <x v="196"/>
    <s v="DEV"/>
    <n v="164"/>
    <n v="0"/>
    <n v="0"/>
    <s v="01"/>
    <s v="TCC"/>
    <s v="15613"/>
    <s v="CHN"/>
    <s v=""/>
    <s v="Beijing"/>
    <x v="14"/>
  </r>
  <r>
    <s v="Chen,Jia"/>
    <s v="TW_TOFF"/>
    <x v="1"/>
    <s v="TIME_IN_LIEU"/>
    <n v="0"/>
    <n v="8"/>
    <n v="0"/>
    <s v="01"/>
    <s v="TCC"/>
    <s v="15613"/>
    <s v="CHN"/>
    <s v=""/>
    <s v="Beijing"/>
    <x v="14"/>
  </r>
  <r>
    <s v="Chen,Jiaxing"/>
    <s v="SML0001"/>
    <x v="197"/>
    <s v="DA"/>
    <n v="164"/>
    <n v="0"/>
    <n v="0"/>
    <s v="01"/>
    <s v="TCC"/>
    <s v="15356"/>
    <s v="CHN"/>
    <s v=""/>
    <s v="Chengdu"/>
    <x v="14"/>
  </r>
  <r>
    <s v="Chen,Jinzhou"/>
    <s v="TW_CORE"/>
    <x v="33"/>
    <s v="REGION_MGT_BAU"/>
    <n v="0"/>
    <n v="8"/>
    <n v="0"/>
    <s v="01"/>
    <s v="TCX"/>
    <s v="11412"/>
    <s v="CHN"/>
    <s v=""/>
    <s v="Xi'an"/>
    <x v="14"/>
  </r>
  <r>
    <s v="Chen,Jinzhou"/>
    <s v="TW_INVT"/>
    <x v="198"/>
    <s v="CONSUM_PROD"/>
    <n v="0"/>
    <n v="92"/>
    <n v="0"/>
    <s v="01"/>
    <s v="TCX"/>
    <s v="11412"/>
    <s v="CHN"/>
    <s v=""/>
    <s v="Xi'an"/>
    <x v="14"/>
  </r>
  <r>
    <s v="Chen,Jinzhou"/>
    <s v="TW_INVT"/>
    <x v="198"/>
    <s v="PRODUCT_DEV"/>
    <n v="0"/>
    <n v="80"/>
    <n v="0"/>
    <s v="01"/>
    <s v="TCX"/>
    <s v="11412"/>
    <s v="CHN"/>
    <s v=""/>
    <s v="Xi'an"/>
    <x v="14"/>
  </r>
  <r>
    <s v="Chen,Jinzhou"/>
    <s v="TW_TOFF"/>
    <x v="1"/>
    <s v="ANNUAL_LV"/>
    <n v="0"/>
    <n v="8"/>
    <n v="0"/>
    <s v="01"/>
    <s v="TCX"/>
    <s v="11412"/>
    <s v="CHN"/>
    <s v=""/>
    <s v="Xi'an"/>
    <x v="14"/>
  </r>
  <r>
    <s v="Chen,Lily"/>
    <s v="SML0001"/>
    <x v="155"/>
    <s v="DA"/>
    <n v="160"/>
    <n v="0"/>
    <n v="0"/>
    <s v="01"/>
    <s v="TAU"/>
    <s v="15505"/>
    <s v="AUS"/>
    <s v=""/>
    <s v="Sydney"/>
    <x v="8"/>
  </r>
  <r>
    <s v="Chen,Lily"/>
    <s v="TW_CORE"/>
    <x v="69"/>
    <s v="COACHING"/>
    <n v="0"/>
    <n v="6"/>
    <n v="0"/>
    <s v="01"/>
    <s v="TAU"/>
    <s v="15505"/>
    <s v="AUS"/>
    <s v=""/>
    <s v="Sydney"/>
    <x v="8"/>
  </r>
  <r>
    <s v="Chen,Lily"/>
    <s v="TW_CORE"/>
    <x v="69"/>
    <s v="PREPARATION"/>
    <n v="0"/>
    <n v="2"/>
    <n v="0"/>
    <s v="01"/>
    <s v="TAU"/>
    <s v="15505"/>
    <s v="AUS"/>
    <s v=""/>
    <s v="Sydney"/>
    <x v="8"/>
  </r>
  <r>
    <s v="Chen,Lily"/>
    <s v="TW_TOFF"/>
    <x v="4"/>
    <s v="SICK_LV"/>
    <n v="0"/>
    <n v="8"/>
    <n v="0"/>
    <s v="01"/>
    <s v="TAU"/>
    <s v="15505"/>
    <s v="AUS"/>
    <s v=""/>
    <s v="Sydney"/>
    <x v="8"/>
  </r>
  <r>
    <s v="Chen,Qing"/>
    <s v="REA0001"/>
    <x v="175"/>
    <s v="DA"/>
    <n v="160"/>
    <n v="0"/>
    <n v="0"/>
    <s v="01"/>
    <s v="TCX"/>
    <s v="14607"/>
    <s v="CHN"/>
    <s v=""/>
    <s v="Xi'an"/>
    <x v="14"/>
  </r>
  <r>
    <s v="Chen,Qing"/>
    <s v="TW_TOFF"/>
    <x v="1"/>
    <s v="ANNUAL_LV"/>
    <n v="0"/>
    <n v="8"/>
    <n v="0"/>
    <s v="01"/>
    <s v="TCX"/>
    <s v="14607"/>
    <s v="CHN"/>
    <s v=""/>
    <s v="Xi'an"/>
    <x v="14"/>
  </r>
  <r>
    <s v="Chen,Qingmin"/>
    <s v="TW_CORE"/>
    <x v="33"/>
    <s v="REGION_MGT_BAU"/>
    <n v="0"/>
    <n v="24"/>
    <n v="0"/>
    <s v="06"/>
    <s v="TBS"/>
    <s v="12327"/>
    <s v="CHN"/>
    <s v=""/>
    <s v="Beijing"/>
    <x v="14"/>
  </r>
  <r>
    <s v="Chen,Qingmin"/>
    <s v="TW_CORE"/>
    <x v="0"/>
    <s v="BAU"/>
    <n v="0"/>
    <n v="24"/>
    <n v="0"/>
    <s v="06"/>
    <s v="TBS"/>
    <s v="12327"/>
    <s v="CHN"/>
    <s v=""/>
    <s v="Beijing"/>
    <x v="14"/>
  </r>
  <r>
    <s v="Chen,Qingmin"/>
    <s v="TW_CORE"/>
    <x v="92"/>
    <s v="BAU"/>
    <n v="0"/>
    <n v="120"/>
    <n v="0"/>
    <s v="06"/>
    <s v="TBS"/>
    <s v="12327"/>
    <s v="CHN"/>
    <s v=""/>
    <s v="Beijing"/>
    <x v="14"/>
  </r>
  <r>
    <s v="Chen,Xi"/>
    <s v="REA0001"/>
    <x v="175"/>
    <s v="DA"/>
    <n v="0"/>
    <n v="156"/>
    <n v="0"/>
    <s v="01"/>
    <s v="TCX"/>
    <s v="15161"/>
    <s v="CHN"/>
    <s v=""/>
    <s v="Xi'an"/>
    <x v="14"/>
  </r>
  <r>
    <s v="Chen,Xi"/>
    <s v="TW_TOFF"/>
    <x v="1"/>
    <s v="ANNUAL_LV"/>
    <n v="0"/>
    <n v="4"/>
    <n v="0"/>
    <s v="01"/>
    <s v="TCX"/>
    <s v="15161"/>
    <s v="CHN"/>
    <s v=""/>
    <s v="Xi'an"/>
    <x v="14"/>
  </r>
  <r>
    <s v="Chen,Xi"/>
    <s v="TW_TOFF"/>
    <x v="4"/>
    <s v="SICK_LV"/>
    <n v="0"/>
    <n v="8"/>
    <n v="0"/>
    <s v="01"/>
    <s v="TCX"/>
    <s v="15161"/>
    <s v="CHN"/>
    <s v=""/>
    <s v="Xi'an"/>
    <x v="14"/>
  </r>
  <r>
    <s v="Chen,Xianjun"/>
    <s v="SML0001"/>
    <x v="199"/>
    <s v="DA"/>
    <n v="152"/>
    <n v="0"/>
    <n v="0"/>
    <s v="01"/>
    <s v="TCC"/>
    <s v="14826"/>
    <s v="CHN"/>
    <s v=""/>
    <s v="Chengdu"/>
    <x v="14"/>
  </r>
  <r>
    <s v="Chen,Xianjun"/>
    <s v="TW_TOFF"/>
    <x v="1"/>
    <s v="ANNUAL_LV"/>
    <n v="0"/>
    <n v="8"/>
    <n v="0"/>
    <s v="01"/>
    <s v="TCC"/>
    <s v="14826"/>
    <s v="CHN"/>
    <s v=""/>
    <s v="Chengdu"/>
    <x v="14"/>
  </r>
  <r>
    <s v="Chen,Xianjun"/>
    <s v="TW_TOFF"/>
    <x v="4"/>
    <s v="US_CA_PERS_SICK"/>
    <n v="0"/>
    <n v="8"/>
    <n v="0"/>
    <s v="01"/>
    <s v="TCC"/>
    <s v="14826"/>
    <s v="CHN"/>
    <s v=""/>
    <s v="Chengdu"/>
    <x v="14"/>
  </r>
  <r>
    <s v="Chen,Yafei"/>
    <s v="SML0001"/>
    <x v="200"/>
    <s v="DEV"/>
    <n v="152"/>
    <n v="0"/>
    <n v="0"/>
    <s v="01"/>
    <s v="TCC"/>
    <s v="15170"/>
    <s v="CHN"/>
    <s v=""/>
    <s v="Chengdu"/>
    <x v="14"/>
  </r>
  <r>
    <s v="Chen,Yafei"/>
    <s v="TW_TOFF"/>
    <x v="1"/>
    <s v="ANNUAL_LV"/>
    <n v="0"/>
    <n v="8"/>
    <n v="0"/>
    <s v="01"/>
    <s v="TCC"/>
    <s v="15170"/>
    <s v="CHN"/>
    <s v=""/>
    <s v="Chengdu"/>
    <x v="14"/>
  </r>
  <r>
    <s v="Chen,Yafei"/>
    <s v="TW_TOFF"/>
    <x v="4"/>
    <s v="SICK_LV"/>
    <n v="0"/>
    <n v="8"/>
    <n v="0"/>
    <s v="01"/>
    <s v="TCC"/>
    <s v="15170"/>
    <s v="CHN"/>
    <s v=""/>
    <s v="Chengdu"/>
    <x v="14"/>
  </r>
  <r>
    <s v="Chen,Yingying"/>
    <s v="REA0001"/>
    <x v="201"/>
    <s v="DA"/>
    <n v="151"/>
    <n v="0"/>
    <n v="0"/>
    <s v="01"/>
    <s v="TCX"/>
    <s v="14461"/>
    <s v="CHN"/>
    <s v=""/>
    <s v="Xi'an"/>
    <x v="14"/>
  </r>
  <r>
    <s v="Chen,Yingying"/>
    <s v="TW_TOFF"/>
    <x v="1"/>
    <s v="ANNUAL_LV"/>
    <n v="0"/>
    <n v="8"/>
    <n v="0"/>
    <s v="01"/>
    <s v="TCX"/>
    <s v="14461"/>
    <s v="CHN"/>
    <s v=""/>
    <s v="Xi'an"/>
    <x v="14"/>
  </r>
  <r>
    <s v="Chen,Yingying"/>
    <s v="TW_TOFF"/>
    <x v="1"/>
    <s v="MATR_PATR_PAID"/>
    <n v="0"/>
    <n v="9"/>
    <n v="0"/>
    <s v="01"/>
    <s v="TCX"/>
    <s v="14461"/>
    <s v="CHN"/>
    <s v=""/>
    <s v="Xi'an"/>
    <x v="14"/>
  </r>
  <r>
    <s v="Chen,Yvonne Y."/>
    <s v="BARCARD"/>
    <x v="179"/>
    <s v="DA"/>
    <n v="9"/>
    <n v="0"/>
    <n v="0"/>
    <s v="01"/>
    <s v="TUS"/>
    <s v="15472"/>
    <s v="USA"/>
    <s v="DE"/>
    <s v="Atlanta"/>
    <x v="2"/>
  </r>
  <r>
    <s v="Chen,Yvonne Y."/>
    <s v="BARCARD"/>
    <x v="179"/>
    <s v="TRVL"/>
    <n v="0"/>
    <n v="2"/>
    <n v="0"/>
    <s v="01"/>
    <s v="TUS"/>
    <s v="15472"/>
    <s v="USA"/>
    <s v="NJ"/>
    <s v="Atlanta"/>
    <x v="2"/>
  </r>
  <r>
    <s v="Chen,Yvonne Y."/>
    <s v="MANH001"/>
    <x v="6"/>
    <s v="DA"/>
    <n v="37.5"/>
    <n v="0"/>
    <n v="0"/>
    <s v="01"/>
    <s v="TUS"/>
    <s v="15472"/>
    <s v="USA"/>
    <s v="GA"/>
    <s v="Atlanta"/>
    <x v="2"/>
  </r>
  <r>
    <s v="Chen,Yvonne Y."/>
    <s v="MANH001"/>
    <x v="6"/>
    <s v="TRVL"/>
    <n v="0"/>
    <n v="24.5"/>
    <n v="0"/>
    <s v="01"/>
    <s v="TUS"/>
    <s v="15472"/>
    <s v="USA"/>
    <s v="NJ"/>
    <s v="Atlanta"/>
    <x v="2"/>
  </r>
  <r>
    <s v="Chen,Yvonne Y."/>
    <s v="TW_CORE"/>
    <x v="3"/>
    <s v="HELD"/>
    <n v="0"/>
    <n v="80"/>
    <n v="0"/>
    <s v="01"/>
    <s v="TUS"/>
    <s v="15472"/>
    <s v="USA"/>
    <s v="NJ"/>
    <s v="Atlanta"/>
    <x v="2"/>
  </r>
  <r>
    <s v="Chen,Yvonne Y."/>
    <s v="TW_CORE"/>
    <x v="3"/>
    <s v="UNASSIGNED"/>
    <n v="0"/>
    <n v="40"/>
    <n v="0"/>
    <s v="01"/>
    <s v="TUS"/>
    <s v="15472"/>
    <s v="USA"/>
    <s v="GA"/>
    <s v="Atlanta"/>
    <x v="2"/>
  </r>
  <r>
    <s v="Chen,Yvonne Y."/>
    <s v="TW_TOFF"/>
    <x v="1"/>
    <s v="ANNUAL_LV"/>
    <n v="0"/>
    <n v="4"/>
    <n v="0"/>
    <s v="01"/>
    <s v="TUS"/>
    <s v="15472"/>
    <s v="USA"/>
    <s v="NJ"/>
    <s v="Atlanta"/>
    <x v="2"/>
  </r>
  <r>
    <s v="Chen,Zhihao"/>
    <s v="SML0001"/>
    <x v="156"/>
    <s v="DEV"/>
    <n v="160"/>
    <n v="0"/>
    <n v="0"/>
    <s v="01"/>
    <s v="TCC"/>
    <s v="15283"/>
    <s v="CHN"/>
    <s v=""/>
    <s v="Chengdu"/>
    <x v="14"/>
  </r>
  <r>
    <s v="Chen,Zhihao"/>
    <s v="TW_TOFF"/>
    <x v="4"/>
    <s v="SICK_LV"/>
    <n v="0"/>
    <n v="1"/>
    <n v="0"/>
    <s v="01"/>
    <s v="TCC"/>
    <s v="15283"/>
    <s v="CHN"/>
    <s v=""/>
    <s v="Chengdu"/>
    <x v="14"/>
  </r>
  <r>
    <s v="Cheng,Chen"/>
    <s v="HPS0001"/>
    <x v="202"/>
    <s v="DA"/>
    <n v="104"/>
    <n v="0"/>
    <n v="0"/>
    <s v="01"/>
    <s v="TBS"/>
    <s v="15954"/>
    <s v="CHN"/>
    <s v=""/>
    <s v="Beijing"/>
    <x v="14"/>
  </r>
  <r>
    <s v="Cheng,Hong"/>
    <s v="PWC0001"/>
    <x v="62"/>
    <s v="MISC"/>
    <n v="56"/>
    <n v="0"/>
    <n v="0"/>
    <s v="01"/>
    <s v="TCX"/>
    <s v="15332"/>
    <s v="CHN"/>
    <s v=""/>
    <s v="Beijing"/>
    <x v="14"/>
  </r>
  <r>
    <s v="Cheng,Hong"/>
    <s v="TWSSOL1"/>
    <x v="203"/>
    <s v="MISC"/>
    <n v="0"/>
    <n v="16"/>
    <n v="0"/>
    <s v="01"/>
    <s v="TCX"/>
    <s v="15332"/>
    <s v="IND"/>
    <s v=""/>
    <s v="Beijing"/>
    <x v="14"/>
  </r>
  <r>
    <s v="Cheng,Hong"/>
    <s v="TW_CORE"/>
    <x v="66"/>
    <s v="ATTENDEE"/>
    <n v="0"/>
    <n v="88"/>
    <n v="0"/>
    <s v="01"/>
    <s v="TCX"/>
    <s v="15332"/>
    <s v="IND"/>
    <s v=""/>
    <s v="Beijing"/>
    <x v="14"/>
  </r>
  <r>
    <s v="Cheng,Hong"/>
    <s v="TW_TOFF"/>
    <x v="1"/>
    <s v="ANNUAL_LV"/>
    <n v="0"/>
    <n v="8"/>
    <n v="0"/>
    <s v="01"/>
    <s v="TCX"/>
    <s v="15332"/>
    <s v="CHN"/>
    <s v=""/>
    <s v="Beijing"/>
    <x v="14"/>
  </r>
  <r>
    <s v="Cheng,Wenxin"/>
    <s v="PWC0001"/>
    <x v="62"/>
    <s v="MISC"/>
    <n v="202"/>
    <n v="0"/>
    <n v="0"/>
    <s v="01"/>
    <s v="TBS"/>
    <s v="13707"/>
    <s v="CHN"/>
    <s v=""/>
    <s v="Beijing"/>
    <x v="14"/>
  </r>
  <r>
    <s v="Cheng,Wenxin"/>
    <s v="TW_TOFF"/>
    <x v="4"/>
    <s v="SICK_LV"/>
    <n v="0"/>
    <n v="8"/>
    <n v="0"/>
    <s v="01"/>
    <s v="TBS"/>
    <s v="13707"/>
    <s v="CHN"/>
    <s v=""/>
    <s v="Beijing"/>
    <x v="14"/>
  </r>
  <r>
    <s v="Cheng,Yang"/>
    <s v="REA0001"/>
    <x v="140"/>
    <s v="DA"/>
    <n v="160"/>
    <n v="0"/>
    <n v="0"/>
    <s v="01"/>
    <s v="TCX"/>
    <s v="15906"/>
    <s v="CHN"/>
    <s v=""/>
    <s v="Xi'an"/>
    <x v="14"/>
  </r>
  <r>
    <s v="Cheong,Debbie CF"/>
    <s v="SML0001"/>
    <x v="156"/>
    <s v="BA"/>
    <n v="84"/>
    <n v="14"/>
    <n v="0"/>
    <s v="01"/>
    <s v="TAU"/>
    <s v="11389"/>
    <s v="AUS"/>
    <s v=""/>
    <s v="Melbourne"/>
    <x v="8"/>
  </r>
  <r>
    <s v="Cheong,Debbie CF"/>
    <s v="TW_TOFF"/>
    <x v="1"/>
    <s v="PUBLIC_HOLIDAY"/>
    <n v="0"/>
    <n v="8"/>
    <n v="0"/>
    <s v="01"/>
    <s v="TAU"/>
    <s v="11389"/>
    <s v="AUS"/>
    <s v=""/>
    <s v="Melbourne"/>
    <x v="8"/>
  </r>
  <r>
    <s v="Cheshire,Chris"/>
    <s v="TCHIBO1"/>
    <x v="152"/>
    <s v="DA"/>
    <n v="16"/>
    <n v="0"/>
    <n v="0"/>
    <s v="01"/>
    <s v="TUK"/>
    <s v="14331"/>
    <s v="GBR"/>
    <s v=""/>
    <s v="Hamburg"/>
    <x v="7"/>
  </r>
  <r>
    <s v="Cheshire,Chris"/>
    <s v="TCHIBO1"/>
    <x v="152"/>
    <s v="DA"/>
    <n v="136"/>
    <n v="0"/>
    <n v="0"/>
    <s v="01"/>
    <s v="TUK"/>
    <s v="14331"/>
    <s v="DEU"/>
    <s v=""/>
    <s v="Hamburg"/>
    <x v="7"/>
  </r>
  <r>
    <s v="Cheshire,Chris"/>
    <s v="TW_CORE"/>
    <x v="3"/>
    <s v="HELD"/>
    <n v="0"/>
    <n v="8"/>
    <n v="0"/>
    <s v="01"/>
    <s v="TUK"/>
    <s v="14331"/>
    <s v="GBR"/>
    <s v=""/>
    <s v="Hamburg"/>
    <x v="7"/>
  </r>
  <r>
    <s v="Cheshire,Chris"/>
    <s v="TW_PRAC"/>
    <x v="19"/>
    <s v="MEETINGS"/>
    <n v="0"/>
    <n v="8"/>
    <n v="0"/>
    <s v="01"/>
    <s v="TUK"/>
    <s v="14331"/>
    <s v="GBR"/>
    <s v=""/>
    <s v="Hamburg"/>
    <x v="7"/>
  </r>
  <r>
    <s v="Chesters,Elizabeth"/>
    <s v="TW_CORE"/>
    <x v="40"/>
    <s v="TRAINING_OTHER"/>
    <n v="0"/>
    <n v="16"/>
    <n v="0"/>
    <s v="04"/>
    <s v="TUK"/>
    <s v="16041"/>
    <s v="GBR"/>
    <s v=""/>
    <s v="Manchester"/>
    <x v="10"/>
  </r>
  <r>
    <s v="Chesters,Elizabeth"/>
    <s v="TW_TOPS"/>
    <x v="7"/>
    <s v="DEMAND_BAU"/>
    <n v="0"/>
    <n v="88"/>
    <n v="0"/>
    <s v="04"/>
    <s v="TUK"/>
    <s v="16041"/>
    <s v="GBR"/>
    <s v=""/>
    <s v="Manchester"/>
    <x v="10"/>
  </r>
  <r>
    <s v="Chetwynd,Daley"/>
    <s v="TW_TOFF"/>
    <x v="1"/>
    <s v="ANNUAL_LV"/>
    <n v="0"/>
    <n v="8"/>
    <n v="0"/>
    <s v="04"/>
    <s v="TUK"/>
    <s v="14893"/>
    <s v="GBR"/>
    <s v=""/>
    <s v="Manchester"/>
    <x v="10"/>
  </r>
  <r>
    <s v="Chetwynd,Daley"/>
    <s v="TW_TOPS"/>
    <x v="7"/>
    <s v="SALES_INV_REF"/>
    <n v="0"/>
    <n v="160"/>
    <n v="0"/>
    <s v="04"/>
    <s v="TUK"/>
    <s v="14893"/>
    <s v="GBR"/>
    <s v=""/>
    <s v="Manchester"/>
    <x v="10"/>
  </r>
  <r>
    <s v="Chiconato,Carlos Alessandro"/>
    <s v="GAP0001"/>
    <x v="58"/>
    <s v="MISC"/>
    <n v="80"/>
    <n v="0"/>
    <n v="0"/>
    <s v="01"/>
    <s v="TBR"/>
    <s v="14400"/>
    <s v="BRA"/>
    <s v=""/>
    <s v="San Francisco"/>
    <x v="11"/>
  </r>
  <r>
    <s v="Chiconato,Carlos Alessandro"/>
    <s v="GAP0001"/>
    <x v="58"/>
    <s v="MISC"/>
    <n v="88"/>
    <n v="0"/>
    <n v="0"/>
    <s v="01"/>
    <s v="TBR"/>
    <s v="14400"/>
    <s v="USA"/>
    <s v="CA"/>
    <s v="San Francisco"/>
    <x v="11"/>
  </r>
  <r>
    <s v="Chidambaram,Boojapathy"/>
    <s v="TW_CORE"/>
    <x v="3"/>
    <s v="UNASSIGNED"/>
    <n v="0"/>
    <n v="90"/>
    <n v="0"/>
    <s v="01"/>
    <s v="TIN"/>
    <s v="12390"/>
    <s v="IND"/>
    <s v=""/>
    <s v="Chennai"/>
    <x v="0"/>
  </r>
  <r>
    <s v="Chidambaram,Boojapathy"/>
    <s v="TW_CORE"/>
    <x v="17"/>
    <s v="TWER_HELP"/>
    <n v="0"/>
    <n v="54"/>
    <n v="0"/>
    <s v="01"/>
    <s v="TIN"/>
    <s v="12390"/>
    <s v="IND"/>
    <s v=""/>
    <s v="Chennai"/>
    <x v="0"/>
  </r>
  <r>
    <s v="Chidambaram,Boojapathy"/>
    <s v="TW_TOFF"/>
    <x v="1"/>
    <s v="ANNUAL_LV"/>
    <n v="0"/>
    <n v="24"/>
    <n v="0"/>
    <s v="01"/>
    <s v="TIN"/>
    <s v="12390"/>
    <s v="IND"/>
    <s v=""/>
    <s v="Chennai"/>
    <x v="0"/>
  </r>
  <r>
    <s v="Childs,Elisabeth C"/>
    <s v="TW_CORE"/>
    <x v="0"/>
    <s v="TWER_INDUCTION"/>
    <n v="0"/>
    <n v="8"/>
    <n v="0"/>
    <s v="01"/>
    <s v="TUS"/>
    <s v="16022"/>
    <s v="USA"/>
    <s v="IL"/>
    <s v="San Francisco"/>
    <x v="11"/>
  </r>
  <r>
    <s v="Childs,Elisabeth C"/>
    <s v="TW_CORE"/>
    <x v="66"/>
    <s v="ATTENDEE"/>
    <n v="0"/>
    <n v="120"/>
    <n v="0"/>
    <s v="01"/>
    <s v="TUS"/>
    <s v="16022"/>
    <s v="IND"/>
    <s v=""/>
    <s v="San Francisco"/>
    <x v="11"/>
  </r>
  <r>
    <s v="Childs,Elisabeth C"/>
    <s v="TW_CORE"/>
    <x v="66"/>
    <s v="PREP"/>
    <n v="0"/>
    <n v="49"/>
    <n v="0"/>
    <s v="01"/>
    <s v="TUS"/>
    <s v="16022"/>
    <s v="USA"/>
    <s v="IL"/>
    <s v="San Francisco"/>
    <x v="11"/>
  </r>
  <r>
    <s v="Chillerge,Priyanka"/>
    <s v="TW_CORE"/>
    <x v="17"/>
    <s v="BAU"/>
    <n v="0"/>
    <n v="89"/>
    <n v="0"/>
    <s v="08"/>
    <s v="TIN"/>
    <s v="15964"/>
    <s v="IND"/>
    <s v=""/>
    <s v="Bangalore"/>
    <x v="0"/>
  </r>
  <r>
    <s v="Chillerge,Priyanka"/>
    <s v="TW_CORE"/>
    <x v="92"/>
    <s v="BAU"/>
    <n v="0"/>
    <n v="75"/>
    <n v="0"/>
    <s v="08"/>
    <s v="TIN"/>
    <s v="15964"/>
    <s v="IND"/>
    <s v=""/>
    <s v="Bangalore"/>
    <x v="0"/>
  </r>
  <r>
    <s v="Chillerge,Priyanka"/>
    <s v="TW_TOFF"/>
    <x v="1"/>
    <s v="ANNUAL_LV"/>
    <n v="0"/>
    <n v="4"/>
    <n v="0"/>
    <s v="08"/>
    <s v="TIN"/>
    <s v="15964"/>
    <s v="IND"/>
    <s v=""/>
    <s v="Bangalore"/>
    <x v="0"/>
  </r>
  <r>
    <s v="Chiovetti,Marina A"/>
    <s v="TW_CORE"/>
    <x v="3"/>
    <s v="HELD"/>
    <n v="0"/>
    <n v="20"/>
    <n v="0"/>
    <s v="01"/>
    <s v="TAU"/>
    <s v="11614"/>
    <s v="AUS"/>
    <s v=""/>
    <s v="Sydney"/>
    <x v="8"/>
  </r>
  <r>
    <s v="Chiovetti,Marina A"/>
    <s v="TW_CORE"/>
    <x v="3"/>
    <s v="UNASSIGNED"/>
    <n v="0"/>
    <n v="16"/>
    <n v="0"/>
    <s v="01"/>
    <s v="TAU"/>
    <s v="11614"/>
    <s v="AUS"/>
    <s v=""/>
    <s v="Sydney"/>
    <x v="8"/>
  </r>
  <r>
    <s v="Chiovetti,Marina A"/>
    <s v="TW_TOFF"/>
    <x v="1"/>
    <s v="ANNUAL_LV"/>
    <n v="0"/>
    <n v="64"/>
    <n v="0"/>
    <s v="01"/>
    <s v="TAU"/>
    <s v="11614"/>
    <s v="AUS"/>
    <s v=""/>
    <s v="Sydney"/>
    <x v="8"/>
  </r>
  <r>
    <s v="Chiovetti,Marina A"/>
    <s v="TW_TOFF"/>
    <x v="1"/>
    <s v="MATR_PATR_PAID"/>
    <n v="0"/>
    <n v="24"/>
    <n v="0"/>
    <s v="01"/>
    <s v="TAU"/>
    <s v="11614"/>
    <s v="AUS"/>
    <s v=""/>
    <s v="Sydney"/>
    <x v="8"/>
  </r>
  <r>
    <s v="Chiovetti,Marina A"/>
    <s v="TW_TOFF"/>
    <x v="4"/>
    <s v="SICK_LV"/>
    <n v="0"/>
    <n v="9"/>
    <n v="0"/>
    <s v="01"/>
    <s v="TAU"/>
    <s v="11614"/>
    <s v="AUS"/>
    <s v=""/>
    <s v="Sydney"/>
    <x v="8"/>
  </r>
  <r>
    <s v="Chiovetti,Marina A"/>
    <s v="WOOL001"/>
    <x v="204"/>
    <s v="COACHING"/>
    <n v="35"/>
    <n v="0"/>
    <n v="0"/>
    <s v="01"/>
    <s v="TAU"/>
    <s v="11614"/>
    <s v="AUS"/>
    <s v=""/>
    <s v="Sydney"/>
    <x v="8"/>
  </r>
  <r>
    <s v="Chipman,Aubrey"/>
    <s v="SYSCOF1"/>
    <x v="13"/>
    <s v="DA"/>
    <n v="141"/>
    <n v="0"/>
    <n v="0"/>
    <s v="01"/>
    <s v="TUS"/>
    <s v="15234"/>
    <s v="USA"/>
    <s v="TX"/>
    <s v="Dallas"/>
    <x v="6"/>
  </r>
  <r>
    <s v="Chipman,Aubrey"/>
    <s v="SYSCOF1"/>
    <x v="13"/>
    <s v="TRVL"/>
    <n v="0"/>
    <n v="35"/>
    <n v="0"/>
    <s v="01"/>
    <s v="TUS"/>
    <s v="15234"/>
    <s v="USA"/>
    <s v="TX"/>
    <s v="Dallas"/>
    <x v="6"/>
  </r>
  <r>
    <s v="Chipman,Aubrey"/>
    <s v="TW_CORE"/>
    <x v="3"/>
    <s v="UNASSIGNED"/>
    <n v="0"/>
    <n v="8"/>
    <n v="0"/>
    <s v="01"/>
    <s v="TUS"/>
    <s v="15234"/>
    <s v="USA"/>
    <s v="IL"/>
    <s v="Dallas"/>
    <x v="6"/>
  </r>
  <r>
    <s v="Chipman,Aubrey"/>
    <s v="TW_CORE"/>
    <x v="0"/>
    <s v="SDL"/>
    <n v="0"/>
    <n v="22.5"/>
    <n v="0"/>
    <s v="01"/>
    <s v="TUS"/>
    <s v="15234"/>
    <s v="USA"/>
    <s v="IL"/>
    <s v="Dallas"/>
    <x v="6"/>
  </r>
  <r>
    <s v="Chipman,Aubrey"/>
    <s v="TW_TOFF"/>
    <x v="4"/>
    <s v="US_CA_PERS_SICK"/>
    <n v="0"/>
    <n v="16"/>
    <n v="0"/>
    <s v="01"/>
    <s v="TUS"/>
    <s v="15234"/>
    <s v="USA"/>
    <s v="TX"/>
    <s v="Dallas"/>
    <x v="6"/>
  </r>
  <r>
    <s v="Chiruvelli,Aravind"/>
    <s v="TW_CORE"/>
    <x v="3"/>
    <s v="UNASSIGNED"/>
    <n v="0"/>
    <n v="160"/>
    <n v="0"/>
    <s v="01"/>
    <s v="TUS"/>
    <s v="15856"/>
    <s v="USA"/>
    <s v="TX"/>
    <s v="Dallas"/>
    <x v="6"/>
  </r>
  <r>
    <s v="Chiruvelli,Aravind"/>
    <s v="TW_CORE"/>
    <x v="17"/>
    <s v="BAU"/>
    <n v="0"/>
    <n v="8"/>
    <n v="0"/>
    <s v="01"/>
    <s v="TUS"/>
    <s v="15856"/>
    <s v="USA"/>
    <s v="GA"/>
    <s v="Dallas"/>
    <x v="6"/>
  </r>
  <r>
    <s v="Chittillappily Sebastine,Sancho"/>
    <s v="DMTC001"/>
    <x v="41"/>
    <s v="DA"/>
    <n v="130"/>
    <n v="0"/>
    <n v="0"/>
    <s v="01"/>
    <s v="TUS"/>
    <s v="14007"/>
    <s v="USA"/>
    <s v="TX"/>
    <s v="Dallas"/>
    <x v="6"/>
  </r>
  <r>
    <s v="Chittillappily Sebastine,Sancho"/>
    <s v="TW_TOFF"/>
    <x v="1"/>
    <s v="ANNUAL_LV"/>
    <n v="0"/>
    <n v="44"/>
    <n v="0"/>
    <s v="01"/>
    <s v="TUS"/>
    <s v="14007"/>
    <s v="USA"/>
    <s v="TX"/>
    <s v="Dallas"/>
    <x v="6"/>
  </r>
  <r>
    <s v="Choi,Bonna"/>
    <s v="GAP0001"/>
    <x v="205"/>
    <s v="BA"/>
    <n v="168"/>
    <n v="0"/>
    <n v="0"/>
    <s v="01"/>
    <s v="TUS"/>
    <s v="11431"/>
    <s v="USA"/>
    <s v="CA"/>
    <s v="San Francisco"/>
    <x v="11"/>
  </r>
  <r>
    <s v="Choradia N,Vikhyath"/>
    <s v="TW_CORE"/>
    <x v="3"/>
    <s v="UNASSIGNED"/>
    <n v="0"/>
    <n v="160"/>
    <n v="0"/>
    <s v="01"/>
    <s v="TIN"/>
    <s v="14802"/>
    <s v="IND"/>
    <s v=""/>
    <s v="Chennai"/>
    <x v="0"/>
  </r>
  <r>
    <s v="Choradia N,Vikhyath"/>
    <s v="TW_TOFF"/>
    <x v="1"/>
    <s v="INDIA_OPT_HOL"/>
    <n v="0"/>
    <n v="8"/>
    <n v="0"/>
    <s v="01"/>
    <s v="TIN"/>
    <s v="14802"/>
    <s v="IND"/>
    <s v=""/>
    <s v="Chennai"/>
    <x v="0"/>
  </r>
  <r>
    <s v="Choudhary,Sushant"/>
    <s v="DELTA01"/>
    <x v="206"/>
    <s v="DA"/>
    <n v="80"/>
    <n v="0"/>
    <n v="0"/>
    <s v="01"/>
    <s v="TIN"/>
    <s v="14414"/>
    <s v="IND"/>
    <s v=""/>
    <s v="Pune"/>
    <x v="0"/>
  </r>
  <r>
    <s v="Choudhary,Sushant"/>
    <s v="TW_TOFF"/>
    <x v="1"/>
    <s v="ANNUAL_LV"/>
    <n v="0"/>
    <n v="88"/>
    <n v="0"/>
    <s v="01"/>
    <s v="TIN"/>
    <s v="14414"/>
    <s v="IND"/>
    <s v=""/>
    <s v="Pune"/>
    <x v="0"/>
  </r>
  <r>
    <s v="Choudhury,Asif Reza"/>
    <s v="TW_CORE"/>
    <x v="0"/>
    <s v="TWER_INDUCTION"/>
    <n v="0"/>
    <n v="58"/>
    <n v="0"/>
    <s v="01"/>
    <s v="TUS"/>
    <s v="16027"/>
    <s v="USA"/>
    <s v="IL"/>
    <s v="Chicago"/>
    <x v="5"/>
  </r>
  <r>
    <s v="Choudhury,Asif Reza"/>
    <s v="TW_CORE"/>
    <x v="66"/>
    <s v="ATTENDEE"/>
    <n v="0"/>
    <n v="147"/>
    <n v="0"/>
    <s v="01"/>
    <s v="TUS"/>
    <s v="16027"/>
    <s v="IND"/>
    <s v=""/>
    <s v="Chicago"/>
    <x v="5"/>
  </r>
  <r>
    <s v="Chowdhury,Mohnish"/>
    <s v="SONY001"/>
    <x v="21"/>
    <s v="COMP_OFF"/>
    <n v="8"/>
    <n v="0"/>
    <n v="0"/>
    <s v="01"/>
    <s v="TIN"/>
    <s v="12086"/>
    <s v="IND"/>
    <s v=""/>
    <s v="Pune"/>
    <x v="0"/>
  </r>
  <r>
    <s v="Chowdhury,Mohnish"/>
    <s v="SONY001"/>
    <x v="21"/>
    <s v="DEV"/>
    <n v="127"/>
    <n v="0"/>
    <n v="0"/>
    <s v="01"/>
    <s v="TIN"/>
    <s v="12086"/>
    <s v="IND"/>
    <s v=""/>
    <s v="Pune"/>
    <x v="0"/>
  </r>
  <r>
    <s v="Chowdhury,Mohnish"/>
    <s v="TW_CORE"/>
    <x v="3"/>
    <s v="HELD"/>
    <n v="0"/>
    <n v="20"/>
    <n v="0"/>
    <s v="01"/>
    <s v="TIN"/>
    <s v="12086"/>
    <s v="IND"/>
    <s v=""/>
    <s v="Pune"/>
    <x v="0"/>
  </r>
  <r>
    <s v="Chowdhury,Mohnish"/>
    <s v="TW_INVT"/>
    <x v="207"/>
    <s v="PROGRAM_LEVEL"/>
    <n v="0"/>
    <n v="8"/>
    <n v="0"/>
    <s v="01"/>
    <s v="TIN"/>
    <s v="12086"/>
    <s v="IND"/>
    <s v=""/>
    <s v="Pune"/>
    <x v="0"/>
  </r>
  <r>
    <s v="Chowdhury,Mohnish"/>
    <s v="TW_TOFF"/>
    <x v="1"/>
    <s v="INDIA_OPT_HOL"/>
    <n v="0"/>
    <n v="8"/>
    <n v="0"/>
    <s v="01"/>
    <s v="TIN"/>
    <s v="12086"/>
    <s v="IND"/>
    <s v=""/>
    <s v="Pune"/>
    <x v="0"/>
  </r>
  <r>
    <s v="Christine,Ampaire"/>
    <s v="IOM0001"/>
    <x v="208"/>
    <s v="MISC"/>
    <n v="0"/>
    <n v="40"/>
    <n v="0"/>
    <s v="01"/>
    <s v="TUG"/>
    <s v="15058"/>
    <s v="UGA"/>
    <s v=""/>
    <s v="Kampala"/>
    <x v="15"/>
  </r>
  <r>
    <s v="Christine,Ampaire"/>
    <s v="TW_CORE"/>
    <x v="3"/>
    <s v="UNASSIGNED"/>
    <n v="0"/>
    <n v="96"/>
    <n v="0"/>
    <s v="01"/>
    <s v="TUG"/>
    <s v="15058"/>
    <s v="UGA"/>
    <s v=""/>
    <s v="Kampala"/>
    <x v="15"/>
  </r>
  <r>
    <s v="Christine,Ampaire"/>
    <s v="TW_CORE"/>
    <x v="17"/>
    <s v="TWER_HELP"/>
    <n v="0"/>
    <n v="32"/>
    <n v="0"/>
    <s v="01"/>
    <s v="TUG"/>
    <s v="15058"/>
    <s v="UGA"/>
    <s v=""/>
    <s v="Kampala"/>
    <x v="15"/>
  </r>
  <r>
    <s v="Chu,Karl"/>
    <s v="IOOF001"/>
    <x v="108"/>
    <s v="MISC"/>
    <n v="156"/>
    <n v="0"/>
    <n v="0"/>
    <s v="01"/>
    <s v="TAU"/>
    <s v="13502"/>
    <s v="AUS"/>
    <s v=""/>
    <s v="Melbourne"/>
    <x v="8"/>
  </r>
  <r>
    <s v="Chu,Karl"/>
    <s v="TW_MTGS"/>
    <x v="77"/>
    <s v="AUSTRALIA"/>
    <n v="0"/>
    <n v="4"/>
    <n v="0"/>
    <s v="01"/>
    <s v="TAU"/>
    <s v="13502"/>
    <s v="AUS"/>
    <s v=""/>
    <s v="Melbourne"/>
    <x v="8"/>
  </r>
  <r>
    <s v="Chu,Karl"/>
    <s v="TW_TOFF"/>
    <x v="1"/>
    <s v="PUBLIC_HOLIDAY"/>
    <n v="0"/>
    <n v="8"/>
    <n v="0"/>
    <s v="01"/>
    <s v="TAU"/>
    <s v="13502"/>
    <s v="AUS"/>
    <s v=""/>
    <s v="Melbourne"/>
    <x v="8"/>
  </r>
  <r>
    <s v="Chugh,Avinash"/>
    <s v="CATINC1"/>
    <x v="27"/>
    <s v="DEV"/>
    <n v="12"/>
    <n v="0"/>
    <n v="0"/>
    <s v="01"/>
    <s v="TIN"/>
    <s v="12596"/>
    <s v="IND"/>
    <s v=""/>
    <s v="Kampala"/>
    <x v="15"/>
  </r>
  <r>
    <s v="Chugh,Avinash"/>
    <s v="CATINC1"/>
    <x v="27"/>
    <s v="DEV"/>
    <n v="94"/>
    <n v="0"/>
    <n v="0"/>
    <s v="01"/>
    <s v="TIN"/>
    <s v="12596"/>
    <s v="IND"/>
    <s v=""/>
    <s v="Delhi"/>
    <x v="0"/>
  </r>
  <r>
    <s v="Chugh,Avinash"/>
    <s v="TW_CORE"/>
    <x v="14"/>
    <s v="GEEKNIGHT"/>
    <n v="0"/>
    <n v="3"/>
    <n v="0"/>
    <s v="01"/>
    <s v="TIN"/>
    <s v="12596"/>
    <s v="IND"/>
    <s v=""/>
    <s v="Delhi"/>
    <x v="0"/>
  </r>
  <r>
    <s v="Chugh,Avinash"/>
    <s v="TW_CORE"/>
    <x v="14"/>
    <s v="XCONF"/>
    <n v="0"/>
    <n v="11"/>
    <n v="0"/>
    <s v="01"/>
    <s v="TIN"/>
    <s v="12596"/>
    <s v="IND"/>
    <s v=""/>
    <s v="Delhi"/>
    <x v="0"/>
  </r>
  <r>
    <s v="Chugh,Avinash"/>
    <s v="TW_CORE"/>
    <x v="17"/>
    <s v="TWER_HELP"/>
    <n v="0"/>
    <n v="1"/>
    <n v="0"/>
    <s v="01"/>
    <s v="TIN"/>
    <s v="12596"/>
    <s v="IND"/>
    <s v=""/>
    <s v="Kampala"/>
    <x v="15"/>
  </r>
  <r>
    <s v="Chugh,Avinash"/>
    <s v="TW_CORE"/>
    <x v="17"/>
    <s v="TWER_HELP"/>
    <n v="0"/>
    <n v="14"/>
    <n v="0"/>
    <s v="01"/>
    <s v="TIN"/>
    <s v="12596"/>
    <s v="IND"/>
    <s v=""/>
    <s v="Delhi"/>
    <x v="0"/>
  </r>
  <r>
    <s v="Chugh,Avinash"/>
    <s v="TW_CORE"/>
    <x v="0"/>
    <s v="BAU"/>
    <n v="0"/>
    <n v="4"/>
    <n v="0"/>
    <s v="01"/>
    <s v="TIN"/>
    <s v="12596"/>
    <s v="IND"/>
    <s v=""/>
    <s v="Kampala"/>
    <x v="15"/>
  </r>
  <r>
    <s v="Chugh,Avinash"/>
    <s v="TW_CORE"/>
    <x v="0"/>
    <s v="BAU"/>
    <n v="0"/>
    <n v="17"/>
    <n v="0"/>
    <s v="01"/>
    <s v="TIN"/>
    <s v="12596"/>
    <s v="IND"/>
    <s v=""/>
    <s v="Delhi"/>
    <x v="0"/>
  </r>
  <r>
    <s v="Chugh,Avinash"/>
    <s v="TW_CORE"/>
    <x v="15"/>
    <s v="CODE_REVIEW"/>
    <n v="0"/>
    <n v="5"/>
    <n v="0"/>
    <s v="01"/>
    <s v="TIN"/>
    <s v="12596"/>
    <s v="IND"/>
    <s v=""/>
    <s v="Delhi"/>
    <x v="0"/>
  </r>
  <r>
    <s v="Chugh,Avinash"/>
    <s v="TW_CORE"/>
    <x v="15"/>
    <s v="DIPL_HIRE_PROG"/>
    <n v="0"/>
    <n v="6"/>
    <n v="0"/>
    <s v="01"/>
    <s v="TIN"/>
    <s v="12596"/>
    <s v="IND"/>
    <s v=""/>
    <s v="Delhi"/>
    <x v="0"/>
  </r>
  <r>
    <s v="Chugh,Avinash"/>
    <s v="TW_TOFF"/>
    <x v="1"/>
    <s v="PUBLIC_HOLIDAY"/>
    <n v="0"/>
    <n v="8"/>
    <n v="0"/>
    <s v="01"/>
    <s v="TIN"/>
    <s v="12596"/>
    <s v="IND"/>
    <s v=""/>
    <s v="Delhi"/>
    <x v="0"/>
  </r>
  <r>
    <s v="Cintra,Caroline Carbonell"/>
    <s v="GAP0001"/>
    <x v="58"/>
    <s v="MISC"/>
    <n v="116"/>
    <n v="0"/>
    <n v="0"/>
    <s v="01"/>
    <s v="TBR"/>
    <s v="13754"/>
    <s v="BRA"/>
    <s v=""/>
    <s v="Porto Alegre"/>
    <x v="3"/>
  </r>
  <r>
    <s v="Cintra,Caroline Carbonell"/>
    <s v="TW_CORE"/>
    <x v="0"/>
    <s v="TWER_DEVELOPMNT"/>
    <n v="0"/>
    <n v="5"/>
    <n v="0"/>
    <s v="01"/>
    <s v="TBR"/>
    <s v="13754"/>
    <s v="BRA"/>
    <s v=""/>
    <s v="Porto Alegre"/>
    <x v="3"/>
  </r>
  <r>
    <s v="Cintra,Caroline Carbonell"/>
    <s v="TW_CORE"/>
    <x v="15"/>
    <s v="INTERVIEWING"/>
    <n v="0"/>
    <n v="2"/>
    <n v="0"/>
    <s v="01"/>
    <s v="TBR"/>
    <s v="13754"/>
    <s v="BRA"/>
    <s v=""/>
    <s v="Porto Alegre"/>
    <x v="3"/>
  </r>
  <r>
    <s v="Cintra,Caroline Carbonell"/>
    <s v="TW_CORE"/>
    <x v="40"/>
    <s v="TRAINING_OTHER"/>
    <n v="0"/>
    <n v="17"/>
    <n v="0"/>
    <s v="01"/>
    <s v="TBR"/>
    <s v="13754"/>
    <s v="BRA"/>
    <s v=""/>
    <s v="Porto Alegre"/>
    <x v="3"/>
  </r>
  <r>
    <s v="Cintra,Caroline Carbonell"/>
    <s v="TW_PIL3"/>
    <x v="12"/>
    <s v="MEETINGS"/>
    <n v="0"/>
    <n v="3"/>
    <n v="0"/>
    <s v="01"/>
    <s v="TBR"/>
    <s v="13754"/>
    <s v="BRA"/>
    <s v=""/>
    <s v="Porto Alegre"/>
    <x v="3"/>
  </r>
  <r>
    <s v="Cintra,Caroline Carbonell"/>
    <s v="TW_TOFF"/>
    <x v="1"/>
    <s v="PUBLIC_HOLIDAY"/>
    <n v="0"/>
    <n v="16"/>
    <n v="0"/>
    <s v="01"/>
    <s v="TBR"/>
    <s v="13754"/>
    <s v="BRA"/>
    <s v=""/>
    <s v="Porto Alegre"/>
    <x v="3"/>
  </r>
  <r>
    <s v="Cintra,Caroline Carbonell"/>
    <s v="TW_TOFF"/>
    <x v="4"/>
    <s v="SICK_LV"/>
    <n v="0"/>
    <n v="24"/>
    <n v="0"/>
    <s v="01"/>
    <s v="TBR"/>
    <s v="13754"/>
    <s v="BRA"/>
    <s v=""/>
    <s v="Porto Alegre"/>
    <x v="3"/>
  </r>
  <r>
    <s v="Clarke,Andrew"/>
    <s v="ONLINE1"/>
    <x v="43"/>
    <s v="MISC"/>
    <n v="175"/>
    <n v="0"/>
    <n v="0"/>
    <s v="01"/>
    <s v="TUS"/>
    <s v="13164"/>
    <s v="USA"/>
    <s v="IL"/>
    <s v="Atlanta"/>
    <x v="2"/>
  </r>
  <r>
    <s v="Clarke,Andrew"/>
    <s v="TW_TOFF"/>
    <x v="4"/>
    <s v="US_CA_PERS_SICK"/>
    <n v="0"/>
    <n v="8"/>
    <n v="0"/>
    <s v="01"/>
    <s v="TUS"/>
    <s v="13164"/>
    <s v="USA"/>
    <s v="IL"/>
    <s v="Atlanta"/>
    <x v="2"/>
  </r>
  <r>
    <s v="Clement Oketch,Tom"/>
    <s v="TW_CORE"/>
    <x v="69"/>
    <s v="COACHING"/>
    <n v="0"/>
    <n v="7"/>
    <n v="0"/>
    <s v="01"/>
    <s v="TUG"/>
    <s v="15782"/>
    <s v="UGA"/>
    <s v=""/>
    <s v="Kampala"/>
    <x v="15"/>
  </r>
  <r>
    <s v="Clement Oketch,Tom"/>
    <s v="TW_CORE"/>
    <x v="69"/>
    <s v="PREPARATION"/>
    <n v="0"/>
    <n v="5"/>
    <n v="0"/>
    <s v="01"/>
    <s v="TUG"/>
    <s v="15782"/>
    <s v="UGA"/>
    <s v=""/>
    <s v="Kampala"/>
    <x v="15"/>
  </r>
  <r>
    <s v="Clement Oketch,Tom"/>
    <s v="TW_CORE"/>
    <x v="15"/>
    <s v="CODE_REVIEW"/>
    <n v="0"/>
    <n v="1"/>
    <n v="0"/>
    <s v="01"/>
    <s v="TUG"/>
    <s v="15782"/>
    <s v="UGA"/>
    <s v=""/>
    <s v="Kampala"/>
    <x v="15"/>
  </r>
  <r>
    <s v="Clement Oketch,Tom"/>
    <s v="TW_CORE"/>
    <x v="15"/>
    <s v="INTERVIEWING"/>
    <n v="0"/>
    <n v="1"/>
    <n v="0"/>
    <s v="01"/>
    <s v="TUG"/>
    <s v="15782"/>
    <s v="UGA"/>
    <s v=""/>
    <s v="Kampala"/>
    <x v="15"/>
  </r>
  <r>
    <s v="Clement Oketch,Tom"/>
    <s v="UNICEF2"/>
    <x v="71"/>
    <s v="DELIVERY"/>
    <n v="178"/>
    <n v="0"/>
    <n v="0"/>
    <s v="01"/>
    <s v="TUG"/>
    <s v="15782"/>
    <s v="UGA"/>
    <s v=""/>
    <s v="Kampala"/>
    <x v="15"/>
  </r>
  <r>
    <s v="Clemson,Tobias Daniel"/>
    <s v="PREMIER"/>
    <x v="209"/>
    <s v="DEV"/>
    <n v="158"/>
    <n v="0"/>
    <n v="0"/>
    <s v="01"/>
    <s v="TUS"/>
    <s v="13256"/>
    <s v="BRA"/>
    <s v=""/>
    <s v="Porto Alegre"/>
    <x v="3"/>
  </r>
  <r>
    <s v="Clemson,Tobias Daniel"/>
    <s v="TW_CORE"/>
    <x v="86"/>
    <s v="MEETINGS"/>
    <n v="0"/>
    <n v="25"/>
    <n v="0"/>
    <s v="01"/>
    <s v="TUS"/>
    <s v="13256"/>
    <s v="GBR"/>
    <s v=""/>
    <s v="Porto Alegre"/>
    <x v="3"/>
  </r>
  <r>
    <s v="Clemson,Tobias Daniel"/>
    <s v="TW_TOFF"/>
    <x v="1"/>
    <s v="PUBLIC_HOLIDAY"/>
    <n v="0"/>
    <n v="16"/>
    <n v="0"/>
    <s v="01"/>
    <s v="TUS"/>
    <s v="13256"/>
    <s v="BRA"/>
    <s v=""/>
    <s v="Porto Alegre"/>
    <x v="3"/>
  </r>
  <r>
    <s v="Clogg,Christian"/>
    <s v="TW_TOPS"/>
    <x v="7"/>
    <s v="DEMAND_BAU"/>
    <n v="0"/>
    <n v="95"/>
    <n v="0"/>
    <s v="04"/>
    <s v="TUK"/>
    <s v="13794"/>
    <s v="GBR"/>
    <s v=""/>
    <s v="London"/>
    <x v="4"/>
  </r>
  <r>
    <s v="Clogg,Christian"/>
    <s v="TW_TOPS"/>
    <x v="7"/>
    <s v="SALES_INV_REF"/>
    <n v="0"/>
    <n v="73"/>
    <n v="0"/>
    <s v="04"/>
    <s v="TUK"/>
    <s v="13794"/>
    <s v="GBR"/>
    <s v=""/>
    <s v="London"/>
    <x v="4"/>
  </r>
  <r>
    <s v="Cnota,Sarah"/>
    <s v="CATA001"/>
    <x v="210"/>
    <s v="MISC"/>
    <n v="80"/>
    <n v="0"/>
    <n v="0"/>
    <s v="01"/>
    <s v="TUS"/>
    <s v="12418"/>
    <s v="USA"/>
    <s v="IL"/>
    <s v="Chicago"/>
    <x v="5"/>
  </r>
  <r>
    <s v="Cnota,Sarah"/>
    <s v="CATA001"/>
    <x v="211"/>
    <s v="MISC"/>
    <n v="72"/>
    <n v="0"/>
    <n v="0"/>
    <s v="01"/>
    <s v="TUS"/>
    <s v="12418"/>
    <s v="USA"/>
    <s v="IL"/>
    <s v="Chicago"/>
    <x v="5"/>
  </r>
  <r>
    <s v="Cnota,Sarah"/>
    <s v="TW_CORE"/>
    <x v="0"/>
    <s v="TWER_DEVELOPMNT"/>
    <n v="0"/>
    <n v="5.5"/>
    <n v="0"/>
    <s v="01"/>
    <s v="TUS"/>
    <s v="12418"/>
    <s v="USA"/>
    <s v="IL"/>
    <s v="Chicago"/>
    <x v="5"/>
  </r>
  <r>
    <s v="Cnota,Sarah"/>
    <s v="TW_CORE"/>
    <x v="181"/>
    <s v="BAU"/>
    <n v="0"/>
    <n v="22"/>
    <n v="0"/>
    <s v="01"/>
    <s v="TUS"/>
    <s v="12418"/>
    <s v="USA"/>
    <s v="IL"/>
    <s v="Chicago"/>
    <x v="5"/>
  </r>
  <r>
    <s v="Cnota,Sarah"/>
    <s v="TW_MTGS"/>
    <x v="50"/>
    <s v="CHICAGO"/>
    <n v="0"/>
    <n v="4"/>
    <n v="0"/>
    <s v="01"/>
    <s v="TUS"/>
    <s v="12418"/>
    <s v="USA"/>
    <s v="IL"/>
    <s v="Chicago"/>
    <x v="5"/>
  </r>
  <r>
    <s v="Cnota,Sarah"/>
    <s v="TW_TOFF"/>
    <x v="1"/>
    <s v="ANNUAL_LV"/>
    <n v="0"/>
    <n v="8"/>
    <n v="0"/>
    <s v="01"/>
    <s v="TUS"/>
    <s v="12418"/>
    <s v="USA"/>
    <s v="IL"/>
    <s v="Chicago"/>
    <x v="5"/>
  </r>
  <r>
    <s v="Cnota,Sarah"/>
    <s v="TW_TOFF"/>
    <x v="4"/>
    <s v="US_CA_PERS_SICK"/>
    <n v="0"/>
    <n v="8"/>
    <n v="0"/>
    <s v="01"/>
    <s v="TUS"/>
    <s v="12418"/>
    <s v="USA"/>
    <s v="IL"/>
    <s v="Chicago"/>
    <x v="5"/>
  </r>
  <r>
    <s v="Coath,Fiona"/>
    <s v="REA0001"/>
    <x v="212"/>
    <s v="MISC"/>
    <n v="96"/>
    <n v="0"/>
    <n v="0"/>
    <s v="01"/>
    <s v="TAU"/>
    <s v="15279"/>
    <s v="AUS"/>
    <s v=""/>
    <s v="Melbourne"/>
    <x v="8"/>
  </r>
  <r>
    <s v="Coath,Fiona"/>
    <s v="TW_MTGS"/>
    <x v="77"/>
    <s v="AUSTRALIA"/>
    <n v="0"/>
    <n v="5"/>
    <n v="0"/>
    <s v="01"/>
    <s v="TAU"/>
    <s v="15279"/>
    <s v="AUS"/>
    <s v=""/>
    <s v="Melbourne"/>
    <x v="8"/>
  </r>
  <r>
    <s v="Coath,Fiona"/>
    <s v="TW_TOFF"/>
    <x v="1"/>
    <s v="JURY_DUTY"/>
    <n v="0"/>
    <n v="56"/>
    <n v="0"/>
    <s v="01"/>
    <s v="TAU"/>
    <s v="15279"/>
    <s v="AUS"/>
    <s v=""/>
    <s v="Melbourne"/>
    <x v="8"/>
  </r>
  <r>
    <s v="Coath,Fiona"/>
    <s v="TW_TOFF"/>
    <x v="1"/>
    <s v="PUBLIC_HOLIDAY"/>
    <n v="0"/>
    <n v="8"/>
    <n v="0"/>
    <s v="01"/>
    <s v="TAU"/>
    <s v="15279"/>
    <s v="AUS"/>
    <s v=""/>
    <s v="Melbourne"/>
    <x v="8"/>
  </r>
  <r>
    <s v="Coath,Fiona"/>
    <s v="TW_TOFF"/>
    <x v="4"/>
    <s v="SICK_LV"/>
    <n v="0"/>
    <n v="8"/>
    <n v="0"/>
    <s v="01"/>
    <s v="TAU"/>
    <s v="15279"/>
    <s v="AUS"/>
    <s v=""/>
    <s v="Melbourne"/>
    <x v="8"/>
  </r>
  <r>
    <s v="Cochran,Timothy"/>
    <s v="MORGAN3"/>
    <x v="128"/>
    <s v="MISC"/>
    <n v="173"/>
    <n v="0"/>
    <n v="0"/>
    <s v="01"/>
    <s v="TUS"/>
    <s v="10975"/>
    <s v="USA"/>
    <s v="NY"/>
    <s v="New York"/>
    <x v="12"/>
  </r>
  <r>
    <s v="Cochran,Timothy"/>
    <s v="TW_MTGS"/>
    <x v="50"/>
    <s v="NYC"/>
    <n v="0"/>
    <n v="6"/>
    <n v="0"/>
    <s v="01"/>
    <s v="TUS"/>
    <s v="10975"/>
    <s v="USA"/>
    <s v="NY"/>
    <s v="New York"/>
    <x v="12"/>
  </r>
  <r>
    <s v="Codd,Vyvyan"/>
    <s v="MARKEL1"/>
    <x v="106"/>
    <s v="DEV"/>
    <n v="160"/>
    <n v="0"/>
    <n v="0"/>
    <s v="01"/>
    <s v="TUK"/>
    <s v="11208"/>
    <s v="GBR"/>
    <s v=""/>
    <s v="London"/>
    <x v="4"/>
  </r>
  <r>
    <s v="Codd,Vyvyan"/>
    <s v="TW_CORE"/>
    <x v="213"/>
    <s v="DEV"/>
    <n v="0"/>
    <n v="19"/>
    <n v="0"/>
    <s v="01"/>
    <s v="TUK"/>
    <s v="11208"/>
    <s v="GBR"/>
    <s v=""/>
    <s v="London"/>
    <x v="4"/>
  </r>
  <r>
    <s v="Codd,Vyvyan"/>
    <s v="TW_TOFF"/>
    <x v="4"/>
    <s v="SICK_LV"/>
    <n v="0"/>
    <n v="8"/>
    <n v="0"/>
    <s v="01"/>
    <s v="TUK"/>
    <s v="11208"/>
    <s v="GBR"/>
    <s v=""/>
    <s v="London"/>
    <x v="4"/>
  </r>
  <r>
    <s v="Coelho,Raphael Rodrigues"/>
    <s v="MST0001"/>
    <x v="51"/>
    <s v="DA"/>
    <n v="12"/>
    <n v="59"/>
    <n v="0"/>
    <s v="01"/>
    <s v="TBR"/>
    <s v="14906"/>
    <s v="BRA"/>
    <s v=""/>
    <s v="Sao Paulo"/>
    <x v="3"/>
  </r>
  <r>
    <s v="Coelho,Raphael Rodrigues"/>
    <s v="TW_CORE"/>
    <x v="33"/>
    <s v="REGION_MGT_MTG"/>
    <n v="0"/>
    <n v="8"/>
    <n v="0"/>
    <s v="01"/>
    <s v="TBR"/>
    <s v="14906"/>
    <s v="BRA"/>
    <s v=""/>
    <s v="Sao Paulo"/>
    <x v="3"/>
  </r>
  <r>
    <s v="Coelho,Raphael Rodrigues"/>
    <s v="TW_INVT"/>
    <x v="125"/>
    <s v="POLICY"/>
    <n v="0"/>
    <n v="12"/>
    <n v="0"/>
    <s v="01"/>
    <s v="TBR"/>
    <s v="14906"/>
    <s v="BRA"/>
    <s v=""/>
    <s v="Sao Paulo"/>
    <x v="3"/>
  </r>
  <r>
    <s v="Coelho,Raphael Rodrigues"/>
    <s v="TW_INVT"/>
    <x v="125"/>
    <s v="PROGRAM_LEVEL"/>
    <n v="0"/>
    <n v="66"/>
    <n v="0"/>
    <s v="01"/>
    <s v="TBR"/>
    <s v="14906"/>
    <s v="BRA"/>
    <s v=""/>
    <s v="Sao Paulo"/>
    <x v="3"/>
  </r>
  <r>
    <s v="Coelho,Raphael Rodrigues"/>
    <s v="TW_TOFF"/>
    <x v="1"/>
    <s v="PUBLIC_HOLIDAY"/>
    <n v="0"/>
    <n v="16"/>
    <n v="0"/>
    <s v="01"/>
    <s v="TBR"/>
    <s v="14906"/>
    <s v="BRA"/>
    <s v=""/>
    <s v="Sao Paulo"/>
    <x v="3"/>
  </r>
  <r>
    <s v="Coffman,Daniel"/>
    <s v="GAP0001"/>
    <x v="105"/>
    <s v="DA"/>
    <n v="152"/>
    <n v="0"/>
    <n v="0"/>
    <s v="01"/>
    <s v="TUS"/>
    <s v="15916"/>
    <s v="USA"/>
    <s v="CA"/>
    <s v="San Francisco"/>
    <x v="11"/>
  </r>
  <r>
    <s v="Coffman,Daniel"/>
    <s v="GAP0001"/>
    <x v="105"/>
    <s v="OT40"/>
    <n v="0"/>
    <n v="1"/>
    <n v="0"/>
    <s v="01"/>
    <s v="TUS"/>
    <s v="15916"/>
    <s v="USA"/>
    <s v="CA"/>
    <s v="San Francisco"/>
    <x v="11"/>
  </r>
  <r>
    <s v="Coffman,Daniel"/>
    <s v="TW_MTGS"/>
    <x v="50"/>
    <s v="SF"/>
    <n v="0"/>
    <n v="6"/>
    <n v="0"/>
    <s v="01"/>
    <s v="TUS"/>
    <s v="15916"/>
    <s v="USA"/>
    <s v="CA"/>
    <s v="San Francisco"/>
    <x v="11"/>
  </r>
  <r>
    <s v="Coffman,Daniel"/>
    <s v="TW_TOFF"/>
    <x v="4"/>
    <s v="US_CA_PERS_SICK"/>
    <n v="0"/>
    <n v="8"/>
    <n v="0"/>
    <s v="01"/>
    <s v="TUS"/>
    <s v="15916"/>
    <s v="USA"/>
    <s v="CA"/>
    <s v="San Francisco"/>
    <x v="11"/>
  </r>
  <r>
    <s v="Coggrave,Thomas"/>
    <s v="TW_MTGS"/>
    <x v="50"/>
    <s v="NYC"/>
    <n v="0"/>
    <n v="8"/>
    <n v="0"/>
    <s v="01"/>
    <s v="TUS"/>
    <s v="13475"/>
    <s v="USA"/>
    <s v="NY"/>
    <s v="Atlanta"/>
    <x v="2"/>
  </r>
  <r>
    <s v="Coggrave,Thomas"/>
    <s v="ULTSOFT"/>
    <x v="55"/>
    <s v="MISC"/>
    <n v="8"/>
    <n v="0"/>
    <n v="0"/>
    <s v="01"/>
    <s v="TUS"/>
    <s v="13475"/>
    <s v="USA"/>
    <s v="NY"/>
    <s v="Atlanta"/>
    <x v="2"/>
  </r>
  <r>
    <s v="Coggrave,Thomas"/>
    <s v="ULTSOFT"/>
    <x v="55"/>
    <s v="MISC"/>
    <n v="161.5"/>
    <n v="0"/>
    <n v="0"/>
    <s v="01"/>
    <s v="TUS"/>
    <s v="13475"/>
    <s v="USA"/>
    <s v="FL"/>
    <s v="Atlanta"/>
    <x v="2"/>
  </r>
  <r>
    <s v="Coimbra,Taina Caetano"/>
    <s v="TW_CORE"/>
    <x v="66"/>
    <s v="COACHING"/>
    <n v="0"/>
    <n v="187"/>
    <n v="0"/>
    <s v="01"/>
    <s v="TBR"/>
    <s v="13619"/>
    <s v="IND"/>
    <s v=""/>
    <s v="Porto Alegre"/>
    <x v="3"/>
  </r>
  <r>
    <s v="Collier,Kenneth W."/>
    <s v="TW_INVT"/>
    <x v="214"/>
    <s v="PROGRAM_LEVEL"/>
    <n v="0"/>
    <n v="165"/>
    <n v="0"/>
    <s v="01"/>
    <s v="TUS"/>
    <s v="14259"/>
    <s v="USA"/>
    <s v="AZ"/>
    <s v="San Francisco"/>
    <x v="11"/>
  </r>
  <r>
    <s v="Collier,Kenneth W."/>
    <s v="TW_TOFF"/>
    <x v="1"/>
    <s v="ANNUAL_LV"/>
    <n v="0"/>
    <n v="8"/>
    <n v="0"/>
    <s v="01"/>
    <s v="TUS"/>
    <s v="14259"/>
    <s v="USA"/>
    <s v="AZ"/>
    <s v="San Francisco"/>
    <x v="11"/>
  </r>
  <r>
    <s v="Collin,Mark"/>
    <s v="TW_CORE"/>
    <x v="17"/>
    <s v="BAU"/>
    <n v="0"/>
    <n v="168"/>
    <n v="0"/>
    <s v="02"/>
    <s v="TUK"/>
    <s v="13824"/>
    <s v="GBR"/>
    <s v=""/>
    <s v="Manchester"/>
    <x v="10"/>
  </r>
  <r>
    <s v="Collins,Coleman"/>
    <s v="LTS0001"/>
    <x v="47"/>
    <s v="DA"/>
    <n v="115.5"/>
    <n v="0"/>
    <n v="0"/>
    <s v="01"/>
    <s v="TUS"/>
    <s v="14492"/>
    <s v="USA"/>
    <s v="CA"/>
    <s v="San Francisco"/>
    <x v="11"/>
  </r>
  <r>
    <s v="Collins,Coleman"/>
    <s v="LTS0001"/>
    <x v="47"/>
    <s v="MISC"/>
    <n v="50.5"/>
    <n v="0"/>
    <n v="0"/>
    <s v="01"/>
    <s v="TUS"/>
    <s v="14492"/>
    <s v="USA"/>
    <s v="CA"/>
    <s v="San Francisco"/>
    <x v="11"/>
  </r>
  <r>
    <s v="Collins,Coleman"/>
    <s v="LTS0001"/>
    <x v="47"/>
    <s v="TRVL"/>
    <n v="0"/>
    <n v="39.5"/>
    <n v="0"/>
    <s v="01"/>
    <s v="TUS"/>
    <s v="14492"/>
    <s v="USA"/>
    <s v="CA"/>
    <s v="San Francisco"/>
    <x v="11"/>
  </r>
  <r>
    <s v="Collins,Coleman"/>
    <s v="TW_TOFF"/>
    <x v="1"/>
    <s v="ANNUAL_LV"/>
    <n v="0"/>
    <n v="8"/>
    <n v="0"/>
    <s v="01"/>
    <s v="TUS"/>
    <s v="14492"/>
    <s v="USA"/>
    <s v="IL"/>
    <s v="San Francisco"/>
    <x v="11"/>
  </r>
  <r>
    <s v="Colls,David"/>
    <s v="TW_CORE"/>
    <x v="3"/>
    <s v="UNASSIGNED"/>
    <n v="0"/>
    <n v="98"/>
    <n v="0"/>
    <s v="01"/>
    <s v="TAU"/>
    <s v="13640"/>
    <s v="AUS"/>
    <s v=""/>
    <s v="Perth"/>
    <x v="8"/>
  </r>
  <r>
    <s v="Colls,David"/>
    <s v="TW_CORE"/>
    <x v="17"/>
    <s v="TWER_HELP"/>
    <n v="0"/>
    <n v="14"/>
    <n v="0"/>
    <s v="01"/>
    <s v="TAU"/>
    <s v="13640"/>
    <s v="AUS"/>
    <s v=""/>
    <s v="Perth"/>
    <x v="8"/>
  </r>
  <r>
    <s v="Colls,David"/>
    <s v="TW_CORE"/>
    <x v="52"/>
    <s v="PR"/>
    <n v="0"/>
    <n v="8"/>
    <n v="0"/>
    <s v="01"/>
    <s v="TAU"/>
    <s v="13640"/>
    <s v="AUS"/>
    <s v=""/>
    <s v="Perth"/>
    <x v="8"/>
  </r>
  <r>
    <s v="Colls,David"/>
    <s v="TW_TOFF"/>
    <x v="1"/>
    <s v="LV_UNPAID"/>
    <n v="0"/>
    <n v="4"/>
    <n v="0"/>
    <s v="01"/>
    <s v="TAU"/>
    <s v="13640"/>
    <s v="AUS"/>
    <s v=""/>
    <s v="Perth"/>
    <x v="8"/>
  </r>
  <r>
    <s v="Colls,David"/>
    <s v="TW_TOFF"/>
    <x v="1"/>
    <s v="PUBLIC_HOLIDAY"/>
    <n v="0"/>
    <n v="8"/>
    <n v="0"/>
    <s v="01"/>
    <s v="TAU"/>
    <s v="13640"/>
    <s v="AUS"/>
    <s v=""/>
    <s v="Perth"/>
    <x v="8"/>
  </r>
  <r>
    <s v="Colls,David"/>
    <s v="TW_TOFF"/>
    <x v="4"/>
    <s v="CARERS_LV"/>
    <n v="0"/>
    <n v="32"/>
    <n v="0"/>
    <s v="01"/>
    <s v="TAU"/>
    <s v="13640"/>
    <s v="AUS"/>
    <s v=""/>
    <s v="Perth"/>
    <x v="8"/>
  </r>
  <r>
    <s v="Colls,David"/>
    <s v="TW_TOFF"/>
    <x v="4"/>
    <s v="SICK_LV"/>
    <n v="0"/>
    <n v="4"/>
    <n v="0"/>
    <s v="01"/>
    <s v="TAU"/>
    <s v="13640"/>
    <s v="AUS"/>
    <s v=""/>
    <s v="Perth"/>
    <x v="8"/>
  </r>
  <r>
    <s v="Colucci,Thiago Rodrigues"/>
    <s v="TW_CORE"/>
    <x v="66"/>
    <s v="TRAINER_FAC"/>
    <n v="0"/>
    <n v="122"/>
    <n v="0"/>
    <s v="01"/>
    <s v="TBR"/>
    <s v="14878"/>
    <s v="IND"/>
    <s v=""/>
    <s v="Porto Alegre"/>
    <x v="3"/>
  </r>
  <r>
    <s v="Colucci,Thiago Rodrigues"/>
    <s v="TW_CORE"/>
    <x v="66"/>
    <s v="TRAINER_PREP"/>
    <n v="0"/>
    <n v="81"/>
    <n v="0"/>
    <s v="01"/>
    <s v="TBR"/>
    <s v="14878"/>
    <s v="IND"/>
    <s v=""/>
    <s v="Porto Alegre"/>
    <x v="3"/>
  </r>
  <r>
    <s v="Combs,Kevin C."/>
    <s v="TW_CORE"/>
    <x v="15"/>
    <s v="BAU"/>
    <n v="0"/>
    <n v="160"/>
    <n v="0"/>
    <s v="03"/>
    <s v="TUS"/>
    <s v="15564"/>
    <s v="USA"/>
    <s v="TX"/>
    <s v="Chicago"/>
    <x v="5"/>
  </r>
  <r>
    <s v="Combs,Kevin C."/>
    <s v="TW_TOFF"/>
    <x v="1"/>
    <s v="ANNUAL_LV"/>
    <n v="0"/>
    <n v="8"/>
    <n v="0"/>
    <s v="03"/>
    <s v="TUS"/>
    <s v="15564"/>
    <s v="USA"/>
    <s v="TX"/>
    <s v="Chicago"/>
    <x v="5"/>
  </r>
  <r>
    <s v="Conaghan,Justin"/>
    <s v="SML0001"/>
    <x v="215"/>
    <s v="MISC"/>
    <n v="40"/>
    <n v="0"/>
    <n v="0"/>
    <s v="01"/>
    <s v="TAU"/>
    <s v="12640"/>
    <s v="AUS"/>
    <s v=""/>
    <s v="Melbourne"/>
    <x v="8"/>
  </r>
  <r>
    <s v="Conaghan,Justin"/>
    <s v="TW_CORE"/>
    <x v="3"/>
    <s v="HELD"/>
    <n v="0"/>
    <n v="40"/>
    <n v="0"/>
    <s v="01"/>
    <s v="TAU"/>
    <s v="12640"/>
    <s v="AUS"/>
    <s v=""/>
    <s v="Melbourne"/>
    <x v="8"/>
  </r>
  <r>
    <s v="Conaghan,Justin"/>
    <s v="TW_CORE"/>
    <x v="3"/>
    <s v="UNASSIGNED"/>
    <n v="0"/>
    <n v="72"/>
    <n v="0"/>
    <s v="01"/>
    <s v="TAU"/>
    <s v="12640"/>
    <s v="AUS"/>
    <s v=""/>
    <s v="Melbourne"/>
    <x v="8"/>
  </r>
  <r>
    <s v="Conaghan,Justin"/>
    <s v="TW_TOFF"/>
    <x v="1"/>
    <s v="PUBLIC_HOLIDAY"/>
    <n v="0"/>
    <n v="8"/>
    <n v="0"/>
    <s v="01"/>
    <s v="TAU"/>
    <s v="12640"/>
    <s v="AUS"/>
    <s v=""/>
    <s v="Melbourne"/>
    <x v="8"/>
  </r>
  <r>
    <s v="Conceicao,Audrey"/>
    <s v="TW_CORE"/>
    <x v="92"/>
    <s v="BAU"/>
    <n v="0"/>
    <n v="130"/>
    <n v="0"/>
    <s v="06"/>
    <s v="TUS"/>
    <s v="11853"/>
    <s v="USA"/>
    <s v="IL"/>
    <s v="Chicago"/>
    <x v="5"/>
  </r>
  <r>
    <s v="Conceicao,Audrey"/>
    <s v="TW_CORE"/>
    <x v="92"/>
    <s v="MEETINGS"/>
    <n v="0"/>
    <n v="16"/>
    <n v="0"/>
    <s v="06"/>
    <s v="TUS"/>
    <s v="11853"/>
    <s v="USA"/>
    <s v="IL"/>
    <s v="Chicago"/>
    <x v="5"/>
  </r>
  <r>
    <s v="Conceicao,Audrey"/>
    <s v="TW_TOFF"/>
    <x v="4"/>
    <s v="US_CA_PERS_SICK"/>
    <n v="0"/>
    <n v="31"/>
    <n v="0"/>
    <s v="06"/>
    <s v="TUS"/>
    <s v="11853"/>
    <s v="USA"/>
    <s v="IL"/>
    <s v="Chicago"/>
    <x v="5"/>
  </r>
  <r>
    <s v="Conn,Annie Stanford"/>
    <s v="GAP0001"/>
    <x v="216"/>
    <s v="MISC"/>
    <n v="160"/>
    <n v="0"/>
    <n v="0"/>
    <s v="01"/>
    <s v="TUS"/>
    <s v="13685"/>
    <s v="USA"/>
    <s v="CA"/>
    <s v="San Francisco"/>
    <x v="11"/>
  </r>
  <r>
    <s v="Conn,Annie Stanford"/>
    <s v="TW_CORE"/>
    <x v="3"/>
    <s v="UNASSIGNED"/>
    <n v="0"/>
    <n v="8"/>
    <n v="0"/>
    <s v="01"/>
    <s v="TUS"/>
    <s v="13685"/>
    <s v="USA"/>
    <s v="CA"/>
    <s v="San Francisco"/>
    <x v="11"/>
  </r>
  <r>
    <s v="Conn,Annie Stanford"/>
    <s v="TW_MTGS"/>
    <x v="50"/>
    <s v="SF"/>
    <n v="0"/>
    <n v="4"/>
    <n v="0"/>
    <s v="01"/>
    <s v="TUS"/>
    <s v="13685"/>
    <s v="USA"/>
    <s v="CA"/>
    <s v="San Francisco"/>
    <x v="11"/>
  </r>
  <r>
    <s v="Conn,Annie Stanford"/>
    <s v="TW_TOFF"/>
    <x v="4"/>
    <s v="US_CA_PERS_SICK"/>
    <n v="0"/>
    <n v="8"/>
    <n v="0"/>
    <s v="01"/>
    <s v="TUS"/>
    <s v="13685"/>
    <s v="USA"/>
    <s v="CA"/>
    <s v="San Francisco"/>
    <x v="11"/>
  </r>
  <r>
    <s v="Connors,Julie L."/>
    <s v="TW_CORE"/>
    <x v="3"/>
    <s v="UNASSIGNED"/>
    <n v="0"/>
    <n v="153.5"/>
    <n v="0"/>
    <s v="01"/>
    <s v="TUS"/>
    <s v="10064"/>
    <s v="USA"/>
    <s v="IL"/>
    <s v="Chicago"/>
    <x v="5"/>
  </r>
  <r>
    <s v="Connors,Julie L."/>
    <s v="TW_CORE"/>
    <x v="0"/>
    <s v="GRAD_TRNPROG"/>
    <n v="0"/>
    <n v="21"/>
    <n v="0"/>
    <s v="01"/>
    <s v="TUS"/>
    <s v="10064"/>
    <s v="USA"/>
    <s v="IL"/>
    <s v="Chicago"/>
    <x v="5"/>
  </r>
  <r>
    <s v="Connors,Julie L."/>
    <s v="TW_CORE"/>
    <x v="15"/>
    <s v="INTERVIEWING"/>
    <n v="0"/>
    <n v="1.5"/>
    <n v="0"/>
    <s v="01"/>
    <s v="TUS"/>
    <s v="10064"/>
    <s v="USA"/>
    <s v="IL"/>
    <s v="Chicago"/>
    <x v="5"/>
  </r>
  <r>
    <s v="Connors,Julie L."/>
    <s v="TW_TOFF"/>
    <x v="4"/>
    <s v="SICK_LV"/>
    <n v="0"/>
    <n v="4"/>
    <n v="0"/>
    <s v="01"/>
    <s v="TUS"/>
    <s v="10064"/>
    <s v="USA"/>
    <s v="IL"/>
    <s v="Chicago"/>
    <x v="5"/>
  </r>
  <r>
    <s v="Connors,Julie L."/>
    <s v="TW_TOFF"/>
    <x v="4"/>
    <s v="US_CA_PERS_SICK"/>
    <n v="0"/>
    <n v="16"/>
    <n v="0"/>
    <s v="01"/>
    <s v="TUS"/>
    <s v="10064"/>
    <s v="USA"/>
    <s v="IL"/>
    <s v="Chicago"/>
    <x v="5"/>
  </r>
  <r>
    <s v="Cook,Brandon M."/>
    <s v="BRF0001"/>
    <x v="48"/>
    <s v="DA"/>
    <n v="96"/>
    <n v="0"/>
    <n v="0"/>
    <s v="01"/>
    <s v="TUS"/>
    <s v="15048"/>
    <s v="USA"/>
    <s v="NY"/>
    <s v="New York"/>
    <x v="12"/>
  </r>
  <r>
    <s v="Cook,Brandon M."/>
    <s v="TW_CORE"/>
    <x v="3"/>
    <s v="HELD"/>
    <n v="0"/>
    <n v="16"/>
    <n v="0"/>
    <s v="01"/>
    <s v="TUS"/>
    <s v="15048"/>
    <s v="USA"/>
    <s v="NY"/>
    <s v="New York"/>
    <x v="12"/>
  </r>
  <r>
    <s v="Cook,Brandon M."/>
    <s v="TW_CORE"/>
    <x v="3"/>
    <s v="UNASSIGNED"/>
    <n v="0"/>
    <n v="40"/>
    <n v="0"/>
    <s v="01"/>
    <s v="TUS"/>
    <s v="15048"/>
    <s v="USA"/>
    <s v="NY"/>
    <s v="New York"/>
    <x v="12"/>
  </r>
  <r>
    <s v="Cook,Brandon M."/>
    <s v="TW_CORE"/>
    <x v="14"/>
    <s v="NSBE"/>
    <n v="0"/>
    <n v="24"/>
    <n v="0"/>
    <s v="01"/>
    <s v="TUS"/>
    <s v="15048"/>
    <s v="USA"/>
    <s v="NY"/>
    <s v="New York"/>
    <x v="12"/>
  </r>
  <r>
    <s v="Cook,Evan"/>
    <s v="SML0001"/>
    <x v="199"/>
    <s v="DA"/>
    <n v="168"/>
    <n v="0"/>
    <n v="0"/>
    <s v="01"/>
    <s v="TAU"/>
    <s v="15504"/>
    <s v="AUS"/>
    <s v=""/>
    <s v="Sydney"/>
    <x v="8"/>
  </r>
  <r>
    <s v="Cook,Evan"/>
    <s v="TW_CORE"/>
    <x v="69"/>
    <s v="COACHING"/>
    <n v="0"/>
    <n v="15"/>
    <n v="0"/>
    <s v="01"/>
    <s v="TAU"/>
    <s v="15504"/>
    <s v="AUS"/>
    <s v=""/>
    <s v="Sydney"/>
    <x v="8"/>
  </r>
  <r>
    <s v="Cook,Evan"/>
    <s v="TW_CORE"/>
    <x v="69"/>
    <s v="PREPARATION"/>
    <n v="0"/>
    <n v="28"/>
    <n v="0"/>
    <s v="01"/>
    <s v="TAU"/>
    <s v="15504"/>
    <s v="AUS"/>
    <s v=""/>
    <s v="Sydney"/>
    <x v="8"/>
  </r>
  <r>
    <s v="Cook,James"/>
    <s v="SLC0001"/>
    <x v="217"/>
    <s v="DEV"/>
    <n v="179"/>
    <n v="0"/>
    <n v="0"/>
    <s v="01"/>
    <s v="TUK"/>
    <s v="14332"/>
    <s v="GBR"/>
    <s v=""/>
    <s v="Manchester"/>
    <x v="10"/>
  </r>
  <r>
    <s v="Cook,James"/>
    <s v="TW_PRAC"/>
    <x v="19"/>
    <s v="MEETINGS"/>
    <n v="0"/>
    <n v="8"/>
    <n v="0"/>
    <s v="01"/>
    <s v="TUK"/>
    <s v="14332"/>
    <s v="GBR"/>
    <s v=""/>
    <s v="Manchester"/>
    <x v="10"/>
  </r>
  <r>
    <s v="Cooper,Khushroo"/>
    <s v="GAP0001"/>
    <x v="139"/>
    <s v="MISC"/>
    <n v="6"/>
    <n v="0"/>
    <n v="0"/>
    <s v="01"/>
    <s v="TIN"/>
    <s v="12785"/>
    <s v="IND"/>
    <s v=""/>
    <s v="Pune"/>
    <x v="0"/>
  </r>
  <r>
    <s v="Cooper,Khushroo"/>
    <s v="GAP0001"/>
    <x v="25"/>
    <s v="MISC"/>
    <n v="32"/>
    <n v="0"/>
    <n v="0"/>
    <s v="01"/>
    <s v="TIN"/>
    <s v="12785"/>
    <s v="IND"/>
    <s v=""/>
    <s v="Pune"/>
    <x v="0"/>
  </r>
  <r>
    <s v="Cooper,Khushroo"/>
    <s v="TW_CORE"/>
    <x v="3"/>
    <s v="HELD"/>
    <n v="0"/>
    <n v="86"/>
    <n v="0"/>
    <s v="01"/>
    <s v="TIN"/>
    <s v="12785"/>
    <s v="IND"/>
    <s v=""/>
    <s v="Pune"/>
    <x v="0"/>
  </r>
  <r>
    <s v="Cooper,Khushroo"/>
    <s v="TW_CORE"/>
    <x v="3"/>
    <s v="UNASSIGNED"/>
    <n v="0"/>
    <n v="20"/>
    <n v="0"/>
    <s v="01"/>
    <s v="TIN"/>
    <s v="12785"/>
    <s v="IND"/>
    <s v=""/>
    <s v="Pune"/>
    <x v="0"/>
  </r>
  <r>
    <s v="Cooper,Khushroo"/>
    <s v="TW_CORE"/>
    <x v="17"/>
    <s v="TWER_HELP"/>
    <n v="0"/>
    <n v="24"/>
    <n v="0"/>
    <s v="01"/>
    <s v="TIN"/>
    <s v="12785"/>
    <s v="IND"/>
    <s v=""/>
    <s v="Pune"/>
    <x v="0"/>
  </r>
  <r>
    <s v="Copeland,Matthew S."/>
    <s v="LTS0001"/>
    <x v="47"/>
    <s v="DA"/>
    <n v="170"/>
    <n v="0"/>
    <n v="0"/>
    <s v="01"/>
    <s v="TUS"/>
    <s v="14162"/>
    <s v="USA"/>
    <s v="CA"/>
    <s v="San Francisco"/>
    <x v="11"/>
  </r>
  <r>
    <s v="Copland,Robinett M."/>
    <s v="TW_INVT"/>
    <x v="122"/>
    <s v="PROGRAM_LEVEL"/>
    <n v="0"/>
    <n v="168"/>
    <n v="0"/>
    <s v="13"/>
    <s v="TUS"/>
    <s v="14987"/>
    <s v="USA"/>
    <s v="ME"/>
    <s v="New York"/>
    <x v="12"/>
  </r>
  <r>
    <s v="Corbucci,Hugo"/>
    <s v="ONLINE1"/>
    <x v="43"/>
    <s v="DA"/>
    <n v="8"/>
    <n v="0"/>
    <n v="0"/>
    <s v="01"/>
    <s v="TUS"/>
    <s v="13649"/>
    <s v="USA"/>
    <s v="GA"/>
    <s v="Atlanta"/>
    <x v="2"/>
  </r>
  <r>
    <s v="Corbucci,Hugo"/>
    <s v="ONLINE1"/>
    <x v="43"/>
    <s v="DA"/>
    <n v="26"/>
    <n v="0"/>
    <n v="0"/>
    <s v="01"/>
    <s v="TUS"/>
    <s v="13649"/>
    <s v="USA"/>
    <s v="IL"/>
    <s v="Atlanta"/>
    <x v="2"/>
  </r>
  <r>
    <s v="Corbucci,Hugo"/>
    <s v="ONLINE1"/>
    <x v="43"/>
    <s v="DA"/>
    <n v="135"/>
    <n v="7"/>
    <n v="0"/>
    <s v="01"/>
    <s v="TUS"/>
    <s v="13649"/>
    <s v="BRA"/>
    <s v=""/>
    <s v="Atlanta"/>
    <x v="2"/>
  </r>
  <r>
    <s v="Corbucci,Hugo"/>
    <s v="ONLINE1"/>
    <x v="43"/>
    <s v="TRVL"/>
    <n v="0"/>
    <n v="31"/>
    <n v="0"/>
    <s v="01"/>
    <s v="TUS"/>
    <s v="13649"/>
    <s v="USA"/>
    <s v="IL"/>
    <s v="Atlanta"/>
    <x v="2"/>
  </r>
  <r>
    <s v="Corbucci,Hugo"/>
    <s v="TW_CORE"/>
    <x v="14"/>
    <s v="NONTW_CONF"/>
    <n v="0"/>
    <n v="36"/>
    <n v="0"/>
    <s v="01"/>
    <s v="TUS"/>
    <s v="13649"/>
    <s v="BRA"/>
    <s v=""/>
    <s v="Atlanta"/>
    <x v="2"/>
  </r>
  <r>
    <s v="Corbucci,Hugo"/>
    <s v="TW_CORE"/>
    <x v="15"/>
    <s v="CODE_REVIEW"/>
    <n v="0"/>
    <n v="5"/>
    <n v="0"/>
    <s v="01"/>
    <s v="TUS"/>
    <s v="13649"/>
    <s v="BRA"/>
    <s v=""/>
    <s v="Atlanta"/>
    <x v="2"/>
  </r>
  <r>
    <s v="Corbucci,Hugo"/>
    <s v="TW_CORE"/>
    <x v="15"/>
    <s v="EVENTS"/>
    <n v="0"/>
    <n v="6"/>
    <n v="0"/>
    <s v="01"/>
    <s v="TUS"/>
    <s v="13649"/>
    <s v="BRA"/>
    <s v=""/>
    <s v="Atlanta"/>
    <x v="2"/>
  </r>
  <r>
    <s v="Cordova,Viviana Terceros"/>
    <s v="TW_TOFF"/>
    <x v="1"/>
    <s v="ANNUAL_LV"/>
    <n v="0"/>
    <n v="48"/>
    <n v="0"/>
    <s v="01"/>
    <s v="TBR"/>
    <s v="14024"/>
    <s v="UGA"/>
    <s v=""/>
    <s v="Kampala"/>
    <x v="15"/>
  </r>
  <r>
    <s v="Cordova,Viviana Terceros"/>
    <s v="TW_TOFF"/>
    <x v="4"/>
    <s v="SICK_LV"/>
    <n v="0"/>
    <n v="8"/>
    <n v="0"/>
    <s v="01"/>
    <s v="TBR"/>
    <s v="14024"/>
    <s v="UGA"/>
    <s v=""/>
    <s v="Kampala"/>
    <x v="15"/>
  </r>
  <r>
    <s v="Cordova,Viviana Terceros"/>
    <s v="UNICEF1"/>
    <x v="218"/>
    <s v="DELIVERY"/>
    <n v="0"/>
    <n v="112"/>
    <n v="0"/>
    <s v="01"/>
    <s v="TBR"/>
    <s v="14024"/>
    <s v="UGA"/>
    <s v=""/>
    <s v="Kampala"/>
    <x v="15"/>
  </r>
  <r>
    <s v="Cornelius,Ben Z."/>
    <s v="TW_TOPS"/>
    <x v="60"/>
    <s v="CHDS_INV"/>
    <n v="0"/>
    <n v="187"/>
    <n v="0"/>
    <s v="04"/>
    <s v="TUS"/>
    <s v="15470"/>
    <s v="USA"/>
    <s v="IL"/>
    <s v="Chicago"/>
    <x v="5"/>
  </r>
  <r>
    <s v="Correya,Claxton"/>
    <s v="RACK001"/>
    <x v="34"/>
    <s v="MISC"/>
    <n v="160"/>
    <n v="0"/>
    <n v="0"/>
    <s v="01"/>
    <s v="TIN"/>
    <s v="12486"/>
    <s v="IND"/>
    <s v=""/>
    <s v="Bangalore"/>
    <x v="0"/>
  </r>
  <r>
    <s v="Correya,Claxton"/>
    <s v="TW_TOFF"/>
    <x v="1"/>
    <s v="ANNUAL_LV"/>
    <n v="0"/>
    <n v="8"/>
    <n v="0"/>
    <s v="01"/>
    <s v="TIN"/>
    <s v="12486"/>
    <s v="IND"/>
    <s v=""/>
    <s v="Bangalore"/>
    <x v="0"/>
  </r>
  <r>
    <s v="Coscia,Jose Luis Ordiales"/>
    <s v="GAP0001"/>
    <x v="58"/>
    <s v="DA"/>
    <n v="8"/>
    <n v="0"/>
    <n v="0"/>
    <s v="01"/>
    <s v="TBR"/>
    <s v="15546"/>
    <s v="USA"/>
    <s v="CA"/>
    <s v="San Francisco"/>
    <x v="11"/>
  </r>
  <r>
    <s v="Coscia,Jose Luis Ordiales"/>
    <s v="GAP0001"/>
    <x v="58"/>
    <s v="DA"/>
    <n v="64"/>
    <n v="0"/>
    <n v="0"/>
    <s v="01"/>
    <s v="TBR"/>
    <s v="15546"/>
    <s v="BRA"/>
    <s v=""/>
    <s v="Porto Alegre"/>
    <x v="3"/>
  </r>
  <r>
    <s v="Coscia,Jose Luis Ordiales"/>
    <s v="GAP0001"/>
    <x v="58"/>
    <s v="DA"/>
    <n v="80"/>
    <n v="0"/>
    <n v="0"/>
    <s v="01"/>
    <s v="TBR"/>
    <s v="15546"/>
    <s v="BRA"/>
    <s v=""/>
    <s v="San Francisco"/>
    <x v="11"/>
  </r>
  <r>
    <s v="Coscia,Jose Luis Ordiales"/>
    <s v="TW_TOFF"/>
    <x v="1"/>
    <s v="PUBLIC_HOLIDAY"/>
    <n v="0"/>
    <n v="16"/>
    <n v="0"/>
    <s v="01"/>
    <s v="TBR"/>
    <s v="15546"/>
    <s v="BRA"/>
    <s v=""/>
    <s v="Porto Alegre"/>
    <x v="3"/>
  </r>
  <r>
    <s v="Cosgrove,Mary-Anne"/>
    <s v="TW_CORE"/>
    <x v="3"/>
    <s v="UNASSIGNED"/>
    <n v="0"/>
    <n v="8"/>
    <n v="0"/>
    <s v="01"/>
    <s v="TAU"/>
    <s v="14059"/>
    <s v="AUS"/>
    <s v=""/>
    <s v="Sydney"/>
    <x v="8"/>
  </r>
  <r>
    <s v="Cosgrove,Mary-Anne"/>
    <s v="VODAFON"/>
    <x v="219"/>
    <s v="DA"/>
    <n v="80"/>
    <n v="0"/>
    <n v="0"/>
    <s v="01"/>
    <s v="TAU"/>
    <s v="14059"/>
    <s v="AUS"/>
    <s v=""/>
    <s v="Sydney"/>
    <x v="8"/>
  </r>
  <r>
    <s v="Cosgrove,Mary-Anne"/>
    <s v="VODAFON"/>
    <x v="219"/>
    <s v="DEV"/>
    <n v="80"/>
    <n v="0"/>
    <n v="0"/>
    <s v="01"/>
    <s v="TAU"/>
    <s v="14059"/>
    <s v="AUS"/>
    <s v=""/>
    <s v="Sydney"/>
    <x v="8"/>
  </r>
  <r>
    <s v="Coster,Mark"/>
    <s v="TW_CORE"/>
    <x v="220"/>
    <s v="NOT_FOR_PROJECT"/>
    <n v="0"/>
    <n v="11.5"/>
    <n v="0"/>
    <s v="13"/>
    <s v="TUK"/>
    <s v="11123"/>
    <s v="DEU"/>
    <s v=""/>
    <s v="London"/>
    <x v="4"/>
  </r>
  <r>
    <s v="Coster,Mark"/>
    <s v="TW_CORE"/>
    <x v="220"/>
    <s v="NOT_FOR_PROJECT"/>
    <n v="0"/>
    <n v="36"/>
    <n v="0"/>
    <s v="13"/>
    <s v="TUK"/>
    <s v="11123"/>
    <s v="TUR"/>
    <s v=""/>
    <s v="London"/>
    <x v="4"/>
  </r>
  <r>
    <s v="Coster,Mark"/>
    <s v="TW_CORE"/>
    <x v="220"/>
    <s v="NOT_FOR_PROJECT"/>
    <n v="0"/>
    <n v="96.5"/>
    <n v="0"/>
    <s v="13"/>
    <s v="TUK"/>
    <s v="11123"/>
    <s v="GBR"/>
    <s v=""/>
    <s v="London"/>
    <x v="4"/>
  </r>
  <r>
    <s v="Coster,Mark"/>
    <s v="TW_CORE"/>
    <x v="17"/>
    <s v="MEETINGS"/>
    <n v="0"/>
    <n v="5"/>
    <n v="0"/>
    <s v="13"/>
    <s v="TUK"/>
    <s v="11123"/>
    <s v="GBR"/>
    <s v=""/>
    <s v="London"/>
    <x v="4"/>
  </r>
  <r>
    <s v="Coster,Mark"/>
    <s v="TW_CORE"/>
    <x v="17"/>
    <s v="TWER_HELP"/>
    <n v="0"/>
    <n v="1"/>
    <n v="0"/>
    <s v="13"/>
    <s v="TUK"/>
    <s v="11123"/>
    <s v="TUR"/>
    <s v=""/>
    <s v="London"/>
    <x v="4"/>
  </r>
  <r>
    <s v="Coster,Mark"/>
    <s v="TW_CORE"/>
    <x v="17"/>
    <s v="TWER_HELP"/>
    <n v="0"/>
    <n v="7"/>
    <n v="0"/>
    <s v="13"/>
    <s v="TUK"/>
    <s v="11123"/>
    <s v="GBR"/>
    <s v=""/>
    <s v="London"/>
    <x v="4"/>
  </r>
  <r>
    <s v="Coster,Mark"/>
    <s v="TW_CORE"/>
    <x v="33"/>
    <s v="REGION_MGT_MTG"/>
    <n v="0"/>
    <n v="26"/>
    <n v="0"/>
    <s v="13"/>
    <s v="TUK"/>
    <s v="11123"/>
    <s v="GBR"/>
    <s v=""/>
    <s v="London"/>
    <x v="4"/>
  </r>
  <r>
    <s v="Coster,Mark"/>
    <s v="TW_CORE"/>
    <x v="0"/>
    <s v="LEADER_DEV_EU"/>
    <n v="0"/>
    <n v="0.5"/>
    <n v="0"/>
    <s v="13"/>
    <s v="TUK"/>
    <s v="11123"/>
    <s v="TUR"/>
    <s v=""/>
    <s v="London"/>
    <x v="4"/>
  </r>
  <r>
    <s v="Coster,Mark"/>
    <s v="TW_CORE"/>
    <x v="0"/>
    <s v="LEADER_DEV_EU"/>
    <n v="0"/>
    <n v="6"/>
    <n v="0"/>
    <s v="13"/>
    <s v="TUK"/>
    <s v="11123"/>
    <s v="GBR"/>
    <s v=""/>
    <s v="London"/>
    <x v="4"/>
  </r>
  <r>
    <s v="Coster,Mark"/>
    <s v="TW_CORE"/>
    <x v="0"/>
    <s v="TWER_DEVELOPMNT"/>
    <n v="0"/>
    <n v="1"/>
    <n v="0"/>
    <s v="13"/>
    <s v="TUK"/>
    <s v="11123"/>
    <s v="DEU"/>
    <s v=""/>
    <s v="London"/>
    <x v="4"/>
  </r>
  <r>
    <s v="Coster,Mark"/>
    <s v="TW_CORE"/>
    <x v="0"/>
    <s v="TWER_DEVELOPMNT"/>
    <n v="0"/>
    <n v="2"/>
    <n v="0"/>
    <s v="13"/>
    <s v="TUK"/>
    <s v="11123"/>
    <s v="TUR"/>
    <s v=""/>
    <s v="London"/>
    <x v="4"/>
  </r>
  <r>
    <s v="Coster,Mark"/>
    <s v="TW_CORE"/>
    <x v="0"/>
    <s v="TWER_DEVELOPMNT"/>
    <n v="0"/>
    <n v="5"/>
    <n v="0"/>
    <s v="13"/>
    <s v="TUK"/>
    <s v="11123"/>
    <s v="GBR"/>
    <s v=""/>
    <s v="London"/>
    <x v="4"/>
  </r>
  <r>
    <s v="Coster,Mark"/>
    <s v="TW_CORE"/>
    <x v="15"/>
    <s v="INTERVIEWING"/>
    <n v="0"/>
    <n v="1.5"/>
    <n v="0"/>
    <s v="13"/>
    <s v="TUK"/>
    <s v="11123"/>
    <s v="TUR"/>
    <s v=""/>
    <s v="London"/>
    <x v="4"/>
  </r>
  <r>
    <s v="Coster,Mark"/>
    <s v="TW_CORE"/>
    <x v="15"/>
    <s v="INTERVIEWING"/>
    <n v="0"/>
    <n v="10"/>
    <n v="0"/>
    <s v="13"/>
    <s v="TUK"/>
    <s v="11123"/>
    <s v="GBR"/>
    <s v=""/>
    <s v="London"/>
    <x v="4"/>
  </r>
  <r>
    <s v="Courtois,James T."/>
    <s v="RACK001"/>
    <x v="221"/>
    <s v="MISC"/>
    <n v="0"/>
    <n v="9"/>
    <n v="0"/>
    <s v="01"/>
    <s v="TUS"/>
    <s v="15411"/>
    <s v="USA"/>
    <s v="IL"/>
    <s v="Dallas"/>
    <x v="6"/>
  </r>
  <r>
    <s v="Courtois,James T."/>
    <s v="RACK001"/>
    <x v="221"/>
    <s v="MISC"/>
    <n v="0"/>
    <n v="174"/>
    <n v="0"/>
    <s v="01"/>
    <s v="TUS"/>
    <s v="15411"/>
    <s v="USA"/>
    <s v="TX"/>
    <s v="Dallas"/>
    <x v="6"/>
  </r>
  <r>
    <s v="Courtois,James T."/>
    <s v="RACK001"/>
    <x v="221"/>
    <s v="TRVL"/>
    <n v="0"/>
    <n v="2"/>
    <n v="0"/>
    <s v="01"/>
    <s v="TUS"/>
    <s v="15411"/>
    <s v="USA"/>
    <s v="TX"/>
    <s v="Dallas"/>
    <x v="6"/>
  </r>
  <r>
    <s v="Courtois,James T."/>
    <s v="TW_CORE"/>
    <x v="0"/>
    <s v="GRAD_TRNPROG"/>
    <n v="0"/>
    <n v="4"/>
    <n v="0"/>
    <s v="01"/>
    <s v="TUS"/>
    <s v="15411"/>
    <s v="USA"/>
    <s v="IL"/>
    <s v="Dallas"/>
    <x v="6"/>
  </r>
  <r>
    <s v="Courtois,James T."/>
    <s v="TW_CORE"/>
    <x v="0"/>
    <s v="SDL"/>
    <n v="0"/>
    <n v="8"/>
    <n v="0"/>
    <s v="01"/>
    <s v="TUS"/>
    <s v="15411"/>
    <s v="USA"/>
    <s v="TX"/>
    <s v="Dallas"/>
    <x v="6"/>
  </r>
  <r>
    <s v="Coutinho,Neil"/>
    <s v="TW_CORE"/>
    <x v="3"/>
    <s v="HELD"/>
    <n v="0"/>
    <n v="8"/>
    <n v="0"/>
    <s v="01"/>
    <s v="TUG"/>
    <s v="15685"/>
    <s v="ZAF"/>
    <s v=""/>
    <s v="Kampala"/>
    <x v="15"/>
  </r>
  <r>
    <s v="Coutinho,Neil"/>
    <s v="UNICEF2"/>
    <x v="71"/>
    <s v="DELIVERY"/>
    <n v="160"/>
    <n v="0"/>
    <n v="0"/>
    <s v="01"/>
    <s v="TUG"/>
    <s v="15685"/>
    <s v="UGA"/>
    <s v=""/>
    <s v="Kampala"/>
    <x v="15"/>
  </r>
  <r>
    <s v="Cowie,John"/>
    <s v="TW_CORE"/>
    <x v="66"/>
    <s v="COACHING"/>
    <n v="0"/>
    <n v="98"/>
    <n v="0"/>
    <s v="01"/>
    <s v="TUK"/>
    <s v="14844"/>
    <s v="IND"/>
    <s v=""/>
    <s v="London"/>
    <x v="4"/>
  </r>
  <r>
    <s v="Cowie,John"/>
    <s v="TW_CORE"/>
    <x v="66"/>
    <s v="PREP"/>
    <n v="0"/>
    <n v="80"/>
    <n v="0"/>
    <s v="01"/>
    <s v="TUK"/>
    <s v="14844"/>
    <s v="IND"/>
    <s v=""/>
    <s v="London"/>
    <x v="4"/>
  </r>
  <r>
    <s v="Cowley,Stephen"/>
    <s v="SLC0001"/>
    <x v="173"/>
    <s v="DA"/>
    <n v="168"/>
    <n v="0"/>
    <n v="0"/>
    <s v="01"/>
    <s v="TUK"/>
    <s v="14467"/>
    <s v="GBR"/>
    <s v=""/>
    <s v="Manchester"/>
    <x v="10"/>
  </r>
  <r>
    <s v="Cowley,Stephen"/>
    <s v="SLC0001"/>
    <x v="173"/>
    <s v="TRVL"/>
    <n v="0"/>
    <n v="31.5"/>
    <n v="0"/>
    <s v="01"/>
    <s v="TUK"/>
    <s v="14467"/>
    <s v="GBR"/>
    <s v=""/>
    <s v="Manchester"/>
    <x v="10"/>
  </r>
  <r>
    <s v="Cragg,Duncan Beaumont"/>
    <s v="GDS0001"/>
    <x v="119"/>
    <s v="CONSULTING"/>
    <n v="160"/>
    <n v="0"/>
    <n v="0"/>
    <s v="01"/>
    <s v="TUK"/>
    <s v="10476"/>
    <s v="GBR"/>
    <s v=""/>
    <s v="London"/>
    <x v="4"/>
  </r>
  <r>
    <s v="Cragg,Duncan Beaumont"/>
    <s v="TW_CORE"/>
    <x v="86"/>
    <s v="MEETINGS"/>
    <n v="0"/>
    <n v="16"/>
    <n v="0"/>
    <s v="01"/>
    <s v="TUK"/>
    <s v="10476"/>
    <s v="GBR"/>
    <s v=""/>
    <s v="London"/>
    <x v="4"/>
  </r>
  <r>
    <s v="Craven,Neil Philip"/>
    <s v="PREMIER"/>
    <x v="209"/>
    <s v="PM"/>
    <n v="156"/>
    <n v="0"/>
    <n v="0"/>
    <s v="01"/>
    <s v="TBR"/>
    <s v="12980"/>
    <s v="BRA"/>
    <s v=""/>
    <s v="Porto Alegre"/>
    <x v="3"/>
  </r>
  <r>
    <s v="Craven,Neil Philip"/>
    <s v="TW_TOFF"/>
    <x v="1"/>
    <s v="PUBLIC_HOLIDAY"/>
    <n v="0"/>
    <n v="16"/>
    <n v="0"/>
    <s v="01"/>
    <s v="TBR"/>
    <s v="12980"/>
    <s v="BRA"/>
    <s v=""/>
    <s v="Porto Alegre"/>
    <x v="3"/>
  </r>
  <r>
    <s v="Crawford,Gary"/>
    <s v="SLC0001"/>
    <x v="45"/>
    <s v="DA"/>
    <n v="0"/>
    <n v="48"/>
    <n v="0"/>
    <s v="01"/>
    <s v="TUK"/>
    <s v="16032"/>
    <s v="GBR"/>
    <s v=""/>
    <s v="Manchester"/>
    <x v="10"/>
  </r>
  <r>
    <s v="Crawford,Gary"/>
    <s v="TW_CORE"/>
    <x v="40"/>
    <s v="TRAINING_OTHER"/>
    <n v="0"/>
    <n v="40"/>
    <n v="0"/>
    <s v="01"/>
    <s v="TUK"/>
    <s v="16032"/>
    <s v="GBR"/>
    <s v=""/>
    <s v="Manchester"/>
    <x v="10"/>
  </r>
  <r>
    <s v="Crispim,Camilla Falconi"/>
    <s v="GAP0001"/>
    <x v="121"/>
    <s v="DA"/>
    <n v="64"/>
    <n v="0"/>
    <n v="0"/>
    <s v="01"/>
    <s v="TBR"/>
    <s v="14782"/>
    <s v="BRA"/>
    <s v=""/>
    <s v="Recife"/>
    <x v="3"/>
  </r>
  <r>
    <s v="Crispim,Camilla Falconi"/>
    <s v="GAP0001"/>
    <x v="121"/>
    <s v="MISC"/>
    <n v="86.5"/>
    <n v="0"/>
    <n v="0"/>
    <s v="01"/>
    <s v="TBR"/>
    <s v="14782"/>
    <s v="BRA"/>
    <s v=""/>
    <s v="Recife"/>
    <x v="3"/>
  </r>
  <r>
    <s v="Crispim,Camilla Falconi"/>
    <s v="TW_CORE"/>
    <x v="99"/>
    <s v="BAU"/>
    <n v="0"/>
    <n v="1"/>
    <n v="0"/>
    <s v="01"/>
    <s v="TBR"/>
    <s v="14782"/>
    <s v="BRA"/>
    <s v=""/>
    <s v="Recife"/>
    <x v="3"/>
  </r>
  <r>
    <s v="Crispim,Camilla Falconi"/>
    <s v="TW_CORE"/>
    <x v="15"/>
    <s v="INTERVIEWING"/>
    <n v="0"/>
    <n v="1"/>
    <n v="0"/>
    <s v="01"/>
    <s v="TBR"/>
    <s v="14782"/>
    <s v="BRA"/>
    <s v=""/>
    <s v="Recife"/>
    <x v="3"/>
  </r>
  <r>
    <s v="Crispim,Camilla Falconi"/>
    <s v="TW_CORE"/>
    <x v="40"/>
    <s v="TRAINING_OTHER"/>
    <n v="0"/>
    <n v="3"/>
    <n v="0"/>
    <s v="01"/>
    <s v="TBR"/>
    <s v="14782"/>
    <s v="BRA"/>
    <s v=""/>
    <s v="Recife"/>
    <x v="3"/>
  </r>
  <r>
    <s v="Crispim,Camilla Falconi"/>
    <s v="TW_MTGS"/>
    <x v="50"/>
    <s v="RECIFE"/>
    <n v="0"/>
    <n v="1"/>
    <n v="0"/>
    <s v="01"/>
    <s v="TBR"/>
    <s v="14782"/>
    <s v="BRA"/>
    <s v=""/>
    <s v="Recife"/>
    <x v="3"/>
  </r>
  <r>
    <s v="Crispim,Camilla Falconi"/>
    <s v="TW_SIPP"/>
    <x v="183"/>
    <s v="OSV"/>
    <n v="0"/>
    <n v="10"/>
    <n v="0"/>
    <s v="01"/>
    <s v="TBR"/>
    <s v="14782"/>
    <s v="BRA"/>
    <s v=""/>
    <s v="Recife"/>
    <x v="3"/>
  </r>
  <r>
    <s v="Crispim,Camilla Falconi"/>
    <s v="TW_SIPP"/>
    <x v="183"/>
    <s v="PROJECTS"/>
    <n v="0"/>
    <n v="1"/>
    <n v="0"/>
    <s v="01"/>
    <s v="TBR"/>
    <s v="14782"/>
    <s v="BRA"/>
    <s v=""/>
    <s v="Recife"/>
    <x v="3"/>
  </r>
  <r>
    <s v="Crispim,Camilla Falconi"/>
    <s v="TW_TOFF"/>
    <x v="1"/>
    <s v="PUBLIC_HOLIDAY"/>
    <n v="0"/>
    <n v="16"/>
    <n v="0"/>
    <s v="01"/>
    <s v="TBR"/>
    <s v="14782"/>
    <s v="BRA"/>
    <s v=""/>
    <s v="Recife"/>
    <x v="3"/>
  </r>
  <r>
    <s v="Crispim,Camilla Falconi"/>
    <s v="TW_TOFF"/>
    <x v="4"/>
    <s v="SICK_LV"/>
    <n v="0"/>
    <n v="1.5"/>
    <n v="0"/>
    <s v="01"/>
    <s v="TBR"/>
    <s v="14782"/>
    <s v="BRA"/>
    <s v=""/>
    <s v="Recife"/>
    <x v="3"/>
  </r>
  <r>
    <s v="Cropper,Mathew Robert Thomas"/>
    <s v="INSER01"/>
    <x v="89"/>
    <s v="DA"/>
    <n v="160"/>
    <n v="0"/>
    <n v="0"/>
    <s v="01"/>
    <s v="TUK"/>
    <s v="15761"/>
    <s v="GBR"/>
    <s v=""/>
    <s v="London"/>
    <x v="4"/>
  </r>
  <r>
    <s v="Cropper,Mathew Robert Thomas"/>
    <s v="TW_TOFF"/>
    <x v="1"/>
    <s v="ANNUAL_LV"/>
    <n v="0"/>
    <n v="7.5"/>
    <n v="0"/>
    <s v="01"/>
    <s v="TUK"/>
    <s v="15761"/>
    <s v="GBR"/>
    <s v=""/>
    <s v="London"/>
    <x v="4"/>
  </r>
  <r>
    <s v="Cruden,Kenneth"/>
    <s v="SLC0001"/>
    <x v="217"/>
    <s v="DEV"/>
    <n v="142"/>
    <n v="0"/>
    <n v="0"/>
    <s v="01"/>
    <s v="TUK"/>
    <s v="13357"/>
    <s v="GBR"/>
    <s v=""/>
    <s v="Manchester"/>
    <x v="10"/>
  </r>
  <r>
    <s v="Cruden,Kenneth"/>
    <s v="TW_CORE"/>
    <x v="10"/>
    <s v="TRAINING"/>
    <n v="0"/>
    <n v="8"/>
    <n v="0"/>
    <s v="01"/>
    <s v="TUK"/>
    <s v="13357"/>
    <s v="GBR"/>
    <s v=""/>
    <s v="Manchester"/>
    <x v="10"/>
  </r>
  <r>
    <s v="Cruden,Kenneth"/>
    <s v="TW_TOFF"/>
    <x v="1"/>
    <s v="ANNUAL_LV"/>
    <n v="0"/>
    <n v="8"/>
    <n v="0"/>
    <s v="01"/>
    <s v="TUK"/>
    <s v="13357"/>
    <s v="GBR"/>
    <s v=""/>
    <s v="Manchester"/>
    <x v="10"/>
  </r>
  <r>
    <s v="Cruden,Kenneth"/>
    <s v="TW_TOFF"/>
    <x v="4"/>
    <s v="SICK_LV"/>
    <n v="0"/>
    <n v="16"/>
    <n v="0"/>
    <s v="01"/>
    <s v="TUK"/>
    <s v="13357"/>
    <s v="GBR"/>
    <s v=""/>
    <s v="Manchester"/>
    <x v="10"/>
  </r>
  <r>
    <s v="Cui,Jiao"/>
    <s v="REA0001"/>
    <x v="195"/>
    <s v="MISC"/>
    <n v="168"/>
    <n v="0"/>
    <n v="0"/>
    <s v="01"/>
    <s v="TCX"/>
    <s v="15334"/>
    <s v="CHN"/>
    <s v=""/>
    <s v="Xi'an"/>
    <x v="14"/>
  </r>
  <r>
    <s v="Cui,Liqiang"/>
    <s v="TW_CORE"/>
    <x v="3"/>
    <s v="UNASSIGNED"/>
    <n v="0"/>
    <n v="8"/>
    <n v="0"/>
    <s v="01"/>
    <s v="TCX"/>
    <s v="13222"/>
    <s v="CHN"/>
    <s v=""/>
    <s v="Beijing"/>
    <x v="14"/>
  </r>
  <r>
    <s v="Cui,Liqiang"/>
    <s v="ZTE0001"/>
    <x v="222"/>
    <s v="MISC"/>
    <n v="160"/>
    <n v="0"/>
    <n v="0"/>
    <s v="01"/>
    <s v="TCX"/>
    <s v="13222"/>
    <s v="CHN"/>
    <s v=""/>
    <s v="Beijing"/>
    <x v="14"/>
  </r>
  <r>
    <s v="Cui,Pengfei"/>
    <s v="HPS0001"/>
    <x v="202"/>
    <s v="DA"/>
    <n v="168"/>
    <n v="0"/>
    <n v="0"/>
    <s v="01"/>
    <s v="TCC"/>
    <s v="14547"/>
    <s v="CHN"/>
    <s v=""/>
    <s v="Xi'an"/>
    <x v="14"/>
  </r>
  <r>
    <s v="Cui,Yajuan"/>
    <s v="SFEXP01"/>
    <x v="223"/>
    <s v="DA"/>
    <n v="48"/>
    <n v="0"/>
    <n v="0"/>
    <s v="01"/>
    <s v="TCC"/>
    <s v="16069"/>
    <s v="CHN"/>
    <s v=""/>
    <s v="Chengdu"/>
    <x v="14"/>
  </r>
  <r>
    <s v="Cullen,David Michael"/>
    <s v="GDS0001"/>
    <x v="8"/>
    <s v="DA"/>
    <n v="150"/>
    <n v="0"/>
    <n v="0"/>
    <s v="01"/>
    <s v="TUK"/>
    <s v="14182"/>
    <s v="GBR"/>
    <s v=""/>
    <s v="London"/>
    <x v="4"/>
  </r>
  <r>
    <s v="Cullen,David Michael"/>
    <s v="TW_CORE"/>
    <x v="15"/>
    <s v="BAU"/>
    <n v="0"/>
    <n v="4"/>
    <n v="0"/>
    <s v="01"/>
    <s v="TUK"/>
    <s v="14182"/>
    <s v="GBR"/>
    <s v=""/>
    <s v="London"/>
    <x v="4"/>
  </r>
  <r>
    <s v="Cullen,David Michael"/>
    <s v="TW_CORE"/>
    <x v="15"/>
    <s v="INTERVIEWING"/>
    <n v="0"/>
    <n v="4"/>
    <n v="0"/>
    <s v="01"/>
    <s v="TUK"/>
    <s v="14182"/>
    <s v="GBR"/>
    <s v=""/>
    <s v="London"/>
    <x v="4"/>
  </r>
  <r>
    <s v="Cullen,David Michael"/>
    <s v="TW_TOFF"/>
    <x v="4"/>
    <s v="SICK_LV"/>
    <n v="0"/>
    <n v="7"/>
    <n v="0"/>
    <s v="01"/>
    <s v="TUK"/>
    <s v="14182"/>
    <s v="GBR"/>
    <s v=""/>
    <s v="London"/>
    <x v="4"/>
  </r>
  <r>
    <s v="Cullen,David Michael"/>
    <s v="TW_TOFF"/>
    <x v="4"/>
    <s v="UK_MEDICAL_APPT"/>
    <n v="0"/>
    <n v="3"/>
    <n v="0"/>
    <s v="01"/>
    <s v="TUK"/>
    <s v="14182"/>
    <s v="GBR"/>
    <s v=""/>
    <s v="London"/>
    <x v="4"/>
  </r>
  <r>
    <s v="Cummings,Sarah M."/>
    <s v="TW_TOFF"/>
    <x v="4"/>
    <s v="US_CA_PERS_SICK"/>
    <n v="0"/>
    <n v="8"/>
    <n v="0"/>
    <s v="04"/>
    <s v="TUS"/>
    <s v="14810"/>
    <s v="USA"/>
    <s v="OH"/>
    <s v="Chicago"/>
    <x v="5"/>
  </r>
  <r>
    <s v="Cummings,Sarah M."/>
    <s v="TW_TOPS"/>
    <x v="60"/>
    <s v="ASSET_MGT"/>
    <n v="0"/>
    <n v="168"/>
    <n v="0"/>
    <s v="04"/>
    <s v="TUS"/>
    <s v="14810"/>
    <s v="USA"/>
    <s v="OH"/>
    <s v="Chicago"/>
    <x v="5"/>
  </r>
  <r>
    <s v="Cummins,Erin"/>
    <s v="TW_CORE"/>
    <x v="123"/>
    <s v="BAU"/>
    <n v="0"/>
    <n v="160"/>
    <n v="0"/>
    <s v="09"/>
    <s v="TUK"/>
    <s v="10995"/>
    <s v="GBR"/>
    <s v=""/>
    <s v="London"/>
    <x v="4"/>
  </r>
  <r>
    <s v="Cummins,Erin"/>
    <s v="TW_TOFF"/>
    <x v="4"/>
    <s v="US_CA_PERS_SICK"/>
    <n v="0"/>
    <n v="8"/>
    <n v="0"/>
    <s v="09"/>
    <s v="TUK"/>
    <s v="10995"/>
    <s v="GBR"/>
    <s v=""/>
    <s v="London"/>
    <x v="4"/>
  </r>
  <r>
    <s v="Cunha,Lilian de Munno Francisco Yoshinaga"/>
    <s v="ONLINE1"/>
    <x v="43"/>
    <s v="MISC"/>
    <n v="126"/>
    <n v="0"/>
    <n v="0"/>
    <s v="01"/>
    <s v="TBR"/>
    <s v="14302"/>
    <s v="BRA"/>
    <s v=""/>
    <s v="Recife"/>
    <x v="3"/>
  </r>
  <r>
    <s v="Cunha,Lilian de Munno Francisco Yoshinaga"/>
    <s v="TW_MTGS"/>
    <x v="77"/>
    <s v="BRAZIL"/>
    <n v="0"/>
    <n v="4"/>
    <n v="0"/>
    <s v="01"/>
    <s v="TBR"/>
    <s v="14302"/>
    <s v="BRA"/>
    <s v=""/>
    <s v="Recife"/>
    <x v="3"/>
  </r>
  <r>
    <s v="Cunha,Lilian de Munno Francisco Yoshinaga"/>
    <s v="TW_MTGS"/>
    <x v="50"/>
    <s v="RECIFE"/>
    <n v="0"/>
    <n v="1"/>
    <n v="0"/>
    <s v="01"/>
    <s v="TBR"/>
    <s v="14302"/>
    <s v="BRA"/>
    <s v=""/>
    <s v="Recife"/>
    <x v="3"/>
  </r>
  <r>
    <s v="Cunha,Lilian de Munno Francisco Yoshinaga"/>
    <s v="TW_TOFF"/>
    <x v="1"/>
    <s v="PUBLIC_HOLIDAY"/>
    <n v="0"/>
    <n v="16"/>
    <n v="0"/>
    <s v="01"/>
    <s v="TBR"/>
    <s v="14302"/>
    <s v="BRA"/>
    <s v=""/>
    <s v="Recife"/>
    <x v="3"/>
  </r>
  <r>
    <s v="Cunha,Lilian de Munno Francisco Yoshinaga"/>
    <s v="TW_TOFF"/>
    <x v="4"/>
    <s v="CARERS_LV"/>
    <n v="0"/>
    <n v="24"/>
    <n v="0"/>
    <s v="01"/>
    <s v="TBR"/>
    <s v="14302"/>
    <s v="BRA"/>
    <s v=""/>
    <s v="Recife"/>
    <x v="3"/>
  </r>
  <r>
    <s v="Cunha,Marco Aurelio Valtas"/>
    <s v="TWSSNAP"/>
    <x v="224"/>
    <s v="DEV"/>
    <n v="0"/>
    <n v="90"/>
    <n v="0"/>
    <s v="01"/>
    <s v="TBR"/>
    <s v="13115"/>
    <s v="BRA"/>
    <s v=""/>
    <s v="ETG Brazil"/>
    <x v="1"/>
  </r>
  <r>
    <s v="Cunha,Marco Aurelio Valtas"/>
    <s v="TW_CORE"/>
    <x v="17"/>
    <s v="TWER_HELP"/>
    <n v="0"/>
    <n v="1"/>
    <n v="0"/>
    <s v="01"/>
    <s v="TBR"/>
    <s v="13115"/>
    <s v="BRA"/>
    <s v=""/>
    <s v="ETG Brazil"/>
    <x v="1"/>
  </r>
  <r>
    <s v="Cunha,Marco Aurelio Valtas"/>
    <s v="TW_PRAC"/>
    <x v="165"/>
    <s v="BAU"/>
    <n v="0"/>
    <n v="8"/>
    <n v="0"/>
    <s v="01"/>
    <s v="TBR"/>
    <s v="13115"/>
    <s v="BRA"/>
    <s v=""/>
    <s v="ETG Brazil"/>
    <x v="1"/>
  </r>
  <r>
    <s v="Cunha,Marco Aurelio Valtas"/>
    <s v="TW_TOFF"/>
    <x v="1"/>
    <s v="ANNUAL_LV"/>
    <n v="0"/>
    <n v="69"/>
    <n v="0"/>
    <s v="01"/>
    <s v="TBR"/>
    <s v="13115"/>
    <s v="BRA"/>
    <s v=""/>
    <s v="ETG Brazil"/>
    <x v="1"/>
  </r>
  <r>
    <s v="Cunha,Marco Aurelio Valtas"/>
    <s v="TW_TOFF"/>
    <x v="1"/>
    <s v="PUBLIC_HOLIDAY"/>
    <n v="0"/>
    <n v="18"/>
    <n v="0"/>
    <s v="01"/>
    <s v="TBR"/>
    <s v="13115"/>
    <s v="BRA"/>
    <s v=""/>
    <s v="ETG Brazil"/>
    <x v="1"/>
  </r>
  <r>
    <s v="Cunnington,Theresa"/>
    <s v="TW_CORE"/>
    <x v="3"/>
    <s v="HELD"/>
    <n v="0"/>
    <n v="16"/>
    <n v="0"/>
    <s v="01"/>
    <s v="TAU"/>
    <s v="12824"/>
    <s v="AUS"/>
    <s v=""/>
    <s v="Sydney"/>
    <x v="8"/>
  </r>
  <r>
    <s v="Cunnington,Theresa"/>
    <s v="TW_TOFF"/>
    <x v="1"/>
    <s v="PUBLIC_HOLIDAY"/>
    <n v="0"/>
    <n v="8"/>
    <n v="0"/>
    <s v="01"/>
    <s v="TAU"/>
    <s v="12824"/>
    <s v="AUS"/>
    <s v=""/>
    <s v="Sydney"/>
    <x v="8"/>
  </r>
  <r>
    <s v="Cunnington,Theresa"/>
    <s v="VODAFON"/>
    <x v="168"/>
    <s v="XD"/>
    <n v="144"/>
    <n v="0"/>
    <n v="0"/>
    <s v="01"/>
    <s v="TAU"/>
    <s v="12824"/>
    <s v="AUS"/>
    <s v=""/>
    <s v="Sydney"/>
    <x v="8"/>
  </r>
  <r>
    <s v="Curran,Stuart Magnus"/>
    <s v="INSER01"/>
    <x v="89"/>
    <s v="MISC"/>
    <n v="152"/>
    <n v="0"/>
    <n v="0"/>
    <s v="01"/>
    <s v="TUK"/>
    <s v="14054"/>
    <s v="GBR"/>
    <s v=""/>
    <s v="London"/>
    <x v="4"/>
  </r>
  <r>
    <s v="Curran,Stuart Magnus"/>
    <s v="TW_TOFF"/>
    <x v="1"/>
    <s v="ANNUAL_LV"/>
    <n v="0"/>
    <n v="16"/>
    <n v="0"/>
    <s v="01"/>
    <s v="TUK"/>
    <s v="14054"/>
    <s v="GBR"/>
    <s v=""/>
    <s v="London"/>
    <x v="4"/>
  </r>
  <r>
    <s v="Cutrín Aller,Elisa"/>
    <s v="MOODYS4"/>
    <x v="103"/>
    <s v="MISC"/>
    <n v="170"/>
    <n v="0"/>
    <n v="0"/>
    <s v="01"/>
    <s v="TUS"/>
    <s v="13874"/>
    <s v="USA"/>
    <s v="CA"/>
    <s v="San Francisco"/>
    <x v="11"/>
  </r>
  <r>
    <s v="Cutrín Aller,Elisa"/>
    <s v="MOODYS4"/>
    <x v="103"/>
    <s v="TRVL"/>
    <n v="0"/>
    <n v="19.5"/>
    <n v="0"/>
    <s v="01"/>
    <s v="TUS"/>
    <s v="13874"/>
    <s v="USA"/>
    <s v="CA"/>
    <s v="San Francisco"/>
    <x v="11"/>
  </r>
  <r>
    <s v="D A,Shruthi"/>
    <s v="DRRAMAN"/>
    <x v="113"/>
    <s v="MISC"/>
    <n v="176"/>
    <n v="0"/>
    <n v="0"/>
    <s v="01"/>
    <s v="TIN"/>
    <s v="12526"/>
    <s v="IND"/>
    <s v=""/>
    <s v="Bangalore"/>
    <x v="0"/>
  </r>
  <r>
    <s v="D A,Shruthi"/>
    <s v="TW_TOFF"/>
    <x v="1"/>
    <s v="INDIA_OPT_HOL"/>
    <n v="0"/>
    <n v="8"/>
    <n v="0"/>
    <s v="01"/>
    <s v="TIN"/>
    <s v="12526"/>
    <s v="IND"/>
    <s v=""/>
    <s v="Bangalore"/>
    <x v="0"/>
  </r>
  <r>
    <s v="D'Amore,Jean Robert"/>
    <s v="DOMINOS"/>
    <x v="225"/>
    <s v="DA"/>
    <n v="72"/>
    <n v="0"/>
    <n v="0"/>
    <s v="01"/>
    <s v="TAU"/>
    <s v="13911"/>
    <s v="AUS"/>
    <s v=""/>
    <s v="Brisbane"/>
    <x v="8"/>
  </r>
  <r>
    <s v="D'Amore,Jean Robert"/>
    <s v="DOMINOS"/>
    <x v="167"/>
    <s v="PYRAMID"/>
    <n v="40"/>
    <n v="0"/>
    <n v="0"/>
    <s v="01"/>
    <s v="TAU"/>
    <s v="13911"/>
    <s v="AUS"/>
    <s v=""/>
    <s v="Brisbane"/>
    <x v="8"/>
  </r>
  <r>
    <s v="D'Amore,Jean Robert"/>
    <s v="TW_CORE"/>
    <x v="3"/>
    <s v="UNASSIGNED"/>
    <n v="0"/>
    <n v="40"/>
    <n v="0"/>
    <s v="01"/>
    <s v="TAU"/>
    <s v="13911"/>
    <s v="AUS"/>
    <s v=""/>
    <s v="Brisbane"/>
    <x v="8"/>
  </r>
  <r>
    <s v="D'Amore,Jean Robert"/>
    <s v="TW_TOFF"/>
    <x v="1"/>
    <s v="ANNUAL_LV"/>
    <n v="0"/>
    <n v="8"/>
    <n v="0"/>
    <s v="01"/>
    <s v="TAU"/>
    <s v="13911"/>
    <s v="AUS"/>
    <s v=""/>
    <s v="Brisbane"/>
    <x v="8"/>
  </r>
  <r>
    <s v="D'Amore,Jean Robert"/>
    <s v="TW_TOFF"/>
    <x v="4"/>
    <s v="SICK_LV"/>
    <n v="0"/>
    <n v="8"/>
    <n v="0"/>
    <s v="01"/>
    <s v="TAU"/>
    <s v="13911"/>
    <s v="AUS"/>
    <s v=""/>
    <s v="Brisbane"/>
    <x v="8"/>
  </r>
  <r>
    <s v="D'Arc,Jean"/>
    <s v="TW_TOFF"/>
    <x v="1"/>
    <s v="LOA_UNPAID"/>
    <n v="0"/>
    <n v="8"/>
    <n v="0"/>
    <s v="01"/>
    <s v="TAU"/>
    <s v="11929"/>
    <s v="AUS"/>
    <s v=""/>
    <s v="Melbourne"/>
    <x v="8"/>
  </r>
  <r>
    <s v="D'Arc,Jean"/>
    <s v="TW_TOFF"/>
    <x v="4"/>
    <s v="SICK_LV"/>
    <n v="0"/>
    <n v="160"/>
    <n v="0"/>
    <s v="01"/>
    <s v="TAU"/>
    <s v="11929"/>
    <s v="AUS"/>
    <s v=""/>
    <s v="Melbourne"/>
    <x v="8"/>
  </r>
  <r>
    <s v="D,Agalya"/>
    <s v="TW_CORE"/>
    <x v="3"/>
    <s v="UNASSIGNED"/>
    <n v="0"/>
    <n v="152"/>
    <n v="0"/>
    <s v="01"/>
    <s v="TIN"/>
    <s v="13506"/>
    <s v="IND"/>
    <s v=""/>
    <s v="Chennai"/>
    <x v="0"/>
  </r>
  <r>
    <s v="D,Agalya"/>
    <s v="TW_TOFF"/>
    <x v="1"/>
    <s v="ANNUAL_LV"/>
    <n v="0"/>
    <n v="16"/>
    <n v="0"/>
    <s v="01"/>
    <s v="TIN"/>
    <s v="13506"/>
    <s v="IND"/>
    <s v=""/>
    <s v="Chennai"/>
    <x v="0"/>
  </r>
  <r>
    <s v="D,Ashwini"/>
    <s v="CALKIDS"/>
    <x v="79"/>
    <s v="DEV"/>
    <n v="160"/>
    <n v="0"/>
    <n v="0"/>
    <s v="01"/>
    <s v="TIN"/>
    <s v="14754"/>
    <s v="IND"/>
    <s v=""/>
    <s v="Bangalore"/>
    <x v="0"/>
  </r>
  <r>
    <s v="D,Ashwini"/>
    <s v="TW_TOFF"/>
    <x v="4"/>
    <s v="SICK_LV"/>
    <n v="0"/>
    <n v="8"/>
    <n v="0"/>
    <s v="01"/>
    <s v="TIN"/>
    <s v="14754"/>
    <s v="IND"/>
    <s v=""/>
    <s v="Bangalore"/>
    <x v="0"/>
  </r>
  <r>
    <s v="D,Geetha"/>
    <s v="TW_TOFF"/>
    <x v="4"/>
    <s v="SICK_LV"/>
    <n v="0"/>
    <n v="8"/>
    <n v="0"/>
    <s v="04"/>
    <s v="TIN"/>
    <s v="13577"/>
    <s v="IND"/>
    <s v=""/>
    <s v="Bangalore"/>
    <x v="0"/>
  </r>
  <r>
    <s v="D,Geetha"/>
    <s v="TW_TOPS"/>
    <x v="7"/>
    <s v="ANALYTICS"/>
    <n v="0"/>
    <n v="60"/>
    <n v="0"/>
    <s v="04"/>
    <s v="TIN"/>
    <s v="13577"/>
    <s v="IND"/>
    <s v=""/>
    <s v="Bangalore"/>
    <x v="0"/>
  </r>
  <r>
    <s v="D,Geetha"/>
    <s v="TW_TOPS"/>
    <x v="7"/>
    <s v="SUPPLY_BAU"/>
    <n v="0"/>
    <n v="100"/>
    <n v="0"/>
    <s v="04"/>
    <s v="TIN"/>
    <s v="13577"/>
    <s v="IND"/>
    <s v=""/>
    <s v="Bangalore"/>
    <x v="0"/>
  </r>
  <r>
    <s v="D,Hanika"/>
    <s v="KROGER1"/>
    <x v="226"/>
    <s v="EDC_RAR"/>
    <n v="8"/>
    <n v="0"/>
    <n v="0"/>
    <s v="01"/>
    <s v="TIN"/>
    <s v="14006"/>
    <s v="IND"/>
    <s v=""/>
    <s v="Bangalore"/>
    <x v="0"/>
  </r>
  <r>
    <s v="D,Hanika"/>
    <s v="KROGER1"/>
    <x v="186"/>
    <s v="MISC"/>
    <n v="64"/>
    <n v="0"/>
    <n v="0"/>
    <s v="01"/>
    <s v="TIN"/>
    <s v="14006"/>
    <s v="IND"/>
    <s v=""/>
    <s v="Bangalore"/>
    <x v="0"/>
  </r>
  <r>
    <s v="D,Hanika"/>
    <s v="TW_CORE"/>
    <x v="3"/>
    <s v="HELD"/>
    <n v="0"/>
    <n v="24"/>
    <n v="0"/>
    <s v="01"/>
    <s v="TIN"/>
    <s v="14006"/>
    <s v="IND"/>
    <s v=""/>
    <s v="Bangalore"/>
    <x v="0"/>
  </r>
  <r>
    <s v="D,Hanika"/>
    <s v="TW_TOFF"/>
    <x v="1"/>
    <s v="ANNUAL_LV"/>
    <n v="0"/>
    <n v="72"/>
    <n v="0"/>
    <s v="01"/>
    <s v="TIN"/>
    <s v="14006"/>
    <s v="IND"/>
    <s v=""/>
    <s v="Bangalore"/>
    <x v="0"/>
  </r>
  <r>
    <s v="D,Nandish"/>
    <s v="TW_TOFF"/>
    <x v="1"/>
    <s v="ANNUAL_LV"/>
    <n v="0"/>
    <n v="16"/>
    <n v="0"/>
    <s v="04"/>
    <s v="TIN"/>
    <s v="12249"/>
    <s v="IND"/>
    <s v=""/>
    <s v="Bangalore"/>
    <x v="0"/>
  </r>
  <r>
    <s v="D,Nandish"/>
    <s v="TW_TOPS"/>
    <x v="60"/>
    <s v="TECH_SUPPORT"/>
    <n v="0"/>
    <n v="152"/>
    <n v="0"/>
    <s v="04"/>
    <s v="TIN"/>
    <s v="12249"/>
    <s v="IND"/>
    <s v=""/>
    <s v="Bangalore"/>
    <x v="0"/>
  </r>
  <r>
    <s v="D,Prasanth"/>
    <s v="ABCAM01"/>
    <x v="2"/>
    <s v="DEV"/>
    <n v="0"/>
    <n v="156"/>
    <n v="0"/>
    <s v="01"/>
    <s v="TIN"/>
    <s v="14775"/>
    <s v="IND"/>
    <s v=""/>
    <s v="Chennai"/>
    <x v="0"/>
  </r>
  <r>
    <s v="D,Prasanth"/>
    <s v="TW_CORE"/>
    <x v="3"/>
    <s v="UNASSIGNED"/>
    <n v="0"/>
    <n v="8"/>
    <n v="0"/>
    <s v="01"/>
    <s v="TIN"/>
    <s v="14775"/>
    <s v="IND"/>
    <s v=""/>
    <s v="Chennai"/>
    <x v="0"/>
  </r>
  <r>
    <s v="D,Prasanth"/>
    <s v="TW_TOFF"/>
    <x v="1"/>
    <s v="ANNUAL_LV"/>
    <n v="0"/>
    <n v="4"/>
    <n v="0"/>
    <s v="01"/>
    <s v="TIN"/>
    <s v="14775"/>
    <s v="IND"/>
    <s v=""/>
    <s v="Chennai"/>
    <x v="0"/>
  </r>
  <r>
    <s v="D,Vidhya"/>
    <s v="ABCAM01"/>
    <x v="227"/>
    <s v="DEV"/>
    <n v="116"/>
    <n v="0"/>
    <n v="0"/>
    <s v="01"/>
    <s v="TIN"/>
    <s v="14521"/>
    <s v="GBR"/>
    <s v=""/>
    <s v="London"/>
    <x v="4"/>
  </r>
  <r>
    <s v="D,Vidhya"/>
    <s v="ABCAM01"/>
    <x v="227"/>
    <s v="TRVL"/>
    <n v="0"/>
    <n v="4"/>
    <n v="0"/>
    <s v="01"/>
    <s v="TIN"/>
    <s v="14521"/>
    <s v="GBR"/>
    <s v=""/>
    <s v="London"/>
    <x v="4"/>
  </r>
  <r>
    <s v="D,Vidhya"/>
    <s v="TW_CORE"/>
    <x v="3"/>
    <s v="UNASSIGNED"/>
    <n v="0"/>
    <n v="38"/>
    <n v="0"/>
    <s v="01"/>
    <s v="TIN"/>
    <s v="14521"/>
    <s v="IND"/>
    <s v=""/>
    <s v="Chennai"/>
    <x v="0"/>
  </r>
  <r>
    <s v="D,Vidhya"/>
    <s v="TW_TOFF"/>
    <x v="1"/>
    <s v="ANNUAL_LV"/>
    <n v="0"/>
    <n v="10"/>
    <n v="0"/>
    <s v="01"/>
    <s v="TIN"/>
    <s v="14521"/>
    <s v="IND"/>
    <s v=""/>
    <s v="Chennai"/>
    <x v="0"/>
  </r>
  <r>
    <s v="DR,Preethi"/>
    <s v="TW_TOFF"/>
    <x v="1"/>
    <s v="LOA_UNPAID"/>
    <n v="0"/>
    <n v="80"/>
    <n v="0"/>
    <s v="01"/>
    <s v="TIN"/>
    <s v="12477"/>
    <s v="IND"/>
    <s v=""/>
    <s v="Bangalore"/>
    <x v="0"/>
  </r>
  <r>
    <s v="Dabir,Kunal"/>
    <s v="SONY001"/>
    <x v="21"/>
    <s v="DEV"/>
    <n v="136"/>
    <n v="0"/>
    <n v="0"/>
    <s v="01"/>
    <s v="TIN"/>
    <s v="14389"/>
    <s v="IND"/>
    <s v=""/>
    <s v="Pune"/>
    <x v="0"/>
  </r>
  <r>
    <s v="Dabir,Kunal"/>
    <s v="SONY001"/>
    <x v="22"/>
    <s v="DEV"/>
    <n v="8"/>
    <n v="0"/>
    <n v="0"/>
    <s v="01"/>
    <s v="TIN"/>
    <s v="14389"/>
    <s v="IND"/>
    <s v=""/>
    <s v="Pune"/>
    <x v="0"/>
  </r>
  <r>
    <s v="Dabir,Kunal"/>
    <s v="TW_TOFF"/>
    <x v="1"/>
    <s v="TIME_IN_LIEU"/>
    <n v="0"/>
    <n v="24"/>
    <n v="0"/>
    <s v="01"/>
    <s v="TIN"/>
    <s v="14389"/>
    <s v="IND"/>
    <s v=""/>
    <s v="Pune"/>
    <x v="0"/>
  </r>
  <r>
    <s v="Dahiya,Rakesh"/>
    <s v="RACK001"/>
    <x v="34"/>
    <s v="DA"/>
    <n v="168"/>
    <n v="0"/>
    <n v="0"/>
    <s v="01"/>
    <s v="TIN"/>
    <s v="14519"/>
    <s v="IND"/>
    <s v=""/>
    <s v="Bangalore"/>
    <x v="0"/>
  </r>
  <r>
    <s v="Dahiya,Rishi"/>
    <s v="CATINC1"/>
    <x v="27"/>
    <s v="DEV"/>
    <n v="136"/>
    <n v="0"/>
    <n v="0"/>
    <s v="01"/>
    <s v="TIN"/>
    <s v="13521"/>
    <s v="IND"/>
    <s v=""/>
    <s v="Delhi"/>
    <x v="0"/>
  </r>
  <r>
    <s v="Dahiya,Rishi"/>
    <s v="TW_CORE"/>
    <x v="15"/>
    <s v="DIPL_HIRE_PROG"/>
    <n v="0"/>
    <n v="2"/>
    <n v="0"/>
    <s v="01"/>
    <s v="TIN"/>
    <s v="13521"/>
    <s v="IND"/>
    <s v=""/>
    <s v="Delhi"/>
    <x v="0"/>
  </r>
  <r>
    <s v="Dahiya,Rishi"/>
    <s v="TW_TOFF"/>
    <x v="1"/>
    <s v="PUBLIC_HOLIDAY"/>
    <n v="0"/>
    <n v="8"/>
    <n v="0"/>
    <s v="01"/>
    <s v="TIN"/>
    <s v="13521"/>
    <s v="IND"/>
    <s v=""/>
    <s v="Delhi"/>
    <x v="0"/>
  </r>
  <r>
    <s v="Dahiya,Rishi"/>
    <s v="TW_TOFF"/>
    <x v="1"/>
    <s v="TIME_IN_LIEU"/>
    <n v="0"/>
    <n v="24"/>
    <n v="0"/>
    <s v="01"/>
    <s v="TIN"/>
    <s v="13521"/>
    <s v="IND"/>
    <s v=""/>
    <s v="Delhi"/>
    <x v="0"/>
  </r>
  <r>
    <s v="Dai,Junfeng"/>
    <s v="SML0001"/>
    <x v="200"/>
    <s v="DEV"/>
    <n v="8"/>
    <n v="0"/>
    <n v="0"/>
    <s v="01"/>
    <s v="TCC"/>
    <s v="15159"/>
    <s v="CHN"/>
    <s v=""/>
    <s v="Chengdu"/>
    <x v="14"/>
  </r>
  <r>
    <s v="Dai,Junfeng"/>
    <s v="SML0001"/>
    <x v="200"/>
    <s v="DEV"/>
    <n v="156"/>
    <n v="0"/>
    <n v="0"/>
    <s v="01"/>
    <s v="TCC"/>
    <s v="15159"/>
    <s v="AUS"/>
    <s v=""/>
    <s v="Chengdu"/>
    <x v="14"/>
  </r>
  <r>
    <s v="Dai,Junfeng"/>
    <s v="TW_MTGS"/>
    <x v="77"/>
    <s v="AUSTRALIA"/>
    <n v="0"/>
    <n v="4"/>
    <n v="0"/>
    <s v="01"/>
    <s v="TCC"/>
    <s v="15159"/>
    <s v="AUS"/>
    <s v=""/>
    <s v="Chengdu"/>
    <x v="14"/>
  </r>
  <r>
    <s v="Dakshinamurthy,Sreedhar"/>
    <s v="TW_CORE"/>
    <x v="66"/>
    <s v="TRAINER_FAC"/>
    <n v="0"/>
    <n v="32"/>
    <n v="0"/>
    <s v="01"/>
    <s v="TIN"/>
    <s v="12156"/>
    <s v="IND"/>
    <s v=""/>
    <s v="Bangalore"/>
    <x v="0"/>
  </r>
  <r>
    <s v="Dakshinamurthy,Sreedhar"/>
    <s v="TW_CORE"/>
    <x v="66"/>
    <s v="TRAINER_PREP"/>
    <n v="0"/>
    <n v="120"/>
    <n v="0"/>
    <s v="01"/>
    <s v="TIN"/>
    <s v="12156"/>
    <s v="IND"/>
    <s v=""/>
    <s v="Bangalore"/>
    <x v="0"/>
  </r>
  <r>
    <s v="Dakshinamurthy,Sreedhar"/>
    <s v="TW_TOFF"/>
    <x v="1"/>
    <s v="ANNUAL_LV"/>
    <n v="0"/>
    <n v="16"/>
    <n v="0"/>
    <s v="01"/>
    <s v="TIN"/>
    <s v="12156"/>
    <s v="IND"/>
    <s v=""/>
    <s v="Bangalore"/>
    <x v="0"/>
  </r>
  <r>
    <s v="Dale,Steven"/>
    <s v="BELAF01"/>
    <x v="182"/>
    <s v="DEV"/>
    <n v="83"/>
    <n v="32"/>
    <n v="0"/>
    <s v="01"/>
    <s v="TUS"/>
    <s v="15726"/>
    <s v="USA"/>
    <s v="NY"/>
    <s v="New York"/>
    <x v="12"/>
  </r>
  <r>
    <s v="Dale,Steven"/>
    <s v="TW_CORE"/>
    <x v="3"/>
    <s v="HELD"/>
    <n v="0"/>
    <n v="32"/>
    <n v="0"/>
    <s v="01"/>
    <s v="TUS"/>
    <s v="15726"/>
    <s v="USA"/>
    <s v="NY"/>
    <s v="New York"/>
    <x v="12"/>
  </r>
  <r>
    <s v="Dale,Steven"/>
    <s v="TW_MTGS"/>
    <x v="50"/>
    <s v="NYC"/>
    <n v="0"/>
    <n v="8"/>
    <n v="0"/>
    <s v="01"/>
    <s v="TUS"/>
    <s v="15726"/>
    <s v="USA"/>
    <s v="NY"/>
    <s v="New York"/>
    <x v="12"/>
  </r>
  <r>
    <s v="Dale,Steven"/>
    <s v="TW_TOFF"/>
    <x v="1"/>
    <s v="ANNUAL_LV"/>
    <n v="0"/>
    <n v="8"/>
    <n v="0"/>
    <s v="01"/>
    <s v="TUS"/>
    <s v="15726"/>
    <s v="USA"/>
    <s v="NY"/>
    <s v="New York"/>
    <x v="12"/>
  </r>
  <r>
    <s v="Dale,Steven"/>
    <s v="TW_TOFF"/>
    <x v="4"/>
    <s v="SICK_LV"/>
    <n v="0"/>
    <n v="5"/>
    <n v="0"/>
    <s v="01"/>
    <s v="TUS"/>
    <s v="15726"/>
    <s v="USA"/>
    <s v="NY"/>
    <s v="New York"/>
    <x v="12"/>
  </r>
  <r>
    <s v="Dalla Riva,Gabriela"/>
    <s v="TW_CORE"/>
    <x v="92"/>
    <s v="BAU"/>
    <n v="0"/>
    <n v="143"/>
    <n v="0"/>
    <s v="07"/>
    <s v="TUK"/>
    <s v="14278"/>
    <s v="GBR"/>
    <s v=""/>
    <s v="London"/>
    <x v="4"/>
  </r>
  <r>
    <s v="Dalla Riva,Gabriela"/>
    <s v="TW_INVT"/>
    <x v="65"/>
    <s v="PROGRAM_LEVEL"/>
    <n v="0"/>
    <n v="8"/>
    <n v="0"/>
    <s v="07"/>
    <s v="TUK"/>
    <s v="14278"/>
    <s v="USA"/>
    <s v="GA"/>
    <s v="London"/>
    <x v="4"/>
  </r>
  <r>
    <s v="Dalla Riva,Gabriela"/>
    <s v="TW_TOFF"/>
    <x v="4"/>
    <s v="SICK_LV"/>
    <n v="0"/>
    <n v="28"/>
    <n v="0"/>
    <s v="07"/>
    <s v="TUK"/>
    <s v="14278"/>
    <s v="GBR"/>
    <s v=""/>
    <s v="London"/>
    <x v="4"/>
  </r>
  <r>
    <s v="Damani,Shree Prakash"/>
    <s v="DELTA01"/>
    <x v="228"/>
    <s v="DA"/>
    <n v="2"/>
    <n v="0"/>
    <n v="0"/>
    <s v="01"/>
    <s v="TIN"/>
    <s v="13060"/>
    <s v="USA"/>
    <s v="GA"/>
    <s v="Pune"/>
    <x v="0"/>
  </r>
  <r>
    <s v="Damani,Shree Prakash"/>
    <s v="DELTA01"/>
    <x v="228"/>
    <s v="DA"/>
    <n v="39"/>
    <n v="0"/>
    <n v="0"/>
    <s v="01"/>
    <s v="TIN"/>
    <s v="13060"/>
    <s v="USA"/>
    <s v="GA"/>
    <s v="Atlanta"/>
    <x v="2"/>
  </r>
  <r>
    <s v="Damani,Shree Prakash"/>
    <s v="DELTA01"/>
    <x v="228"/>
    <s v="TRVL"/>
    <n v="0"/>
    <n v="4"/>
    <n v="0"/>
    <s v="01"/>
    <s v="TIN"/>
    <s v="13060"/>
    <s v="IND"/>
    <s v=""/>
    <s v="Pune"/>
    <x v="0"/>
  </r>
  <r>
    <s v="Damani,Shree Prakash"/>
    <s v="DELTA01"/>
    <x v="228"/>
    <s v="TRVL"/>
    <n v="0"/>
    <n v="12"/>
    <n v="0"/>
    <s v="01"/>
    <s v="TIN"/>
    <s v="13060"/>
    <s v="IND"/>
    <s v=""/>
    <s v="Atlanta"/>
    <x v="2"/>
  </r>
  <r>
    <s v="Damani,Shree Prakash"/>
    <s v="TW_CORE"/>
    <x v="17"/>
    <s v="TWER_HELP"/>
    <n v="0"/>
    <n v="25"/>
    <n v="0"/>
    <s v="01"/>
    <s v="TIN"/>
    <s v="13060"/>
    <s v="IND"/>
    <s v=""/>
    <s v="Pune"/>
    <x v="0"/>
  </r>
  <r>
    <s v="Damani,Shree Prakash"/>
    <s v="TW_TOFF"/>
    <x v="1"/>
    <s v="ANNUAL_LV"/>
    <n v="0"/>
    <n v="24"/>
    <n v="0"/>
    <s v="01"/>
    <s v="TIN"/>
    <s v="13060"/>
    <s v="IND"/>
    <s v=""/>
    <s v="Pune"/>
    <x v="0"/>
  </r>
  <r>
    <s v="Damani,Shree Prakash"/>
    <s v="VIACOM1"/>
    <x v="138"/>
    <s v="BA"/>
    <n v="2"/>
    <n v="0"/>
    <n v="0"/>
    <s v="01"/>
    <s v="TIN"/>
    <s v="13060"/>
    <s v="IND"/>
    <s v=""/>
    <s v="Pune"/>
    <x v="0"/>
  </r>
  <r>
    <s v="Damani,Shree Prakash"/>
    <s v="VIACOM1"/>
    <x v="138"/>
    <s v="PM"/>
    <n v="80"/>
    <n v="0"/>
    <n v="0"/>
    <s v="01"/>
    <s v="TIN"/>
    <s v="13060"/>
    <s v="IND"/>
    <s v=""/>
    <s v="Pune"/>
    <x v="0"/>
  </r>
  <r>
    <s v="Damodaran,Balaji"/>
    <s v="TW_CORE"/>
    <x v="3"/>
    <s v="UNASSIGNED"/>
    <n v="0"/>
    <n v="56"/>
    <n v="0"/>
    <s v="01"/>
    <s v="TIN"/>
    <s v="12588"/>
    <s v="IND"/>
    <s v=""/>
    <s v="Chennai"/>
    <x v="0"/>
  </r>
  <r>
    <s v="Damodaran,Balaji"/>
    <s v="TW_TOFF"/>
    <x v="1"/>
    <s v="ANNUAL_LV"/>
    <n v="0"/>
    <n v="8"/>
    <n v="0"/>
    <s v="01"/>
    <s v="TIN"/>
    <s v="12588"/>
    <s v="IND"/>
    <s v=""/>
    <s v="Chennai"/>
    <x v="0"/>
  </r>
  <r>
    <s v="Damodaran,Balaji"/>
    <s v="TW_TOFF"/>
    <x v="1"/>
    <s v="INDIA_REJUV_LV"/>
    <n v="0"/>
    <n v="56"/>
    <n v="0"/>
    <s v="01"/>
    <s v="TIN"/>
    <s v="12588"/>
    <s v="IND"/>
    <s v=""/>
    <s v="Chennai"/>
    <x v="0"/>
  </r>
  <r>
    <s v="Damodaran,Hanumanthan"/>
    <s v="CISCO02"/>
    <x v="39"/>
    <s v="MISC"/>
    <n v="144"/>
    <n v="0"/>
    <n v="0"/>
    <s v="01"/>
    <s v="TIN"/>
    <s v="15688"/>
    <s v="IND"/>
    <s v=""/>
    <s v="Bangalore"/>
    <x v="0"/>
  </r>
  <r>
    <s v="Damodaran,Hanumanthan"/>
    <s v="TW_CORE"/>
    <x v="40"/>
    <s v="TRAINING_OTHER"/>
    <n v="0"/>
    <n v="8"/>
    <n v="0"/>
    <s v="01"/>
    <s v="TIN"/>
    <s v="15688"/>
    <s v="IND"/>
    <s v=""/>
    <s v="Bangalore"/>
    <x v="0"/>
  </r>
  <r>
    <s v="Damodaran,Hanumanthan"/>
    <s v="TW_TOFF"/>
    <x v="4"/>
    <s v="SICK_LV"/>
    <n v="0"/>
    <n v="16"/>
    <n v="0"/>
    <s v="01"/>
    <s v="TIN"/>
    <s v="15688"/>
    <s v="IND"/>
    <s v=""/>
    <s v="Bangalore"/>
    <x v="0"/>
  </r>
  <r>
    <s v="Dandapani,Dhivya"/>
    <s v="TW_INVT"/>
    <x v="122"/>
    <s v="PROGRAM_LEVEL"/>
    <n v="0"/>
    <n v="120"/>
    <n v="0"/>
    <s v="01"/>
    <s v="TIN"/>
    <s v="15326"/>
    <s v="IND"/>
    <s v=""/>
    <s v="Chennai"/>
    <x v="0"/>
  </r>
  <r>
    <s v="Dandapani,Dhivya"/>
    <s v="TW_PRAC"/>
    <x v="19"/>
    <s v="EVENTS"/>
    <n v="0"/>
    <n v="8"/>
    <n v="0"/>
    <s v="01"/>
    <s v="TIN"/>
    <s v="15326"/>
    <s v="IND"/>
    <s v=""/>
    <s v="Chennai"/>
    <x v="0"/>
  </r>
  <r>
    <s v="Dandapani,Dhivya"/>
    <s v="TW_TOFF"/>
    <x v="1"/>
    <s v="ANNUAL_LV"/>
    <n v="0"/>
    <n v="8"/>
    <n v="0"/>
    <s v="01"/>
    <s v="TIN"/>
    <s v="15326"/>
    <s v="IND"/>
    <s v=""/>
    <s v="Chennai"/>
    <x v="0"/>
  </r>
  <r>
    <s v="Dandapani,Subhas"/>
    <s v="GRUPPO1"/>
    <x v="5"/>
    <s v="DA"/>
    <n v="140"/>
    <n v="0"/>
    <n v="0"/>
    <s v="01"/>
    <s v="TIN"/>
    <s v="13986"/>
    <s v="IND"/>
    <s v=""/>
    <s v="Chennai"/>
    <x v="0"/>
  </r>
  <r>
    <s v="Dandapani,Subhas"/>
    <s v="GRUPPO1"/>
    <x v="5"/>
    <s v="MISC"/>
    <n v="8"/>
    <n v="0"/>
    <n v="0"/>
    <s v="01"/>
    <s v="TIN"/>
    <s v="13986"/>
    <s v="IND"/>
    <s v=""/>
    <s v="Chennai"/>
    <x v="0"/>
  </r>
  <r>
    <s v="Dandapani,Subhas"/>
    <s v="TW_TOFF"/>
    <x v="1"/>
    <s v="ANNUAL_LV"/>
    <n v="0"/>
    <n v="20"/>
    <n v="0"/>
    <s v="01"/>
    <s v="TIN"/>
    <s v="13986"/>
    <s v="IND"/>
    <s v=""/>
    <s v="Chennai"/>
    <x v="0"/>
  </r>
  <r>
    <s v="Dang,Minh-Ngoc"/>
    <s v="TW_CORE"/>
    <x v="66"/>
    <s v="COACHING"/>
    <n v="0"/>
    <n v="120"/>
    <n v="0"/>
    <s v="01"/>
    <s v="TUK"/>
    <s v="13608"/>
    <s v="IND"/>
    <s v=""/>
    <s v="London"/>
    <x v="4"/>
  </r>
  <r>
    <s v="Dang,Minh-Ngoc"/>
    <s v="TW_CORE"/>
    <x v="66"/>
    <s v="TRAINER_PREP"/>
    <n v="0"/>
    <n v="40"/>
    <n v="0"/>
    <s v="01"/>
    <s v="TUK"/>
    <s v="13608"/>
    <s v="IND"/>
    <s v=""/>
    <s v="London"/>
    <x v="4"/>
  </r>
  <r>
    <s v="Dang,Minh-Ngoc"/>
    <s v="TW_TOFF"/>
    <x v="1"/>
    <s v="ANNUAL_LV"/>
    <n v="0"/>
    <n v="8"/>
    <n v="0"/>
    <s v="01"/>
    <s v="TUK"/>
    <s v="13608"/>
    <s v="IND"/>
    <s v=""/>
    <s v="London"/>
    <x v="4"/>
  </r>
  <r>
    <s v="Dang,Thao"/>
    <s v="TW_TOFF"/>
    <x v="1"/>
    <s v="MATR_PATR_PAID"/>
    <n v="0"/>
    <n v="136"/>
    <n v="0"/>
    <s v="01"/>
    <s v="TUK"/>
    <s v="14211"/>
    <s v="GBR"/>
    <s v=""/>
    <s v="London"/>
    <x v="4"/>
  </r>
  <r>
    <s v="Daniel,Joseph"/>
    <s v="GRUPPO1"/>
    <x v="5"/>
    <s v="DELIVERY"/>
    <n v="128"/>
    <n v="0"/>
    <n v="0"/>
    <s v="01"/>
    <s v="TIN"/>
    <s v="13317"/>
    <s v="IND"/>
    <s v=""/>
    <s v="Chennai"/>
    <x v="0"/>
  </r>
  <r>
    <s v="Daniel,Joseph"/>
    <s v="TW_MTGS"/>
    <x v="35"/>
    <s v="TWER_EVENTS"/>
    <n v="0"/>
    <n v="4"/>
    <n v="0"/>
    <s v="01"/>
    <s v="TIN"/>
    <s v="13317"/>
    <s v="IND"/>
    <s v=""/>
    <s v="Chennai"/>
    <x v="0"/>
  </r>
  <r>
    <s v="Daniel,Joseph"/>
    <s v="TW_PRAC"/>
    <x v="19"/>
    <s v="EVENTS"/>
    <n v="0"/>
    <n v="28"/>
    <n v="0"/>
    <s v="01"/>
    <s v="TIN"/>
    <s v="13317"/>
    <s v="IND"/>
    <s v=""/>
    <s v="Chennai"/>
    <x v="0"/>
  </r>
  <r>
    <s v="Daniel,Joseph"/>
    <s v="TW_TOFF"/>
    <x v="1"/>
    <s v="ANNUAL_LV"/>
    <n v="0"/>
    <n v="24"/>
    <n v="0"/>
    <s v="01"/>
    <s v="TIN"/>
    <s v="13317"/>
    <s v="IND"/>
    <s v=""/>
    <s v="Chennai"/>
    <x v="0"/>
  </r>
  <r>
    <s v="Danster,Lebohang"/>
    <s v="MPED001"/>
    <x v="107"/>
    <s v="DEV"/>
    <n v="152"/>
    <n v="0"/>
    <n v="0"/>
    <s v="01"/>
    <s v="TZA"/>
    <s v="15657"/>
    <s v="ZAF"/>
    <s v=""/>
    <s v="Johannesburg"/>
    <x v="16"/>
  </r>
  <r>
    <s v="Danster,Lebohang"/>
    <s v="TW_CORE"/>
    <x v="14"/>
    <s v="NONTW_CONF"/>
    <n v="0"/>
    <n v="16"/>
    <n v="0"/>
    <s v="01"/>
    <s v="TZA"/>
    <s v="15657"/>
    <s v="GBR"/>
    <s v=""/>
    <s v="Johannesburg"/>
    <x v="16"/>
  </r>
  <r>
    <s v="Danster,Lebohang"/>
    <s v="TW_CORE"/>
    <x v="15"/>
    <s v="INTERVIEWING"/>
    <n v="0"/>
    <n v="2"/>
    <n v="0"/>
    <s v="01"/>
    <s v="TZA"/>
    <s v="15657"/>
    <s v="ZAF"/>
    <s v=""/>
    <s v="Johannesburg"/>
    <x v="16"/>
  </r>
  <r>
    <s v="Darnell,Cassandra Marie"/>
    <s v="TW_CORE"/>
    <x v="15"/>
    <s v="GRAD_RECRUITING"/>
    <n v="0"/>
    <n v="181"/>
    <n v="0"/>
    <s v="03"/>
    <s v="TUS"/>
    <s v="15150"/>
    <s v="USA"/>
    <s v="IL"/>
    <s v="Chicago"/>
    <x v="5"/>
  </r>
  <r>
    <s v="Darnell,Cassandra Marie"/>
    <s v="TW_TOFF"/>
    <x v="1"/>
    <s v="ANNUAL_LV"/>
    <n v="0"/>
    <n v="8"/>
    <n v="0"/>
    <s v="03"/>
    <s v="TUS"/>
    <s v="15150"/>
    <s v="USA"/>
    <s v="IL"/>
    <s v="Chicago"/>
    <x v="5"/>
  </r>
  <r>
    <s v="Das,Judy Mary"/>
    <s v="TW_CORE"/>
    <x v="14"/>
    <s v="NONTW_CONF"/>
    <n v="0"/>
    <n v="8"/>
    <n v="0"/>
    <s v="05"/>
    <s v="TIN"/>
    <s v="13068"/>
    <s v="IND"/>
    <s v=""/>
    <s v="Bangalore"/>
    <x v="0"/>
  </r>
  <r>
    <s v="Das,Judy Mary"/>
    <s v="TW_CORE"/>
    <x v="52"/>
    <s v="BAU"/>
    <n v="0"/>
    <n v="160"/>
    <n v="0"/>
    <s v="05"/>
    <s v="TIN"/>
    <s v="13068"/>
    <s v="IND"/>
    <s v=""/>
    <s v="Bangalore"/>
    <x v="0"/>
  </r>
  <r>
    <s v="Das,Judy Mary"/>
    <s v="TW_TOFF"/>
    <x v="4"/>
    <s v="SICK_LV"/>
    <n v="0"/>
    <n v="8"/>
    <n v="0"/>
    <s v="05"/>
    <s v="TIN"/>
    <s v="13068"/>
    <s v="IND"/>
    <s v=""/>
    <s v="Bangalore"/>
    <x v="0"/>
  </r>
  <r>
    <s v="Das,Shishir"/>
    <s v="TW_TOFF"/>
    <x v="1"/>
    <s v="ANNUAL_LV"/>
    <n v="0"/>
    <n v="168"/>
    <n v="0"/>
    <s v="01"/>
    <s v="TIN"/>
    <s v="11664"/>
    <s v="IND"/>
    <s v=""/>
    <s v="Pune"/>
    <x v="0"/>
  </r>
  <r>
    <s v="Dash,Partha"/>
    <s v="TW_TOFF"/>
    <x v="1"/>
    <s v="ANNUAL_LV"/>
    <n v="0"/>
    <n v="16"/>
    <n v="0"/>
    <s v="04"/>
    <s v="TIN"/>
    <s v="14312"/>
    <s v="IND"/>
    <s v=""/>
    <s v="Bangalore"/>
    <x v="0"/>
  </r>
  <r>
    <s v="Dash,Partha"/>
    <s v="TW_TOPS"/>
    <x v="60"/>
    <s v="NETWORKSTD_INV"/>
    <n v="0"/>
    <n v="152"/>
    <n v="0"/>
    <s v="04"/>
    <s v="TIN"/>
    <s v="14312"/>
    <s v="IND"/>
    <s v=""/>
    <s v="Bangalore"/>
    <x v="0"/>
  </r>
  <r>
    <s v="Dashtban,Bamdad"/>
    <s v="SLC0001"/>
    <x v="173"/>
    <s v="DA"/>
    <n v="88"/>
    <n v="0"/>
    <n v="0"/>
    <s v="01"/>
    <s v="TUK"/>
    <s v="14693"/>
    <s v="GBR"/>
    <s v=""/>
    <s v="Manchester"/>
    <x v="10"/>
  </r>
  <r>
    <s v="Dashtban,Bamdad"/>
    <s v="SLC0001"/>
    <x v="45"/>
    <s v="DA"/>
    <n v="64"/>
    <n v="0"/>
    <n v="0"/>
    <s v="01"/>
    <s v="TUK"/>
    <s v="14693"/>
    <s v="GBR"/>
    <s v=""/>
    <s v="Manchester"/>
    <x v="10"/>
  </r>
  <r>
    <s v="Dashtban,Bamdad"/>
    <s v="TW_TOFF"/>
    <x v="1"/>
    <s v="ANNUAL_LV"/>
    <n v="0"/>
    <n v="16"/>
    <n v="0"/>
    <s v="01"/>
    <s v="TUK"/>
    <s v="14693"/>
    <s v="GBR"/>
    <s v=""/>
    <s v="Manchester"/>
    <x v="10"/>
  </r>
  <r>
    <s v="Daubney,Jade"/>
    <s v="TW_CORE"/>
    <x v="15"/>
    <s v="BAU"/>
    <n v="0"/>
    <n v="32"/>
    <n v="0"/>
    <s v="03"/>
    <s v="TUK"/>
    <s v="15948"/>
    <s v="DEU"/>
    <s v=""/>
    <s v="London"/>
    <x v="4"/>
  </r>
  <r>
    <s v="Daubney,Jade"/>
    <s v="TW_CORE"/>
    <x v="15"/>
    <s v="BAU"/>
    <n v="0"/>
    <n v="137.9"/>
    <n v="0"/>
    <s v="03"/>
    <s v="TUK"/>
    <s v="15948"/>
    <s v="GBR"/>
    <s v=""/>
    <s v="London"/>
    <x v="4"/>
  </r>
  <r>
    <s v="Davidson,Jeffrey"/>
    <s v="TWSSOL1"/>
    <x v="229"/>
    <s v="MISC"/>
    <n v="0"/>
    <n v="132"/>
    <n v="0"/>
    <s v="01"/>
    <s v="TUS"/>
    <s v="13540"/>
    <s v="USA"/>
    <s v="TX"/>
    <s v="Atlanta"/>
    <x v="2"/>
  </r>
  <r>
    <s v="Davidson,Jeffrey"/>
    <s v="TW_CORE"/>
    <x v="14"/>
    <s v="NONTW_CONF"/>
    <n v="0"/>
    <n v="20"/>
    <n v="0"/>
    <s v="01"/>
    <s v="TUS"/>
    <s v="13540"/>
    <s v="USA"/>
    <s v="GA"/>
    <s v="Atlanta"/>
    <x v="2"/>
  </r>
  <r>
    <s v="Davidson,Jeffrey"/>
    <s v="TW_TOFF"/>
    <x v="1"/>
    <s v="ANNUAL_LV"/>
    <n v="0"/>
    <n v="16"/>
    <n v="0"/>
    <s v="01"/>
    <s v="TUS"/>
    <s v="13540"/>
    <s v="USA"/>
    <s v="TX"/>
    <s v="Atlanta"/>
    <x v="2"/>
  </r>
  <r>
    <s v="Davis,Benjamin Phillip"/>
    <s v="TW_CORE"/>
    <x v="17"/>
    <s v="TWER_HELP"/>
    <n v="0"/>
    <n v="6"/>
    <n v="0"/>
    <s v="04"/>
    <s v="TUS"/>
    <s v="12054"/>
    <s v="USA"/>
    <s v="NC"/>
    <s v="Chicago"/>
    <x v="5"/>
  </r>
  <r>
    <s v="Davis,Benjamin Phillip"/>
    <s v="TW_MTGS"/>
    <x v="77"/>
    <s v="NORTH_AMERICA"/>
    <n v="0"/>
    <n v="186"/>
    <n v="0"/>
    <s v="04"/>
    <s v="TUS"/>
    <s v="12054"/>
    <s v="USA"/>
    <s v="NC"/>
    <s v="Chicago"/>
    <x v="5"/>
  </r>
  <r>
    <s v="Davis,Benjamin Phillip"/>
    <s v="TW_TOPS"/>
    <x v="7"/>
    <s v="FINLG_INV_FR"/>
    <n v="0"/>
    <n v="20"/>
    <n v="0"/>
    <s v="04"/>
    <s v="TUS"/>
    <s v="12054"/>
    <s v="USA"/>
    <s v="NC"/>
    <s v="Chicago"/>
    <x v="5"/>
  </r>
  <r>
    <s v="Davis,Benjamin Phillip"/>
    <s v="TW_TOPS"/>
    <x v="7"/>
    <s v="TEPRD_SUPPORT"/>
    <n v="0"/>
    <n v="25"/>
    <n v="0"/>
    <s v="04"/>
    <s v="TUS"/>
    <s v="12054"/>
    <s v="USA"/>
    <s v="NC"/>
    <s v="Chicago"/>
    <x v="5"/>
  </r>
  <r>
    <s v="Davis,Carlyle S."/>
    <s v="ULTSOFT"/>
    <x v="230"/>
    <s v="DA"/>
    <n v="175"/>
    <n v="0"/>
    <n v="0"/>
    <s v="01"/>
    <s v="TUS"/>
    <s v="15670"/>
    <s v="USA"/>
    <s v="FL"/>
    <s v="Atlanta"/>
    <x v="2"/>
  </r>
  <r>
    <s v="Day,Kirsty"/>
    <s v="TW_CORE"/>
    <x v="17"/>
    <s v="BAU"/>
    <n v="0"/>
    <n v="80"/>
    <n v="0"/>
    <s v="02"/>
    <s v="TUK"/>
    <s v="12997"/>
    <s v="GBR"/>
    <s v=""/>
    <s v="London"/>
    <x v="4"/>
  </r>
  <r>
    <s v="Day,Kirsty"/>
    <s v="TW_CORE"/>
    <x v="123"/>
    <s v="BAU"/>
    <n v="0"/>
    <n v="40"/>
    <n v="0"/>
    <s v="02"/>
    <s v="TUK"/>
    <s v="12997"/>
    <s v="GBR"/>
    <s v=""/>
    <s v="London"/>
    <x v="4"/>
  </r>
  <r>
    <s v="Day,Kirsty"/>
    <s v="TW_TOFF"/>
    <x v="1"/>
    <s v="LV_UNPAID"/>
    <n v="0"/>
    <n v="40"/>
    <n v="0"/>
    <s v="02"/>
    <s v="TUK"/>
    <s v="12997"/>
    <s v="GBR"/>
    <s v=""/>
    <s v="London"/>
    <x v="4"/>
  </r>
  <r>
    <s v="Dayananda,Vinay"/>
    <s v="CISCO02"/>
    <x v="39"/>
    <s v="MISC"/>
    <n v="56"/>
    <n v="0"/>
    <n v="0"/>
    <s v="01"/>
    <s v="TIN"/>
    <s v="12403"/>
    <s v="IND"/>
    <s v=""/>
    <s v="Bangalore"/>
    <x v="0"/>
  </r>
  <r>
    <s v="Dayananda,Vinay"/>
    <s v="COOPER1"/>
    <x v="231"/>
    <s v="DEV"/>
    <n v="80"/>
    <n v="0"/>
    <n v="0"/>
    <s v="01"/>
    <s v="TIN"/>
    <s v="12403"/>
    <s v="IND"/>
    <s v=""/>
    <s v="Bangalore"/>
    <x v="0"/>
  </r>
  <r>
    <s v="Dayananda,Vinay"/>
    <s v="TW_CORE"/>
    <x v="3"/>
    <s v="UNASSIGNED"/>
    <n v="0"/>
    <n v="16"/>
    <n v="0"/>
    <s v="01"/>
    <s v="TIN"/>
    <s v="12403"/>
    <s v="IND"/>
    <s v=""/>
    <s v="Bangalore"/>
    <x v="0"/>
  </r>
  <r>
    <s v="Dayananda,Vinay"/>
    <s v="TW_TOFF"/>
    <x v="1"/>
    <s v="ANNUAL_LV"/>
    <n v="0"/>
    <n v="8"/>
    <n v="0"/>
    <s v="01"/>
    <s v="TIN"/>
    <s v="12403"/>
    <s v="IND"/>
    <s v=""/>
    <s v="Bangalore"/>
    <x v="0"/>
  </r>
  <r>
    <s v="Dayananda,Vinay"/>
    <s v="TW_TOFF"/>
    <x v="4"/>
    <s v="SICK_LV"/>
    <n v="0"/>
    <n v="8"/>
    <n v="0"/>
    <s v="01"/>
    <s v="TIN"/>
    <s v="12403"/>
    <s v="IND"/>
    <s v=""/>
    <s v="Bangalore"/>
    <x v="0"/>
  </r>
  <r>
    <s v="DeCleene,Michael"/>
    <s v="RLC0001"/>
    <x v="232"/>
    <s v="MISC"/>
    <n v="168"/>
    <n v="0"/>
    <n v="0"/>
    <s v="01"/>
    <s v="TUS"/>
    <s v="11749"/>
    <s v="USA"/>
    <s v="NY"/>
    <s v="New York"/>
    <x v="12"/>
  </r>
  <r>
    <s v="DeGregorio,Gary F."/>
    <s v="TW_CORE"/>
    <x v="33"/>
    <s v="REGION_MGT_BAU"/>
    <n v="0"/>
    <n v="160"/>
    <n v="0"/>
    <s v="13"/>
    <s v="TUS"/>
    <s v="10023"/>
    <s v="USA"/>
    <s v="IL"/>
    <s v="New York"/>
    <x v="12"/>
  </r>
  <r>
    <s v="DeGregorio,Gary F."/>
    <s v="TW_TOFF"/>
    <x v="1"/>
    <s v="ANNUAL_LV"/>
    <n v="0"/>
    <n v="40"/>
    <n v="0"/>
    <s v="13"/>
    <s v="TUS"/>
    <s v="10023"/>
    <s v="USA"/>
    <s v="ID"/>
    <s v="New York"/>
    <x v="12"/>
  </r>
  <r>
    <s v="DeLong,Alan"/>
    <s v="GAP0001"/>
    <x v="158"/>
    <s v="MISC"/>
    <n v="8"/>
    <n v="0"/>
    <n v="0"/>
    <s v="01"/>
    <s v="TUS"/>
    <s v="14426"/>
    <s v="USA"/>
    <s v="OH"/>
    <s v="San Francisco"/>
    <x v="11"/>
  </r>
  <r>
    <s v="DeLong,Alan"/>
    <s v="GAP0001"/>
    <x v="158"/>
    <s v="MISC"/>
    <n v="136"/>
    <n v="0"/>
    <n v="0"/>
    <s v="01"/>
    <s v="TUS"/>
    <s v="14426"/>
    <s v="USA"/>
    <s v="CA"/>
    <s v="San Francisco"/>
    <x v="11"/>
  </r>
  <r>
    <s v="DeLong,Alan"/>
    <s v="TW_TOFF"/>
    <x v="1"/>
    <s v="ANNUAL_LV"/>
    <n v="0"/>
    <n v="24"/>
    <n v="0"/>
    <s v="01"/>
    <s v="TUS"/>
    <s v="14426"/>
    <s v="USA"/>
    <s v="CA"/>
    <s v="San Francisco"/>
    <x v="11"/>
  </r>
  <r>
    <s v="Dean,Andrew Caleb"/>
    <s v="MANH001"/>
    <x v="6"/>
    <s v="DA"/>
    <n v="15"/>
    <n v="0"/>
    <n v="0"/>
    <s v="01"/>
    <s v="TUS"/>
    <s v="14560"/>
    <s v="USA"/>
    <s v="TX"/>
    <s v="Atlanta"/>
    <x v="2"/>
  </r>
  <r>
    <s v="Dean,Andrew Caleb"/>
    <s v="MANH001"/>
    <x v="6"/>
    <s v="DA"/>
    <n v="157"/>
    <n v="0"/>
    <n v="0"/>
    <s v="01"/>
    <s v="TUS"/>
    <s v="14560"/>
    <s v="USA"/>
    <s v="GA"/>
    <s v="Atlanta"/>
    <x v="2"/>
  </r>
  <r>
    <s v="Dean,Andrew Caleb"/>
    <s v="MANH001"/>
    <x v="6"/>
    <s v="TRVL"/>
    <n v="0"/>
    <n v="40"/>
    <n v="0"/>
    <s v="01"/>
    <s v="TUS"/>
    <s v="14560"/>
    <s v="USA"/>
    <s v="GA"/>
    <s v="Atlanta"/>
    <x v="2"/>
  </r>
  <r>
    <s v="Dean,Andrew Caleb"/>
    <s v="TW_TOFF"/>
    <x v="4"/>
    <s v="US_CA_PERS_SICK"/>
    <n v="0"/>
    <n v="4"/>
    <n v="0"/>
    <s v="01"/>
    <s v="TUS"/>
    <s v="14560"/>
    <s v="USA"/>
    <s v="GA"/>
    <s v="Atlanta"/>
    <x v="2"/>
  </r>
  <r>
    <s v="Deans,Sameer Karl"/>
    <s v="STANDB1"/>
    <x v="233"/>
    <s v="DA"/>
    <n v="29.5"/>
    <n v="0"/>
    <n v="0"/>
    <s v="01"/>
    <s v="TZA"/>
    <s v="10525"/>
    <s v="ZAF"/>
    <s v=""/>
    <s v="Johannesburg"/>
    <x v="16"/>
  </r>
  <r>
    <s v="Deans,Sameer Karl"/>
    <s v="STANDB1"/>
    <x v="83"/>
    <s v="DA"/>
    <n v="60.5"/>
    <n v="0"/>
    <n v="0"/>
    <s v="01"/>
    <s v="TZA"/>
    <s v="10525"/>
    <s v="ZAF"/>
    <s v=""/>
    <s v="Johannesburg"/>
    <x v="16"/>
  </r>
  <r>
    <s v="Deans,Sameer Karl"/>
    <s v="TW_CORE"/>
    <x v="220"/>
    <s v="NOT_FOR_PROJECT"/>
    <n v="0"/>
    <n v="47"/>
    <n v="0"/>
    <s v="01"/>
    <s v="TZA"/>
    <s v="10525"/>
    <s v="ZAF"/>
    <s v=""/>
    <s v="Johannesburg"/>
    <x v="16"/>
  </r>
  <r>
    <s v="Deans,Sameer Karl"/>
    <s v="TW_CORE"/>
    <x v="17"/>
    <s v="TWER_HELP"/>
    <n v="0"/>
    <n v="5"/>
    <n v="0"/>
    <s v="01"/>
    <s v="TZA"/>
    <s v="10525"/>
    <s v="ZAF"/>
    <s v=""/>
    <s v="Johannesburg"/>
    <x v="16"/>
  </r>
  <r>
    <s v="Deans,Sameer Karl"/>
    <s v="TW_CORE"/>
    <x v="33"/>
    <s v="REGION_MGT_BAU"/>
    <n v="0"/>
    <n v="25"/>
    <n v="0"/>
    <s v="01"/>
    <s v="TZA"/>
    <s v="10525"/>
    <s v="ZAF"/>
    <s v=""/>
    <s v="Johannesburg"/>
    <x v="16"/>
  </r>
  <r>
    <s v="Deans,Sameer Karl"/>
    <s v="TW_CORE"/>
    <x v="0"/>
    <s v="TWER_DEVELOPMNT"/>
    <n v="0"/>
    <n v="8"/>
    <n v="0"/>
    <s v="01"/>
    <s v="TZA"/>
    <s v="10525"/>
    <s v="ZAF"/>
    <s v=""/>
    <s v="Johannesburg"/>
    <x v="16"/>
  </r>
  <r>
    <s v="Deans,Sameer Karl"/>
    <s v="TW_CORE"/>
    <x v="92"/>
    <s v="BAU"/>
    <n v="0"/>
    <n v="23"/>
    <n v="0"/>
    <s v="01"/>
    <s v="TZA"/>
    <s v="10525"/>
    <s v="ZAF"/>
    <s v=""/>
    <s v="Johannesburg"/>
    <x v="16"/>
  </r>
  <r>
    <s v="Deans,Sameer Karl"/>
    <s v="TW_TOFF"/>
    <x v="1"/>
    <s v="PUBLIC_HOLIDAY"/>
    <n v="0"/>
    <n v="8"/>
    <n v="0"/>
    <s v="01"/>
    <s v="TZA"/>
    <s v="10525"/>
    <s v="ZAF"/>
    <s v=""/>
    <s v="Johannesburg"/>
    <x v="16"/>
  </r>
  <r>
    <s v="Dearborne,Cecil"/>
    <s v="SYSCOF1"/>
    <x v="13"/>
    <s v="DA"/>
    <n v="122.5"/>
    <n v="0"/>
    <n v="0"/>
    <s v="01"/>
    <s v="TUS"/>
    <s v="14622"/>
    <s v="USA"/>
    <s v="TX"/>
    <s v="Dallas"/>
    <x v="6"/>
  </r>
  <r>
    <s v="Dearborne,Cecil"/>
    <s v="SYSCOF1"/>
    <x v="13"/>
    <s v="MISC"/>
    <n v="45"/>
    <n v="0"/>
    <n v="0"/>
    <s v="01"/>
    <s v="TUS"/>
    <s v="14622"/>
    <s v="USA"/>
    <s v="TX"/>
    <s v="Dallas"/>
    <x v="6"/>
  </r>
  <r>
    <s v="Dearborne,Cecil"/>
    <s v="SYSCOF1"/>
    <x v="13"/>
    <s v="TRVL"/>
    <n v="0"/>
    <n v="4"/>
    <n v="0"/>
    <s v="01"/>
    <s v="TUS"/>
    <s v="14622"/>
    <s v="USA"/>
    <s v="IL"/>
    <s v="Dallas"/>
    <x v="6"/>
  </r>
  <r>
    <s v="Dearborne,Cecil"/>
    <s v="SYSCOF1"/>
    <x v="13"/>
    <s v="TRVL"/>
    <n v="0"/>
    <n v="17"/>
    <n v="0"/>
    <s v="01"/>
    <s v="TUS"/>
    <s v="14622"/>
    <s v="USA"/>
    <s v="TX"/>
    <s v="Dallas"/>
    <x v="6"/>
  </r>
  <r>
    <s v="Dearborne,Cecil"/>
    <s v="TW_TOFF"/>
    <x v="1"/>
    <s v="BEREAV_COMPASSN"/>
    <n v="0"/>
    <n v="8"/>
    <n v="0"/>
    <s v="01"/>
    <s v="TUS"/>
    <s v="14622"/>
    <s v="USA"/>
    <s v="IL"/>
    <s v="Dallas"/>
    <x v="6"/>
  </r>
  <r>
    <s v="Dee Soares,Dubinsky"/>
    <s v="DELTA01"/>
    <x v="206"/>
    <s v="DA"/>
    <n v="170"/>
    <n v="0"/>
    <n v="0"/>
    <s v="01"/>
    <s v="TIN"/>
    <s v="14458"/>
    <s v="IND"/>
    <s v=""/>
    <s v="Pune"/>
    <x v="0"/>
  </r>
  <r>
    <s v="Degen,Isabella Elisabeth"/>
    <s v="TW_CORE"/>
    <x v="0"/>
    <s v="TWER_DEVELOPMNT"/>
    <n v="0"/>
    <n v="21.5"/>
    <n v="0"/>
    <s v="08"/>
    <s v="TUK"/>
    <s v="11565"/>
    <s v="GBR"/>
    <s v=""/>
    <s v="London"/>
    <x v="4"/>
  </r>
  <r>
    <s v="Degen,Isabella Elisabeth"/>
    <s v="TW_INVT"/>
    <x v="65"/>
    <s v="PROGRAM_LEVEL"/>
    <n v="0"/>
    <n v="10"/>
    <n v="0"/>
    <s v="08"/>
    <s v="TUK"/>
    <s v="11565"/>
    <s v="USA"/>
    <s v="GA"/>
    <s v="London"/>
    <x v="4"/>
  </r>
  <r>
    <s v="Degen,Isabella Elisabeth"/>
    <s v="TW_INVT"/>
    <x v="65"/>
    <s v="PROGRAM_LEVEL"/>
    <n v="0"/>
    <n v="15"/>
    <n v="0"/>
    <s v="08"/>
    <s v="TUK"/>
    <s v="11565"/>
    <s v="GBR"/>
    <s v=""/>
    <s v="London"/>
    <x v="4"/>
  </r>
  <r>
    <s v="Degen,Isabella Elisabeth"/>
    <s v="TW_INVT"/>
    <x v="234"/>
    <s v="PROGRAM_LEVEL"/>
    <n v="0"/>
    <n v="169"/>
    <n v="0"/>
    <s v="08"/>
    <s v="TUK"/>
    <s v="11565"/>
    <s v="GBR"/>
    <s v=""/>
    <s v="London"/>
    <x v="4"/>
  </r>
  <r>
    <s v="Degen,Isabella Elisabeth"/>
    <s v="TW_MTGS"/>
    <x v="235"/>
    <s v="LAST_THURSDAY"/>
    <n v="0"/>
    <n v="5"/>
    <n v="0"/>
    <s v="08"/>
    <s v="TUK"/>
    <s v="11565"/>
    <s v="GBR"/>
    <s v=""/>
    <s v="London"/>
    <x v="4"/>
  </r>
  <r>
    <s v="Dehankar,Sandeep"/>
    <s v="TW_CORE"/>
    <x v="123"/>
    <s v="BAU"/>
    <n v="0"/>
    <n v="168"/>
    <n v="0"/>
    <s v="11"/>
    <s v="TIN"/>
    <s v="14413"/>
    <s v="IND"/>
    <s v=""/>
    <s v="Pune"/>
    <x v="0"/>
  </r>
  <r>
    <s v="Dehghani,Zhamak"/>
    <s v="DOMINOS"/>
    <x v="167"/>
    <s v="DOMINO_CORE"/>
    <n v="27"/>
    <n v="0"/>
    <n v="0"/>
    <s v="01"/>
    <s v="TAU"/>
    <s v="14437"/>
    <s v="AUS"/>
    <s v=""/>
    <s v="Brisbane"/>
    <x v="8"/>
  </r>
  <r>
    <s v="Dehghani,Zhamak"/>
    <s v="DOMINOS"/>
    <x v="167"/>
    <s v="PYRAMID"/>
    <n v="45"/>
    <n v="0"/>
    <n v="0"/>
    <s v="01"/>
    <s v="TAU"/>
    <s v="14437"/>
    <s v="AUS"/>
    <s v=""/>
    <s v="Brisbane"/>
    <x v="8"/>
  </r>
  <r>
    <s v="Dehghani,Zhamak"/>
    <s v="TW_CORE"/>
    <x v="3"/>
    <s v="UNASSIGNED"/>
    <n v="0"/>
    <n v="48"/>
    <n v="0"/>
    <s v="01"/>
    <s v="TAU"/>
    <s v="14437"/>
    <s v="AUS"/>
    <s v=""/>
    <s v="Brisbane"/>
    <x v="8"/>
  </r>
  <r>
    <s v="Dehghani,Zhamak"/>
    <s v="TW_CORE"/>
    <x v="14"/>
    <s v="TW_LIVE_EVENTS"/>
    <n v="0"/>
    <n v="20"/>
    <n v="0"/>
    <s v="01"/>
    <s v="TAU"/>
    <s v="14437"/>
    <s v="AUS"/>
    <s v=""/>
    <s v="Brisbane"/>
    <x v="8"/>
  </r>
  <r>
    <s v="Dehghani,Zhamak"/>
    <s v="TW_CORE"/>
    <x v="0"/>
    <s v="GRAD_TRNPROG"/>
    <n v="0"/>
    <n v="8"/>
    <n v="0"/>
    <s v="01"/>
    <s v="TAU"/>
    <s v="14437"/>
    <s v="AUS"/>
    <s v=""/>
    <s v="Brisbane"/>
    <x v="8"/>
  </r>
  <r>
    <s v="Dehghani,Zhamak"/>
    <s v="TW_CORE"/>
    <x v="0"/>
    <s v="JC_MGMT"/>
    <n v="0"/>
    <n v="4"/>
    <n v="0"/>
    <s v="01"/>
    <s v="TAU"/>
    <s v="14437"/>
    <s v="AUS"/>
    <s v=""/>
    <s v="Brisbane"/>
    <x v="8"/>
  </r>
  <r>
    <s v="Dehghani,Zhamak"/>
    <s v="TW_TOFF"/>
    <x v="4"/>
    <s v="SICK_LV"/>
    <n v="0"/>
    <n v="16"/>
    <n v="0"/>
    <s v="01"/>
    <s v="TAU"/>
    <s v="14437"/>
    <s v="AUS"/>
    <s v=""/>
    <s v="Brisbane"/>
    <x v="8"/>
  </r>
  <r>
    <s v="Deka,Prabin"/>
    <s v="TW_TOFF"/>
    <x v="4"/>
    <s v="SICK_LV"/>
    <n v="0"/>
    <n v="8"/>
    <n v="0"/>
    <s v="01"/>
    <s v="TAU"/>
    <s v="10748"/>
    <s v="AUS"/>
    <s v=""/>
    <s v="Sydney"/>
    <x v="8"/>
  </r>
  <r>
    <s v="Deka,Prabin"/>
    <s v="WOOL001"/>
    <x v="178"/>
    <s v="DA"/>
    <n v="160"/>
    <n v="0"/>
    <n v="0"/>
    <s v="01"/>
    <s v="TAU"/>
    <s v="10748"/>
    <s v="AUS"/>
    <s v=""/>
    <s v="Sydney"/>
    <x v="8"/>
  </r>
  <r>
    <s v="Del Rosario,Dannielle"/>
    <s v="TW_CORE"/>
    <x v="3"/>
    <s v="UNASSIGNED"/>
    <n v="0"/>
    <n v="85"/>
    <n v="0"/>
    <s v="01"/>
    <s v="TUS"/>
    <s v="15840"/>
    <s v="USA"/>
    <s v="IL"/>
    <s v="Chicago"/>
    <x v="5"/>
  </r>
  <r>
    <s v="Del Rosario,Dannielle"/>
    <s v="TW_SIPP"/>
    <x v="42"/>
    <s v="FASTFOOD_STRIKE"/>
    <n v="0"/>
    <n v="75"/>
    <n v="0"/>
    <s v="01"/>
    <s v="TUS"/>
    <s v="15840"/>
    <s v="USA"/>
    <s v="IL"/>
    <s v="Chicago"/>
    <x v="5"/>
  </r>
  <r>
    <s v="Del Rosario,Dannielle"/>
    <s v="TW_TOFF"/>
    <x v="4"/>
    <s v="US_CA_PERS_SICK"/>
    <n v="0"/>
    <n v="8"/>
    <n v="0"/>
    <s v="01"/>
    <s v="TUS"/>
    <s v="15840"/>
    <s v="USA"/>
    <s v="IL"/>
    <s v="Chicago"/>
    <x v="5"/>
  </r>
  <r>
    <s v="Del Russo,Damien Zee"/>
    <s v="DMTC001"/>
    <x v="41"/>
    <s v="DA"/>
    <n v="154"/>
    <n v="0"/>
    <n v="0"/>
    <s v="01"/>
    <s v="TUS"/>
    <s v="14660"/>
    <s v="USA"/>
    <s v="TX"/>
    <s v="Dallas"/>
    <x v="6"/>
  </r>
  <r>
    <s v="Del Russo,Damien Zee"/>
    <s v="DMTC001"/>
    <x v="41"/>
    <s v="TRVL"/>
    <n v="0"/>
    <n v="65"/>
    <n v="0"/>
    <s v="01"/>
    <s v="TUS"/>
    <s v="14660"/>
    <s v="USA"/>
    <s v="CA"/>
    <s v="Dallas"/>
    <x v="6"/>
  </r>
  <r>
    <s v="Del Russo,Damien Zee"/>
    <s v="TW_MTGS"/>
    <x v="50"/>
    <s v="SF"/>
    <n v="0"/>
    <n v="3"/>
    <n v="0"/>
    <s v="01"/>
    <s v="TUS"/>
    <s v="14660"/>
    <s v="USA"/>
    <s v="CA"/>
    <s v="Dallas"/>
    <x v="6"/>
  </r>
  <r>
    <s v="Del Russo,Damien Zee"/>
    <s v="TW_TOFF"/>
    <x v="1"/>
    <s v="ANNUAL_LV"/>
    <n v="0"/>
    <n v="8"/>
    <n v="0"/>
    <s v="01"/>
    <s v="TUS"/>
    <s v="14660"/>
    <s v="USA"/>
    <s v="CA"/>
    <s v="Dallas"/>
    <x v="6"/>
  </r>
  <r>
    <s v="Del Russo,Damien Zee"/>
    <s v="TW_TOFF"/>
    <x v="4"/>
    <s v="US_CA_PERS_SICK"/>
    <n v="0"/>
    <n v="8"/>
    <n v="0"/>
    <s v="01"/>
    <s v="TUS"/>
    <s v="14660"/>
    <s v="USA"/>
    <s v="TX"/>
    <s v="Dallas"/>
    <x v="6"/>
  </r>
  <r>
    <s v="Delgado,Ernesto Medina"/>
    <s v="TW_CORE"/>
    <x v="3"/>
    <s v="HELD"/>
    <n v="0"/>
    <n v="152"/>
    <n v="0"/>
    <s v="01"/>
    <s v="TEC"/>
    <s v="15574"/>
    <s v="ECU"/>
    <s v=""/>
    <s v="Quito"/>
    <x v="17"/>
  </r>
  <r>
    <s v="Deng,Peng"/>
    <s v="SFEXP01"/>
    <x v="223"/>
    <s v="DA"/>
    <n v="80"/>
    <n v="0"/>
    <n v="0"/>
    <s v="01"/>
    <s v="TCC"/>
    <s v="16131"/>
    <s v="CHN"/>
    <s v=""/>
    <s v="Chengdu"/>
    <x v="14"/>
  </r>
  <r>
    <s v="Dennison,Lesley K."/>
    <s v="MANH001"/>
    <x v="6"/>
    <s v="DA"/>
    <n v="64"/>
    <n v="0"/>
    <n v="0"/>
    <s v="01"/>
    <s v="TUS"/>
    <s v="15540"/>
    <s v="USA"/>
    <s v="IL"/>
    <s v="Atlanta"/>
    <x v="2"/>
  </r>
  <r>
    <s v="Dennison,Lesley K."/>
    <s v="MANH001"/>
    <x v="6"/>
    <s v="DA"/>
    <n v="88"/>
    <n v="0"/>
    <n v="0"/>
    <s v="01"/>
    <s v="TUS"/>
    <s v="15540"/>
    <s v="USA"/>
    <s v="GA"/>
    <s v="Atlanta"/>
    <x v="2"/>
  </r>
  <r>
    <s v="Dennison,Lesley K."/>
    <s v="TW_TOFF"/>
    <x v="4"/>
    <s v="US_CA_PERS_SICK"/>
    <n v="0"/>
    <n v="16"/>
    <n v="0"/>
    <s v="01"/>
    <s v="TUS"/>
    <s v="15540"/>
    <s v="USA"/>
    <s v="GA"/>
    <s v="Atlanta"/>
    <x v="2"/>
  </r>
  <r>
    <s v="Deo,Deepa"/>
    <s v="TW_CORE"/>
    <x v="33"/>
    <s v="REGION_MGT_BAU"/>
    <n v="0"/>
    <n v="173"/>
    <n v="0"/>
    <s v="08"/>
    <s v="TIN"/>
    <s v="11071"/>
    <s v="IND"/>
    <s v=""/>
    <s v="Bangalore"/>
    <x v="0"/>
  </r>
  <r>
    <s v="Deo,Deepa"/>
    <s v="TW_CORE"/>
    <x v="33"/>
    <s v="REGION_MGT_MTG"/>
    <n v="0"/>
    <n v="20"/>
    <n v="0"/>
    <s v="08"/>
    <s v="TIN"/>
    <s v="11071"/>
    <s v="IND"/>
    <s v=""/>
    <s v="Bangalore"/>
    <x v="0"/>
  </r>
  <r>
    <s v="Deo,Deepa"/>
    <s v="TW_CORE"/>
    <x v="0"/>
    <s v="LEADER_DEV_GBL"/>
    <n v="0"/>
    <n v="10"/>
    <n v="0"/>
    <s v="08"/>
    <s v="TIN"/>
    <s v="11071"/>
    <s v="USA"/>
    <s v="GA"/>
    <s v="Bangalore"/>
    <x v="0"/>
  </r>
  <r>
    <s v="Depalma,Sheila"/>
    <s v="TW_TOFF"/>
    <x v="1"/>
    <s v="MATR_PATR_PAID"/>
    <n v="0"/>
    <n v="168"/>
    <n v="0"/>
    <s v="09"/>
    <s v="TUS"/>
    <s v="12884"/>
    <s v="USA"/>
    <s v="IL"/>
    <s v="Chicago"/>
    <x v="5"/>
  </r>
  <r>
    <s v="Dephillips,William"/>
    <s v="TWSMNG1"/>
    <x v="236"/>
    <s v="DEV"/>
    <n v="0"/>
    <n v="136"/>
    <n v="0"/>
    <s v="01"/>
    <s v="TUS"/>
    <s v="13348"/>
    <s v="USA"/>
    <s v="CA"/>
    <s v="ETG US"/>
    <x v="1"/>
  </r>
  <r>
    <s v="Dephillips,William"/>
    <s v="TWSMNG1"/>
    <x v="237"/>
    <s v="SUPPORT"/>
    <n v="0"/>
    <n v="8"/>
    <n v="0"/>
    <s v="01"/>
    <s v="TUS"/>
    <s v="13348"/>
    <s v="USA"/>
    <s v="CA"/>
    <s v="ETG US"/>
    <x v="1"/>
  </r>
  <r>
    <s v="Dephillips,William"/>
    <s v="TW_TOFF"/>
    <x v="1"/>
    <s v="ANNUAL_LV"/>
    <n v="0"/>
    <n v="16"/>
    <n v="0"/>
    <s v="01"/>
    <s v="TUS"/>
    <s v="13348"/>
    <s v="USA"/>
    <s v="CA"/>
    <s v="ETG US"/>
    <x v="1"/>
  </r>
  <r>
    <s v="Dephillips,William"/>
    <s v="TW_TOFF"/>
    <x v="4"/>
    <s v="US_CA_PERS_SICK"/>
    <n v="0"/>
    <n v="8"/>
    <n v="0"/>
    <s v="01"/>
    <s v="TUS"/>
    <s v="13348"/>
    <s v="USA"/>
    <s v="CA"/>
    <s v="ETG US"/>
    <x v="1"/>
  </r>
  <r>
    <s v="Desai,Sairam"/>
    <s v="TWSMNG1"/>
    <x v="236"/>
    <s v="QA"/>
    <n v="0"/>
    <n v="168"/>
    <n v="0"/>
    <s v="01"/>
    <s v="TUS"/>
    <s v="11733"/>
    <s v="USA"/>
    <s v="CA"/>
    <s v="ETG US"/>
    <x v="1"/>
  </r>
  <r>
    <s v="Desai,Vidhi"/>
    <s v="CISCO02"/>
    <x v="39"/>
    <s v="MISC"/>
    <n v="120"/>
    <n v="0"/>
    <n v="0"/>
    <s v="01"/>
    <s v="TIN"/>
    <s v="14926"/>
    <s v="IND"/>
    <s v=""/>
    <s v="Bangalore"/>
    <x v="0"/>
  </r>
  <r>
    <s v="Desai,Vidhi"/>
    <s v="TW_CORE"/>
    <x v="40"/>
    <s v="TRAINING_OTHER"/>
    <n v="0"/>
    <n v="16"/>
    <n v="0"/>
    <s v="01"/>
    <s v="TIN"/>
    <s v="14926"/>
    <s v="IND"/>
    <s v=""/>
    <s v="Bangalore"/>
    <x v="0"/>
  </r>
  <r>
    <s v="Desai,Vidhi"/>
    <s v="TW_TOFF"/>
    <x v="1"/>
    <s v="ANNUAL_LV"/>
    <n v="0"/>
    <n v="40"/>
    <n v="0"/>
    <s v="01"/>
    <s v="TIN"/>
    <s v="14926"/>
    <s v="IND"/>
    <s v=""/>
    <s v="Bangalore"/>
    <x v="0"/>
  </r>
  <r>
    <s v="Deshmukh,Aasawaree"/>
    <s v="SML0001"/>
    <x v="98"/>
    <s v="DA"/>
    <n v="64"/>
    <n v="80"/>
    <n v="0"/>
    <s v="01"/>
    <s v="TIN"/>
    <s v="14912"/>
    <s v="IND"/>
    <s v=""/>
    <s v="Pune"/>
    <x v="0"/>
  </r>
  <r>
    <s v="Deshmukh,Aasawaree"/>
    <s v="TW_TOFF"/>
    <x v="1"/>
    <s v="ANNUAL_LV"/>
    <n v="0"/>
    <n v="24"/>
    <n v="0"/>
    <s v="01"/>
    <s v="TIN"/>
    <s v="14912"/>
    <s v="IND"/>
    <s v=""/>
    <s v="Pune"/>
    <x v="0"/>
  </r>
  <r>
    <s v="Deshmukh,Nikita"/>
    <s v="DELTA01"/>
    <x v="238"/>
    <s v="DA"/>
    <n v="8"/>
    <n v="0"/>
    <n v="0"/>
    <s v="04"/>
    <s v="TIN"/>
    <s v="14914"/>
    <s v="IND"/>
    <s v=""/>
    <s v="Pune"/>
    <x v="0"/>
  </r>
  <r>
    <s v="Deshmukh,Nikita"/>
    <s v="TW_CORE"/>
    <x v="40"/>
    <s v="TRAINING_OTHER"/>
    <n v="0"/>
    <n v="39"/>
    <n v="0"/>
    <s v="04"/>
    <s v="TIN"/>
    <s v="14914"/>
    <s v="IND"/>
    <s v=""/>
    <s v="Pune"/>
    <x v="0"/>
  </r>
  <r>
    <s v="Deshmukh,Nikita"/>
    <s v="TW_TOPS"/>
    <x v="7"/>
    <s v="TWERS_BAU"/>
    <n v="0"/>
    <n v="144"/>
    <n v="0"/>
    <s v="04"/>
    <s v="TIN"/>
    <s v="14914"/>
    <s v="IND"/>
    <s v=""/>
    <s v="Pune"/>
    <x v="0"/>
  </r>
  <r>
    <s v="Deshmukh,Shridhar"/>
    <s v="SONY001"/>
    <x v="21"/>
    <s v="DEV"/>
    <n v="161"/>
    <n v="0"/>
    <n v="0"/>
    <s v="01"/>
    <s v="TIN"/>
    <s v="14676"/>
    <s v="IND"/>
    <s v=""/>
    <s v="Pune"/>
    <x v="0"/>
  </r>
  <r>
    <s v="Deshmukh,Shridhar"/>
    <s v="TW_TOFF"/>
    <x v="1"/>
    <s v="INDIA_OPT_HOL"/>
    <n v="0"/>
    <n v="8"/>
    <n v="0"/>
    <s v="01"/>
    <s v="TIN"/>
    <s v="14676"/>
    <s v="IND"/>
    <s v=""/>
    <s v="Pune"/>
    <x v="0"/>
  </r>
  <r>
    <s v="Deshmukh,Shridhar"/>
    <s v="TW_TOFF"/>
    <x v="4"/>
    <s v="SICK_LV"/>
    <n v="0"/>
    <n v="8"/>
    <n v="0"/>
    <s v="01"/>
    <s v="TIN"/>
    <s v="14676"/>
    <s v="IND"/>
    <s v=""/>
    <s v="Pune"/>
    <x v="0"/>
  </r>
  <r>
    <s v="Deshpande,Swapnil"/>
    <s v="TW_TOFF"/>
    <x v="1"/>
    <s v="ANNUAL_LV"/>
    <n v="0"/>
    <n v="8"/>
    <n v="0"/>
    <s v="04"/>
    <s v="TIN"/>
    <s v="15594"/>
    <s v="IND"/>
    <s v=""/>
    <s v="Pune"/>
    <x v="0"/>
  </r>
  <r>
    <s v="Deshpande,Swapnil"/>
    <s v="TW_TOPS"/>
    <x v="60"/>
    <s v="PROGRAM_LEVEL"/>
    <n v="0"/>
    <n v="164"/>
    <n v="0"/>
    <s v="04"/>
    <s v="TIN"/>
    <s v="15594"/>
    <s v="IND"/>
    <s v=""/>
    <s v="Pune"/>
    <x v="0"/>
  </r>
  <r>
    <s v="Dev Arora,Kapil"/>
    <s v="TWSOPS1"/>
    <x v="239"/>
    <s v="MISC"/>
    <n v="0"/>
    <n v="40"/>
    <n v="0"/>
    <s v="05"/>
    <s v="TIN"/>
    <s v="14873"/>
    <s v="IND"/>
    <s v=""/>
    <s v="ETG India"/>
    <x v="1"/>
  </r>
  <r>
    <s v="Devarajan,Lokeshwaran"/>
    <s v="GRUPPO1"/>
    <x v="5"/>
    <s v="DELIVERY"/>
    <n v="126"/>
    <n v="8"/>
    <n v="0"/>
    <s v="01"/>
    <s v="TIN"/>
    <s v="12586"/>
    <s v="IND"/>
    <s v=""/>
    <s v="Chennai"/>
    <x v="0"/>
  </r>
  <r>
    <s v="Devarajan,Lokeshwaran"/>
    <s v="TW_TOFF"/>
    <x v="1"/>
    <s v="ANNUAL_LV"/>
    <n v="0"/>
    <n v="28"/>
    <n v="0"/>
    <s v="01"/>
    <s v="TIN"/>
    <s v="12586"/>
    <s v="IND"/>
    <s v=""/>
    <s v="Chennai"/>
    <x v="0"/>
  </r>
  <r>
    <s v="Devarajan,Lokeshwaran"/>
    <s v="TW_TOFF"/>
    <x v="4"/>
    <s v="SICK_LV"/>
    <n v="0"/>
    <n v="8"/>
    <n v="0"/>
    <s v="01"/>
    <s v="TIN"/>
    <s v="12586"/>
    <s v="IND"/>
    <s v=""/>
    <s v="Chennai"/>
    <x v="0"/>
  </r>
  <r>
    <s v="Devbrat,Ashutosh"/>
    <s v="GDS0001"/>
    <x v="8"/>
    <s v="CONSULTING"/>
    <n v="164"/>
    <n v="0"/>
    <n v="0"/>
    <s v="01"/>
    <s v="TUK"/>
    <s v="13299"/>
    <s v="GBR"/>
    <s v=""/>
    <s v="London"/>
    <x v="4"/>
  </r>
  <r>
    <s v="Devbrat,Ashutosh"/>
    <s v="TW_TOFF"/>
    <x v="1"/>
    <s v="ANNUAL_LV"/>
    <n v="0"/>
    <n v="4"/>
    <n v="0"/>
    <s v="01"/>
    <s v="TUK"/>
    <s v="13299"/>
    <s v="GBR"/>
    <s v=""/>
    <s v="London"/>
    <x v="4"/>
  </r>
  <r>
    <s v="Deysel,Carli"/>
    <s v="MARKEL1"/>
    <x v="106"/>
    <s v="BA"/>
    <n v="48"/>
    <n v="80"/>
    <n v="0"/>
    <s v="01"/>
    <s v="TUK"/>
    <s v="11276"/>
    <s v="GBR"/>
    <s v=""/>
    <s v="London"/>
    <x v="4"/>
  </r>
  <r>
    <s v="Deysel,Carli"/>
    <s v="TW_CORE"/>
    <x v="0"/>
    <s v="LEADER_DEV_EU"/>
    <n v="0"/>
    <n v="8"/>
    <n v="0"/>
    <s v="01"/>
    <s v="TUK"/>
    <s v="11276"/>
    <s v="GBR"/>
    <s v=""/>
    <s v="London"/>
    <x v="4"/>
  </r>
  <r>
    <s v="Deysel,Carli"/>
    <s v="TW_TOFF"/>
    <x v="1"/>
    <s v="ANNUAL_LV"/>
    <n v="0"/>
    <n v="32"/>
    <n v="0"/>
    <s v="01"/>
    <s v="TUK"/>
    <s v="11276"/>
    <s v="GBR"/>
    <s v=""/>
    <s v="London"/>
    <x v="4"/>
  </r>
  <r>
    <s v="Dhall,Nitin"/>
    <s v="TW_CORE"/>
    <x v="33"/>
    <s v="REGION_MGT_BAU"/>
    <n v="0"/>
    <n v="40"/>
    <n v="0"/>
    <s v="08"/>
    <s v="TIN"/>
    <s v="10847"/>
    <s v="USA"/>
    <s v="IL"/>
    <s v="Delhi"/>
    <x v="0"/>
  </r>
  <r>
    <s v="Dhall,Nitin"/>
    <s v="TW_CORE"/>
    <x v="33"/>
    <s v="REGION_MGT_BAU"/>
    <n v="0"/>
    <n v="106"/>
    <n v="0"/>
    <s v="08"/>
    <s v="TIN"/>
    <s v="10847"/>
    <s v="IND"/>
    <s v=""/>
    <s v="Delhi"/>
    <x v="0"/>
  </r>
  <r>
    <s v="Dhall,Nitin"/>
    <s v="TW_TOFF"/>
    <x v="1"/>
    <s v="ANNUAL_LV"/>
    <n v="0"/>
    <n v="16"/>
    <n v="0"/>
    <s v="08"/>
    <s v="TIN"/>
    <s v="10847"/>
    <s v="IND"/>
    <s v=""/>
    <s v="Delhi"/>
    <x v="0"/>
  </r>
  <r>
    <s v="Dhall,Nitin"/>
    <s v="TW_TOFF"/>
    <x v="1"/>
    <s v="PUBLIC_HOLIDAY"/>
    <n v="0"/>
    <n v="8"/>
    <n v="0"/>
    <s v="08"/>
    <s v="TIN"/>
    <s v="10847"/>
    <s v="IND"/>
    <s v=""/>
    <s v="Delhi"/>
    <x v="0"/>
  </r>
  <r>
    <s v="Dhandhania,Mukund"/>
    <s v="TW_CORE"/>
    <x v="3"/>
    <s v="UNASSIGNED"/>
    <n v="0"/>
    <n v="40"/>
    <n v="0"/>
    <s v="01"/>
    <s v="TIN"/>
    <s v="15883"/>
    <s v="IND"/>
    <s v=""/>
    <s v="Bangalore"/>
    <x v="0"/>
  </r>
  <r>
    <s v="Dhandhania,Mukund"/>
    <s v="TW_CORE"/>
    <x v="66"/>
    <s v="ATTENDEE"/>
    <n v="0"/>
    <n v="96"/>
    <n v="0"/>
    <s v="01"/>
    <s v="TIN"/>
    <s v="15883"/>
    <s v="IND"/>
    <s v=""/>
    <s v="Bangalore"/>
    <x v="0"/>
  </r>
  <r>
    <s v="Dhandhania,Mukund"/>
    <s v="TW_INVT"/>
    <x v="116"/>
    <s v="PROGRAM_LEVEL"/>
    <n v="0"/>
    <n v="40"/>
    <n v="0"/>
    <s v="01"/>
    <s v="TIN"/>
    <s v="15883"/>
    <s v="IND"/>
    <s v=""/>
    <s v="Bangalore"/>
    <x v="0"/>
  </r>
  <r>
    <s v="Dhavale,Akshay Avinash"/>
    <s v="TW_CORE"/>
    <x v="3"/>
    <s v="HELD"/>
    <n v="0"/>
    <n v="24"/>
    <n v="0"/>
    <s v="01"/>
    <s v="TIN"/>
    <s v="11254"/>
    <s v="IND"/>
    <s v=""/>
    <s v="Pune"/>
    <x v="0"/>
  </r>
  <r>
    <s v="Dhavale,Akshay Avinash"/>
    <s v="TW_CORE"/>
    <x v="17"/>
    <s v="BAU"/>
    <n v="0"/>
    <n v="48"/>
    <n v="0"/>
    <s v="01"/>
    <s v="TIN"/>
    <s v="11254"/>
    <s v="IND"/>
    <s v=""/>
    <s v="Pune"/>
    <x v="0"/>
  </r>
  <r>
    <s v="Dhavale,Akshay Avinash"/>
    <s v="TW_TOFF"/>
    <x v="1"/>
    <s v="ANNUAL_LV"/>
    <n v="0"/>
    <n v="16"/>
    <n v="0"/>
    <s v="01"/>
    <s v="TIN"/>
    <s v="11254"/>
    <s v="IND"/>
    <s v=""/>
    <s v="Pune"/>
    <x v="0"/>
  </r>
  <r>
    <s v="Dhavale,Akshay Avinash"/>
    <s v="YOOX001"/>
    <x v="240"/>
    <s v="MISC"/>
    <n v="85"/>
    <n v="0"/>
    <n v="0"/>
    <s v="01"/>
    <s v="TIN"/>
    <s v="11254"/>
    <s v="ITA"/>
    <s v=""/>
    <s v="London"/>
    <x v="4"/>
  </r>
  <r>
    <s v="Dhillon,Priyank"/>
    <s v="HTW0001"/>
    <x v="38"/>
    <s v="QA"/>
    <n v="80"/>
    <n v="0"/>
    <n v="0"/>
    <s v="01"/>
    <s v="TIN"/>
    <s v="14147"/>
    <s v="IND"/>
    <s v=""/>
    <s v="Delhi"/>
    <x v="0"/>
  </r>
  <r>
    <s v="Dhillon,Priyank"/>
    <s v="TW_CORE"/>
    <x v="3"/>
    <s v="UNASSIGNED"/>
    <n v="0"/>
    <n v="24"/>
    <n v="0"/>
    <s v="01"/>
    <s v="TIN"/>
    <s v="14147"/>
    <s v="IND"/>
    <s v=""/>
    <s v="Delhi"/>
    <x v="0"/>
  </r>
  <r>
    <s v="Dhillon,Priyank"/>
    <s v="TW_TOFF"/>
    <x v="1"/>
    <s v="ANNUAL_LV"/>
    <n v="0"/>
    <n v="8"/>
    <n v="0"/>
    <s v="01"/>
    <s v="TIN"/>
    <s v="14147"/>
    <s v="IND"/>
    <s v=""/>
    <s v="Delhi"/>
    <x v="0"/>
  </r>
  <r>
    <s v="Dhillon,Priyank"/>
    <s v="TW_TOFF"/>
    <x v="1"/>
    <s v="PUBLIC_HOLIDAY"/>
    <n v="0"/>
    <n v="8"/>
    <n v="0"/>
    <s v="01"/>
    <s v="TIN"/>
    <s v="14147"/>
    <s v="IND"/>
    <s v=""/>
    <s v="Delhi"/>
    <x v="0"/>
  </r>
  <r>
    <s v="Dhingra,Ankit Surjit"/>
    <s v="FLIP001"/>
    <x v="241"/>
    <s v="DEV"/>
    <n v="152"/>
    <n v="0"/>
    <n v="0"/>
    <s v="01"/>
    <s v="TIN"/>
    <s v="13284"/>
    <s v="IND"/>
    <s v=""/>
    <s v="Bangalore"/>
    <x v="0"/>
  </r>
  <r>
    <s v="Dhingra,Ankit Surjit"/>
    <s v="TW_TOFF"/>
    <x v="1"/>
    <s v="ANNUAL_LV"/>
    <n v="0"/>
    <n v="16"/>
    <n v="0"/>
    <s v="01"/>
    <s v="TIN"/>
    <s v="13284"/>
    <s v="IND"/>
    <s v=""/>
    <s v="Bangalore"/>
    <x v="0"/>
  </r>
  <r>
    <s v="Dhinsa,Harvinder"/>
    <s v="TW_INVT"/>
    <x v="65"/>
    <s v="PROGRAM_LEVEL"/>
    <n v="0"/>
    <n v="72"/>
    <n v="0"/>
    <s v="07"/>
    <s v="TUK"/>
    <s v="10961"/>
    <s v="GBR"/>
    <s v=""/>
    <s v="London"/>
    <x v="4"/>
  </r>
  <r>
    <s v="Dhokia,Rikesh"/>
    <s v="IOOF001"/>
    <x v="54"/>
    <s v="MISC"/>
    <n v="120"/>
    <n v="0"/>
    <n v="0"/>
    <s v="01"/>
    <s v="TAU"/>
    <s v="12150"/>
    <s v="AUS"/>
    <s v=""/>
    <s v="Melbourne"/>
    <x v="8"/>
  </r>
  <r>
    <s v="Dhokia,Rikesh"/>
    <s v="SLATER1"/>
    <x v="242"/>
    <s v="MISC"/>
    <n v="16"/>
    <n v="0"/>
    <n v="0"/>
    <s v="01"/>
    <s v="TAU"/>
    <s v="12150"/>
    <s v="AUS"/>
    <s v=""/>
    <s v="Melbourne"/>
    <x v="8"/>
  </r>
  <r>
    <s v="Dhokia,Rikesh"/>
    <s v="TW_TOFF"/>
    <x v="1"/>
    <s v="ANNUAL_LV"/>
    <n v="0"/>
    <n v="8"/>
    <n v="0"/>
    <s v="01"/>
    <s v="TAU"/>
    <s v="12150"/>
    <s v="AUS"/>
    <s v=""/>
    <s v="Melbourne"/>
    <x v="8"/>
  </r>
  <r>
    <s v="Dhokia,Rikesh"/>
    <s v="TW_TOFF"/>
    <x v="1"/>
    <s v="PUBLIC_HOLIDAY"/>
    <n v="0"/>
    <n v="8"/>
    <n v="0"/>
    <s v="01"/>
    <s v="TAU"/>
    <s v="12150"/>
    <s v="AUS"/>
    <s v=""/>
    <s v="Melbourne"/>
    <x v="8"/>
  </r>
  <r>
    <s v="Dhokia,Rikesh"/>
    <s v="TW_TOFF"/>
    <x v="4"/>
    <s v="SICK_LV"/>
    <n v="0"/>
    <n v="16"/>
    <n v="0"/>
    <s v="01"/>
    <s v="TAU"/>
    <s v="12150"/>
    <s v="AUS"/>
    <s v=""/>
    <s v="Melbourne"/>
    <x v="8"/>
  </r>
  <r>
    <s v="Dhullipalla,Anirudh"/>
    <s v="TW_CORE"/>
    <x v="0"/>
    <s v="TWER_INDUCTION"/>
    <n v="0"/>
    <n v="8"/>
    <n v="0"/>
    <s v="01"/>
    <s v="TUS"/>
    <s v="16026"/>
    <s v="USA"/>
    <s v="IL"/>
    <s v="Chicago"/>
    <x v="5"/>
  </r>
  <r>
    <s v="Dhullipalla,Anirudh"/>
    <s v="TW_CORE"/>
    <x v="66"/>
    <s v="ATTENDEE"/>
    <n v="0"/>
    <n v="12.5"/>
    <n v="0"/>
    <s v="01"/>
    <s v="TUS"/>
    <s v="16026"/>
    <s v="USA"/>
    <s v="IL"/>
    <s v="Chicago"/>
    <x v="5"/>
  </r>
  <r>
    <s v="Dhullipalla,Anirudh"/>
    <s v="TW_CORE"/>
    <x v="66"/>
    <s v="ATTENDEE"/>
    <n v="0"/>
    <n v="106"/>
    <n v="0"/>
    <s v="01"/>
    <s v="TUS"/>
    <s v="16026"/>
    <s v="IND"/>
    <s v=""/>
    <s v="Chicago"/>
    <x v="5"/>
  </r>
  <r>
    <s v="Dhullipalla,Anirudh"/>
    <s v="TW_CORE"/>
    <x v="66"/>
    <s v="PREP"/>
    <n v="0"/>
    <n v="44.5"/>
    <n v="0"/>
    <s v="01"/>
    <s v="TUS"/>
    <s v="16026"/>
    <s v="USA"/>
    <s v="IL"/>
    <s v="Chicago"/>
    <x v="5"/>
  </r>
  <r>
    <s v="Dias,Fernanda"/>
    <s v="GAP0001"/>
    <x v="58"/>
    <s v="MISC"/>
    <n v="144"/>
    <n v="0"/>
    <n v="0"/>
    <s v="01"/>
    <s v="TBR"/>
    <s v="14880"/>
    <s v="BRA"/>
    <s v=""/>
    <s v="Porto Alegre"/>
    <x v="3"/>
  </r>
  <r>
    <s v="Dias,Fernanda"/>
    <s v="GAP0001"/>
    <x v="58"/>
    <s v="MISC"/>
    <n v="0"/>
    <n v="8"/>
    <n v="0"/>
    <s v="01"/>
    <s v="TBR"/>
    <s v="14880"/>
    <s v="USA"/>
    <s v="CA"/>
    <s v="San Francisco"/>
    <x v="11"/>
  </r>
  <r>
    <s v="Dias,Fernanda"/>
    <s v="TW_TOFF"/>
    <x v="1"/>
    <s v="PUBLIC_HOLIDAY"/>
    <n v="0"/>
    <n v="16"/>
    <n v="0"/>
    <s v="01"/>
    <s v="TBR"/>
    <s v="14880"/>
    <s v="BRA"/>
    <s v=""/>
    <s v="Porto Alegre"/>
    <x v="3"/>
  </r>
  <r>
    <s v="Dias,Raquel Vilas Boas"/>
    <s v="TW_CORE"/>
    <x v="15"/>
    <s v="BAU"/>
    <n v="0"/>
    <n v="121.7"/>
    <n v="0"/>
    <s v="03"/>
    <s v="TBR"/>
    <s v="16064"/>
    <s v="BRA"/>
    <s v=""/>
    <s v="Recife"/>
    <x v="3"/>
  </r>
  <r>
    <s v="Dias,Raquel Vilas Boas"/>
    <s v="TW_CORE"/>
    <x v="15"/>
    <s v="EVENTS"/>
    <n v="0"/>
    <n v="39.799999999999997"/>
    <n v="0"/>
    <s v="03"/>
    <s v="TBR"/>
    <s v="16064"/>
    <s v="BRA"/>
    <s v=""/>
    <s v="Recife"/>
    <x v="3"/>
  </r>
  <r>
    <s v="Dibek,Nermin"/>
    <s v="TW_TOFF"/>
    <x v="1"/>
    <s v="ANNUAL_LV"/>
    <n v="0"/>
    <n v="16"/>
    <n v="0"/>
    <s v="01"/>
    <s v="TUS"/>
    <s v="15335"/>
    <s v="USA"/>
    <s v="FL"/>
    <s v="Atlanta"/>
    <x v="2"/>
  </r>
  <r>
    <s v="Dibek,Nermin"/>
    <s v="ULTSOFT"/>
    <x v="190"/>
    <s v="MISC"/>
    <n v="8"/>
    <n v="0"/>
    <n v="0"/>
    <s v="01"/>
    <s v="TUS"/>
    <s v="15335"/>
    <s v="USA"/>
    <s v="IL"/>
    <s v="Atlanta"/>
    <x v="2"/>
  </r>
  <r>
    <s v="Dibek,Nermin"/>
    <s v="ULTSOFT"/>
    <x v="190"/>
    <s v="MISC"/>
    <n v="147"/>
    <n v="0"/>
    <n v="0"/>
    <s v="01"/>
    <s v="TUS"/>
    <s v="15335"/>
    <s v="USA"/>
    <s v="FL"/>
    <s v="Atlanta"/>
    <x v="2"/>
  </r>
  <r>
    <s v="Dickson,Inger D."/>
    <s v="KROGER1"/>
    <x v="226"/>
    <s v="EDC_PAS"/>
    <n v="6"/>
    <n v="0"/>
    <n v="0"/>
    <s v="01"/>
    <s v="TUS"/>
    <s v="14239"/>
    <s v="USA"/>
    <s v="OH"/>
    <s v="Chicago"/>
    <x v="5"/>
  </r>
  <r>
    <s v="Dickson,Inger D."/>
    <s v="KROGER1"/>
    <x v="226"/>
    <s v="EDC_RAR"/>
    <n v="8"/>
    <n v="0"/>
    <n v="0"/>
    <s v="01"/>
    <s v="TUS"/>
    <s v="14239"/>
    <s v="USA"/>
    <s v="OH"/>
    <s v="Chicago"/>
    <x v="5"/>
  </r>
  <r>
    <s v="Dickson,Inger D."/>
    <s v="KROGER1"/>
    <x v="226"/>
    <s v="EDC_RECIPES"/>
    <n v="26"/>
    <n v="0"/>
    <n v="0"/>
    <s v="01"/>
    <s v="TUS"/>
    <s v="14239"/>
    <s v="USA"/>
    <s v="OH"/>
    <s v="Chicago"/>
    <x v="5"/>
  </r>
  <r>
    <s v="Dickson,Inger D."/>
    <s v="KROGER1"/>
    <x v="226"/>
    <s v="EDC_SOS"/>
    <n v="4"/>
    <n v="0"/>
    <n v="0"/>
    <s v="01"/>
    <s v="TUS"/>
    <s v="14239"/>
    <s v="USA"/>
    <s v="AZ"/>
    <s v="Chicago"/>
    <x v="5"/>
  </r>
  <r>
    <s v="Dickson,Inger D."/>
    <s v="KROGER1"/>
    <x v="226"/>
    <s v="EDC_SOS"/>
    <n v="16"/>
    <n v="0"/>
    <n v="0"/>
    <s v="01"/>
    <s v="TUS"/>
    <s v="14239"/>
    <s v="USA"/>
    <s v="OH"/>
    <s v="Chicago"/>
    <x v="5"/>
  </r>
  <r>
    <s v="Dickson,Inger D."/>
    <s v="KROGER1"/>
    <x v="226"/>
    <s v="MISC"/>
    <n v="4"/>
    <n v="0"/>
    <n v="0"/>
    <s v="01"/>
    <s v="TUS"/>
    <s v="14239"/>
    <s v="USA"/>
    <s v="AZ"/>
    <s v="Chicago"/>
    <x v="5"/>
  </r>
  <r>
    <s v="Dickson,Inger D."/>
    <s v="KROGER1"/>
    <x v="226"/>
    <s v="MISC"/>
    <n v="76"/>
    <n v="0"/>
    <n v="0"/>
    <s v="01"/>
    <s v="TUS"/>
    <s v="14239"/>
    <s v="USA"/>
    <s v="OH"/>
    <s v="Chicago"/>
    <x v="5"/>
  </r>
  <r>
    <s v="Dickson,Inger D."/>
    <s v="TW_TOFF"/>
    <x v="1"/>
    <s v="ANNUAL_LV"/>
    <n v="0"/>
    <n v="22"/>
    <n v="0"/>
    <s v="01"/>
    <s v="TUS"/>
    <s v="14239"/>
    <s v="USA"/>
    <s v="CA"/>
    <s v="Chicago"/>
    <x v="5"/>
  </r>
  <r>
    <s v="Diener,Cecile"/>
    <s v="MPED001"/>
    <x v="107"/>
    <s v="PM"/>
    <n v="130"/>
    <n v="0"/>
    <n v="0"/>
    <s v="01"/>
    <s v="TZA"/>
    <s v="15300"/>
    <s v="ZAF"/>
    <s v=""/>
    <s v="Johannesburg"/>
    <x v="16"/>
  </r>
  <r>
    <s v="Diener,Cecile"/>
    <s v="TW_TOFF"/>
    <x v="4"/>
    <s v="SICK_LV"/>
    <n v="0"/>
    <n v="13"/>
    <n v="0"/>
    <s v="01"/>
    <s v="TZA"/>
    <s v="15300"/>
    <s v="ZAF"/>
    <s v=""/>
    <s v="Johannesburg"/>
    <x v="16"/>
  </r>
  <r>
    <s v="Dietz,Michael"/>
    <s v="GAP0001"/>
    <x v="205"/>
    <s v="DEV"/>
    <n v="120"/>
    <n v="0"/>
    <n v="0"/>
    <s v="01"/>
    <s v="TUS"/>
    <s v="12656"/>
    <s v="USA"/>
    <s v="CA"/>
    <s v="San Francisco"/>
    <x v="11"/>
  </r>
  <r>
    <s v="Dietz,Michael"/>
    <s v="TW_TOFF"/>
    <x v="1"/>
    <s v="ANNUAL_LV"/>
    <n v="0"/>
    <n v="16"/>
    <n v="0"/>
    <s v="01"/>
    <s v="TUS"/>
    <s v="12656"/>
    <s v="USA"/>
    <s v="CA"/>
    <s v="San Francisco"/>
    <x v="11"/>
  </r>
  <r>
    <s v="Dietz,Michael"/>
    <s v="TW_TOFF"/>
    <x v="1"/>
    <s v="BEREAV_COMPASSN"/>
    <n v="0"/>
    <n v="16"/>
    <n v="0"/>
    <s v="01"/>
    <s v="TUS"/>
    <s v="12656"/>
    <s v="USA"/>
    <s v="WI"/>
    <s v="San Francisco"/>
    <x v="11"/>
  </r>
  <r>
    <s v="Dietz,Michael"/>
    <s v="TW_TOFF"/>
    <x v="4"/>
    <s v="US_CA_PERS_SICK"/>
    <n v="0"/>
    <n v="16"/>
    <n v="0"/>
    <s v="01"/>
    <s v="TUS"/>
    <s v="12656"/>
    <s v="USA"/>
    <s v="CA"/>
    <s v="San Francisco"/>
    <x v="11"/>
  </r>
  <r>
    <s v="Dillamore,Joanna"/>
    <s v="TW_CORE"/>
    <x v="0"/>
    <s v="BAU"/>
    <n v="0"/>
    <n v="104"/>
    <n v="0"/>
    <s v="07"/>
    <s v="TAU"/>
    <s v="14310"/>
    <s v="AUS"/>
    <s v=""/>
    <s v="Sydney"/>
    <x v="8"/>
  </r>
  <r>
    <s v="Dillamore,Joanna"/>
    <s v="TW_CORE"/>
    <x v="0"/>
    <s v="GLOB_MEETINGS"/>
    <n v="0"/>
    <n v="24"/>
    <n v="0"/>
    <s v="07"/>
    <s v="TAU"/>
    <s v="14310"/>
    <s v="AUS"/>
    <s v=""/>
    <s v="Sydney"/>
    <x v="8"/>
  </r>
  <r>
    <s v="Dillamore,Joanna"/>
    <s v="TW_CORE"/>
    <x v="0"/>
    <s v="OFFICE_VISITS"/>
    <n v="0"/>
    <n v="16"/>
    <n v="0"/>
    <s v="07"/>
    <s v="TAU"/>
    <s v="14310"/>
    <s v="AUS"/>
    <s v=""/>
    <s v="Sydney"/>
    <x v="8"/>
  </r>
  <r>
    <s v="Dillamore,Joanna"/>
    <s v="TW_CORE"/>
    <x v="0"/>
    <s v="REG_MEETINGS"/>
    <n v="0"/>
    <n v="8"/>
    <n v="0"/>
    <s v="07"/>
    <s v="TAU"/>
    <s v="14310"/>
    <s v="AUS"/>
    <s v=""/>
    <s v="Sydney"/>
    <x v="8"/>
  </r>
  <r>
    <s v="Dillamore,Joanna"/>
    <s v="TW_MTGS"/>
    <x v="77"/>
    <s v="AUSTRALIA"/>
    <n v="0"/>
    <n v="32"/>
    <n v="0"/>
    <s v="07"/>
    <s v="TAU"/>
    <s v="14310"/>
    <s v="AUS"/>
    <s v=""/>
    <s v="Sydney"/>
    <x v="8"/>
  </r>
  <r>
    <s v="Dillamore,Joanna"/>
    <s v="TW_TOFF"/>
    <x v="4"/>
    <s v="SICK_LV"/>
    <n v="0"/>
    <n v="16"/>
    <n v="0"/>
    <s v="07"/>
    <s v="TAU"/>
    <s v="14310"/>
    <s v="AUS"/>
    <s v=""/>
    <s v="Sydney"/>
    <x v="8"/>
  </r>
  <r>
    <s v="Dimaranan,Hiyasmin"/>
    <s v="GAP0001"/>
    <x v="216"/>
    <s v="DA"/>
    <n v="88"/>
    <n v="0"/>
    <n v="0"/>
    <s v="01"/>
    <s v="TUS"/>
    <s v="12685"/>
    <s v="USA"/>
    <s v="CA"/>
    <s v="San Francisco"/>
    <x v="11"/>
  </r>
  <r>
    <s v="Dimaranan,Hiyasmin"/>
    <s v="TW_TOFF"/>
    <x v="1"/>
    <s v="ANNUAL_LV"/>
    <n v="0"/>
    <n v="80"/>
    <n v="0"/>
    <s v="01"/>
    <s v="TUS"/>
    <s v="12685"/>
    <s v="USA"/>
    <s v="CA"/>
    <s v="San Francisco"/>
    <x v="11"/>
  </r>
  <r>
    <s v="Ding,Lei"/>
    <s v="REA0001"/>
    <x v="243"/>
    <s v="MISC"/>
    <n v="168"/>
    <n v="0"/>
    <n v="0"/>
    <s v="01"/>
    <s v="TCX"/>
    <s v="15355"/>
    <s v="CHN"/>
    <s v=""/>
    <s v="Xi'an"/>
    <x v="14"/>
  </r>
  <r>
    <s v="Dishman,Kevin"/>
    <s v="GAP0001"/>
    <x v="244"/>
    <s v="DA"/>
    <n v="80"/>
    <n v="0"/>
    <n v="0"/>
    <s v="01"/>
    <s v="TUS"/>
    <s v="12475"/>
    <s v="USA"/>
    <s v="IL"/>
    <s v="San Francisco"/>
    <x v="11"/>
  </r>
  <r>
    <s v="Dishman,Kevin"/>
    <s v="GAP0001"/>
    <x v="244"/>
    <s v="DA"/>
    <n v="90"/>
    <n v="0"/>
    <n v="0"/>
    <s v="01"/>
    <s v="TUS"/>
    <s v="12475"/>
    <s v="USA"/>
    <s v="CA"/>
    <s v="San Francisco"/>
    <x v="11"/>
  </r>
  <r>
    <s v="Dishman,Kevin"/>
    <s v="GAP0001"/>
    <x v="244"/>
    <s v="TRVL"/>
    <n v="0"/>
    <n v="32"/>
    <n v="0"/>
    <s v="01"/>
    <s v="TUS"/>
    <s v="12475"/>
    <s v="USA"/>
    <s v="CA"/>
    <s v="San Francisco"/>
    <x v="11"/>
  </r>
  <r>
    <s v="Dishman,Kevin"/>
    <s v="TW_CORE"/>
    <x v="15"/>
    <s v="CODE_REVIEW"/>
    <n v="0"/>
    <n v="1"/>
    <n v="0"/>
    <s v="01"/>
    <s v="TUS"/>
    <s v="12475"/>
    <s v="USA"/>
    <s v="IL"/>
    <s v="San Francisco"/>
    <x v="11"/>
  </r>
  <r>
    <s v="Dishman,Kevin"/>
    <s v="TW_PRAC"/>
    <x v="245"/>
    <s v="BAU"/>
    <n v="0"/>
    <n v="17"/>
    <n v="0"/>
    <s v="01"/>
    <s v="TUS"/>
    <s v="12475"/>
    <s v="USA"/>
    <s v="IL"/>
    <s v="San Francisco"/>
    <x v="11"/>
  </r>
  <r>
    <s v="Divakaran,Ajay"/>
    <s v="HNI0001"/>
    <x v="81"/>
    <s v="UI_BANG"/>
    <n v="160"/>
    <n v="0"/>
    <n v="0"/>
    <s v="01"/>
    <s v="TIN"/>
    <s v="12507"/>
    <s v="IND"/>
    <s v=""/>
    <s v="Bangalore"/>
    <x v="0"/>
  </r>
  <r>
    <s v="Divakaran,Ajay"/>
    <s v="TW_CORE"/>
    <x v="15"/>
    <s v="GRAD_RECRUITING"/>
    <n v="0"/>
    <n v="8"/>
    <n v="0"/>
    <s v="01"/>
    <s v="TIN"/>
    <s v="12507"/>
    <s v="IND"/>
    <s v=""/>
    <s v="Bangalore"/>
    <x v="0"/>
  </r>
  <r>
    <s v="Diwane,Avadhut"/>
    <s v="TW_CORE"/>
    <x v="3"/>
    <s v="UNASSIGNED"/>
    <n v="0"/>
    <n v="40"/>
    <n v="0"/>
    <s v="04"/>
    <s v="TIN"/>
    <s v="13999"/>
    <s v="IND"/>
    <s v=""/>
    <s v="Pune"/>
    <x v="0"/>
  </r>
  <r>
    <s v="Diwane,Avadhut"/>
    <s v="TW_TOPS"/>
    <x v="7"/>
    <s v="TWERS_BAU"/>
    <n v="0"/>
    <n v="16"/>
    <n v="0"/>
    <s v="04"/>
    <s v="TIN"/>
    <s v="13999"/>
    <s v="IND"/>
    <s v=""/>
    <s v="Pune"/>
    <x v="0"/>
  </r>
  <r>
    <s v="Diwane,Avadhut"/>
    <s v="TW_TOPS"/>
    <x v="246"/>
    <s v="BAU"/>
    <n v="0"/>
    <n v="112"/>
    <n v="0"/>
    <s v="04"/>
    <s v="TIN"/>
    <s v="13999"/>
    <s v="IND"/>
    <s v=""/>
    <s v="Pune"/>
    <x v="0"/>
  </r>
  <r>
    <s v="Dixon,Christopher James"/>
    <s v="TW_CORE"/>
    <x v="0"/>
    <s v="TWER_INDUCTION"/>
    <n v="0"/>
    <n v="40"/>
    <n v="0"/>
    <s v="03"/>
    <s v="TAU"/>
    <s v="16057"/>
    <s v="AUS"/>
    <s v=""/>
    <s v="Sydney"/>
    <x v="8"/>
  </r>
  <r>
    <s v="Dixon,Christopher James"/>
    <s v="TW_CORE"/>
    <x v="15"/>
    <s v="BAU"/>
    <n v="0"/>
    <n v="128"/>
    <n v="0"/>
    <s v="03"/>
    <s v="TAU"/>
    <s v="16057"/>
    <s v="AUS"/>
    <s v=""/>
    <s v="Sydney"/>
    <x v="8"/>
  </r>
  <r>
    <s v="Dodds,Keith"/>
    <s v="TW_CORE"/>
    <x v="17"/>
    <s v="BAU"/>
    <n v="0"/>
    <n v="220"/>
    <n v="0"/>
    <s v="02"/>
    <s v="TAU"/>
    <s v="10945"/>
    <s v="AUS"/>
    <s v=""/>
    <s v="Sydney"/>
    <x v="8"/>
  </r>
  <r>
    <s v="Dodds,Keith"/>
    <s v="TW_TOFF"/>
    <x v="1"/>
    <s v="ANNUAL_LV"/>
    <n v="0"/>
    <n v="40"/>
    <n v="0"/>
    <s v="02"/>
    <s v="TAU"/>
    <s v="10945"/>
    <s v="AUS"/>
    <s v=""/>
    <s v="Sydney"/>
    <x v="8"/>
  </r>
  <r>
    <s v="Dodemond,Gemma"/>
    <s v="TW_CORE"/>
    <x v="123"/>
    <s v="BAU"/>
    <n v="0"/>
    <n v="171"/>
    <n v="0"/>
    <s v="11"/>
    <s v="TAU"/>
    <s v="14882"/>
    <s v="AUS"/>
    <s v=""/>
    <s v="Melbourne"/>
    <x v="8"/>
  </r>
  <r>
    <s v="Dodemond,Gemma"/>
    <s v="TW_TOFF"/>
    <x v="1"/>
    <s v="PUBLIC_HOLIDAY"/>
    <n v="0"/>
    <n v="2"/>
    <n v="0"/>
    <s v="11"/>
    <s v="TAU"/>
    <s v="14882"/>
    <s v="AUS"/>
    <s v=""/>
    <s v="Melbourne"/>
    <x v="8"/>
  </r>
  <r>
    <s v="Dodemond,Gemma"/>
    <s v="TW_TOFF"/>
    <x v="4"/>
    <s v="SICK_LV"/>
    <n v="0"/>
    <n v="8"/>
    <n v="0"/>
    <s v="11"/>
    <s v="TAU"/>
    <s v="14882"/>
    <s v="AUS"/>
    <s v=""/>
    <s v="Melbourne"/>
    <x v="8"/>
  </r>
  <r>
    <s v="Doerken,Melissa H."/>
    <s v="TWSMNG1"/>
    <x v="236"/>
    <s v="BA"/>
    <n v="0"/>
    <n v="100"/>
    <n v="0"/>
    <s v="01"/>
    <s v="TUS"/>
    <s v="14173"/>
    <s v="USA"/>
    <s v="CA"/>
    <s v="ETG US"/>
    <x v="1"/>
  </r>
  <r>
    <s v="Doerken,Melissa H."/>
    <s v="TWSOPS1"/>
    <x v="247"/>
    <s v="MISC"/>
    <n v="0"/>
    <n v="8"/>
    <n v="0"/>
    <s v="01"/>
    <s v="TUS"/>
    <s v="14173"/>
    <s v="USA"/>
    <s v="CA"/>
    <s v="ETG US"/>
    <x v="1"/>
  </r>
  <r>
    <s v="Doerken,Melissa H."/>
    <s v="TW_MTGS"/>
    <x v="50"/>
    <s v="SF"/>
    <n v="0"/>
    <n v="8"/>
    <n v="0"/>
    <s v="01"/>
    <s v="TUS"/>
    <s v="14173"/>
    <s v="USA"/>
    <s v="CA"/>
    <s v="ETG US"/>
    <x v="1"/>
  </r>
  <r>
    <s v="Doerken,Melissa H."/>
    <s v="TW_TOFF"/>
    <x v="1"/>
    <s v="ANNUAL_LV"/>
    <n v="0"/>
    <n v="20"/>
    <n v="0"/>
    <s v="01"/>
    <s v="TUS"/>
    <s v="14173"/>
    <s v="USA"/>
    <s v="CA"/>
    <s v="ETG US"/>
    <x v="1"/>
  </r>
  <r>
    <s v="Doerken,Melissa H."/>
    <s v="TW_TOPS"/>
    <x v="7"/>
    <s v="DEMAND_INV_MR"/>
    <n v="0"/>
    <n v="32"/>
    <n v="0"/>
    <s v="01"/>
    <s v="TUS"/>
    <s v="14173"/>
    <s v="USA"/>
    <s v="CA"/>
    <s v="ETG US"/>
    <x v="1"/>
  </r>
  <r>
    <s v="Dogra,Divya"/>
    <s v="KROGER1"/>
    <x v="186"/>
    <s v="MISC"/>
    <n v="160"/>
    <n v="0"/>
    <n v="0"/>
    <s v="01"/>
    <s v="TIN"/>
    <s v="15372"/>
    <s v="IND"/>
    <s v=""/>
    <s v="Bangalore"/>
    <x v="0"/>
  </r>
  <r>
    <s v="Dogra,Divya"/>
    <s v="TW_TOFF"/>
    <x v="1"/>
    <s v="INDIA_OPT_HOL"/>
    <n v="0"/>
    <n v="8"/>
    <n v="0"/>
    <s v="01"/>
    <s v="TIN"/>
    <s v="15372"/>
    <s v="IND"/>
    <s v=""/>
    <s v="Bangalore"/>
    <x v="0"/>
  </r>
  <r>
    <s v="Doherty,Robin Andrew Paul"/>
    <s v="IOOF001"/>
    <x v="54"/>
    <s v="MISC"/>
    <n v="88"/>
    <n v="0"/>
    <n v="0"/>
    <s v="01"/>
    <s v="TAU"/>
    <s v="14327"/>
    <s v="AUS"/>
    <s v=""/>
    <s v="Melbourne"/>
    <x v="8"/>
  </r>
  <r>
    <s v="Doherty,Robin Andrew Paul"/>
    <s v="TW_MTGS"/>
    <x v="77"/>
    <s v="AUSTRALIA"/>
    <n v="0"/>
    <n v="4"/>
    <n v="0"/>
    <s v="01"/>
    <s v="TAU"/>
    <s v="14327"/>
    <s v="AUS"/>
    <s v=""/>
    <s v="Melbourne"/>
    <x v="8"/>
  </r>
  <r>
    <s v="Doherty,Robin Andrew Paul"/>
    <s v="TW_TOFF"/>
    <x v="1"/>
    <s v="ANNUAL_LV"/>
    <n v="0"/>
    <n v="68"/>
    <n v="0"/>
    <s v="01"/>
    <s v="TAU"/>
    <s v="14327"/>
    <s v="AUS"/>
    <s v=""/>
    <s v="Melbourne"/>
    <x v="8"/>
  </r>
  <r>
    <s v="Doherty,Robin Andrew Paul"/>
    <s v="TW_TOFF"/>
    <x v="1"/>
    <s v="PUBLIC_HOLIDAY"/>
    <n v="0"/>
    <n v="8"/>
    <n v="0"/>
    <s v="01"/>
    <s v="TAU"/>
    <s v="14327"/>
    <s v="AUS"/>
    <s v=""/>
    <s v="Melbourne"/>
    <x v="8"/>
  </r>
  <r>
    <s v="Domaingue,Jean-Marc"/>
    <s v="TW_CORE"/>
    <x v="33"/>
    <s v="REGION_MGT_BAU"/>
    <n v="0"/>
    <n v="144"/>
    <n v="0"/>
    <s v="13"/>
    <s v="TUK"/>
    <s v="10653"/>
    <s v="GBR"/>
    <s v=""/>
    <s v="London"/>
    <x v="4"/>
  </r>
  <r>
    <s v="Domaingue,Jean-Marc"/>
    <s v="TW_CORE"/>
    <x v="33"/>
    <s v="REGION_MGT_MTG"/>
    <n v="0"/>
    <n v="16"/>
    <n v="0"/>
    <s v="13"/>
    <s v="TUK"/>
    <s v="10653"/>
    <s v="GBR"/>
    <s v=""/>
    <s v="London"/>
    <x v="4"/>
  </r>
  <r>
    <s v="Domaingue,Jean-Marc"/>
    <s v="TW_TOFF"/>
    <x v="1"/>
    <s v="ANNUAL_LV"/>
    <n v="0"/>
    <n v="8"/>
    <n v="0"/>
    <s v="13"/>
    <s v="TUK"/>
    <s v="10653"/>
    <s v="GBR"/>
    <s v=""/>
    <s v="London"/>
    <x v="4"/>
  </r>
  <r>
    <s v="Dombroski,Jenny R."/>
    <s v="TW_CORE"/>
    <x v="33"/>
    <s v="EA_TA"/>
    <n v="0"/>
    <n v="152"/>
    <n v="0"/>
    <s v="08"/>
    <s v="TUS"/>
    <s v="15394"/>
    <s v="USA"/>
    <s v="IL"/>
    <s v="Chicago"/>
    <x v="5"/>
  </r>
  <r>
    <s v="Dombroski,Jenny R."/>
    <s v="TW_TOFF"/>
    <x v="1"/>
    <s v="ANNUAL_LV"/>
    <n v="0"/>
    <n v="16"/>
    <n v="0"/>
    <s v="08"/>
    <s v="TUS"/>
    <s v="15394"/>
    <s v="USA"/>
    <s v="IL"/>
    <s v="Chicago"/>
    <x v="5"/>
  </r>
  <r>
    <s v="Dombrowski,Andrew D."/>
    <s v="TW_CORE"/>
    <x v="92"/>
    <s v="BAU"/>
    <n v="0"/>
    <n v="7"/>
    <n v="0"/>
    <s v="01"/>
    <s v="TUS"/>
    <s v="10248"/>
    <s v="USA"/>
    <s v="IL"/>
    <s v="Atlanta"/>
    <x v="2"/>
  </r>
  <r>
    <s v="Dombrowski,Andrew D."/>
    <s v="TW_CORE"/>
    <x v="15"/>
    <s v="INTERVIEWING"/>
    <n v="0"/>
    <n v="2.5"/>
    <n v="0"/>
    <s v="01"/>
    <s v="TUS"/>
    <s v="10248"/>
    <s v="USA"/>
    <s v="IL"/>
    <s v="Atlanta"/>
    <x v="2"/>
  </r>
  <r>
    <s v="Dombrowski,Andrew D."/>
    <s v="TW_TOFF"/>
    <x v="1"/>
    <s v="ANNUAL_LV"/>
    <n v="0"/>
    <n v="48"/>
    <n v="0"/>
    <s v="01"/>
    <s v="TUS"/>
    <s v="10248"/>
    <s v="USA"/>
    <s v="IL"/>
    <s v="Atlanta"/>
    <x v="2"/>
  </r>
  <r>
    <s v="Dombrowski,Andrew D."/>
    <s v="ULTSOFT"/>
    <x v="248"/>
    <s v="MISC"/>
    <n v="14.5"/>
    <n v="0"/>
    <n v="0"/>
    <s v="01"/>
    <s v="TUS"/>
    <s v="10248"/>
    <s v="USA"/>
    <s v="IL"/>
    <s v="Atlanta"/>
    <x v="2"/>
  </r>
  <r>
    <s v="Dombrowski,Andrew D."/>
    <s v="ULTSOFT"/>
    <x v="248"/>
    <s v="MISC"/>
    <n v="123"/>
    <n v="2"/>
    <n v="0"/>
    <s v="01"/>
    <s v="TUS"/>
    <s v="10248"/>
    <s v="USA"/>
    <s v="FL"/>
    <s v="Atlanta"/>
    <x v="2"/>
  </r>
  <r>
    <s v="Dombrowski,Andrew D."/>
    <s v="ULTSOFT"/>
    <x v="248"/>
    <s v="TRVL"/>
    <n v="0"/>
    <n v="62.5"/>
    <n v="0"/>
    <s v="01"/>
    <s v="TUS"/>
    <s v="10248"/>
    <s v="USA"/>
    <s v="FL"/>
    <s v="Atlanta"/>
    <x v="2"/>
  </r>
  <r>
    <s v="Dong,Fusong"/>
    <s v="TW_CORE"/>
    <x v="3"/>
    <s v="HELD"/>
    <n v="0"/>
    <n v="80"/>
    <n v="0"/>
    <s v="01"/>
    <s v="TBS"/>
    <s v="16000"/>
    <s v="CHN"/>
    <s v=""/>
    <s v="Beijing"/>
    <x v="14"/>
  </r>
  <r>
    <s v="Dong,Fusong"/>
    <s v="ZTE0001"/>
    <x v="222"/>
    <s v="MISC"/>
    <n v="0"/>
    <n v="88"/>
    <n v="0"/>
    <s v="01"/>
    <s v="TBS"/>
    <s v="16000"/>
    <s v="CHN"/>
    <s v=""/>
    <s v="Beijing"/>
    <x v="14"/>
  </r>
  <r>
    <s v="Dong,Kai"/>
    <s v="REA0001"/>
    <x v="249"/>
    <s v="MISC"/>
    <n v="145"/>
    <n v="0"/>
    <n v="0"/>
    <s v="01"/>
    <s v="TCX"/>
    <s v="15316"/>
    <s v="CHN"/>
    <s v=""/>
    <s v="Xi'an"/>
    <x v="14"/>
  </r>
  <r>
    <s v="Dong,Kai"/>
    <s v="TW_TOFF"/>
    <x v="4"/>
    <s v="SICK_LV"/>
    <n v="0"/>
    <n v="8"/>
    <n v="0"/>
    <s v="01"/>
    <s v="TCX"/>
    <s v="15316"/>
    <s v="CHN"/>
    <s v=""/>
    <s v="Xi'an"/>
    <x v="14"/>
  </r>
  <r>
    <s v="Dong,Kun"/>
    <s v="TW_CORE"/>
    <x v="123"/>
    <s v="BAU"/>
    <n v="0"/>
    <n v="152"/>
    <n v="0"/>
    <s v="08"/>
    <s v="TBS"/>
    <s v="15212"/>
    <s v="CHN"/>
    <s v=""/>
    <s v="Beijing"/>
    <x v="14"/>
  </r>
  <r>
    <s v="Dong,Kun"/>
    <s v="TW_TOFF"/>
    <x v="4"/>
    <s v="CARERS_LV"/>
    <n v="0"/>
    <n v="16"/>
    <n v="0"/>
    <s v="08"/>
    <s v="TBS"/>
    <s v="15212"/>
    <s v="CHN"/>
    <s v=""/>
    <s v="Beijing"/>
    <x v="14"/>
  </r>
  <r>
    <s v="Dong,Ying"/>
    <s v="REA0001"/>
    <x v="195"/>
    <s v="MISC"/>
    <n v="156"/>
    <n v="0"/>
    <n v="0"/>
    <s v="01"/>
    <s v="TCX"/>
    <s v="15090"/>
    <s v="CHN"/>
    <s v=""/>
    <s v="Xi'an"/>
    <x v="14"/>
  </r>
  <r>
    <s v="Dong,Ying"/>
    <s v="TW_TOFF"/>
    <x v="1"/>
    <s v="ANNUAL_LV"/>
    <n v="0"/>
    <n v="8"/>
    <n v="0"/>
    <s v="01"/>
    <s v="TCX"/>
    <s v="15090"/>
    <s v="CHN"/>
    <s v=""/>
    <s v="Xi'an"/>
    <x v="14"/>
  </r>
  <r>
    <s v="Dong,Ying"/>
    <s v="TW_TOFF"/>
    <x v="4"/>
    <s v="SICK_LV"/>
    <n v="0"/>
    <n v="4"/>
    <n v="0"/>
    <s v="01"/>
    <s v="TCX"/>
    <s v="15090"/>
    <s v="CHN"/>
    <s v=""/>
    <s v="Xi'an"/>
    <x v="14"/>
  </r>
  <r>
    <s v="Dong,Yuwei"/>
    <s v="REA0001"/>
    <x v="140"/>
    <s v="DA"/>
    <n v="168"/>
    <n v="0"/>
    <n v="0"/>
    <s v="01"/>
    <s v="TCX"/>
    <s v="15610"/>
    <s v="CHN"/>
    <s v=""/>
    <s v="Xi'an"/>
    <x v="14"/>
  </r>
  <r>
    <s v="Dorneles,Juliana Fagundes"/>
    <s v="REACHL1"/>
    <x v="97"/>
    <s v="MISC"/>
    <n v="82"/>
    <n v="0"/>
    <n v="0"/>
    <s v="01"/>
    <s v="TBR"/>
    <s v="14365"/>
    <s v="BRA"/>
    <s v=""/>
    <s v="Porto Alegre"/>
    <x v="3"/>
  </r>
  <r>
    <s v="Dorneles,Juliana Fagundes"/>
    <s v="TW_MOBL"/>
    <x v="59"/>
    <s v="ASSIGNMENT_EXP"/>
    <n v="0"/>
    <n v="7"/>
    <n v="0"/>
    <s v="01"/>
    <s v="TBR"/>
    <s v="14365"/>
    <s v="BRA"/>
    <s v=""/>
    <s v="Porto Alegre"/>
    <x v="3"/>
  </r>
  <r>
    <s v="Dorneles,Juliana Fagundes"/>
    <s v="TW_PRAC"/>
    <x v="19"/>
    <s v="BAU"/>
    <n v="0"/>
    <n v="1"/>
    <n v="0"/>
    <s v="01"/>
    <s v="TBR"/>
    <s v="14365"/>
    <s v="BRA"/>
    <s v=""/>
    <s v="Porto Alegre"/>
    <x v="3"/>
  </r>
  <r>
    <s v="Dorneles,Juliana Fagundes"/>
    <s v="TW_TOFF"/>
    <x v="1"/>
    <s v="ANNUAL_LV"/>
    <n v="0"/>
    <n v="64"/>
    <n v="0"/>
    <s v="01"/>
    <s v="TBR"/>
    <s v="14365"/>
    <s v="BRA"/>
    <s v=""/>
    <s v="Porto Alegre"/>
    <x v="3"/>
  </r>
  <r>
    <s v="Dorneles,Juliana Fagundes"/>
    <s v="TW_TOFF"/>
    <x v="1"/>
    <s v="PUBLIC_HOLIDAY"/>
    <n v="0"/>
    <n v="16"/>
    <n v="0"/>
    <s v="01"/>
    <s v="TBR"/>
    <s v="14365"/>
    <s v="BRA"/>
    <s v=""/>
    <s v="Porto Alegre"/>
    <x v="3"/>
  </r>
  <r>
    <s v="Dornelles,Robson Sejanes Soares"/>
    <s v="TW_TOPS"/>
    <x v="7"/>
    <s v="SALES_INV_REF"/>
    <n v="0"/>
    <n v="66"/>
    <n v="0"/>
    <s v="04"/>
    <s v="TBR"/>
    <s v="13198"/>
    <s v="BRA"/>
    <s v=""/>
    <s v="Porto Alegre"/>
    <x v="3"/>
  </r>
  <r>
    <s v="Dornelles,Robson Sejanes Soares"/>
    <s v="TW_TOPS"/>
    <x v="7"/>
    <s v="SUPPLY_BAU"/>
    <n v="0"/>
    <n v="86"/>
    <n v="0"/>
    <s v="04"/>
    <s v="TBR"/>
    <s v="13198"/>
    <s v="BRA"/>
    <s v=""/>
    <s v="Porto Alegre"/>
    <x v="3"/>
  </r>
  <r>
    <s v="Doshi,Chirag"/>
    <s v="TW_CORE"/>
    <x v="33"/>
    <s v="REGION_MGT_BAU"/>
    <n v="0"/>
    <n v="166"/>
    <n v="0"/>
    <s v="08"/>
    <s v="TIN"/>
    <s v="11197"/>
    <s v="IND"/>
    <s v=""/>
    <s v="Pune"/>
    <x v="0"/>
  </r>
  <r>
    <s v="Doshi,Chirag"/>
    <s v="TW_TOFF"/>
    <x v="1"/>
    <s v="ANNUAL_LV"/>
    <n v="0"/>
    <n v="8"/>
    <n v="0"/>
    <s v="08"/>
    <s v="TIN"/>
    <s v="11197"/>
    <s v="IND"/>
    <s v=""/>
    <s v="Pune"/>
    <x v="0"/>
  </r>
  <r>
    <s v="Doshi,Dhaval"/>
    <s v="SONY001"/>
    <x v="21"/>
    <s v="DEV"/>
    <n v="40"/>
    <n v="0"/>
    <n v="0"/>
    <s v="01"/>
    <s v="TIN"/>
    <s v="11852"/>
    <s v="TUR"/>
    <s v=""/>
    <s v="London"/>
    <x v="4"/>
  </r>
  <r>
    <s v="Doshi,Dhaval"/>
    <s v="SONY001"/>
    <x v="21"/>
    <s v="DEV"/>
    <n v="104"/>
    <n v="0"/>
    <n v="0"/>
    <s v="01"/>
    <s v="TIN"/>
    <s v="11852"/>
    <s v="IND"/>
    <s v=""/>
    <s v="Pune"/>
    <x v="0"/>
  </r>
  <r>
    <s v="Doshi,Dhaval"/>
    <s v="SONY001"/>
    <x v="21"/>
    <s v="TRVL"/>
    <n v="0"/>
    <n v="10"/>
    <n v="0"/>
    <s v="01"/>
    <s v="TIN"/>
    <s v="11852"/>
    <s v="IND"/>
    <s v=""/>
    <s v="London"/>
    <x v="4"/>
  </r>
  <r>
    <s v="Doshi,Dhaval"/>
    <s v="SONY001"/>
    <x v="22"/>
    <s v="DEV"/>
    <n v="8"/>
    <n v="0"/>
    <n v="0"/>
    <s v="01"/>
    <s v="TIN"/>
    <s v="11852"/>
    <s v="IND"/>
    <s v=""/>
    <s v="Pune"/>
    <x v="0"/>
  </r>
  <r>
    <s v="Doshi,Dhaval"/>
    <s v="TW_TOFF"/>
    <x v="1"/>
    <s v="INDIA_OPT_HOL"/>
    <n v="0"/>
    <n v="8"/>
    <n v="0"/>
    <s v="01"/>
    <s v="TIN"/>
    <s v="11852"/>
    <s v="IND"/>
    <s v=""/>
    <s v="Pune"/>
    <x v="0"/>
  </r>
  <r>
    <s v="Doshi,Dhaval"/>
    <s v="TW_TOFF"/>
    <x v="4"/>
    <s v="SICK_LV"/>
    <n v="0"/>
    <n v="8"/>
    <n v="0"/>
    <s v="01"/>
    <s v="TIN"/>
    <s v="11852"/>
    <s v="IND"/>
    <s v=""/>
    <s v="Pune"/>
    <x v="0"/>
  </r>
  <r>
    <s v="Doszpod,Gergely Daniel"/>
    <s v="GEMA001"/>
    <x v="16"/>
    <s v="BA"/>
    <n v="31.5"/>
    <n v="0"/>
    <n v="0"/>
    <s v="01"/>
    <s v="TUK"/>
    <s v="14438"/>
    <s v="GBR"/>
    <s v=""/>
    <s v="Hamburg"/>
    <x v="7"/>
  </r>
  <r>
    <s v="Doszpod,Gergely Daniel"/>
    <s v="GEMA001"/>
    <x v="16"/>
    <s v="BA"/>
    <n v="136"/>
    <n v="0"/>
    <n v="0"/>
    <s v="01"/>
    <s v="TUK"/>
    <s v="14438"/>
    <s v="DEU"/>
    <s v=""/>
    <s v="Hamburg"/>
    <x v="7"/>
  </r>
  <r>
    <s v="Dou,Yutao"/>
    <s v="REA0001"/>
    <x v="140"/>
    <s v="DA"/>
    <n v="168"/>
    <n v="0"/>
    <n v="0"/>
    <s v="01"/>
    <s v="TCX"/>
    <s v="15123"/>
    <s v="CHN"/>
    <s v=""/>
    <s v="Xi'an"/>
    <x v="14"/>
  </r>
  <r>
    <s v="Douglass,Elizabeth Anne"/>
    <s v="TW_CORE"/>
    <x v="17"/>
    <s v="BAU"/>
    <n v="0"/>
    <n v="136"/>
    <n v="0"/>
    <s v="02"/>
    <s v="TAU"/>
    <s v="12143"/>
    <s v="AUS"/>
    <s v=""/>
    <s v="Melbourne"/>
    <x v="8"/>
  </r>
  <r>
    <s v="Douglass,Elizabeth Anne"/>
    <s v="TW_CORE"/>
    <x v="33"/>
    <s v="GMT_MEETINGS"/>
    <n v="0"/>
    <n v="8"/>
    <n v="0"/>
    <s v="02"/>
    <s v="TAU"/>
    <s v="12143"/>
    <s v="AUS"/>
    <s v=""/>
    <s v="Melbourne"/>
    <x v="8"/>
  </r>
  <r>
    <s v="Douglass,Elizabeth Anne"/>
    <s v="TW_TOFF"/>
    <x v="1"/>
    <s v="ANNUAL_LV"/>
    <n v="0"/>
    <n v="8"/>
    <n v="0"/>
    <s v="02"/>
    <s v="TAU"/>
    <s v="12143"/>
    <s v="AUS"/>
    <s v=""/>
    <s v="Melbourne"/>
    <x v="8"/>
  </r>
  <r>
    <s v="Douglass,Elizabeth Anne"/>
    <s v="TW_TOFF"/>
    <x v="1"/>
    <s v="PUBLIC_HOLIDAY"/>
    <n v="0"/>
    <n v="8"/>
    <n v="0"/>
    <s v="02"/>
    <s v="TAU"/>
    <s v="12143"/>
    <s v="AUS"/>
    <s v=""/>
    <s v="Melbourne"/>
    <x v="8"/>
  </r>
  <r>
    <s v="Douglass,Elizabeth Anne"/>
    <s v="TW_TOFF"/>
    <x v="4"/>
    <s v="SICK_LV"/>
    <n v="0"/>
    <n v="8"/>
    <n v="0"/>
    <s v="02"/>
    <s v="TAU"/>
    <s v="12143"/>
    <s v="AUS"/>
    <s v=""/>
    <s v="Melbourne"/>
    <x v="8"/>
  </r>
  <r>
    <s v="Dowding,Stephan"/>
    <s v="OFGEM01"/>
    <x v="90"/>
    <s v="MISC"/>
    <n v="144"/>
    <n v="0"/>
    <n v="0"/>
    <s v="01"/>
    <s v="TUK"/>
    <s v="12207"/>
    <s v="GBR"/>
    <s v=""/>
    <s v="London"/>
    <x v="4"/>
  </r>
  <r>
    <s v="Dowding,Stephan"/>
    <s v="TW_TOFF"/>
    <x v="4"/>
    <s v="SICK_LV"/>
    <n v="0"/>
    <n v="24"/>
    <n v="0"/>
    <s v="01"/>
    <s v="TUK"/>
    <s v="12207"/>
    <s v="GBR"/>
    <s v=""/>
    <s v="London"/>
    <x v="4"/>
  </r>
  <r>
    <s v="Dowling,Michael"/>
    <s v="REACHL1"/>
    <x v="97"/>
    <s v="DA"/>
    <n v="152"/>
    <n v="0"/>
    <n v="0"/>
    <s v="01"/>
    <s v="TUS"/>
    <s v="13513"/>
    <s v="USA"/>
    <s v="CA"/>
    <s v="San Francisco"/>
    <x v="11"/>
  </r>
  <r>
    <s v="Dowling,Michael"/>
    <s v="REACHL1"/>
    <x v="97"/>
    <s v="TRVL"/>
    <n v="0"/>
    <n v="12"/>
    <n v="0"/>
    <s v="01"/>
    <s v="TUS"/>
    <s v="13513"/>
    <s v="USA"/>
    <s v="CA"/>
    <s v="San Francisco"/>
    <x v="11"/>
  </r>
  <r>
    <s v="Dowling,Michael"/>
    <s v="TW_CORE"/>
    <x v="17"/>
    <s v="BAU"/>
    <n v="0"/>
    <n v="6"/>
    <n v="0"/>
    <s v="01"/>
    <s v="TUS"/>
    <s v="13513"/>
    <s v="USA"/>
    <s v="CA"/>
    <s v="San Francisco"/>
    <x v="11"/>
  </r>
  <r>
    <s v="Dowling,Michael"/>
    <s v="TW_MTGS"/>
    <x v="50"/>
    <s v="SF"/>
    <n v="0"/>
    <n v="8"/>
    <n v="0"/>
    <s v="01"/>
    <s v="TUS"/>
    <s v="13513"/>
    <s v="USA"/>
    <s v="CA"/>
    <s v="San Francisco"/>
    <x v="11"/>
  </r>
  <r>
    <s v="Downey,Patrick"/>
    <s v="GDS0001"/>
    <x v="8"/>
    <s v="MISC"/>
    <n v="72"/>
    <n v="0"/>
    <n v="0"/>
    <s v="01"/>
    <s v="TUK"/>
    <s v="13699"/>
    <s v="GBR"/>
    <s v=""/>
    <s v="London"/>
    <x v="4"/>
  </r>
  <r>
    <s v="Downey,Patrick"/>
    <s v="MARKEL1"/>
    <x v="106"/>
    <s v="DEVOPS"/>
    <n v="72"/>
    <n v="0"/>
    <n v="0"/>
    <s v="01"/>
    <s v="TUK"/>
    <s v="13699"/>
    <s v="GBR"/>
    <s v=""/>
    <s v="London"/>
    <x v="4"/>
  </r>
  <r>
    <s v="Downey,Patrick"/>
    <s v="TW_CORE"/>
    <x v="0"/>
    <s v="LEADER_DEV_EU"/>
    <n v="0"/>
    <n v="16"/>
    <n v="0"/>
    <s v="01"/>
    <s v="TUK"/>
    <s v="13699"/>
    <s v="GBR"/>
    <s v=""/>
    <s v="London"/>
    <x v="4"/>
  </r>
  <r>
    <s v="Downey,Patrick"/>
    <s v="TW_CORE"/>
    <x v="118"/>
    <s v="BAU"/>
    <n v="0"/>
    <n v="8"/>
    <n v="0"/>
    <s v="01"/>
    <s v="TUK"/>
    <s v="13699"/>
    <s v="GBR"/>
    <s v=""/>
    <s v="London"/>
    <x v="4"/>
  </r>
  <r>
    <s v="Downey,Patrick"/>
    <s v="TW_CORE"/>
    <x v="10"/>
    <s v="TRAINING"/>
    <n v="0"/>
    <n v="8"/>
    <n v="0"/>
    <s v="01"/>
    <s v="TUK"/>
    <s v="13699"/>
    <s v="GBR"/>
    <s v=""/>
    <s v="London"/>
    <x v="4"/>
  </r>
  <r>
    <s v="Downey,Patrick"/>
    <s v="TW_TOFF"/>
    <x v="4"/>
    <s v="SICK_LV"/>
    <n v="0"/>
    <n v="8"/>
    <n v="0"/>
    <s v="01"/>
    <s v="TUK"/>
    <s v="13699"/>
    <s v="GBR"/>
    <s v=""/>
    <s v="London"/>
    <x v="4"/>
  </r>
  <r>
    <s v="Drew,Nick"/>
    <s v="ANMM001"/>
    <x v="250"/>
    <s v="MISC"/>
    <n v="34"/>
    <n v="0"/>
    <n v="0"/>
    <s v="01"/>
    <s v="TAU"/>
    <s v="10809"/>
    <s v="AUS"/>
    <s v=""/>
    <s v="Sydney"/>
    <x v="8"/>
  </r>
  <r>
    <s v="Drew,Nick"/>
    <s v="TW_CORE"/>
    <x v="17"/>
    <s v="TWER_HELP"/>
    <n v="0"/>
    <n v="18"/>
    <n v="0"/>
    <s v="01"/>
    <s v="TAU"/>
    <s v="10809"/>
    <s v="AUS"/>
    <s v=""/>
    <s v="Sydney"/>
    <x v="8"/>
  </r>
  <r>
    <s v="Drew,Nick"/>
    <s v="TW_CORE"/>
    <x v="15"/>
    <s v="INTERVIEWING"/>
    <n v="0"/>
    <n v="4"/>
    <n v="0"/>
    <s v="01"/>
    <s v="TAU"/>
    <s v="10809"/>
    <s v="AUS"/>
    <s v=""/>
    <s v="Sydney"/>
    <x v="8"/>
  </r>
  <r>
    <s v="Drew,Nick"/>
    <s v="TW_INVT"/>
    <x v="171"/>
    <s v="PROGRAM_LEVEL"/>
    <n v="0"/>
    <n v="66"/>
    <n v="0"/>
    <s v="01"/>
    <s v="TAU"/>
    <s v="10809"/>
    <s v="AUS"/>
    <s v=""/>
    <s v="Sydney"/>
    <x v="8"/>
  </r>
  <r>
    <s v="Drew,Nick"/>
    <s v="TW_INVT"/>
    <x v="207"/>
    <s v="PROGRAM_LEVEL"/>
    <n v="0"/>
    <n v="6"/>
    <n v="0"/>
    <s v="01"/>
    <s v="TAU"/>
    <s v="10809"/>
    <s v="AUS"/>
    <s v=""/>
    <s v="Sydney"/>
    <x v="8"/>
  </r>
  <r>
    <s v="Drew,Nick"/>
    <s v="TW_TOFF"/>
    <x v="4"/>
    <s v="CARERS_LV"/>
    <n v="0"/>
    <n v="40"/>
    <n v="0"/>
    <s v="01"/>
    <s v="TAU"/>
    <s v="10809"/>
    <s v="AUS"/>
    <s v=""/>
    <s v="Sydney"/>
    <x v="8"/>
  </r>
  <r>
    <s v="Drucker,Natalie"/>
    <s v="TW_CORE"/>
    <x v="52"/>
    <s v="BAU"/>
    <n v="0"/>
    <n v="337"/>
    <n v="0"/>
    <s v="05"/>
    <s v="TAU"/>
    <s v="13667"/>
    <s v="AUS"/>
    <s v=""/>
    <s v="Melbourne"/>
    <x v="8"/>
  </r>
  <r>
    <s v="Drucker,Natalie"/>
    <s v="TW_CORE"/>
    <x v="52"/>
    <s v="MEETINGS"/>
    <n v="0"/>
    <n v="15"/>
    <n v="0"/>
    <s v="05"/>
    <s v="TAU"/>
    <s v="13667"/>
    <s v="AUS"/>
    <s v=""/>
    <s v="Melbourne"/>
    <x v="8"/>
  </r>
  <r>
    <s v="Du,Jie"/>
    <s v="SFEXP01"/>
    <x v="196"/>
    <s v="DEV"/>
    <n v="147"/>
    <n v="0"/>
    <n v="0"/>
    <s v="01"/>
    <s v="TBS"/>
    <s v="15391"/>
    <s v="CHN"/>
    <s v=""/>
    <s v="Beijing"/>
    <x v="14"/>
  </r>
  <r>
    <s v="Du,Jie"/>
    <s v="TW_TOFF"/>
    <x v="1"/>
    <s v="ANNUAL_LV"/>
    <n v="0"/>
    <n v="24"/>
    <n v="0"/>
    <s v="01"/>
    <s v="TBS"/>
    <s v="15391"/>
    <s v="CHN"/>
    <s v=""/>
    <s v="Beijing"/>
    <x v="14"/>
  </r>
  <r>
    <s v="Du,Juan"/>
    <s v="REA0001"/>
    <x v="243"/>
    <s v="DA"/>
    <n v="8"/>
    <n v="0"/>
    <n v="0"/>
    <s v="01"/>
    <s v="TCX"/>
    <s v="14608"/>
    <s v="CHN"/>
    <s v=""/>
    <s v="Xi'an"/>
    <x v="14"/>
  </r>
  <r>
    <s v="Du,Juan"/>
    <s v="REA0001"/>
    <x v="243"/>
    <s v="MISC"/>
    <n v="152"/>
    <n v="0"/>
    <n v="0"/>
    <s v="01"/>
    <s v="TCX"/>
    <s v="14608"/>
    <s v="CHN"/>
    <s v=""/>
    <s v="Xi'an"/>
    <x v="14"/>
  </r>
  <r>
    <s v="Du,Juan"/>
    <s v="TW_TOFF"/>
    <x v="1"/>
    <s v="ANNUAL_LV"/>
    <n v="0"/>
    <n v="4"/>
    <n v="0"/>
    <s v="01"/>
    <s v="TCX"/>
    <s v="14608"/>
    <s v="CHN"/>
    <s v=""/>
    <s v="Xi'an"/>
    <x v="14"/>
  </r>
  <r>
    <s v="Du,Juan"/>
    <s v="TW_TOFF"/>
    <x v="4"/>
    <s v="SICK_LV"/>
    <n v="0"/>
    <n v="4"/>
    <n v="0"/>
    <s v="01"/>
    <s v="TCX"/>
    <s v="14608"/>
    <s v="CHN"/>
    <s v=""/>
    <s v="Xi'an"/>
    <x v="14"/>
  </r>
  <r>
    <s v="Du,Lei"/>
    <s v="TW_TOFF"/>
    <x v="1"/>
    <s v="ANNUAL_LV"/>
    <n v="0"/>
    <n v="12"/>
    <n v="0"/>
    <s v="04"/>
    <s v="TBS"/>
    <s v="14349"/>
    <s v="CHN"/>
    <s v=""/>
    <s v="Beijing"/>
    <x v="14"/>
  </r>
  <r>
    <s v="Du,Lei"/>
    <s v="TW_TOFF"/>
    <x v="4"/>
    <s v="SICK_LV"/>
    <n v="0"/>
    <n v="4"/>
    <n v="0"/>
    <s v="04"/>
    <s v="TBS"/>
    <s v="14349"/>
    <s v="CHN"/>
    <s v=""/>
    <s v="Beijing"/>
    <x v="14"/>
  </r>
  <r>
    <s v="Du,Lei"/>
    <s v="TW_TOPS"/>
    <x v="67"/>
    <s v="BAU"/>
    <n v="0"/>
    <n v="152"/>
    <n v="0"/>
    <s v="04"/>
    <s v="TBS"/>
    <s v="14349"/>
    <s v="CHN"/>
    <s v=""/>
    <s v="Beijing"/>
    <x v="14"/>
  </r>
  <r>
    <s v="Du,Yafei"/>
    <s v="TW_CORE"/>
    <x v="40"/>
    <s v="TRAINING_OTHER"/>
    <n v="0"/>
    <n v="25"/>
    <n v="0"/>
    <s v="04"/>
    <s v="TBS"/>
    <s v="14682"/>
    <s v="CHN"/>
    <s v=""/>
    <s v="Beijing"/>
    <x v="14"/>
  </r>
  <r>
    <s v="Du,Yafei"/>
    <s v="TW_TOPS"/>
    <x v="7"/>
    <s v="FINLG_INV_FR"/>
    <n v="0"/>
    <n v="165.5"/>
    <n v="0"/>
    <s v="04"/>
    <s v="TBS"/>
    <s v="14682"/>
    <s v="CHN"/>
    <s v=""/>
    <s v="Beijing"/>
    <x v="14"/>
  </r>
  <r>
    <s v="Du,Yaowei"/>
    <s v="REA0001"/>
    <x v="249"/>
    <s v="MISC"/>
    <n v="168"/>
    <n v="0"/>
    <n v="0"/>
    <s v="01"/>
    <s v="TCX"/>
    <s v="15311"/>
    <s v="CHN"/>
    <s v=""/>
    <s v="Xi'an"/>
    <x v="14"/>
  </r>
  <r>
    <s v="Du,Ying"/>
    <s v="DOMINOS"/>
    <x v="167"/>
    <s v="DOMINO_CORE"/>
    <n v="56"/>
    <n v="0"/>
    <n v="0"/>
    <s v="01"/>
    <s v="TCC"/>
    <s v="15523"/>
    <s v="CHN"/>
    <s v=""/>
    <s v="Chengdu"/>
    <x v="14"/>
  </r>
  <r>
    <s v="Du,Ying"/>
    <s v="DOMINOS"/>
    <x v="167"/>
    <s v="PYRAMID"/>
    <n v="80"/>
    <n v="0"/>
    <n v="0"/>
    <s v="01"/>
    <s v="TCC"/>
    <s v="15523"/>
    <s v="CHN"/>
    <s v=""/>
    <s v="Chengdu"/>
    <x v="14"/>
  </r>
  <r>
    <s v="Du,Ying"/>
    <s v="TW_CORE"/>
    <x v="40"/>
    <s v="TRAINING_OTHER"/>
    <n v="0"/>
    <n v="24"/>
    <n v="0"/>
    <s v="01"/>
    <s v="TCC"/>
    <s v="15523"/>
    <s v="CHN"/>
    <s v=""/>
    <s v="Chengdu"/>
    <x v="14"/>
  </r>
  <r>
    <s v="Du,Ying"/>
    <s v="TW_TOFF"/>
    <x v="4"/>
    <s v="SICK_LV"/>
    <n v="0"/>
    <n v="8"/>
    <n v="0"/>
    <s v="01"/>
    <s v="TCC"/>
    <s v="15523"/>
    <s v="CHN"/>
    <s v=""/>
    <s v="Chengdu"/>
    <x v="14"/>
  </r>
  <r>
    <s v="Duan,Beibei"/>
    <s v="TW_CORE"/>
    <x v="0"/>
    <s v="BAU"/>
    <n v="0"/>
    <n v="132"/>
    <n v="0"/>
    <s v="06"/>
    <s v="TCX"/>
    <s v="13977"/>
    <s v="CHN"/>
    <s v=""/>
    <s v="Xi'an"/>
    <x v="14"/>
  </r>
  <r>
    <s v="Duan,Beibei"/>
    <s v="TW_TOFF"/>
    <x v="1"/>
    <s v="CHINA_ANTENATAL"/>
    <n v="0"/>
    <n v="12"/>
    <n v="0"/>
    <s v="06"/>
    <s v="TCX"/>
    <s v="13977"/>
    <s v="CHN"/>
    <s v=""/>
    <s v="Xi'an"/>
    <x v="14"/>
  </r>
  <r>
    <s v="Duan,Beibei"/>
    <s v="TW_TOFF"/>
    <x v="4"/>
    <s v="SICK_LV"/>
    <n v="0"/>
    <n v="24"/>
    <n v="0"/>
    <s v="06"/>
    <s v="TCX"/>
    <s v="13977"/>
    <s v="CHN"/>
    <s v=""/>
    <s v="Xi'an"/>
    <x v="14"/>
  </r>
  <r>
    <s v="Duarte,Alabe Rezende"/>
    <s v="GLOBO01"/>
    <x v="78"/>
    <s v="MISC"/>
    <n v="40"/>
    <n v="0"/>
    <n v="0"/>
    <s v="01"/>
    <s v="TBR"/>
    <s v="15039"/>
    <s v="BRA"/>
    <s v=""/>
    <s v="Recife"/>
    <x v="3"/>
  </r>
  <r>
    <s v="Duarte,Alabe Rezende"/>
    <s v="TW_CORE"/>
    <x v="3"/>
    <s v="UNASSIGNED"/>
    <n v="0"/>
    <n v="100"/>
    <n v="0"/>
    <s v="01"/>
    <s v="TBR"/>
    <s v="15039"/>
    <s v="BRA"/>
    <s v=""/>
    <s v="Recife"/>
    <x v="3"/>
  </r>
  <r>
    <s v="Duarte,Alabe Rezende"/>
    <s v="TW_CORE"/>
    <x v="15"/>
    <s v="EVENTS"/>
    <n v="0"/>
    <n v="16"/>
    <n v="0"/>
    <s v="01"/>
    <s v="TBR"/>
    <s v="15039"/>
    <s v="BRA"/>
    <s v=""/>
    <s v="Recife"/>
    <x v="3"/>
  </r>
  <r>
    <s v="Duarte,Alabe Rezende"/>
    <s v="TW_TOFF"/>
    <x v="1"/>
    <s v="ANNUAL_LV"/>
    <n v="0"/>
    <n v="16"/>
    <n v="0"/>
    <s v="01"/>
    <s v="TBR"/>
    <s v="15039"/>
    <s v="BRA"/>
    <s v=""/>
    <s v="Recife"/>
    <x v="3"/>
  </r>
  <r>
    <s v="Duarte,Rodrigo Daniel"/>
    <s v="GAP0001"/>
    <x v="58"/>
    <s v="DA"/>
    <n v="152"/>
    <n v="0"/>
    <n v="0"/>
    <s v="01"/>
    <s v="TBR"/>
    <s v="15968"/>
    <s v="BRA"/>
    <s v=""/>
    <s v="Porto Alegre"/>
    <x v="3"/>
  </r>
  <r>
    <s v="Duarte,Rodrigo Daniel"/>
    <s v="TW_TOFF"/>
    <x v="1"/>
    <s v="PUBLIC_HOLIDAY"/>
    <n v="0"/>
    <n v="16"/>
    <n v="0"/>
    <s v="01"/>
    <s v="TBR"/>
    <s v="15968"/>
    <s v="BRA"/>
    <s v=""/>
    <s v="Porto Alegre"/>
    <x v="3"/>
  </r>
  <r>
    <s v="Dubey,Mritunjay"/>
    <s v="TW_CORE"/>
    <x v="0"/>
    <s v="STEP"/>
    <n v="0"/>
    <n v="128.4"/>
    <n v="0"/>
    <s v="01"/>
    <s v="TIN"/>
    <s v="15403"/>
    <s v="IND"/>
    <s v=""/>
    <s v="Bangalore"/>
    <x v="0"/>
  </r>
  <r>
    <s v="Dubey,Mritunjay"/>
    <s v="TW_TOFF"/>
    <x v="1"/>
    <s v="ANNUAL_LV"/>
    <n v="0"/>
    <n v="56"/>
    <n v="0"/>
    <s v="01"/>
    <s v="TIN"/>
    <s v="15403"/>
    <s v="IND"/>
    <s v=""/>
    <s v="Bangalore"/>
    <x v="0"/>
  </r>
  <r>
    <s v="Dubey,Rupesh"/>
    <s v="SONY001"/>
    <x v="21"/>
    <s v="QA"/>
    <n v="112"/>
    <n v="0"/>
    <n v="0"/>
    <s v="01"/>
    <s v="TIN"/>
    <s v="12957"/>
    <s v="IND"/>
    <s v=""/>
    <s v="Pune"/>
    <x v="0"/>
  </r>
  <r>
    <s v="Dubey,Rupesh"/>
    <s v="SONY001"/>
    <x v="22"/>
    <s v="QA"/>
    <n v="8"/>
    <n v="0"/>
    <n v="0"/>
    <s v="01"/>
    <s v="TIN"/>
    <s v="12957"/>
    <s v="IND"/>
    <s v=""/>
    <s v="Pune"/>
    <x v="0"/>
  </r>
  <r>
    <s v="Dubey,Rupesh"/>
    <s v="TW_TOFF"/>
    <x v="1"/>
    <s v="ANNUAL_LV"/>
    <n v="0"/>
    <n v="40"/>
    <n v="0"/>
    <s v="01"/>
    <s v="TIN"/>
    <s v="12957"/>
    <s v="IND"/>
    <s v=""/>
    <s v="Pune"/>
    <x v="0"/>
  </r>
  <r>
    <s v="Dubey,Rupesh"/>
    <s v="TW_TOFF"/>
    <x v="1"/>
    <s v="INDIA_OPT_HOL"/>
    <n v="0"/>
    <n v="8"/>
    <n v="0"/>
    <s v="01"/>
    <s v="TIN"/>
    <s v="12957"/>
    <s v="IND"/>
    <s v=""/>
    <s v="Pune"/>
    <x v="0"/>
  </r>
  <r>
    <s v="Ducey,John William"/>
    <s v="TW_CORE"/>
    <x v="15"/>
    <s v="BAU"/>
    <n v="0"/>
    <n v="168"/>
    <n v="0"/>
    <s v="03"/>
    <s v="TUS"/>
    <s v="14623"/>
    <s v="USA"/>
    <s v="IL"/>
    <s v="Chicago"/>
    <x v="5"/>
  </r>
  <r>
    <s v="Duckering,Tom"/>
    <s v="SLC0001"/>
    <x v="91"/>
    <s v="MISC"/>
    <n v="160"/>
    <n v="0"/>
    <n v="0"/>
    <s v="01"/>
    <s v="TUK"/>
    <s v="13243"/>
    <s v="GBR"/>
    <s v=""/>
    <s v="Manchester"/>
    <x v="10"/>
  </r>
  <r>
    <s v="Duckering,Tom"/>
    <s v="TW_TOFF"/>
    <x v="4"/>
    <s v="SICK_LV"/>
    <n v="0"/>
    <n v="8"/>
    <n v="0"/>
    <s v="01"/>
    <s v="TUK"/>
    <s v="13243"/>
    <s v="GBR"/>
    <s v=""/>
    <s v="Manchester"/>
    <x v="10"/>
  </r>
  <r>
    <s v="Dudin,Evgeny"/>
    <s v="VODAFON"/>
    <x v="219"/>
    <s v="DEV"/>
    <n v="136"/>
    <n v="0"/>
    <n v="0"/>
    <s v="01"/>
    <s v="TAU"/>
    <s v="14198"/>
    <s v="AUS"/>
    <s v=""/>
    <s v="Sydney"/>
    <x v="8"/>
  </r>
  <r>
    <s v="Duigan,Cate"/>
    <s v="TW_CORE"/>
    <x v="3"/>
    <s v="UNASSIGNED"/>
    <n v="0"/>
    <n v="72"/>
    <n v="0"/>
    <s v="01"/>
    <s v="TUK"/>
    <s v="16033"/>
    <s v="GBR"/>
    <s v=""/>
    <s v="London"/>
    <x v="4"/>
  </r>
  <r>
    <s v="Duigan,Cate"/>
    <s v="TW_CORE"/>
    <x v="0"/>
    <s v="TWER_INDUCTION"/>
    <n v="0"/>
    <n v="16"/>
    <n v="0"/>
    <s v="01"/>
    <s v="TUK"/>
    <s v="16033"/>
    <s v="GBR"/>
    <s v=""/>
    <s v="London"/>
    <x v="4"/>
  </r>
  <r>
    <s v="Duncan,Andy"/>
    <s v="JSE0001"/>
    <x v="251"/>
    <s v="DA"/>
    <n v="154"/>
    <n v="0"/>
    <n v="0"/>
    <s v="01"/>
    <s v="TCA"/>
    <s v="10815"/>
    <s v="ZAF"/>
    <s v=""/>
    <s v="Johannesburg"/>
    <x v="16"/>
  </r>
  <r>
    <s v="Duncan,Andy"/>
    <s v="TW_CORE"/>
    <x v="33"/>
    <s v="REGION_MGT_BAU"/>
    <n v="0"/>
    <n v="7"/>
    <n v="0"/>
    <s v="01"/>
    <s v="TCA"/>
    <s v="10815"/>
    <s v="ZAF"/>
    <s v=""/>
    <s v="Johannesburg"/>
    <x v="16"/>
  </r>
  <r>
    <s v="Duncan,Andy"/>
    <s v="TW_TOFF"/>
    <x v="1"/>
    <s v="PUBLIC_HOLIDAY"/>
    <n v="0"/>
    <n v="8"/>
    <n v="0"/>
    <s v="01"/>
    <s v="TCA"/>
    <s v="10815"/>
    <s v="ZAF"/>
    <s v=""/>
    <s v="Johannesburg"/>
    <x v="16"/>
  </r>
  <r>
    <s v="Duncan,Andy"/>
    <s v="TW_TOFF"/>
    <x v="4"/>
    <s v="US_CA_PERS_SICK"/>
    <n v="0"/>
    <n v="16"/>
    <n v="0"/>
    <s v="01"/>
    <s v="TCA"/>
    <s v="10815"/>
    <s v="ZAF"/>
    <s v=""/>
    <s v="Johannesburg"/>
    <x v="16"/>
  </r>
  <r>
    <s v="Dunn,Matthew"/>
    <s v="REA0001"/>
    <x v="252"/>
    <s v="DA"/>
    <n v="144"/>
    <n v="0"/>
    <n v="0"/>
    <s v="01"/>
    <s v="TAU"/>
    <s v="11939"/>
    <s v="AUS"/>
    <s v=""/>
    <s v="Melbourne"/>
    <x v="8"/>
  </r>
  <r>
    <s v="Dunn,Matthew"/>
    <s v="TW_TOFF"/>
    <x v="1"/>
    <s v="PUBLIC_HOLIDAY"/>
    <n v="0"/>
    <n v="8"/>
    <n v="0"/>
    <s v="01"/>
    <s v="TAU"/>
    <s v="11939"/>
    <s v="AUS"/>
    <s v=""/>
    <s v="Melbourne"/>
    <x v="8"/>
  </r>
  <r>
    <s v="Dunn,Matthew"/>
    <s v="TW_TOFF"/>
    <x v="4"/>
    <s v="SICK_LV"/>
    <n v="0"/>
    <n v="16"/>
    <n v="0"/>
    <s v="01"/>
    <s v="TAU"/>
    <s v="11939"/>
    <s v="AUS"/>
    <s v=""/>
    <s v="Melbourne"/>
    <x v="8"/>
  </r>
  <r>
    <s v="Dushanthakumar,Hans Raj"/>
    <s v="TW_CORE"/>
    <x v="3"/>
    <s v="HELD"/>
    <n v="0"/>
    <n v="8"/>
    <n v="0"/>
    <s v="01"/>
    <s v="TAU"/>
    <s v="12779"/>
    <s v="AUS"/>
    <s v=""/>
    <s v="Sydney"/>
    <x v="8"/>
  </r>
  <r>
    <s v="Dushanthakumar,Hans Raj"/>
    <s v="VODAFON"/>
    <x v="219"/>
    <s v="QA"/>
    <n v="160"/>
    <n v="0"/>
    <n v="0"/>
    <s v="01"/>
    <s v="TAU"/>
    <s v="12779"/>
    <s v="AUS"/>
    <s v=""/>
    <s v="Sydney"/>
    <x v="8"/>
  </r>
  <r>
    <s v="Dutcher,Gregory W."/>
    <s v="BRF0001"/>
    <x v="48"/>
    <s v="DA"/>
    <n v="41"/>
    <n v="36.5"/>
    <n v="0"/>
    <s v="01"/>
    <s v="TUS"/>
    <s v="15536"/>
    <s v="USA"/>
    <s v="NY"/>
    <s v="New York"/>
    <x v="12"/>
  </r>
  <r>
    <s v="Dutcher,Gregory W."/>
    <s v="BRF0001"/>
    <x v="48"/>
    <s v="MISC"/>
    <n v="28.5"/>
    <n v="0"/>
    <n v="0"/>
    <s v="01"/>
    <s v="TUS"/>
    <s v="15536"/>
    <s v="USA"/>
    <s v="NY"/>
    <s v="New York"/>
    <x v="12"/>
  </r>
  <r>
    <s v="Dutcher,Gregory W."/>
    <s v="BRF0001"/>
    <x v="48"/>
    <s v="TRVL"/>
    <n v="0"/>
    <n v="4"/>
    <n v="0"/>
    <s v="01"/>
    <s v="TUS"/>
    <s v="15536"/>
    <s v="USA"/>
    <s v="NY"/>
    <s v="Chicago"/>
    <x v="5"/>
  </r>
  <r>
    <s v="Dutcher,Gregory W."/>
    <s v="BRF0001"/>
    <x v="48"/>
    <s v="TRVL"/>
    <n v="0"/>
    <n v="23"/>
    <n v="0"/>
    <s v="01"/>
    <s v="TUS"/>
    <s v="15536"/>
    <s v="USA"/>
    <s v="NY"/>
    <s v="New York"/>
    <x v="12"/>
  </r>
  <r>
    <s v="Dutcher,Gregory W."/>
    <s v="TW_CORE"/>
    <x v="3"/>
    <s v="HELD"/>
    <n v="0"/>
    <n v="4"/>
    <n v="0"/>
    <s v="01"/>
    <s v="TUS"/>
    <s v="15536"/>
    <s v="USA"/>
    <s v="IL"/>
    <s v="New York"/>
    <x v="12"/>
  </r>
  <r>
    <s v="Dutcher,Gregory W."/>
    <s v="TW_CORE"/>
    <x v="3"/>
    <s v="HELD"/>
    <n v="0"/>
    <n v="54"/>
    <n v="0"/>
    <s v="01"/>
    <s v="TUS"/>
    <s v="15536"/>
    <s v="USA"/>
    <s v="IL"/>
    <s v="Chicago"/>
    <x v="5"/>
  </r>
  <r>
    <s v="Dutcher,Gregory W."/>
    <s v="TW_CORE"/>
    <x v="99"/>
    <s v="BAU"/>
    <n v="0"/>
    <n v="4"/>
    <n v="0"/>
    <s v="01"/>
    <s v="TUS"/>
    <s v="15536"/>
    <s v="USA"/>
    <s v="NY"/>
    <s v="New York"/>
    <x v="12"/>
  </r>
  <r>
    <s v="Dutta,Soumya"/>
    <s v="MCKIN01"/>
    <x v="126"/>
    <s v="BA"/>
    <n v="40"/>
    <n v="0"/>
    <n v="0"/>
    <s v="01"/>
    <s v="TIN"/>
    <s v="12718"/>
    <s v="BEL"/>
    <s v=""/>
    <s v="London"/>
    <x v="4"/>
  </r>
  <r>
    <s v="Dutta,Soumya"/>
    <s v="MCKIN01"/>
    <x v="126"/>
    <s v="BA"/>
    <n v="116"/>
    <n v="0"/>
    <n v="0"/>
    <s v="01"/>
    <s v="TIN"/>
    <s v="12718"/>
    <s v="IND"/>
    <s v=""/>
    <s v="Bangalore"/>
    <x v="0"/>
  </r>
  <r>
    <s v="Dutta,Soumya"/>
    <s v="TW_CORE"/>
    <x v="15"/>
    <s v="DIPL_HIRE_PROG"/>
    <n v="0"/>
    <n v="12"/>
    <n v="0"/>
    <s v="01"/>
    <s v="TIN"/>
    <s v="12718"/>
    <s v="IND"/>
    <s v=""/>
    <s v="Bangalore"/>
    <x v="0"/>
  </r>
  <r>
    <s v="Dörnenburg,Erik"/>
    <s v="TCHIBO1"/>
    <x v="152"/>
    <s v="MISC"/>
    <n v="4"/>
    <n v="0"/>
    <n v="0"/>
    <s v="13"/>
    <s v="TDE"/>
    <s v="10534"/>
    <s v="DEU"/>
    <s v=""/>
    <s v="Hamburg"/>
    <x v="7"/>
  </r>
  <r>
    <s v="Dörnenburg,Erik"/>
    <s v="TW_CORE"/>
    <x v="14"/>
    <s v="NONTW_CONF"/>
    <n v="0"/>
    <n v="4"/>
    <n v="0"/>
    <s v="13"/>
    <s v="TDE"/>
    <s v="10534"/>
    <s v="NLD"/>
    <s v=""/>
    <s v="Hamburg"/>
    <x v="7"/>
  </r>
  <r>
    <s v="Dörnenburg,Erik"/>
    <s v="TW_CORE"/>
    <x v="33"/>
    <s v="GMT_MEETINGS"/>
    <n v="0"/>
    <n v="8"/>
    <n v="0"/>
    <s v="13"/>
    <s v="TDE"/>
    <s v="10534"/>
    <s v="GBR"/>
    <s v=""/>
    <s v="Hamburg"/>
    <x v="7"/>
  </r>
  <r>
    <s v="Dörnenburg,Erik"/>
    <s v="TW_CORE"/>
    <x v="33"/>
    <s v="REGION_MGT_MTG"/>
    <n v="0"/>
    <n v="16"/>
    <n v="0"/>
    <s v="13"/>
    <s v="TDE"/>
    <s v="10534"/>
    <s v="GBR"/>
    <s v=""/>
    <s v="Hamburg"/>
    <x v="7"/>
  </r>
  <r>
    <s v="Dörnenburg,Erik"/>
    <s v="TW_CORE"/>
    <x v="33"/>
    <s v="REGION_MGT_MTG"/>
    <n v="0"/>
    <n v="24"/>
    <n v="0"/>
    <s v="13"/>
    <s v="TDE"/>
    <s v="10534"/>
    <s v="DEU"/>
    <s v=""/>
    <s v="Hamburg"/>
    <x v="7"/>
  </r>
  <r>
    <s v="Dörnenburg,Erik"/>
    <s v="TW_CORE"/>
    <x v="118"/>
    <s v="BAU"/>
    <n v="0"/>
    <n v="32"/>
    <n v="0"/>
    <s v="13"/>
    <s v="TDE"/>
    <s v="10534"/>
    <s v="GBR"/>
    <s v=""/>
    <s v="Hamburg"/>
    <x v="7"/>
  </r>
  <r>
    <s v="Dörnenburg,Erik"/>
    <s v="TW_CORE"/>
    <x v="118"/>
    <s v="BAU"/>
    <n v="0"/>
    <n v="70"/>
    <n v="0"/>
    <s v="13"/>
    <s v="TDE"/>
    <s v="10534"/>
    <s v="DEU"/>
    <s v=""/>
    <s v="Hamburg"/>
    <x v="7"/>
  </r>
  <r>
    <s v="Dörnenburg,Erik"/>
    <s v="TW_INVT"/>
    <x v="125"/>
    <s v="PROGRAM_LEVEL"/>
    <n v="0"/>
    <n v="4"/>
    <n v="0"/>
    <s v="13"/>
    <s v="TDE"/>
    <s v="10534"/>
    <s v="DEU"/>
    <s v=""/>
    <s v="Hamburg"/>
    <x v="7"/>
  </r>
  <r>
    <s v="Dörnenburg,Erik"/>
    <s v="TW_INVT"/>
    <x v="125"/>
    <s v="TECH"/>
    <n v="0"/>
    <n v="6"/>
    <n v="0"/>
    <s v="13"/>
    <s v="TDE"/>
    <s v="10534"/>
    <s v="DEU"/>
    <s v=""/>
    <s v="Hamburg"/>
    <x v="7"/>
  </r>
  <r>
    <s v="E Viswambharan,Manu"/>
    <s v="TW_CORE"/>
    <x v="0"/>
    <s v="TWER_INDUCTION"/>
    <n v="0"/>
    <n v="48"/>
    <n v="0"/>
    <s v="01"/>
    <s v="TIN"/>
    <s v="16134"/>
    <s v="IND"/>
    <s v=""/>
    <s v="Bangalore"/>
    <x v="0"/>
  </r>
  <r>
    <s v="E,Vignesh R"/>
    <s v="CISCO02"/>
    <x v="39"/>
    <s v="MISC"/>
    <n v="112"/>
    <n v="0"/>
    <n v="0"/>
    <s v="01"/>
    <s v="TIN"/>
    <s v="12272"/>
    <s v="IND"/>
    <s v=""/>
    <s v="Bangalore"/>
    <x v="0"/>
  </r>
  <r>
    <s v="E,Vignesh R"/>
    <s v="TW_TOFF"/>
    <x v="1"/>
    <s v="ANNUAL_LV"/>
    <n v="0"/>
    <n v="16"/>
    <n v="0"/>
    <s v="01"/>
    <s v="TIN"/>
    <s v="12272"/>
    <s v="IND"/>
    <s v=""/>
    <s v="Bangalore"/>
    <x v="0"/>
  </r>
  <r>
    <s v="E,Vignesh R"/>
    <s v="TW_TOFF"/>
    <x v="1"/>
    <s v="MATR_PATR_PAID"/>
    <n v="0"/>
    <n v="40"/>
    <n v="0"/>
    <s v="01"/>
    <s v="TIN"/>
    <s v="12272"/>
    <s v="IND"/>
    <s v=""/>
    <s v="Bangalore"/>
    <x v="0"/>
  </r>
  <r>
    <s v="Earl,Korey J."/>
    <s v="DMTC001"/>
    <x v="41"/>
    <s v="DA"/>
    <n v="48.75"/>
    <n v="0"/>
    <n v="0"/>
    <s v="01"/>
    <s v="TUS"/>
    <s v="15587"/>
    <s v="USA"/>
    <s v="TX"/>
    <s v="Dallas"/>
    <x v="6"/>
  </r>
  <r>
    <s v="Earl,Korey J."/>
    <s v="DMTC001"/>
    <x v="41"/>
    <s v="MISC"/>
    <n v="120.25"/>
    <n v="0"/>
    <n v="0"/>
    <s v="01"/>
    <s v="TUS"/>
    <s v="15587"/>
    <s v="USA"/>
    <s v="TX"/>
    <s v="Dallas"/>
    <x v="6"/>
  </r>
  <r>
    <s v="Earl,Korey J."/>
    <s v="TW_CORE"/>
    <x v="0"/>
    <s v="OFFICE_VISITS"/>
    <n v="0"/>
    <n v="9.25"/>
    <n v="0"/>
    <s v="01"/>
    <s v="TUS"/>
    <s v="15587"/>
    <s v="USA"/>
    <s v="TX"/>
    <s v="Dallas"/>
    <x v="6"/>
  </r>
  <r>
    <s v="Earl,Korey J."/>
    <s v="TW_CORE"/>
    <x v="0"/>
    <s v="SDL"/>
    <n v="0"/>
    <n v="9"/>
    <n v="0"/>
    <s v="01"/>
    <s v="TUS"/>
    <s v="15587"/>
    <s v="USA"/>
    <s v="TX"/>
    <s v="Dallas"/>
    <x v="6"/>
  </r>
  <r>
    <s v="Earlam,Ben"/>
    <s v="EMBTECH"/>
    <x v="253"/>
    <s v="MISC"/>
    <n v="144"/>
    <n v="0"/>
    <n v="0"/>
    <s v="01"/>
    <s v="TUK"/>
    <s v="15118"/>
    <s v="GBR"/>
    <s v=""/>
    <s v="Manchester"/>
    <x v="10"/>
  </r>
  <r>
    <s v="Earlam,Ben"/>
    <s v="TW_TOFF"/>
    <x v="1"/>
    <s v="ANNUAL_LV"/>
    <n v="0"/>
    <n v="24"/>
    <n v="0"/>
    <s v="01"/>
    <s v="TUK"/>
    <s v="15118"/>
    <s v="GBR"/>
    <s v=""/>
    <s v="Manchester"/>
    <x v="10"/>
  </r>
  <r>
    <s v="Eckelt,Nils"/>
    <s v="OTTOGRP"/>
    <x v="166"/>
    <s v="DA"/>
    <n v="170"/>
    <n v="0"/>
    <n v="0"/>
    <s v="01"/>
    <s v="TDE"/>
    <s v="14980"/>
    <s v="DEU"/>
    <s v=""/>
    <s v="Hamburg"/>
    <x v="7"/>
  </r>
  <r>
    <s v="Eckelt,Nils"/>
    <s v="TW_TOFF"/>
    <x v="1"/>
    <s v="ANNUAL_LV"/>
    <n v="0"/>
    <n v="8"/>
    <n v="0"/>
    <s v="01"/>
    <s v="TDE"/>
    <s v="14980"/>
    <s v="DEU"/>
    <s v=""/>
    <s v="Hamburg"/>
    <x v="7"/>
  </r>
  <r>
    <s v="Eckelt,Nils"/>
    <s v="TW_TOFF"/>
    <x v="4"/>
    <s v="SICK_LV"/>
    <n v="0"/>
    <n v="23"/>
    <n v="0"/>
    <s v="01"/>
    <s v="TDE"/>
    <s v="14980"/>
    <s v="DEU"/>
    <s v=""/>
    <s v="Hamburg"/>
    <x v="7"/>
  </r>
  <r>
    <s v="Eder,Ulrike"/>
    <s v="TW_CORE"/>
    <x v="52"/>
    <s v="BAU"/>
    <n v="0"/>
    <n v="4"/>
    <n v="0"/>
    <s v="05"/>
    <s v="TUK"/>
    <s v="12923"/>
    <s v="AUS"/>
    <s v=""/>
    <s v="London"/>
    <x v="4"/>
  </r>
  <r>
    <s v="Eder,Ulrike"/>
    <s v="TW_CORE"/>
    <x v="52"/>
    <s v="BAU"/>
    <n v="0"/>
    <n v="80"/>
    <n v="0"/>
    <s v="05"/>
    <s v="TUK"/>
    <s v="12923"/>
    <s v="GBR"/>
    <s v=""/>
    <s v="London"/>
    <x v="4"/>
  </r>
  <r>
    <s v="Eder,Ulrike"/>
    <s v="TW_CORE"/>
    <x v="52"/>
    <s v="BRAND_OTHER"/>
    <n v="0"/>
    <n v="4"/>
    <n v="0"/>
    <s v="05"/>
    <s v="TUK"/>
    <s v="12923"/>
    <s v="AUS"/>
    <s v=""/>
    <s v="London"/>
    <x v="4"/>
  </r>
  <r>
    <s v="Eder,Ulrike"/>
    <s v="TW_CORE"/>
    <x v="52"/>
    <s v="BRAND_OTHER"/>
    <n v="0"/>
    <n v="80"/>
    <n v="0"/>
    <s v="05"/>
    <s v="TUK"/>
    <s v="12923"/>
    <s v="GBR"/>
    <s v=""/>
    <s v="London"/>
    <x v="4"/>
  </r>
  <r>
    <s v="Edgett,James David"/>
    <s v="TW_CORE"/>
    <x v="17"/>
    <s v="BAU"/>
    <n v="0"/>
    <n v="144"/>
    <n v="0"/>
    <s v="02"/>
    <s v="TUS"/>
    <s v="15895"/>
    <s v="USA"/>
    <s v="TX"/>
    <s v="Dallas"/>
    <x v="6"/>
  </r>
  <r>
    <s v="Edgett,James David"/>
    <s v="TW_TOFF"/>
    <x v="1"/>
    <s v="ANNUAL_LV"/>
    <n v="0"/>
    <n v="8"/>
    <n v="0"/>
    <s v="02"/>
    <s v="TUS"/>
    <s v="15895"/>
    <s v="USA"/>
    <s v="TX"/>
    <s v="Dallas"/>
    <x v="6"/>
  </r>
  <r>
    <s v="Edgett,James David"/>
    <s v="TW_TOFF"/>
    <x v="4"/>
    <s v="US_CA_PERS_SICK"/>
    <n v="0"/>
    <n v="8"/>
    <n v="0"/>
    <s v="02"/>
    <s v="TUS"/>
    <s v="15895"/>
    <s v="USA"/>
    <s v="TX"/>
    <s v="Dallas"/>
    <x v="6"/>
  </r>
  <r>
    <s v="Edwards,Aaron"/>
    <s v="APPAREL"/>
    <x v="254"/>
    <s v="DA"/>
    <n v="88"/>
    <n v="0"/>
    <n v="0"/>
    <s v="01"/>
    <s v="TAU"/>
    <s v="15722"/>
    <s v="AUS"/>
    <s v=""/>
    <s v="Melbourne"/>
    <x v="8"/>
  </r>
  <r>
    <s v="Edwards,Aaron"/>
    <s v="APPAREL"/>
    <x v="255"/>
    <s v="DA"/>
    <n v="76"/>
    <n v="0"/>
    <n v="0"/>
    <s v="01"/>
    <s v="TAU"/>
    <s v="15722"/>
    <s v="AUS"/>
    <s v=""/>
    <s v="Melbourne"/>
    <x v="8"/>
  </r>
  <r>
    <s v="Edwards,Aaron"/>
    <s v="TW_CORE"/>
    <x v="3"/>
    <s v="HELD"/>
    <n v="0"/>
    <n v="4"/>
    <n v="0"/>
    <s v="01"/>
    <s v="TAU"/>
    <s v="15722"/>
    <s v="AUS"/>
    <s v=""/>
    <s v="Melbourne"/>
    <x v="8"/>
  </r>
  <r>
    <s v="Edwards,James Anthony"/>
    <s v="GDS0001"/>
    <x v="8"/>
    <s v="CONSULTING"/>
    <n v="168"/>
    <n v="0"/>
    <n v="0"/>
    <s v="01"/>
    <s v="TUK"/>
    <s v="15741"/>
    <s v="GBR"/>
    <s v=""/>
    <s v="London"/>
    <x v="4"/>
  </r>
  <r>
    <s v="Edwards,Max William"/>
    <s v="INSER01"/>
    <x v="89"/>
    <s v="DA"/>
    <n v="0"/>
    <n v="3"/>
    <n v="0"/>
    <s v="01"/>
    <s v="TUK"/>
    <s v="15957"/>
    <s v="GBR"/>
    <s v=""/>
    <s v="Manchester"/>
    <x v="10"/>
  </r>
  <r>
    <s v="Edwards,Max William"/>
    <s v="INSER01"/>
    <x v="89"/>
    <s v="DA"/>
    <n v="0"/>
    <n v="144"/>
    <n v="0"/>
    <s v="01"/>
    <s v="TUK"/>
    <s v="15957"/>
    <s v="GBR"/>
    <s v=""/>
    <s v="London"/>
    <x v="4"/>
  </r>
  <r>
    <s v="Edwards,Max William"/>
    <s v="TW_CORE"/>
    <x v="3"/>
    <s v="UNASSIGNED"/>
    <n v="0"/>
    <n v="5"/>
    <n v="0"/>
    <s v="01"/>
    <s v="TUK"/>
    <s v="15957"/>
    <s v="GBR"/>
    <s v=""/>
    <s v="Manchester"/>
    <x v="10"/>
  </r>
  <r>
    <s v="Edwards,Max William"/>
    <s v="TW_CORE"/>
    <x v="0"/>
    <s v="TWER_INDUCTION"/>
    <n v="0"/>
    <n v="16"/>
    <n v="0"/>
    <s v="01"/>
    <s v="TUK"/>
    <s v="15957"/>
    <s v="GBR"/>
    <s v=""/>
    <s v="Manchester"/>
    <x v="10"/>
  </r>
  <r>
    <s v="Edwards,Michael Scott"/>
    <s v="GAP0001"/>
    <x v="158"/>
    <s v="DA"/>
    <n v="114"/>
    <n v="0"/>
    <n v="0"/>
    <s v="01"/>
    <s v="TUS"/>
    <s v="15603"/>
    <s v="USA"/>
    <s v="CA"/>
    <s v="San Francisco"/>
    <x v="11"/>
  </r>
  <r>
    <s v="Edwards,Michael Scott"/>
    <s v="GAP0001"/>
    <x v="158"/>
    <s v="MISC"/>
    <n v="40"/>
    <n v="0"/>
    <n v="0"/>
    <s v="01"/>
    <s v="TUS"/>
    <s v="15603"/>
    <s v="USA"/>
    <s v="CA"/>
    <s v="San Francisco"/>
    <x v="11"/>
  </r>
  <r>
    <s v="Edwards,Michael Scott"/>
    <s v="TW_TOFF"/>
    <x v="4"/>
    <s v="US_CA_PERS_SICK"/>
    <n v="0"/>
    <n v="14"/>
    <n v="0"/>
    <s v="01"/>
    <s v="TUS"/>
    <s v="15603"/>
    <s v="USA"/>
    <s v="CA"/>
    <s v="San Francisco"/>
    <x v="11"/>
  </r>
  <r>
    <s v="Edwards-Alexander,Suzi"/>
    <s v="TW_TOFF"/>
    <x v="1"/>
    <s v="ANNUAL_LV"/>
    <n v="0"/>
    <n v="160"/>
    <n v="0"/>
    <s v="03"/>
    <s v="TUK"/>
    <s v="10522"/>
    <s v="GBR"/>
    <s v=""/>
    <s v="London"/>
    <x v="4"/>
  </r>
  <r>
    <s v="Edwards-Alexander,Suzi"/>
    <s v="TW_TOFF"/>
    <x v="1"/>
    <s v="TIME_IN_LIEU"/>
    <n v="0"/>
    <n v="8"/>
    <n v="0"/>
    <s v="03"/>
    <s v="TUK"/>
    <s v="10522"/>
    <s v="GBR"/>
    <s v=""/>
    <s v="London"/>
    <x v="4"/>
  </r>
  <r>
    <s v="Ejaz,Md Ali"/>
    <s v="TWSCRS1"/>
    <x v="127"/>
    <s v="DEV"/>
    <n v="0"/>
    <n v="144"/>
    <n v="0"/>
    <s v="01"/>
    <s v="TIN"/>
    <s v="14755"/>
    <s v="IND"/>
    <s v=""/>
    <s v="ETG India"/>
    <x v="1"/>
  </r>
  <r>
    <s v="Ejaz,Md Ali"/>
    <s v="TWSCRS1"/>
    <x v="256"/>
    <s v="DEV"/>
    <n v="0"/>
    <n v="4"/>
    <n v="0"/>
    <s v="01"/>
    <s v="TIN"/>
    <s v="14755"/>
    <s v="IND"/>
    <s v=""/>
    <s v="ETG India"/>
    <x v="1"/>
  </r>
  <r>
    <s v="Ejaz,Md Ali"/>
    <s v="TW_CORE"/>
    <x v="15"/>
    <s v="GRAD_RECRUITING"/>
    <n v="0"/>
    <n v="33"/>
    <n v="0"/>
    <s v="01"/>
    <s v="TIN"/>
    <s v="14755"/>
    <s v="IND"/>
    <s v=""/>
    <s v="ETG India"/>
    <x v="1"/>
  </r>
  <r>
    <s v="Ejaz,Md Ali"/>
    <s v="TW_TOFF"/>
    <x v="4"/>
    <s v="SICK_LV"/>
    <n v="0"/>
    <n v="12"/>
    <n v="0"/>
    <s v="01"/>
    <s v="TIN"/>
    <s v="14755"/>
    <s v="IND"/>
    <s v=""/>
    <s v="ETG India"/>
    <x v="1"/>
  </r>
  <r>
    <s v="Elizabeth  Thomas,Princy"/>
    <s v="TW_CORE"/>
    <x v="52"/>
    <s v="BAU"/>
    <n v="0"/>
    <n v="128"/>
    <n v="0"/>
    <s v="05"/>
    <s v="TIN"/>
    <s v="14895"/>
    <s v="IND"/>
    <s v=""/>
    <s v="Bangalore"/>
    <x v="0"/>
  </r>
  <r>
    <s v="Elizabeth  Thomas,Princy"/>
    <s v="TW_TOFF"/>
    <x v="1"/>
    <s v="ANNUAL_LV"/>
    <n v="0"/>
    <n v="40"/>
    <n v="0"/>
    <s v="05"/>
    <s v="TIN"/>
    <s v="14895"/>
    <s v="IND"/>
    <s v=""/>
    <s v="Bangalore"/>
    <x v="0"/>
  </r>
  <r>
    <s v="Elkin,Tom"/>
    <s v="IOOF001"/>
    <x v="54"/>
    <s v="DA"/>
    <n v="160"/>
    <n v="0"/>
    <n v="0"/>
    <s v="01"/>
    <s v="TAU"/>
    <s v="11831"/>
    <s v="AUS"/>
    <s v=""/>
    <s v="Melbourne"/>
    <x v="8"/>
  </r>
  <r>
    <s v="Elkin,Tom"/>
    <s v="TW_TOFF"/>
    <x v="1"/>
    <s v="PUBLIC_HOLIDAY"/>
    <n v="0"/>
    <n v="8"/>
    <n v="0"/>
    <s v="01"/>
    <s v="TAU"/>
    <s v="11831"/>
    <s v="AUS"/>
    <s v=""/>
    <s v="Melbourne"/>
    <x v="8"/>
  </r>
  <r>
    <s v="Elliman,David"/>
    <s v="OONS001"/>
    <x v="56"/>
    <s v="DA"/>
    <n v="24"/>
    <n v="0"/>
    <n v="0"/>
    <s v="01"/>
    <s v="TUK"/>
    <s v="14085"/>
    <s v="GBR"/>
    <s v=""/>
    <s v="London"/>
    <x v="4"/>
  </r>
  <r>
    <s v="Elliman,David"/>
    <s v="TW_CORE"/>
    <x v="17"/>
    <s v="BAU"/>
    <n v="0"/>
    <n v="116"/>
    <n v="0"/>
    <s v="01"/>
    <s v="TUK"/>
    <s v="14085"/>
    <s v="GBR"/>
    <s v=""/>
    <s v="London"/>
    <x v="4"/>
  </r>
  <r>
    <s v="Elliman,David"/>
    <s v="TW_CORE"/>
    <x v="86"/>
    <s v="MEETINGS"/>
    <n v="0"/>
    <n v="16"/>
    <n v="0"/>
    <s v="01"/>
    <s v="TUK"/>
    <s v="14085"/>
    <s v="GBR"/>
    <s v=""/>
    <s v="London"/>
    <x v="4"/>
  </r>
  <r>
    <s v="Elliman,David"/>
    <s v="TW_CORE"/>
    <x v="118"/>
    <s v="BAU"/>
    <n v="0"/>
    <n v="8"/>
    <n v="0"/>
    <s v="01"/>
    <s v="TUK"/>
    <s v="14085"/>
    <s v="GBR"/>
    <s v=""/>
    <s v="London"/>
    <x v="4"/>
  </r>
  <r>
    <s v="Elliman,David"/>
    <s v="TW_CORE"/>
    <x v="118"/>
    <s v="OCTO"/>
    <n v="0"/>
    <n v="13"/>
    <n v="0"/>
    <s v="01"/>
    <s v="TUK"/>
    <s v="14085"/>
    <s v="GBR"/>
    <s v=""/>
    <s v="London"/>
    <x v="4"/>
  </r>
  <r>
    <s v="Elliott,Katherine"/>
    <s v="TW_CORE"/>
    <x v="69"/>
    <s v="BAU"/>
    <n v="0"/>
    <n v="11"/>
    <n v="0"/>
    <s v="03"/>
    <s v="TAU"/>
    <s v="15457"/>
    <s v="AUS"/>
    <s v=""/>
    <s v="Melbourne"/>
    <x v="8"/>
  </r>
  <r>
    <s v="Elliott,Katherine"/>
    <s v="TW_CORE"/>
    <x v="15"/>
    <s v="BAU"/>
    <n v="0"/>
    <n v="163"/>
    <n v="0"/>
    <s v="03"/>
    <s v="TAU"/>
    <s v="15457"/>
    <s v="AUS"/>
    <s v=""/>
    <s v="Melbourne"/>
    <x v="8"/>
  </r>
  <r>
    <s v="Elliott,Katherine"/>
    <s v="TW_TOFF"/>
    <x v="4"/>
    <s v="SICK_LV"/>
    <n v="0"/>
    <n v="8"/>
    <n v="0"/>
    <s v="03"/>
    <s v="TAU"/>
    <s v="15457"/>
    <s v="AUS"/>
    <s v=""/>
    <s v="Melbourne"/>
    <x v="8"/>
  </r>
  <r>
    <s v="Ellis,Montra"/>
    <s v="TW_TOFF"/>
    <x v="1"/>
    <s v="ANNUAL_LV"/>
    <n v="0"/>
    <n v="16"/>
    <n v="0"/>
    <s v="01"/>
    <s v="TUS"/>
    <s v="10949"/>
    <s v="USA"/>
    <s v="FL"/>
    <s v="Atlanta"/>
    <x v="2"/>
  </r>
  <r>
    <s v="Ellis,Montra"/>
    <s v="ULTSOFT"/>
    <x v="248"/>
    <s v="MISC"/>
    <n v="157"/>
    <n v="0"/>
    <n v="0"/>
    <s v="01"/>
    <s v="TUS"/>
    <s v="10949"/>
    <s v="USA"/>
    <s v="FL"/>
    <s v="Atlanta"/>
    <x v="2"/>
  </r>
  <r>
    <s v="Elshamy,Ahmed S."/>
    <s v="ONLINE1"/>
    <x v="43"/>
    <s v="DA"/>
    <n v="168"/>
    <n v="0"/>
    <n v="0"/>
    <s v="01"/>
    <s v="TUS"/>
    <s v="10284"/>
    <s v="USA"/>
    <s v="IL"/>
    <s v="Atlanta"/>
    <x v="2"/>
  </r>
  <r>
    <s v="Enguidanos,Sebastian"/>
    <s v="MANH001"/>
    <x v="257"/>
    <s v="MISC"/>
    <n v="37.5"/>
    <n v="0"/>
    <n v="0"/>
    <s v="01"/>
    <s v="TUS"/>
    <s v="11904"/>
    <s v="USA"/>
    <s v="GA"/>
    <s v="Atlanta"/>
    <x v="2"/>
  </r>
  <r>
    <s v="Enguidanos,Sebastian"/>
    <s v="MANH001"/>
    <x v="257"/>
    <s v="MISC"/>
    <n v="127"/>
    <n v="0"/>
    <n v="0"/>
    <s v="01"/>
    <s v="TUS"/>
    <s v="11904"/>
    <s v="USA"/>
    <s v="IL"/>
    <s v="Atlanta"/>
    <x v="2"/>
  </r>
  <r>
    <s v="Enguidanos,Sebastian"/>
    <s v="TW_TOFF"/>
    <x v="4"/>
    <s v="US_CA_PERS_SICK"/>
    <n v="0"/>
    <n v="7"/>
    <n v="0"/>
    <s v="01"/>
    <s v="TUS"/>
    <s v="11904"/>
    <s v="USA"/>
    <s v="IL"/>
    <s v="Atlanta"/>
    <x v="2"/>
  </r>
  <r>
    <s v="Enslin,Rob"/>
    <s v="STANDB1"/>
    <x v="83"/>
    <s v="DA"/>
    <n v="113"/>
    <n v="0"/>
    <n v="0"/>
    <s v="01"/>
    <s v="TZA"/>
    <s v="14330"/>
    <s v="ZAF"/>
    <s v=""/>
    <s v="Johannesburg"/>
    <x v="16"/>
  </r>
  <r>
    <s v="Enslin,Rob"/>
    <s v="TW_TOFF"/>
    <x v="1"/>
    <s v="ANNUAL_LV"/>
    <n v="0"/>
    <n v="40"/>
    <n v="0"/>
    <s v="01"/>
    <s v="TZA"/>
    <s v="14330"/>
    <s v="ZAF"/>
    <s v=""/>
    <s v="Johannesburg"/>
    <x v="16"/>
  </r>
  <r>
    <s v="Enslin,Rob"/>
    <s v="TW_TOFF"/>
    <x v="1"/>
    <s v="PUBLIC_HOLIDAY"/>
    <n v="0"/>
    <n v="16"/>
    <n v="0"/>
    <s v="01"/>
    <s v="TZA"/>
    <s v="14330"/>
    <s v="ZAF"/>
    <s v=""/>
    <s v="Johannesburg"/>
    <x v="16"/>
  </r>
  <r>
    <s v="Equiña,Miguel A."/>
    <s v="TW_TOFF"/>
    <x v="1"/>
    <s v="BEREAV_COMPASSN"/>
    <n v="0"/>
    <n v="16"/>
    <n v="0"/>
    <s v="04"/>
    <s v="TUS"/>
    <s v="15290"/>
    <s v="USA"/>
    <s v="IL"/>
    <s v="Chicago"/>
    <x v="5"/>
  </r>
  <r>
    <s v="Equiña,Miguel A."/>
    <s v="TW_TOFF"/>
    <x v="4"/>
    <s v="US_CA_PERS_SICK"/>
    <n v="0"/>
    <n v="4"/>
    <n v="0"/>
    <s v="04"/>
    <s v="TUS"/>
    <s v="15290"/>
    <s v="USA"/>
    <s v="IL"/>
    <s v="Chicago"/>
    <x v="5"/>
  </r>
  <r>
    <s v="Equiña,Miguel A."/>
    <s v="TW_TOPS"/>
    <x v="67"/>
    <s v="BAU"/>
    <n v="0"/>
    <n v="20"/>
    <n v="0"/>
    <s v="04"/>
    <s v="TUS"/>
    <s v="15290"/>
    <s v="USA"/>
    <s v="IL"/>
    <s v="Chicago"/>
    <x v="5"/>
  </r>
  <r>
    <s v="Equiña,Miguel A."/>
    <s v="TW_TOPS"/>
    <x v="60"/>
    <s v="PLATFORMS"/>
    <n v="0"/>
    <n v="136"/>
    <n v="0"/>
    <s v="04"/>
    <s v="TUS"/>
    <s v="15290"/>
    <s v="USA"/>
    <s v="IL"/>
    <s v="Chicago"/>
    <x v="5"/>
  </r>
  <r>
    <s v="Erasmus,Jan Jacob Stefanus"/>
    <s v="TW_CORE"/>
    <x v="3"/>
    <s v="HELD"/>
    <n v="0"/>
    <n v="120"/>
    <n v="0"/>
    <s v="01"/>
    <s v="TAU"/>
    <s v="12769"/>
    <s v="AUS"/>
    <s v=""/>
    <s v="Melbourne"/>
    <x v="8"/>
  </r>
  <r>
    <s v="Erasmus,Jan Jacob Stefanus"/>
    <s v="TW_CORE"/>
    <x v="92"/>
    <s v="MEETINGS"/>
    <n v="0"/>
    <n v="24"/>
    <n v="0"/>
    <s v="01"/>
    <s v="TAU"/>
    <s v="12769"/>
    <s v="AUS"/>
    <s v=""/>
    <s v="Melbourne"/>
    <x v="8"/>
  </r>
  <r>
    <s v="Erasmus,Jan Jacob Stefanus"/>
    <s v="TW_TOFF"/>
    <x v="1"/>
    <s v="ANNUAL_LV"/>
    <n v="0"/>
    <n v="8"/>
    <n v="0"/>
    <s v="01"/>
    <s v="TAU"/>
    <s v="12769"/>
    <s v="AUS"/>
    <s v=""/>
    <s v="Melbourne"/>
    <x v="8"/>
  </r>
  <r>
    <s v="Erasmus,Jan Jacob Stefanus"/>
    <s v="TW_TOFF"/>
    <x v="1"/>
    <s v="PUBLIC_HOLIDAY"/>
    <n v="0"/>
    <n v="8"/>
    <n v="0"/>
    <s v="01"/>
    <s v="TAU"/>
    <s v="12769"/>
    <s v="AUS"/>
    <s v=""/>
    <s v="Melbourne"/>
    <x v="8"/>
  </r>
  <r>
    <s v="Erasmus,Jan Jacob Stefanus"/>
    <s v="TW_TOFF"/>
    <x v="4"/>
    <s v="SICK_LV"/>
    <n v="0"/>
    <n v="8"/>
    <n v="0"/>
    <s v="01"/>
    <s v="TAU"/>
    <s v="12769"/>
    <s v="AUS"/>
    <s v=""/>
    <s v="Melbourne"/>
    <x v="8"/>
  </r>
  <r>
    <s v="Erickson,Aaron"/>
    <s v="RACK001"/>
    <x v="258"/>
    <s v="MISC"/>
    <n v="20"/>
    <n v="0"/>
    <n v="0"/>
    <s v="01"/>
    <s v="TUS"/>
    <s v="12599"/>
    <s v="USA"/>
    <s v="IL"/>
    <s v="Dallas"/>
    <x v="6"/>
  </r>
  <r>
    <s v="Erickson,Aaron"/>
    <s v="RACK001"/>
    <x v="34"/>
    <s v="MISC"/>
    <n v="60"/>
    <n v="0"/>
    <n v="0"/>
    <s v="01"/>
    <s v="TUS"/>
    <s v="12599"/>
    <s v="USA"/>
    <s v="IL"/>
    <s v="Dallas"/>
    <x v="6"/>
  </r>
  <r>
    <s v="Erickson,Aaron"/>
    <s v="RACK001"/>
    <x v="259"/>
    <s v="MISC"/>
    <n v="20"/>
    <n v="0"/>
    <n v="0"/>
    <s v="01"/>
    <s v="TUS"/>
    <s v="12599"/>
    <s v="USA"/>
    <s v="IL"/>
    <s v="Dallas"/>
    <x v="6"/>
  </r>
  <r>
    <s v="Erickson,Aaron"/>
    <s v="RACK001"/>
    <x v="151"/>
    <s v="MISC"/>
    <n v="20"/>
    <n v="0"/>
    <n v="0"/>
    <s v="01"/>
    <s v="TUS"/>
    <s v="12599"/>
    <s v="USA"/>
    <s v="IL"/>
    <s v="Dallas"/>
    <x v="6"/>
  </r>
  <r>
    <s v="Erickson,Aaron"/>
    <s v="TW_INVT"/>
    <x v="214"/>
    <s v="PROGRAM_LEVEL"/>
    <n v="0"/>
    <n v="50"/>
    <n v="0"/>
    <s v="01"/>
    <s v="TUS"/>
    <s v="12599"/>
    <s v="USA"/>
    <s v="IL"/>
    <s v="Dallas"/>
    <x v="6"/>
  </r>
  <r>
    <s v="Erickson,Aaron"/>
    <s v="TW_TOFF"/>
    <x v="1"/>
    <s v="ANNUAL_LV"/>
    <n v="0"/>
    <n v="4"/>
    <n v="0"/>
    <s v="01"/>
    <s v="TUS"/>
    <s v="12599"/>
    <s v="USA"/>
    <s v="IL"/>
    <s v="Dallas"/>
    <x v="6"/>
  </r>
  <r>
    <s v="Ernstsson,Bengt Magnus"/>
    <s v="GAP0001"/>
    <x v="216"/>
    <s v="DA"/>
    <n v="164"/>
    <n v="0"/>
    <n v="0"/>
    <s v="01"/>
    <s v="TUS"/>
    <s v="14831"/>
    <s v="USA"/>
    <s v="CA"/>
    <s v="San Francisco"/>
    <x v="11"/>
  </r>
  <r>
    <s v="Ernstsson,Bengt Magnus"/>
    <s v="TW_MTGS"/>
    <x v="50"/>
    <s v="SF"/>
    <n v="0"/>
    <n v="4"/>
    <n v="0"/>
    <s v="01"/>
    <s v="TUS"/>
    <s v="14831"/>
    <s v="USA"/>
    <s v="CA"/>
    <s v="San Francisco"/>
    <x v="11"/>
  </r>
  <r>
    <s v="Escudero,Ben"/>
    <s v="TW_CORE"/>
    <x v="17"/>
    <s v="BAU"/>
    <n v="0"/>
    <n v="168"/>
    <n v="0"/>
    <s v="02"/>
    <s v="TAU"/>
    <s v="13440"/>
    <s v="AUS"/>
    <s v=""/>
    <s v="Sydney"/>
    <x v="8"/>
  </r>
  <r>
    <s v="Eskinazi,Natalie"/>
    <s v="TW_CORE"/>
    <x v="3"/>
    <s v="UNASSIGNED"/>
    <n v="0"/>
    <n v="16"/>
    <n v="0"/>
    <s v="01"/>
    <s v="TUK"/>
    <s v="16002"/>
    <s v="GBR"/>
    <s v=""/>
    <s v="London"/>
    <x v="4"/>
  </r>
  <r>
    <s v="Eskinazi,Natalie"/>
    <s v="TW_CORE"/>
    <x v="0"/>
    <s v="TWER_INDUCTION"/>
    <n v="0"/>
    <n v="40"/>
    <n v="0"/>
    <s v="01"/>
    <s v="TUK"/>
    <s v="16002"/>
    <s v="GBR"/>
    <s v=""/>
    <s v="London"/>
    <x v="4"/>
  </r>
  <r>
    <s v="Eskinazi,Natalie"/>
    <s v="TW_CORE"/>
    <x v="66"/>
    <s v="ATTENDEE"/>
    <n v="0"/>
    <n v="112"/>
    <n v="0"/>
    <s v="01"/>
    <s v="TUK"/>
    <s v="16002"/>
    <s v="IND"/>
    <s v=""/>
    <s v="London"/>
    <x v="4"/>
  </r>
  <r>
    <s v="Esperandio,Filipe Gomes"/>
    <s v="ALPHA02"/>
    <x v="174"/>
    <s v="MISC"/>
    <n v="168"/>
    <n v="0"/>
    <n v="0"/>
    <s v="01"/>
    <s v="TBR"/>
    <s v="12938"/>
    <s v="USA"/>
    <s v="NY"/>
    <s v="New York"/>
    <x v="12"/>
  </r>
  <r>
    <s v="Esperandio,Filipe Gomes"/>
    <s v="TW_MTGS"/>
    <x v="50"/>
    <s v="NYC"/>
    <n v="0"/>
    <n v="8"/>
    <n v="0"/>
    <s v="01"/>
    <s v="TBR"/>
    <s v="12938"/>
    <s v="USA"/>
    <s v="NY"/>
    <s v="New York"/>
    <x v="12"/>
  </r>
  <r>
    <s v="Estandarte,Neil"/>
    <s v="AIME001"/>
    <x v="260"/>
    <s v="DA"/>
    <n v="120"/>
    <n v="0"/>
    <n v="0"/>
    <s v="01"/>
    <s v="TAU"/>
    <s v="15938"/>
    <s v="AUS"/>
    <s v=""/>
    <s v="Sydney"/>
    <x v="8"/>
  </r>
  <r>
    <s v="Estandarte,Neil"/>
    <s v="TW_CORE"/>
    <x v="3"/>
    <s v="HELD"/>
    <n v="0"/>
    <n v="8"/>
    <n v="0"/>
    <s v="01"/>
    <s v="TAU"/>
    <s v="15938"/>
    <s v="AUS"/>
    <s v=""/>
    <s v="Brisbane"/>
    <x v="8"/>
  </r>
  <r>
    <s v="Estandarte,Neil"/>
    <s v="TW_CORE"/>
    <x v="3"/>
    <s v="UNASSIGNED"/>
    <n v="0"/>
    <n v="40"/>
    <n v="0"/>
    <s v="01"/>
    <s v="TAU"/>
    <s v="15938"/>
    <s v="AUS"/>
    <s v=""/>
    <s v="Brisbane"/>
    <x v="8"/>
  </r>
  <r>
    <s v="Eugenio,Pamela Rampanelli"/>
    <s v="TW_CORE"/>
    <x v="0"/>
    <s v="BAU"/>
    <n v="0"/>
    <n v="184.8"/>
    <n v="0"/>
    <s v="06"/>
    <s v="TBR"/>
    <s v="15658"/>
    <s v="BRA"/>
    <s v=""/>
    <s v="Porto Alegre"/>
    <x v="3"/>
  </r>
  <r>
    <s v="Exley,Zack"/>
    <s v="TW_SIPP"/>
    <x v="42"/>
    <s v="OSP"/>
    <n v="0"/>
    <n v="143"/>
    <n v="0"/>
    <s v="13"/>
    <s v="TUS"/>
    <s v="12079"/>
    <s v="USA"/>
    <s v="MO"/>
    <s v="San Francisco"/>
    <x v="11"/>
  </r>
  <r>
    <s v="Exley,Zack"/>
    <s v="WIKIMED"/>
    <x v="261"/>
    <s v="CONSULTING"/>
    <n v="30"/>
    <n v="0"/>
    <n v="0"/>
    <s v="13"/>
    <s v="TUS"/>
    <s v="12079"/>
    <s v="USA"/>
    <s v="MO"/>
    <s v="San Francisco"/>
    <x v="11"/>
  </r>
  <r>
    <s v="Fairchild,Valarie M"/>
    <s v="TW_CORE"/>
    <x v="146"/>
    <s v="BAU"/>
    <n v="0"/>
    <n v="184"/>
    <n v="0"/>
    <s v="10"/>
    <s v="TUS"/>
    <s v="10285"/>
    <s v="USA"/>
    <s v="IL"/>
    <s v="Chicago"/>
    <x v="5"/>
  </r>
  <r>
    <s v="Fairchild,Valarie M"/>
    <s v="TW_INVT"/>
    <x v="262"/>
    <s v="PROGRAM_LEVEL"/>
    <n v="0"/>
    <n v="14"/>
    <n v="0"/>
    <s v="10"/>
    <s v="TUS"/>
    <s v="10285"/>
    <s v="USA"/>
    <s v="IL"/>
    <s v="Chicago"/>
    <x v="5"/>
  </r>
  <r>
    <s v="Fait,Michael"/>
    <s v="TCHIBO1"/>
    <x v="152"/>
    <s v="MISC"/>
    <n v="128"/>
    <n v="0"/>
    <n v="0"/>
    <s v="01"/>
    <s v="TDE"/>
    <s v="13696"/>
    <s v="DEU"/>
    <s v=""/>
    <s v="Hamburg"/>
    <x v="7"/>
  </r>
  <r>
    <s v="Fait,Michael"/>
    <s v="TW_CORE"/>
    <x v="17"/>
    <s v="BAU"/>
    <n v="0"/>
    <n v="16"/>
    <n v="0"/>
    <s v="01"/>
    <s v="TDE"/>
    <s v="13696"/>
    <s v="DEU"/>
    <s v=""/>
    <s v="Hamburg"/>
    <x v="7"/>
  </r>
  <r>
    <s v="Fait,Michael"/>
    <s v="TW_CORE"/>
    <x v="0"/>
    <s v="LEADER_DEV_EU"/>
    <n v="0"/>
    <n v="16"/>
    <n v="0"/>
    <s v="01"/>
    <s v="TDE"/>
    <s v="13696"/>
    <s v="GBR"/>
    <s v=""/>
    <s v="Hamburg"/>
    <x v="7"/>
  </r>
  <r>
    <s v="Fait,Michael"/>
    <s v="TW_TOFF"/>
    <x v="1"/>
    <s v="ANNUAL_LV"/>
    <n v="0"/>
    <n v="8"/>
    <n v="0"/>
    <s v="01"/>
    <s v="TDE"/>
    <s v="13696"/>
    <s v="DEU"/>
    <s v=""/>
    <s v="Hamburg"/>
    <x v="7"/>
  </r>
  <r>
    <s v="Fan,Huan"/>
    <s v="REA0001"/>
    <x v="263"/>
    <s v="LIAISON"/>
    <n v="170"/>
    <n v="0"/>
    <n v="0"/>
    <s v="01"/>
    <s v="TCX"/>
    <s v="15751"/>
    <s v="CHN"/>
    <s v=""/>
    <s v="Xi'an"/>
    <x v="14"/>
  </r>
  <r>
    <s v="Fan,Huan"/>
    <s v="TW_TOFF"/>
    <x v="4"/>
    <s v="SICK_LV"/>
    <n v="0"/>
    <n v="14"/>
    <n v="0"/>
    <s v="01"/>
    <s v="TCX"/>
    <s v="15751"/>
    <s v="CHN"/>
    <s v=""/>
    <s v="Xi'an"/>
    <x v="14"/>
  </r>
  <r>
    <s v="Fan,Mengtian"/>
    <s v="PWC0001"/>
    <x v="62"/>
    <s v="MISC"/>
    <n v="164"/>
    <n v="0"/>
    <n v="0"/>
    <s v="01"/>
    <s v="TBS"/>
    <s v="15665"/>
    <s v="CHN"/>
    <s v=""/>
    <s v="Beijing"/>
    <x v="14"/>
  </r>
  <r>
    <s v="Fan,Qi"/>
    <s v="REA0001"/>
    <x v="263"/>
    <s v="LIAISON"/>
    <n v="16"/>
    <n v="0"/>
    <n v="0"/>
    <s v="01"/>
    <s v="TCX"/>
    <s v="15757"/>
    <s v="CHN"/>
    <s v=""/>
    <s v="Xi'an"/>
    <x v="14"/>
  </r>
  <r>
    <s v="Fan,Qi"/>
    <s v="REA0001"/>
    <x v="263"/>
    <s v="TRANSLATION"/>
    <n v="177.5"/>
    <n v="0"/>
    <n v="0"/>
    <s v="01"/>
    <s v="TCX"/>
    <s v="15757"/>
    <s v="CHN"/>
    <s v=""/>
    <s v="Xi'an"/>
    <x v="14"/>
  </r>
  <r>
    <s v="Fan,Qiaorong"/>
    <s v="SML0001"/>
    <x v="200"/>
    <s v="BA"/>
    <n v="40"/>
    <n v="0"/>
    <n v="0"/>
    <s v="01"/>
    <s v="TCC"/>
    <s v="15926"/>
    <s v="CHN"/>
    <s v=""/>
    <s v="Chengdu"/>
    <x v="14"/>
  </r>
  <r>
    <s v="Fan,Qiaorong"/>
    <s v="SML0001"/>
    <x v="200"/>
    <s v="DEV"/>
    <n v="112"/>
    <n v="0"/>
    <n v="0"/>
    <s v="01"/>
    <s v="TCC"/>
    <s v="15926"/>
    <s v="CHN"/>
    <s v=""/>
    <s v="Chengdu"/>
    <x v="14"/>
  </r>
  <r>
    <s v="Fan,Qiaorong"/>
    <s v="TW_TOFF"/>
    <x v="1"/>
    <s v="ANNUAL_LV"/>
    <n v="0"/>
    <n v="8"/>
    <n v="0"/>
    <s v="01"/>
    <s v="TCC"/>
    <s v="15926"/>
    <s v="CHN"/>
    <s v=""/>
    <s v="Chengdu"/>
    <x v="14"/>
  </r>
  <r>
    <s v="Fan,Qiaorong"/>
    <s v="TW_TOFF"/>
    <x v="4"/>
    <s v="SICK_LV"/>
    <n v="0"/>
    <n v="8"/>
    <n v="0"/>
    <s v="01"/>
    <s v="TCC"/>
    <s v="15926"/>
    <s v="CHN"/>
    <s v=""/>
    <s v="Chengdu"/>
    <x v="14"/>
  </r>
  <r>
    <s v="Fan,Ruosi"/>
    <s v="SLC0001"/>
    <x v="173"/>
    <s v="MISC"/>
    <n v="178"/>
    <n v="0"/>
    <n v="0"/>
    <s v="01"/>
    <s v="TUK"/>
    <s v="13210"/>
    <s v="GBR"/>
    <s v=""/>
    <s v="Manchester"/>
    <x v="10"/>
  </r>
  <r>
    <s v="Fan,Wenbo"/>
    <s v="REA0001"/>
    <x v="195"/>
    <s v="DA"/>
    <n v="160"/>
    <n v="2"/>
    <n v="0"/>
    <s v="01"/>
    <s v="TCX"/>
    <s v="14825"/>
    <s v="CHN"/>
    <s v=""/>
    <s v="Xi'an"/>
    <x v="14"/>
  </r>
  <r>
    <s v="Fan,Wenbo"/>
    <s v="TW_TOFF"/>
    <x v="4"/>
    <s v="SICK_LV"/>
    <n v="0"/>
    <n v="8"/>
    <n v="0"/>
    <s v="01"/>
    <s v="TCX"/>
    <s v="14825"/>
    <s v="CHN"/>
    <s v=""/>
    <s v="Xi'an"/>
    <x v="14"/>
  </r>
  <r>
    <s v="Fan,Zhipeng"/>
    <s v="TW_CORE"/>
    <x v="123"/>
    <s v="ATL_OFFICE_MOVE"/>
    <n v="0"/>
    <n v="40"/>
    <n v="0"/>
    <s v="09"/>
    <s v="TCX"/>
    <s v="15611"/>
    <s v="CHN"/>
    <s v=""/>
    <s v="Xi'an"/>
    <x v="14"/>
  </r>
  <r>
    <s v="Fan,Zhipeng"/>
    <s v="TW_CORE"/>
    <x v="123"/>
    <s v="BAU"/>
    <n v="0"/>
    <n v="128"/>
    <n v="0"/>
    <s v="09"/>
    <s v="TCX"/>
    <s v="15611"/>
    <s v="CHN"/>
    <s v=""/>
    <s v="Xi'an"/>
    <x v="14"/>
  </r>
  <r>
    <s v="Fang,Shuwei"/>
    <s v="PROP001"/>
    <x v="28"/>
    <s v="DA"/>
    <n v="136"/>
    <n v="24"/>
    <n v="0"/>
    <s v="01"/>
    <s v="TSG"/>
    <s v="15337"/>
    <s v="SGP"/>
    <s v=""/>
    <s v="Singapore"/>
    <x v="9"/>
  </r>
  <r>
    <s v="Fang,Shuwei"/>
    <s v="TW_MTGS"/>
    <x v="77"/>
    <s v="AUSTRALIA"/>
    <n v="0"/>
    <n v="8"/>
    <n v="0"/>
    <s v="01"/>
    <s v="TSG"/>
    <s v="15337"/>
    <s v="AUS"/>
    <s v=""/>
    <s v="Singapore"/>
    <x v="9"/>
  </r>
  <r>
    <s v="Fang,Tingting"/>
    <s v="TW_CORE"/>
    <x v="52"/>
    <s v="BAU"/>
    <n v="0"/>
    <n v="168"/>
    <n v="0"/>
    <s v="05"/>
    <s v="TBS"/>
    <s v="15831"/>
    <s v="CHN"/>
    <s v=""/>
    <s v="Beijing"/>
    <x v="14"/>
  </r>
  <r>
    <s v="Fang,Zhigang"/>
    <s v="SFEXP01"/>
    <x v="264"/>
    <s v="DA"/>
    <n v="48"/>
    <n v="0"/>
    <n v="0"/>
    <s v="01"/>
    <s v="TCC"/>
    <s v="15800"/>
    <s v="CHN"/>
    <s v=""/>
    <s v="Chengdu"/>
    <x v="14"/>
  </r>
  <r>
    <s v="Fang,Zhigang"/>
    <s v="SFEXP01"/>
    <x v="264"/>
    <s v="DEV"/>
    <n v="148"/>
    <n v="0"/>
    <n v="0"/>
    <s v="01"/>
    <s v="TCC"/>
    <s v="15800"/>
    <s v="CHN"/>
    <s v=""/>
    <s v="Chengdu"/>
    <x v="14"/>
  </r>
  <r>
    <s v="Farah,Julio Cesar Marques"/>
    <s v="GAP0001"/>
    <x v="58"/>
    <s v="DA"/>
    <n v="179"/>
    <n v="0"/>
    <n v="0"/>
    <s v="01"/>
    <s v="TBR"/>
    <s v="15705"/>
    <s v="USA"/>
    <s v="CA"/>
    <s v="San Francisco"/>
    <x v="11"/>
  </r>
  <r>
    <s v="Fayh,Eduardo"/>
    <s v="TW_CORE"/>
    <x v="33"/>
    <s v="GMT_MEETINGS"/>
    <n v="0"/>
    <n v="40"/>
    <n v="0"/>
    <s v="08"/>
    <s v="TBR"/>
    <s v="13452"/>
    <s v="AUS"/>
    <s v=""/>
    <s v="Porto Alegre"/>
    <x v="3"/>
  </r>
  <r>
    <s v="Fayh,Eduardo"/>
    <s v="TW_CORE"/>
    <x v="33"/>
    <s v="REGION_MGT_MTG"/>
    <n v="0"/>
    <n v="9"/>
    <n v="0"/>
    <s v="08"/>
    <s v="TBR"/>
    <s v="13452"/>
    <s v="BRA"/>
    <s v=""/>
    <s v="Porto Alegre"/>
    <x v="3"/>
  </r>
  <r>
    <s v="Fayh,Eduardo"/>
    <s v="TW_CORE"/>
    <x v="92"/>
    <s v="BAU"/>
    <n v="0"/>
    <n v="116"/>
    <n v="0"/>
    <s v="08"/>
    <s v="TBR"/>
    <s v="13452"/>
    <s v="BRA"/>
    <s v=""/>
    <s v="Porto Alegre"/>
    <x v="3"/>
  </r>
  <r>
    <s v="Fayh,Eduardo"/>
    <s v="TW_CORE"/>
    <x v="92"/>
    <s v="MEETINGS"/>
    <n v="0"/>
    <n v="85"/>
    <n v="0"/>
    <s v="08"/>
    <s v="TBR"/>
    <s v="13452"/>
    <s v="AUS"/>
    <s v=""/>
    <s v="Porto Alegre"/>
    <x v="3"/>
  </r>
  <r>
    <s v="Fayh,Eduardo"/>
    <s v="TW_TOFF"/>
    <x v="1"/>
    <s v="PUBLIC_HOLIDAY"/>
    <n v="0"/>
    <n v="18"/>
    <n v="0"/>
    <s v="08"/>
    <s v="TBR"/>
    <s v="13452"/>
    <s v="BRA"/>
    <s v=""/>
    <s v="Porto Alegre"/>
    <x v="3"/>
  </r>
  <r>
    <s v="Fcong,Kasandra"/>
    <s v="MANH001"/>
    <x v="6"/>
    <s v="DA"/>
    <n v="149"/>
    <n v="0"/>
    <n v="0"/>
    <s v="01"/>
    <s v="TCA"/>
    <s v="15588"/>
    <s v="USA"/>
    <s v="GA"/>
    <s v="Atlanta"/>
    <x v="2"/>
  </r>
  <r>
    <s v="Fcong,Kasandra"/>
    <s v="MANH001"/>
    <x v="6"/>
    <s v="TRVL"/>
    <n v="0"/>
    <n v="17"/>
    <n v="0"/>
    <s v="01"/>
    <s v="TCA"/>
    <s v="15588"/>
    <s v="USA"/>
    <s v="GA"/>
    <s v="Atlanta"/>
    <x v="2"/>
  </r>
  <r>
    <s v="Fcong,Kasandra"/>
    <s v="MANH001"/>
    <x v="6"/>
    <s v="TRVL"/>
    <n v="0"/>
    <n v="24"/>
    <n v="0"/>
    <s v="01"/>
    <s v="TCA"/>
    <s v="15588"/>
    <s v="CAN"/>
    <s v=""/>
    <s v="Atlanta"/>
    <x v="2"/>
  </r>
  <r>
    <s v="Fcong,Kasandra"/>
    <s v="TW_TOFF"/>
    <x v="1"/>
    <s v="BEREAV_COMPASSN"/>
    <n v="0"/>
    <n v="23"/>
    <n v="0"/>
    <s v="01"/>
    <s v="TCA"/>
    <s v="15588"/>
    <s v="CAN"/>
    <s v=""/>
    <s v="Atlanta"/>
    <x v="2"/>
  </r>
  <r>
    <s v="Feijo Jr,Julio Cesar Dias"/>
    <s v="PWC0001"/>
    <x v="62"/>
    <s v="MISC"/>
    <n v="168"/>
    <n v="0"/>
    <n v="0"/>
    <s v="01"/>
    <s v="TBR"/>
    <s v="13974"/>
    <s v="CHN"/>
    <s v=""/>
    <s v="Beijing"/>
    <x v="14"/>
  </r>
  <r>
    <s v="Feitosa,Diego do Nascimento"/>
    <s v="GAP0001"/>
    <x v="58"/>
    <s v="DA"/>
    <n v="152"/>
    <n v="0"/>
    <n v="0"/>
    <s v="01"/>
    <s v="TBR"/>
    <s v="13656"/>
    <s v="BRA"/>
    <s v=""/>
    <s v="Porto Alegre"/>
    <x v="3"/>
  </r>
  <r>
    <s v="Feitosa,Diego do Nascimento"/>
    <s v="TW_TOFF"/>
    <x v="1"/>
    <s v="PUBLIC_HOLIDAY"/>
    <n v="0"/>
    <n v="16"/>
    <n v="0"/>
    <s v="01"/>
    <s v="TBR"/>
    <s v="13656"/>
    <s v="BRA"/>
    <s v=""/>
    <s v="Porto Alegre"/>
    <x v="3"/>
  </r>
  <r>
    <s v="Felix,Kao Cardoso"/>
    <s v="TW_CORE"/>
    <x v="3"/>
    <s v="UNASSIGNED"/>
    <n v="0"/>
    <n v="80"/>
    <n v="0"/>
    <s v="01"/>
    <s v="TBR"/>
    <s v="13470"/>
    <s v="ZAF"/>
    <s v=""/>
    <s v="Johannesburg"/>
    <x v="16"/>
  </r>
  <r>
    <s v="Felix,Kao Cardoso"/>
    <s v="TW_TOFF"/>
    <x v="1"/>
    <s v="ANNUAL_LV"/>
    <n v="0"/>
    <n v="88"/>
    <n v="0"/>
    <s v="01"/>
    <s v="TBR"/>
    <s v="13470"/>
    <s v="BRA"/>
    <s v=""/>
    <s v="Porto Alegre"/>
    <x v="3"/>
  </r>
  <r>
    <s v="Felix,Thiago de Oliveira"/>
    <s v="ALPHA02"/>
    <x v="265"/>
    <s v="DA"/>
    <n v="10"/>
    <n v="0"/>
    <n v="0"/>
    <s v="01"/>
    <s v="TBR"/>
    <s v="15502"/>
    <s v="BRA"/>
    <s v=""/>
    <s v="Porto Alegre"/>
    <x v="3"/>
  </r>
  <r>
    <s v="Felix,Thiago de Oliveira"/>
    <s v="GAP0001"/>
    <x v="58"/>
    <s v="DA"/>
    <n v="32"/>
    <n v="0"/>
    <n v="0"/>
    <s v="01"/>
    <s v="TBR"/>
    <s v="15502"/>
    <s v="BRA"/>
    <s v=""/>
    <s v="Porto Alegre"/>
    <x v="3"/>
  </r>
  <r>
    <s v="Felix,Thiago de Oliveira"/>
    <s v="GAP0001"/>
    <x v="58"/>
    <s v="MISC"/>
    <n v="40"/>
    <n v="0"/>
    <n v="0"/>
    <s v="01"/>
    <s v="TBR"/>
    <s v="15502"/>
    <s v="BRA"/>
    <s v=""/>
    <s v="Porto Alegre"/>
    <x v="3"/>
  </r>
  <r>
    <s v="Felix,Thiago de Oliveira"/>
    <s v="TW_CORE"/>
    <x v="3"/>
    <s v="UNASSIGNED"/>
    <n v="0"/>
    <n v="30"/>
    <n v="0"/>
    <s v="01"/>
    <s v="TBR"/>
    <s v="15502"/>
    <s v="BRA"/>
    <s v=""/>
    <s v="Porto Alegre"/>
    <x v="3"/>
  </r>
  <r>
    <s v="Felix,Thiago de Oliveira"/>
    <s v="TW_SIPP"/>
    <x v="183"/>
    <s v="OSV"/>
    <n v="0"/>
    <n v="40"/>
    <n v="0"/>
    <s v="01"/>
    <s v="TBR"/>
    <s v="15502"/>
    <s v="BRA"/>
    <s v=""/>
    <s v="Porto Alegre"/>
    <x v="3"/>
  </r>
  <r>
    <s v="Felix,Thiago de Oliveira"/>
    <s v="TW_TOFF"/>
    <x v="1"/>
    <s v="LV_UNPAID"/>
    <n v="0"/>
    <n v="16"/>
    <n v="0"/>
    <s v="01"/>
    <s v="TBR"/>
    <s v="15502"/>
    <s v="BRA"/>
    <s v=""/>
    <s v="Porto Alegre"/>
    <x v="3"/>
  </r>
  <r>
    <s v="Feller,Richard"/>
    <s v="TW_CORE"/>
    <x v="17"/>
    <s v="BAU"/>
    <n v="0"/>
    <n v="154"/>
    <n v="0"/>
    <s v="13"/>
    <s v="TUS"/>
    <s v="12914"/>
    <s v="USA"/>
    <s v="CA"/>
    <s v="San Francisco"/>
    <x v="11"/>
  </r>
  <r>
    <s v="Feller,Richard"/>
    <s v="TW_CORE"/>
    <x v="40"/>
    <s v="TRAINING_OTHER"/>
    <n v="0"/>
    <n v="8"/>
    <n v="0"/>
    <s v="13"/>
    <s v="TUS"/>
    <s v="12914"/>
    <s v="USA"/>
    <s v="CA"/>
    <s v="San Francisco"/>
    <x v="11"/>
  </r>
  <r>
    <s v="Feller,Richard"/>
    <s v="TW_MTGS"/>
    <x v="50"/>
    <s v="SF"/>
    <n v="0"/>
    <n v="6"/>
    <n v="0"/>
    <s v="13"/>
    <s v="TUS"/>
    <s v="12914"/>
    <s v="USA"/>
    <s v="CA"/>
    <s v="San Francisco"/>
    <x v="11"/>
  </r>
  <r>
    <s v="Fendy,Liauw"/>
    <s v="MYOB001"/>
    <x v="266"/>
    <s v="DA"/>
    <n v="128"/>
    <n v="0"/>
    <n v="0"/>
    <s v="01"/>
    <s v="TAU"/>
    <s v="13553"/>
    <s v="AUS"/>
    <s v=""/>
    <s v="Melbourne"/>
    <x v="8"/>
  </r>
  <r>
    <s v="Fendy,Liauw"/>
    <s v="TW_INVT"/>
    <x v="267"/>
    <s v="PROGRAM_LEVEL"/>
    <n v="0"/>
    <n v="16"/>
    <n v="0"/>
    <s v="01"/>
    <s v="TAU"/>
    <s v="13553"/>
    <s v="SGP"/>
    <s v=""/>
    <s v="Melbourne"/>
    <x v="8"/>
  </r>
  <r>
    <s v="Fendy,Liauw"/>
    <s v="TW_TOFF"/>
    <x v="1"/>
    <s v="PUBLIC_HOLIDAY"/>
    <n v="0"/>
    <n v="8"/>
    <n v="0"/>
    <s v="01"/>
    <s v="TAU"/>
    <s v="13553"/>
    <s v="AUS"/>
    <s v=""/>
    <s v="Melbourne"/>
    <x v="8"/>
  </r>
  <r>
    <s v="Fendy,Liauw"/>
    <s v="TW_TOFF"/>
    <x v="4"/>
    <s v="SICK_LV"/>
    <n v="0"/>
    <n v="16"/>
    <n v="0"/>
    <s v="01"/>
    <s v="TAU"/>
    <s v="13553"/>
    <s v="AUS"/>
    <s v=""/>
    <s v="Melbourne"/>
    <x v="8"/>
  </r>
  <r>
    <s v="Feng,Erdong"/>
    <s v="SML0001"/>
    <x v="163"/>
    <s v="DEV"/>
    <n v="156"/>
    <n v="0"/>
    <n v="0"/>
    <s v="01"/>
    <s v="TCC"/>
    <s v="14544"/>
    <s v="CHN"/>
    <s v=""/>
    <s v="Chengdu"/>
    <x v="14"/>
  </r>
  <r>
    <s v="Feng,Erdong"/>
    <s v="TW_TOFF"/>
    <x v="1"/>
    <s v="ANNUAL_LV"/>
    <n v="0"/>
    <n v="8"/>
    <n v="0"/>
    <s v="01"/>
    <s v="TCC"/>
    <s v="14544"/>
    <s v="CHN"/>
    <s v=""/>
    <s v="Chengdu"/>
    <x v="14"/>
  </r>
  <r>
    <s v="Feng,Erdong"/>
    <s v="TW_TOFF"/>
    <x v="4"/>
    <s v="SICK_LV"/>
    <n v="0"/>
    <n v="4"/>
    <n v="0"/>
    <s v="01"/>
    <s v="TCC"/>
    <s v="14544"/>
    <s v="CHN"/>
    <s v=""/>
    <s v="Chengdu"/>
    <x v="14"/>
  </r>
  <r>
    <s v="Feng,Jia"/>
    <s v="REA0001"/>
    <x v="243"/>
    <s v="DA"/>
    <n v="160"/>
    <n v="0"/>
    <n v="0"/>
    <s v="01"/>
    <s v="TCX"/>
    <s v="14296"/>
    <s v="CHN"/>
    <s v=""/>
    <s v="Xi'an"/>
    <x v="14"/>
  </r>
  <r>
    <s v="Feng,Jia"/>
    <s v="TW_TOFF"/>
    <x v="1"/>
    <s v="ANNUAL_LV"/>
    <n v="0"/>
    <n v="8"/>
    <n v="0"/>
    <s v="01"/>
    <s v="TCX"/>
    <s v="14296"/>
    <s v="CHN"/>
    <s v=""/>
    <s v="Xi'an"/>
    <x v="14"/>
  </r>
  <r>
    <s v="Feng,Yingrui"/>
    <s v="PWC0001"/>
    <x v="62"/>
    <s v="MISC"/>
    <n v="168"/>
    <n v="0"/>
    <n v="0"/>
    <s v="01"/>
    <s v="TBS"/>
    <s v="14684"/>
    <s v="CHN"/>
    <s v=""/>
    <s v="Beijing"/>
    <x v="14"/>
  </r>
  <r>
    <s v="Feng,Yuehua"/>
    <s v="TW_CORE"/>
    <x v="123"/>
    <s v="BAU"/>
    <n v="0"/>
    <n v="160"/>
    <n v="0"/>
    <s v="09"/>
    <s v="TCX"/>
    <s v="15128"/>
    <s v="CHN"/>
    <s v=""/>
    <s v="Xi'an"/>
    <x v="14"/>
  </r>
  <r>
    <s v="Feng,Yuehua"/>
    <s v="TW_TOFF"/>
    <x v="1"/>
    <s v="ANNUAL_LV"/>
    <n v="0"/>
    <n v="16"/>
    <n v="0"/>
    <s v="09"/>
    <s v="TCX"/>
    <s v="15128"/>
    <s v="CHN"/>
    <s v=""/>
    <s v="Xi'an"/>
    <x v="14"/>
  </r>
  <r>
    <s v="Feng,Zhichao"/>
    <s v="REA0001"/>
    <x v="249"/>
    <s v="MISC"/>
    <n v="168"/>
    <n v="0"/>
    <n v="0"/>
    <s v="01"/>
    <s v="TCX"/>
    <s v="13663"/>
    <s v="CHN"/>
    <s v=""/>
    <s v="Xi'an"/>
    <x v="14"/>
  </r>
  <r>
    <s v="Ferguson,Angela"/>
    <s v="TW_CORE"/>
    <x v="33"/>
    <s v="REGION_MGT_BAU"/>
    <n v="0"/>
    <n v="194"/>
    <n v="0"/>
    <s v="08"/>
    <s v="TAU"/>
    <s v="11484"/>
    <s v="AUS"/>
    <s v=""/>
    <s v="Melbourne"/>
    <x v="8"/>
  </r>
  <r>
    <s v="Ferguson,Angela"/>
    <s v="TW_CORE"/>
    <x v="10"/>
    <s v="TRAINING"/>
    <n v="0"/>
    <n v="8"/>
    <n v="0"/>
    <s v="08"/>
    <s v="TAU"/>
    <s v="11484"/>
    <s v="AUS"/>
    <s v=""/>
    <s v="Melbourne"/>
    <x v="8"/>
  </r>
  <r>
    <s v="Ferguson,Angela"/>
    <s v="TW_TOFF"/>
    <x v="1"/>
    <s v="PUBLIC_HOLIDAY"/>
    <n v="0"/>
    <n v="8"/>
    <n v="0"/>
    <s v="08"/>
    <s v="TAU"/>
    <s v="11484"/>
    <s v="AUS"/>
    <s v=""/>
    <s v="Melbourne"/>
    <x v="8"/>
  </r>
  <r>
    <s v="Ferguson,Angela"/>
    <s v="TW_TOFF"/>
    <x v="4"/>
    <s v="SICK_LV"/>
    <n v="0"/>
    <n v="8"/>
    <n v="0"/>
    <s v="08"/>
    <s v="TAU"/>
    <s v="11484"/>
    <s v="AUS"/>
    <s v=""/>
    <s v="Melbourne"/>
    <x v="8"/>
  </r>
  <r>
    <s v="Ferguson,Bruce I."/>
    <s v="TW_CORE"/>
    <x v="33"/>
    <s v="REGION_MGT_BAU"/>
    <n v="0"/>
    <n v="112"/>
    <n v="0"/>
    <s v="08"/>
    <s v="TUS"/>
    <s v="10418"/>
    <s v="USA"/>
    <s v="OH"/>
    <s v="Toronto"/>
    <x v="13"/>
  </r>
  <r>
    <s v="Ferguson,Bruce I."/>
    <s v="TW_CORE"/>
    <x v="33"/>
    <s v="REGION_MGT_BAU"/>
    <n v="0"/>
    <n v="160"/>
    <n v="0"/>
    <s v="08"/>
    <s v="TUS"/>
    <s v="10418"/>
    <s v="CAN"/>
    <s v=""/>
    <s v="Toronto"/>
    <x v="13"/>
  </r>
  <r>
    <s v="Ferguson,Bruce I."/>
    <s v="TW_CORE"/>
    <x v="33"/>
    <s v="REGION_MGT_MTG"/>
    <n v="0"/>
    <n v="64"/>
    <n v="0"/>
    <s v="08"/>
    <s v="TUS"/>
    <s v="10418"/>
    <s v="USA"/>
    <s v="NY"/>
    <s v="Toronto"/>
    <x v="13"/>
  </r>
  <r>
    <s v="Fernandes,Nigel"/>
    <s v="SML0001"/>
    <x v="87"/>
    <s v="DA"/>
    <n v="8"/>
    <n v="0"/>
    <n v="0"/>
    <s v="01"/>
    <s v="TAU"/>
    <s v="12298"/>
    <s v="AUS"/>
    <s v=""/>
    <s v="Melbourne"/>
    <x v="8"/>
  </r>
  <r>
    <s v="Fernandes,Nigel"/>
    <s v="SML0001"/>
    <x v="87"/>
    <s v="DA"/>
    <n v="165"/>
    <n v="0"/>
    <n v="0"/>
    <s v="01"/>
    <s v="TAU"/>
    <s v="12298"/>
    <s v="CHN"/>
    <s v=""/>
    <s v="Melbourne"/>
    <x v="8"/>
  </r>
  <r>
    <s v="Fernandes,Nigel"/>
    <s v="SML0001"/>
    <x v="87"/>
    <s v="DEV"/>
    <n v="8"/>
    <n v="0"/>
    <n v="0"/>
    <s v="01"/>
    <s v="TAU"/>
    <s v="12298"/>
    <s v="AUS"/>
    <s v=""/>
    <s v="Melbourne"/>
    <x v="8"/>
  </r>
  <r>
    <s v="Fernandes,Nigel"/>
    <s v="SML0001"/>
    <x v="87"/>
    <s v="TRVL"/>
    <n v="0"/>
    <n v="16"/>
    <n v="0"/>
    <s v="01"/>
    <s v="TAU"/>
    <s v="12298"/>
    <s v="CHN"/>
    <s v=""/>
    <s v="Melbourne"/>
    <x v="8"/>
  </r>
  <r>
    <s v="Fernandes,Praveena"/>
    <s v="TW_CORE"/>
    <x v="14"/>
    <s v="NONTW_CONF"/>
    <n v="0"/>
    <n v="24"/>
    <n v="0"/>
    <s v="01"/>
    <s v="TIN"/>
    <s v="12299"/>
    <s v="IND"/>
    <s v=""/>
    <s v="Pune"/>
    <x v="0"/>
  </r>
  <r>
    <s v="Fernandes,Praveena"/>
    <s v="TW_CORE"/>
    <x v="66"/>
    <s v="PREP"/>
    <n v="0"/>
    <n v="72"/>
    <n v="0"/>
    <s v="01"/>
    <s v="TIN"/>
    <s v="12299"/>
    <s v="IND"/>
    <s v=""/>
    <s v="Pune"/>
    <x v="0"/>
  </r>
  <r>
    <s v="Fernandes,Praveena"/>
    <s v="TW_CORE"/>
    <x v="66"/>
    <s v="TRAINER_FAC"/>
    <n v="0"/>
    <n v="112"/>
    <n v="0"/>
    <s v="01"/>
    <s v="TIN"/>
    <s v="12299"/>
    <s v="IND"/>
    <s v=""/>
    <s v="Pune"/>
    <x v="0"/>
  </r>
  <r>
    <s v="Fernandes,Tassia S de Lima"/>
    <s v="GEOFUS1"/>
    <x v="268"/>
    <s v="DA"/>
    <n v="50"/>
    <n v="0"/>
    <n v="0"/>
    <s v="01"/>
    <s v="TBR"/>
    <s v="15996"/>
    <s v="BRA"/>
    <s v=""/>
    <s v="Sao Paulo"/>
    <x v="3"/>
  </r>
  <r>
    <s v="Fernandes,Tassia S de Lima"/>
    <s v="GEOFUS1"/>
    <x v="268"/>
    <s v="MISC"/>
    <n v="0"/>
    <n v="13"/>
    <n v="0"/>
    <s v="01"/>
    <s v="TBR"/>
    <s v="15996"/>
    <s v="BRA"/>
    <s v=""/>
    <s v="Recife"/>
    <x v="3"/>
  </r>
  <r>
    <s v="Fernandes,Tassia S de Lima"/>
    <s v="GEOFUS1"/>
    <x v="268"/>
    <s v="MISC"/>
    <n v="0"/>
    <n v="22"/>
    <n v="0"/>
    <s v="01"/>
    <s v="TBR"/>
    <s v="15996"/>
    <s v="BRA"/>
    <s v=""/>
    <s v="Sao Paulo"/>
    <x v="3"/>
  </r>
  <r>
    <s v="Fernandes,Tassia S de Lima"/>
    <s v="GEOFUS1"/>
    <x v="268"/>
    <s v="TRVL"/>
    <n v="0"/>
    <n v="12.5"/>
    <n v="0"/>
    <s v="01"/>
    <s v="TBR"/>
    <s v="15996"/>
    <s v="BRA"/>
    <s v=""/>
    <s v="Recife"/>
    <x v="3"/>
  </r>
  <r>
    <s v="Fernandes,Tassia S de Lima"/>
    <s v="TW_CORE"/>
    <x v="3"/>
    <s v="HELD"/>
    <n v="0"/>
    <n v="70.44"/>
    <n v="0"/>
    <s v="01"/>
    <s v="TBR"/>
    <s v="15996"/>
    <s v="BRA"/>
    <s v=""/>
    <s v="Recife"/>
    <x v="3"/>
  </r>
  <r>
    <s v="Fernandes,Tassia S de Lima"/>
    <s v="TW_CORE"/>
    <x v="40"/>
    <s v="TRAINING_OTHER"/>
    <n v="0"/>
    <n v="4.45"/>
    <n v="0"/>
    <s v="01"/>
    <s v="TBR"/>
    <s v="15996"/>
    <s v="BRA"/>
    <s v=""/>
    <s v="Recife"/>
    <x v="3"/>
  </r>
  <r>
    <s v="Fernandes,Tassia S de Lima"/>
    <s v="TW_TOFF"/>
    <x v="1"/>
    <s v="PUBLIC_HOLIDAY"/>
    <n v="0"/>
    <n v="16"/>
    <n v="0"/>
    <s v="01"/>
    <s v="TBR"/>
    <s v="15996"/>
    <s v="BRA"/>
    <s v=""/>
    <s v="Recife"/>
    <x v="3"/>
  </r>
  <r>
    <s v="Ferraz,Ronaldo Melo"/>
    <s v="TW_CORE"/>
    <x v="33"/>
    <s v="REGION_MGT_BAU"/>
    <n v="0"/>
    <n v="152"/>
    <n v="0"/>
    <s v="13"/>
    <s v="TBR"/>
    <s v="13657"/>
    <s v="BRA"/>
    <s v=""/>
    <s v="Recife"/>
    <x v="3"/>
  </r>
  <r>
    <s v="Ferraz,Ronaldo Melo"/>
    <s v="TW_TOFF"/>
    <x v="1"/>
    <s v="PUBLIC_HOLIDAY"/>
    <n v="0"/>
    <n v="16"/>
    <n v="0"/>
    <s v="13"/>
    <s v="TBR"/>
    <s v="13657"/>
    <s v="BRA"/>
    <s v=""/>
    <s v="Recife"/>
    <x v="3"/>
  </r>
  <r>
    <s v="Ferreira,Claudia Alejandra"/>
    <s v="SML0001"/>
    <x v="117"/>
    <s v="MISC"/>
    <n v="8"/>
    <n v="0"/>
    <n v="0"/>
    <s v="01"/>
    <s v="TAU"/>
    <s v="16074"/>
    <s v="AUS"/>
    <s v=""/>
    <s v="Sydney"/>
    <x v="8"/>
  </r>
  <r>
    <s v="Ferreira,Claudia Alejandra"/>
    <s v="TW_CORE"/>
    <x v="3"/>
    <s v="HELD"/>
    <n v="0"/>
    <n v="40"/>
    <n v="0"/>
    <s v="01"/>
    <s v="TAU"/>
    <s v="16074"/>
    <s v="AUS"/>
    <s v=""/>
    <s v="Brisbane"/>
    <x v="8"/>
  </r>
  <r>
    <s v="Ferreira,Claudia Alejandra"/>
    <s v="TW_CORE"/>
    <x v="3"/>
    <s v="UNASSIGNED"/>
    <n v="0"/>
    <n v="96"/>
    <n v="0"/>
    <s v="01"/>
    <s v="TAU"/>
    <s v="16074"/>
    <s v="AUS"/>
    <s v=""/>
    <s v="Brisbane"/>
    <x v="8"/>
  </r>
  <r>
    <s v="Ferreira,Claudia Alejandra"/>
    <s v="TW_CORE"/>
    <x v="0"/>
    <s v="TWER_INDUCTION"/>
    <n v="0"/>
    <n v="24"/>
    <n v="0"/>
    <s v="01"/>
    <s v="TAU"/>
    <s v="16074"/>
    <s v="AUS"/>
    <s v=""/>
    <s v="Brisbane"/>
    <x v="8"/>
  </r>
  <r>
    <s v="Ferreira,Claudia Alejandra"/>
    <s v="TW_MTGS"/>
    <x v="77"/>
    <s v="AUSTRALIA"/>
    <n v="0"/>
    <n v="4"/>
    <n v="0"/>
    <s v="01"/>
    <s v="TAU"/>
    <s v="16074"/>
    <s v="AUS"/>
    <s v=""/>
    <s v="Brisbane"/>
    <x v="8"/>
  </r>
  <r>
    <s v="Ferreira,Marta Leal"/>
    <s v="TW_CORE"/>
    <x v="15"/>
    <s v="BAU"/>
    <n v="0"/>
    <n v="159.97999999999999"/>
    <n v="0"/>
    <s v="03"/>
    <s v="TBR"/>
    <s v="14691"/>
    <s v="BRA"/>
    <s v=""/>
    <s v="Porto Alegre"/>
    <x v="3"/>
  </r>
  <r>
    <s v="Ferreira,Marta Leal"/>
    <s v="TW_TOFF"/>
    <x v="1"/>
    <s v="PUBLIC_HOLIDAY"/>
    <n v="0"/>
    <n v="16.84"/>
    <n v="0"/>
    <s v="03"/>
    <s v="TBR"/>
    <s v="14691"/>
    <s v="BRA"/>
    <s v=""/>
    <s v="Porto Alegre"/>
    <x v="3"/>
  </r>
  <r>
    <s v="Ferreira,Obedi de Paula"/>
    <s v="GAP0001"/>
    <x v="58"/>
    <s v="DA"/>
    <n v="152"/>
    <n v="0"/>
    <n v="0"/>
    <s v="01"/>
    <s v="TBR"/>
    <s v="14592"/>
    <s v="BRA"/>
    <s v=""/>
    <s v="Porto Alegre"/>
    <x v="3"/>
  </r>
  <r>
    <s v="Ferreira,Obedi de Paula"/>
    <s v="TW_CORE"/>
    <x v="15"/>
    <s v="CODE_REVIEW"/>
    <n v="0"/>
    <n v="2"/>
    <n v="0"/>
    <s v="01"/>
    <s v="TBR"/>
    <s v="14592"/>
    <s v="BRA"/>
    <s v=""/>
    <s v="Porto Alegre"/>
    <x v="3"/>
  </r>
  <r>
    <s v="Ferreira,Obedi de Paula"/>
    <s v="TW_TOFF"/>
    <x v="1"/>
    <s v="PUBLIC_HOLIDAY"/>
    <n v="0"/>
    <n v="16"/>
    <n v="0"/>
    <s v="01"/>
    <s v="TBR"/>
    <s v="14592"/>
    <s v="BRA"/>
    <s v=""/>
    <s v="Porto Alegre"/>
    <x v="3"/>
  </r>
  <r>
    <s v="Ferreira,Rafael Silva"/>
    <s v="PREMIER"/>
    <x v="209"/>
    <s v="MISC"/>
    <n v="8"/>
    <n v="0"/>
    <n v="0"/>
    <s v="01"/>
    <s v="TBR"/>
    <s v="13233"/>
    <s v="BRA"/>
    <s v=""/>
    <s v="Atlanta"/>
    <x v="2"/>
  </r>
  <r>
    <s v="Ferreira,Rafael Silva"/>
    <s v="PREMIER"/>
    <x v="209"/>
    <s v="MISC"/>
    <n v="16"/>
    <n v="0"/>
    <n v="0"/>
    <s v="01"/>
    <s v="TBR"/>
    <s v="13233"/>
    <s v="BRA"/>
    <s v=""/>
    <s v="Porto Alegre"/>
    <x v="3"/>
  </r>
  <r>
    <s v="Ferreira,Rafael Silva"/>
    <s v="PREMIER"/>
    <x v="209"/>
    <s v="MISC"/>
    <n v="128"/>
    <n v="0"/>
    <n v="0"/>
    <s v="01"/>
    <s v="TBR"/>
    <s v="13233"/>
    <s v="USA"/>
    <s v="NC"/>
    <s v="Atlanta"/>
    <x v="2"/>
  </r>
  <r>
    <s v="Ferreira,Rafael Silva"/>
    <s v="TW_TOFF"/>
    <x v="1"/>
    <s v="PUBLIC_HOLIDAY"/>
    <n v="0"/>
    <n v="16"/>
    <n v="0"/>
    <s v="01"/>
    <s v="TBR"/>
    <s v="13233"/>
    <s v="BRA"/>
    <s v=""/>
    <s v="Porto Alegre"/>
    <x v="3"/>
  </r>
  <r>
    <s v="Feschuk,Jonas"/>
    <s v="TW_CORE"/>
    <x v="146"/>
    <s v="BAU"/>
    <n v="0"/>
    <n v="160"/>
    <n v="0"/>
    <s v="10"/>
    <s v="TUK"/>
    <s v="12356"/>
    <s v="GBR"/>
    <s v=""/>
    <s v="London"/>
    <x v="4"/>
  </r>
  <r>
    <s v="Feschuk,Jonas"/>
    <s v="TW_TOFF"/>
    <x v="1"/>
    <s v="ANNUAL_LV"/>
    <n v="0"/>
    <n v="8"/>
    <n v="0"/>
    <s v="10"/>
    <s v="TUK"/>
    <s v="12356"/>
    <s v="GBR"/>
    <s v=""/>
    <s v="London"/>
    <x v="4"/>
  </r>
  <r>
    <s v="Fich,Peter"/>
    <s v="GDS0001"/>
    <x v="8"/>
    <s v="CONSULTING"/>
    <n v="152"/>
    <n v="0"/>
    <n v="0"/>
    <s v="01"/>
    <s v="TUK"/>
    <s v="11152"/>
    <s v="GBR"/>
    <s v=""/>
    <s v="London"/>
    <x v="4"/>
  </r>
  <r>
    <s v="Fich,Peter"/>
    <s v="TW_TOFF"/>
    <x v="1"/>
    <s v="ANNUAL_LV"/>
    <n v="0"/>
    <n v="8"/>
    <n v="0"/>
    <s v="01"/>
    <s v="TUK"/>
    <s v="11152"/>
    <s v="GBR"/>
    <s v=""/>
    <s v="London"/>
    <x v="4"/>
  </r>
  <r>
    <s v="Fich,Peter"/>
    <s v="TW_TOFF"/>
    <x v="4"/>
    <s v="SICK_LV"/>
    <n v="0"/>
    <n v="8"/>
    <n v="0"/>
    <s v="01"/>
    <s v="TUK"/>
    <s v="11152"/>
    <s v="GBR"/>
    <s v=""/>
    <s v="London"/>
    <x v="4"/>
  </r>
  <r>
    <s v="Fierro,Andrea Viviana Perez"/>
    <s v="TW_CORE"/>
    <x v="15"/>
    <s v="BAU"/>
    <n v="0"/>
    <n v="161.5"/>
    <n v="0"/>
    <s v="03"/>
    <s v="TEC"/>
    <s v="15576"/>
    <s v="ECU"/>
    <s v=""/>
    <s v="Quito"/>
    <x v="17"/>
  </r>
  <r>
    <s v="Fierro,Andrea Viviana Perez"/>
    <s v="TW_CORE"/>
    <x v="15"/>
    <s v="EVENTS"/>
    <n v="0"/>
    <n v="3"/>
    <n v="0"/>
    <s v="03"/>
    <s v="TEC"/>
    <s v="15576"/>
    <s v="ECU"/>
    <s v=""/>
    <s v="Quito"/>
    <x v="17"/>
  </r>
  <r>
    <s v="Fierro,Andrea Viviana Perez"/>
    <s v="TW_TOFF"/>
    <x v="1"/>
    <s v="PUBLIC_HOLIDAY"/>
    <n v="0"/>
    <n v="16"/>
    <n v="0"/>
    <s v="03"/>
    <s v="TEC"/>
    <s v="15576"/>
    <s v="ECU"/>
    <s v=""/>
    <s v="Quito"/>
    <x v="17"/>
  </r>
  <r>
    <s v="Fierro,Andrea Viviana Perez"/>
    <s v="TW_TOFF"/>
    <x v="4"/>
    <s v="SICK_LV"/>
    <n v="0"/>
    <n v="8"/>
    <n v="0"/>
    <s v="03"/>
    <s v="TEC"/>
    <s v="15576"/>
    <s v="ECU"/>
    <s v=""/>
    <s v="Quito"/>
    <x v="17"/>
  </r>
  <r>
    <s v="Filho,Alvaro Victor Cavalcanti"/>
    <s v="TW_CORE"/>
    <x v="3"/>
    <s v="HELD"/>
    <n v="0"/>
    <n v="40"/>
    <n v="0"/>
    <s v="01"/>
    <s v="TBR"/>
    <s v="15924"/>
    <s v="BRA"/>
    <s v=""/>
    <s v="Recife"/>
    <x v="3"/>
  </r>
  <r>
    <s v="Filho,Alvaro Victor Cavalcanti"/>
    <s v="TW_CORE"/>
    <x v="3"/>
    <s v="UNASSIGNED"/>
    <n v="0"/>
    <n v="100"/>
    <n v="0"/>
    <s v="01"/>
    <s v="TBR"/>
    <s v="15924"/>
    <s v="BRA"/>
    <s v=""/>
    <s v="Recife"/>
    <x v="3"/>
  </r>
  <r>
    <s v="Filho,Alvaro Victor Cavalcanti"/>
    <s v="TW_CORE"/>
    <x v="17"/>
    <s v="TWER_HELP"/>
    <n v="0"/>
    <n v="10"/>
    <n v="0"/>
    <s v="01"/>
    <s v="TBR"/>
    <s v="15924"/>
    <s v="BRA"/>
    <s v=""/>
    <s v="Recife"/>
    <x v="3"/>
  </r>
  <r>
    <s v="Filho,Alvaro Victor Cavalcanti"/>
    <s v="TW_CORE"/>
    <x v="40"/>
    <s v="TRAINING_OTHER"/>
    <n v="0"/>
    <n v="2"/>
    <n v="0"/>
    <s v="01"/>
    <s v="TBR"/>
    <s v="15924"/>
    <s v="BRA"/>
    <s v=""/>
    <s v="Recife"/>
    <x v="3"/>
  </r>
  <r>
    <s v="Filho,Alvaro Victor Cavalcanti"/>
    <s v="TW_TOFF"/>
    <x v="1"/>
    <s v="PUBLIC_HOLIDAY"/>
    <n v="0"/>
    <n v="16"/>
    <n v="0"/>
    <s v="01"/>
    <s v="TBR"/>
    <s v="15924"/>
    <s v="BRA"/>
    <s v=""/>
    <s v="Recife"/>
    <x v="3"/>
  </r>
  <r>
    <s v="Filho,Caio Kinzel"/>
    <s v="RACK001"/>
    <x v="151"/>
    <s v="DA"/>
    <n v="36"/>
    <n v="0"/>
    <n v="0"/>
    <s v="01"/>
    <s v="TBR"/>
    <s v="13038"/>
    <s v="BRA"/>
    <s v=""/>
    <s v="Porto Alegre"/>
    <x v="3"/>
  </r>
  <r>
    <s v="Filho,Caio Kinzel"/>
    <s v="TW_TOFF"/>
    <x v="1"/>
    <s v="PUBLIC_HOLIDAY"/>
    <n v="0"/>
    <n v="16"/>
    <n v="0"/>
    <s v="01"/>
    <s v="TBR"/>
    <s v="13038"/>
    <s v="BRA"/>
    <s v=""/>
    <s v="Porto Alegre"/>
    <x v="3"/>
  </r>
  <r>
    <s v="Filho,Caio Kinzel"/>
    <s v="TW_TOFF"/>
    <x v="4"/>
    <s v="SICK_LV"/>
    <n v="0"/>
    <n v="116"/>
    <n v="0"/>
    <s v="01"/>
    <s v="TBR"/>
    <s v="13038"/>
    <s v="BRA"/>
    <s v=""/>
    <s v="Porto Alegre"/>
    <x v="3"/>
  </r>
  <r>
    <s v="Filho,Celso Santa Rosa"/>
    <s v="ONLINE1"/>
    <x v="43"/>
    <s v="DA"/>
    <n v="149.1"/>
    <n v="0"/>
    <n v="0"/>
    <s v="01"/>
    <s v="TBR"/>
    <s v="15410"/>
    <s v="BRA"/>
    <s v=""/>
    <s v="Recife"/>
    <x v="3"/>
  </r>
  <r>
    <s v="Filho,Celso Santa Rosa"/>
    <s v="TW_TOFF"/>
    <x v="1"/>
    <s v="BRAZIL_BANK"/>
    <n v="0"/>
    <n v="8"/>
    <n v="0"/>
    <s v="01"/>
    <s v="TBR"/>
    <s v="15410"/>
    <s v="BRA"/>
    <s v=""/>
    <s v="Recife"/>
    <x v="3"/>
  </r>
  <r>
    <s v="Filho,Celso Santa Rosa"/>
    <s v="TW_TOFF"/>
    <x v="1"/>
    <s v="PUBLIC_HOLIDAY"/>
    <n v="0"/>
    <n v="16"/>
    <n v="0"/>
    <s v="01"/>
    <s v="TBR"/>
    <s v="15410"/>
    <s v="BRA"/>
    <s v=""/>
    <s v="Recife"/>
    <x v="3"/>
  </r>
  <r>
    <s v="Filho,Sergio Cabral Nogueira"/>
    <s v="GAP0001"/>
    <x v="121"/>
    <s v="DA"/>
    <n v="128"/>
    <n v="0"/>
    <n v="0"/>
    <s v="01"/>
    <s v="TBR"/>
    <s v="14950"/>
    <s v="BRA"/>
    <s v=""/>
    <s v="Recife"/>
    <x v="3"/>
  </r>
  <r>
    <s v="Filho,Sergio Cabral Nogueira"/>
    <s v="TW_CORE"/>
    <x v="15"/>
    <s v="CODE_REVIEW"/>
    <n v="0"/>
    <n v="1.5"/>
    <n v="0"/>
    <s v="01"/>
    <s v="TBR"/>
    <s v="14950"/>
    <s v="BRA"/>
    <s v=""/>
    <s v="Recife"/>
    <x v="3"/>
  </r>
  <r>
    <s v="Filho,Sergio Cabral Nogueira"/>
    <s v="TW_CORE"/>
    <x v="15"/>
    <s v="INTERVIEWING"/>
    <n v="0"/>
    <n v="2.5"/>
    <n v="0"/>
    <s v="01"/>
    <s v="TBR"/>
    <s v="14950"/>
    <s v="BRA"/>
    <s v=""/>
    <s v="Recife"/>
    <x v="3"/>
  </r>
  <r>
    <s v="Filho,Sergio Cabral Nogueira"/>
    <s v="TW_CORE"/>
    <x v="40"/>
    <s v="GROUP"/>
    <n v="0"/>
    <n v="5"/>
    <n v="0"/>
    <s v="01"/>
    <s v="TBR"/>
    <s v="14950"/>
    <s v="BRA"/>
    <s v=""/>
    <s v="Recife"/>
    <x v="3"/>
  </r>
  <r>
    <s v="Filho,Sergio Cabral Nogueira"/>
    <s v="TW_MTGS"/>
    <x v="50"/>
    <s v="RECIFE"/>
    <n v="0"/>
    <n v="1"/>
    <n v="0"/>
    <s v="01"/>
    <s v="TBR"/>
    <s v="14950"/>
    <s v="BRA"/>
    <s v=""/>
    <s v="Recife"/>
    <x v="3"/>
  </r>
  <r>
    <s v="Filho,Sergio Cabral Nogueira"/>
    <s v="TW_TOFF"/>
    <x v="1"/>
    <s v="PUBLIC_HOLIDAY"/>
    <n v="0"/>
    <n v="16"/>
    <n v="0"/>
    <s v="01"/>
    <s v="TBR"/>
    <s v="14950"/>
    <s v="BRA"/>
    <s v=""/>
    <s v="Recife"/>
    <x v="3"/>
  </r>
  <r>
    <s v="Filho,Sergio Cabral Nogueira"/>
    <s v="TW_TOFF"/>
    <x v="4"/>
    <s v="SICK_LV"/>
    <n v="0"/>
    <n v="24"/>
    <n v="0"/>
    <s v="01"/>
    <s v="TBR"/>
    <s v="14950"/>
    <s v="BRA"/>
    <s v=""/>
    <s v="Recife"/>
    <x v="3"/>
  </r>
  <r>
    <s v="Filimonova,Svetlana"/>
    <s v="CAREERT"/>
    <x v="269"/>
    <s v="DA"/>
    <n v="0"/>
    <n v="32"/>
    <n v="0"/>
    <s v="01"/>
    <s v="TAU"/>
    <s v="16112"/>
    <s v="AUS"/>
    <s v=""/>
    <s v="Sydney"/>
    <x v="8"/>
  </r>
  <r>
    <s v="Filimonova,Svetlana"/>
    <s v="NBN0001"/>
    <x v="270"/>
    <s v="DA"/>
    <n v="8"/>
    <n v="0"/>
    <n v="0"/>
    <s v="01"/>
    <s v="TAU"/>
    <s v="16112"/>
    <s v="AUS"/>
    <s v=""/>
    <s v="Sydney"/>
    <x v="8"/>
  </r>
  <r>
    <s v="Filimonova,Svetlana"/>
    <s v="TW_CORE"/>
    <x v="3"/>
    <s v="UNASSIGNED"/>
    <n v="0"/>
    <n v="24"/>
    <n v="0"/>
    <s v="01"/>
    <s v="TAU"/>
    <s v="16112"/>
    <s v="AUS"/>
    <s v=""/>
    <s v="Sydney"/>
    <x v="8"/>
  </r>
  <r>
    <s v="Filimonova,Svetlana"/>
    <s v="TW_CORE"/>
    <x v="69"/>
    <s v="COACHING"/>
    <n v="0"/>
    <n v="4"/>
    <n v="0"/>
    <s v="01"/>
    <s v="TAU"/>
    <s v="16112"/>
    <s v="AUS"/>
    <s v=""/>
    <s v="Sydney"/>
    <x v="8"/>
  </r>
  <r>
    <s v="Filimonova,Svetlana"/>
    <s v="TW_CORE"/>
    <x v="0"/>
    <s v="TWER_INDUCTION"/>
    <n v="0"/>
    <n v="24"/>
    <n v="0"/>
    <s v="01"/>
    <s v="TAU"/>
    <s v="16112"/>
    <s v="AUS"/>
    <s v=""/>
    <s v="Sydney"/>
    <x v="8"/>
  </r>
  <r>
    <s v="Filippi,Richard Paul"/>
    <s v="OTTOGRP"/>
    <x v="166"/>
    <s v="DA"/>
    <n v="32"/>
    <n v="0"/>
    <n v="0"/>
    <s v="01"/>
    <s v="TUK"/>
    <s v="11514"/>
    <s v="GBR"/>
    <s v=""/>
    <s v="Hamburg"/>
    <x v="7"/>
  </r>
  <r>
    <s v="Filippi,Richard Paul"/>
    <s v="OTTOGRP"/>
    <x v="166"/>
    <s v="DA"/>
    <n v="136"/>
    <n v="0"/>
    <n v="0"/>
    <s v="01"/>
    <s v="TUK"/>
    <s v="11514"/>
    <s v="DEU"/>
    <s v=""/>
    <s v="Hamburg"/>
    <x v="7"/>
  </r>
  <r>
    <s v="Filippi,Richard Paul"/>
    <s v="OTTOGRP"/>
    <x v="166"/>
    <s v="TRVL"/>
    <n v="0"/>
    <n v="36"/>
    <n v="0"/>
    <s v="01"/>
    <s v="TUK"/>
    <s v="11514"/>
    <s v="GBR"/>
    <s v=""/>
    <s v="Hamburg"/>
    <x v="7"/>
  </r>
  <r>
    <s v="Filitz Herschel,Guillermo"/>
    <s v="TW_CORE"/>
    <x v="123"/>
    <s v="BAU"/>
    <n v="0"/>
    <n v="48"/>
    <n v="0"/>
    <s v="08"/>
    <s v="TDE"/>
    <s v="15373"/>
    <s v="GBR"/>
    <s v=""/>
    <s v="Hamburg"/>
    <x v="7"/>
  </r>
  <r>
    <s v="Filitz Herschel,Guillermo"/>
    <s v="TW_CORE"/>
    <x v="123"/>
    <s v="BAU"/>
    <n v="0"/>
    <n v="112"/>
    <n v="0"/>
    <s v="08"/>
    <s v="TDE"/>
    <s v="15373"/>
    <s v="DEU"/>
    <s v=""/>
    <s v="Hamburg"/>
    <x v="7"/>
  </r>
  <r>
    <s v="Filitz Herschel,Guillermo"/>
    <s v="TW_TOFF"/>
    <x v="1"/>
    <s v="ANNUAL_LV"/>
    <n v="0"/>
    <n v="8"/>
    <n v="0"/>
    <s v="08"/>
    <s v="TDE"/>
    <s v="15373"/>
    <s v="DEU"/>
    <s v=""/>
    <s v="Hamburg"/>
    <x v="7"/>
  </r>
  <r>
    <s v="Fingerman,Leonard"/>
    <s v="MANH001"/>
    <x v="6"/>
    <s v="DA"/>
    <n v="168"/>
    <n v="0"/>
    <n v="0"/>
    <s v="01"/>
    <s v="TUS"/>
    <s v="15635"/>
    <s v="USA"/>
    <s v="GA"/>
    <s v="Atlanta"/>
    <x v="2"/>
  </r>
  <r>
    <s v="Fitzgerald-Kearns,Hannah"/>
    <s v="EMBTECH"/>
    <x v="253"/>
    <s v="MISC"/>
    <n v="144.5"/>
    <n v="0"/>
    <n v="0"/>
    <s v="01"/>
    <s v="TUK"/>
    <s v="15075"/>
    <s v="GBR"/>
    <s v=""/>
    <s v="Manchester"/>
    <x v="10"/>
  </r>
  <r>
    <s v="Fitzgerald-Kearns,Hannah"/>
    <s v="TW_CORE"/>
    <x v="3"/>
    <s v="UNASSIGNED"/>
    <n v="0"/>
    <n v="8"/>
    <n v="0"/>
    <s v="01"/>
    <s v="TUK"/>
    <s v="15075"/>
    <s v="GBR"/>
    <s v=""/>
    <s v="Manchester"/>
    <x v="10"/>
  </r>
  <r>
    <s v="Fitzgerald-Kearns,Hannah"/>
    <s v="TW_CORE"/>
    <x v="17"/>
    <s v="TWER_HELP"/>
    <n v="0"/>
    <n v="2"/>
    <n v="0"/>
    <s v="01"/>
    <s v="TUK"/>
    <s v="15075"/>
    <s v="GBR"/>
    <s v=""/>
    <s v="Manchester"/>
    <x v="10"/>
  </r>
  <r>
    <s v="Fitzgerald-Kearns,Hannah"/>
    <s v="TW_CORE"/>
    <x v="15"/>
    <s v="INTERVIEWING"/>
    <n v="0"/>
    <n v="4"/>
    <n v="0"/>
    <s v="01"/>
    <s v="TUK"/>
    <s v="15075"/>
    <s v="GBR"/>
    <s v=""/>
    <s v="Manchester"/>
    <x v="10"/>
  </r>
  <r>
    <s v="Fitzgerald-Kearns,Hannah"/>
    <s v="TW_TOFF"/>
    <x v="1"/>
    <s v="ANNUAL_LV"/>
    <n v="0"/>
    <n v="8"/>
    <n v="0"/>
    <s v="01"/>
    <s v="TUK"/>
    <s v="15075"/>
    <s v="GBR"/>
    <s v=""/>
    <s v="Manchester"/>
    <x v="10"/>
  </r>
  <r>
    <s v="Fitzgerald-Kearns,Hannah"/>
    <s v="TW_TOFF"/>
    <x v="4"/>
    <s v="SICK_LV"/>
    <n v="0"/>
    <n v="1.5"/>
    <n v="0"/>
    <s v="01"/>
    <s v="TUK"/>
    <s v="15075"/>
    <s v="GBR"/>
    <s v=""/>
    <s v="Manchester"/>
    <x v="10"/>
  </r>
  <r>
    <s v="Flaggs,Ariel"/>
    <s v="INSIGHT"/>
    <x v="271"/>
    <s v="MISC"/>
    <n v="8"/>
    <n v="0"/>
    <n v="0"/>
    <s v="01"/>
    <s v="TUS"/>
    <s v="15375"/>
    <s v="USA"/>
    <s v="TX"/>
    <s v="Dallas"/>
    <x v="6"/>
  </r>
  <r>
    <s v="Flaggs,Ariel"/>
    <s v="TW_CORE"/>
    <x v="3"/>
    <s v="HELD"/>
    <n v="0"/>
    <n v="32"/>
    <n v="0"/>
    <s v="01"/>
    <s v="TUS"/>
    <s v="15375"/>
    <s v="USA"/>
    <s v="IL"/>
    <s v="Chicago"/>
    <x v="5"/>
  </r>
  <r>
    <s v="Flaggs,Ariel"/>
    <s v="TW_CORE"/>
    <x v="3"/>
    <s v="UNASSIGNED"/>
    <n v="0"/>
    <n v="64"/>
    <n v="0"/>
    <s v="01"/>
    <s v="TUS"/>
    <s v="15375"/>
    <s v="USA"/>
    <s v="IL"/>
    <s v="Chicago"/>
    <x v="5"/>
  </r>
  <r>
    <s v="Flaggs,Ariel"/>
    <s v="TW_CORE"/>
    <x v="0"/>
    <s v="GRAD_TRNPROG"/>
    <n v="0"/>
    <n v="16"/>
    <n v="0"/>
    <s v="01"/>
    <s v="TUS"/>
    <s v="15375"/>
    <s v="USA"/>
    <s v="IL"/>
    <s v="Chicago"/>
    <x v="5"/>
  </r>
  <r>
    <s v="Flaggs,Ariel"/>
    <s v="TW_CORE"/>
    <x v="66"/>
    <s v="COACHING"/>
    <n v="0"/>
    <n v="40"/>
    <n v="0"/>
    <s v="01"/>
    <s v="TUS"/>
    <s v="15375"/>
    <s v="USA"/>
    <s v="IL"/>
    <s v="Chicago"/>
    <x v="5"/>
  </r>
  <r>
    <s v="Flaggs,Ariel"/>
    <s v="TW_SIPP"/>
    <x v="29"/>
    <s v="OPEN_MRS"/>
    <n v="0"/>
    <n v="1.5"/>
    <n v="0"/>
    <s v="01"/>
    <s v="TUS"/>
    <s v="15375"/>
    <s v="USA"/>
    <s v="IL"/>
    <s v="Chicago"/>
    <x v="5"/>
  </r>
  <r>
    <s v="Flaggs,Ariel"/>
    <s v="TW_TOFF"/>
    <x v="4"/>
    <s v="US_CA_PERS_SICK"/>
    <n v="0"/>
    <n v="8"/>
    <n v="0"/>
    <s v="01"/>
    <s v="TUS"/>
    <s v="15375"/>
    <s v="USA"/>
    <s v="IL"/>
    <s v="Chicago"/>
    <x v="5"/>
  </r>
  <r>
    <s v="Flaherty,Robert Alan"/>
    <s v="MARKEL1"/>
    <x v="106"/>
    <s v="PM"/>
    <n v="169"/>
    <n v="0"/>
    <n v="0"/>
    <s v="01"/>
    <s v="TUK"/>
    <s v="10806"/>
    <s v="GBR"/>
    <s v=""/>
    <s v="London"/>
    <x v="4"/>
  </r>
  <r>
    <s v="Fleerkötter,Klaus"/>
    <s v="IATA001"/>
    <x v="73"/>
    <s v="DA"/>
    <n v="120"/>
    <n v="0"/>
    <n v="0"/>
    <s v="01"/>
    <s v="TDE"/>
    <s v="15374"/>
    <s v="DEU"/>
    <s v=""/>
    <s v="Hamburg"/>
    <x v="7"/>
  </r>
  <r>
    <s v="Fleerkötter,Klaus"/>
    <s v="TW_TOFF"/>
    <x v="1"/>
    <s v="ANNUAL_LV"/>
    <n v="0"/>
    <n v="48"/>
    <n v="0"/>
    <s v="01"/>
    <s v="TDE"/>
    <s v="15374"/>
    <s v="DEU"/>
    <s v=""/>
    <s v="Hamburg"/>
    <x v="7"/>
  </r>
  <r>
    <s v="Fletcher,Neil"/>
    <s v="GDS0001"/>
    <x v="119"/>
    <s v="CONSULTING"/>
    <n v="76"/>
    <n v="0"/>
    <n v="0"/>
    <s v="01"/>
    <s v="TUK"/>
    <s v="10567"/>
    <s v="GBR"/>
    <s v=""/>
    <s v="London"/>
    <x v="4"/>
  </r>
  <r>
    <s v="Fletcher,Neil"/>
    <s v="HRG0001"/>
    <x v="272"/>
    <s v="MISC"/>
    <n v="76"/>
    <n v="8"/>
    <n v="0"/>
    <s v="01"/>
    <s v="TUK"/>
    <s v="10567"/>
    <s v="GBR"/>
    <s v=""/>
    <s v="London"/>
    <x v="4"/>
  </r>
  <r>
    <s v="Fletcher,Neil"/>
    <s v="TW_TOFF"/>
    <x v="4"/>
    <s v="SICK_LV"/>
    <n v="0"/>
    <n v="8"/>
    <n v="0"/>
    <s v="01"/>
    <s v="TUK"/>
    <s v="10567"/>
    <s v="GBR"/>
    <s v=""/>
    <s v="London"/>
    <x v="4"/>
  </r>
  <r>
    <s v="Fliri,Massimiliano"/>
    <s v="GDS0001"/>
    <x v="8"/>
    <s v="MISC"/>
    <n v="168"/>
    <n v="0"/>
    <n v="0"/>
    <s v="01"/>
    <s v="TUK"/>
    <s v="13921"/>
    <s v="GBR"/>
    <s v=""/>
    <s v="London"/>
    <x v="4"/>
  </r>
  <r>
    <s v="Ford,Christopher"/>
    <s v="SLC0001"/>
    <x v="217"/>
    <s v="DEV"/>
    <n v="175.5"/>
    <n v="0"/>
    <n v="0"/>
    <s v="01"/>
    <s v="TUK"/>
    <s v="13752"/>
    <s v="GBR"/>
    <s v=""/>
    <s v="Manchester"/>
    <x v="10"/>
  </r>
  <r>
    <s v="Ford,Christopher"/>
    <s v="SLC0001"/>
    <x v="217"/>
    <s v="TRVL"/>
    <n v="0"/>
    <n v="6"/>
    <n v="0"/>
    <s v="01"/>
    <s v="TUK"/>
    <s v="13752"/>
    <s v="GBR"/>
    <s v=""/>
    <s v="Manchester"/>
    <x v="10"/>
  </r>
  <r>
    <s v="Ford,Christopher"/>
    <s v="TW_MOBL"/>
    <x v="273"/>
    <s v="ASSIGNMENT_EXP"/>
    <n v="0"/>
    <n v="8"/>
    <n v="0"/>
    <s v="01"/>
    <s v="TUK"/>
    <s v="13752"/>
    <s v="GBR"/>
    <s v=""/>
    <s v="Manchester"/>
    <x v="10"/>
  </r>
  <r>
    <s v="Ford,Jeffery N"/>
    <s v="STAPLES"/>
    <x v="274"/>
    <s v="MISC"/>
    <n v="32"/>
    <n v="0"/>
    <n v="0"/>
    <s v="01"/>
    <s v="TUS"/>
    <s v="11139"/>
    <s v="USA"/>
    <s v="MA"/>
    <s v="New York"/>
    <x v="12"/>
  </r>
  <r>
    <s v="Ford,Jeffery N"/>
    <s v="TW_CORE"/>
    <x v="14"/>
    <s v="ANALY_SUMMIT"/>
    <n v="0"/>
    <n v="24"/>
    <n v="0"/>
    <s v="01"/>
    <s v="TUS"/>
    <s v="11139"/>
    <s v="GBR"/>
    <s v=""/>
    <s v="New York"/>
    <x v="12"/>
  </r>
  <r>
    <s v="Ford,Jeffery N"/>
    <s v="TW_CORE"/>
    <x v="14"/>
    <s v="NONTW_CONF"/>
    <n v="0"/>
    <n v="8"/>
    <n v="0"/>
    <s v="01"/>
    <s v="TUS"/>
    <s v="11139"/>
    <s v="USA"/>
    <s v="MA"/>
    <s v="New York"/>
    <x v="12"/>
  </r>
  <r>
    <s v="Ford,Jeffery N"/>
    <s v="TW_CORE"/>
    <x v="14"/>
    <s v="NONTW_CONF"/>
    <n v="0"/>
    <n v="16"/>
    <n v="0"/>
    <s v="01"/>
    <s v="TUS"/>
    <s v="11139"/>
    <s v="USA"/>
    <s v="MN"/>
    <s v="New York"/>
    <x v="12"/>
  </r>
  <r>
    <s v="Ford,Jeffery N"/>
    <s v="TW_CORE"/>
    <x v="14"/>
    <s v="NONTW_CONF"/>
    <n v="0"/>
    <n v="16"/>
    <n v="0"/>
    <s v="01"/>
    <s v="TUS"/>
    <s v="11139"/>
    <s v="USA"/>
    <s v="WI"/>
    <s v="New York"/>
    <x v="12"/>
  </r>
  <r>
    <s v="Ford,Jeffery N"/>
    <s v="TW_CORE"/>
    <x v="14"/>
    <s v="NONTW_CONF"/>
    <n v="0"/>
    <n v="47"/>
    <n v="0"/>
    <s v="01"/>
    <s v="TUS"/>
    <s v="11139"/>
    <s v="USA"/>
    <s v="GA"/>
    <s v="New York"/>
    <x v="12"/>
  </r>
  <r>
    <s v="Ford,Jeffery N"/>
    <s v="TW_CORE"/>
    <x v="118"/>
    <s v="BAU"/>
    <n v="0"/>
    <n v="95"/>
    <n v="0"/>
    <s v="01"/>
    <s v="TUS"/>
    <s v="11139"/>
    <s v="USA"/>
    <s v="GA"/>
    <s v="New York"/>
    <x v="12"/>
  </r>
  <r>
    <s v="Ford,Jeffery N"/>
    <s v="TW_TOFF"/>
    <x v="1"/>
    <s v="ANNUAL_LV"/>
    <n v="0"/>
    <n v="16"/>
    <n v="0"/>
    <s v="01"/>
    <s v="TUS"/>
    <s v="11139"/>
    <s v="USA"/>
    <s v="GA"/>
    <s v="New York"/>
    <x v="12"/>
  </r>
  <r>
    <s v="Foster,Nicole"/>
    <s v="SML0001"/>
    <x v="156"/>
    <s v="PM"/>
    <n v="168"/>
    <n v="0"/>
    <n v="0"/>
    <s v="01"/>
    <s v="TAU"/>
    <s v="15656"/>
    <s v="AUS"/>
    <s v=""/>
    <s v="Sydney"/>
    <x v="8"/>
  </r>
  <r>
    <s v="Foster,Robert J."/>
    <s v="TW_MTGS"/>
    <x v="50"/>
    <s v="SF"/>
    <n v="0"/>
    <n v="8"/>
    <n v="0"/>
    <s v="01"/>
    <s v="TUS"/>
    <s v="14618"/>
    <s v="USA"/>
    <s v="CA"/>
    <s v="Atlanta"/>
    <x v="2"/>
  </r>
  <r>
    <s v="Foster,Robert J."/>
    <s v="TW_PRAC"/>
    <x v="245"/>
    <s v="BAU"/>
    <n v="0"/>
    <n v="8"/>
    <n v="0"/>
    <s v="01"/>
    <s v="TUS"/>
    <s v="14618"/>
    <s v="USA"/>
    <s v="FL"/>
    <s v="Atlanta"/>
    <x v="2"/>
  </r>
  <r>
    <s v="Foster,Robert J."/>
    <s v="ULTSOFT"/>
    <x v="248"/>
    <s v="DA"/>
    <n v="153.5"/>
    <n v="0"/>
    <n v="0"/>
    <s v="01"/>
    <s v="TUS"/>
    <s v="14618"/>
    <s v="USA"/>
    <s v="FL"/>
    <s v="Atlanta"/>
    <x v="2"/>
  </r>
  <r>
    <s v="Fowler,Martin"/>
    <s v="TW_CORE"/>
    <x v="52"/>
    <s v="BAU"/>
    <n v="0"/>
    <n v="168"/>
    <n v="0"/>
    <s v="05"/>
    <s v="TUS"/>
    <s v="10226"/>
    <s v="USA"/>
    <s v="MA"/>
    <s v="Chicago"/>
    <x v="5"/>
  </r>
  <r>
    <s v="Francis N,Jaani"/>
    <s v="TW_INVT"/>
    <x v="122"/>
    <s v="PROGRAM_LEVEL"/>
    <n v="0"/>
    <n v="152"/>
    <n v="0"/>
    <s v="01"/>
    <s v="TIN"/>
    <s v="15729"/>
    <s v="IND"/>
    <s v=""/>
    <s v="Chennai"/>
    <x v="0"/>
  </r>
  <r>
    <s v="Francis N,Jaani"/>
    <s v="TW_TOFF"/>
    <x v="1"/>
    <s v="ANNUAL_LV"/>
    <n v="0"/>
    <n v="16"/>
    <n v="0"/>
    <s v="01"/>
    <s v="TIN"/>
    <s v="15729"/>
    <s v="IND"/>
    <s v=""/>
    <s v="Chennai"/>
    <x v="0"/>
  </r>
  <r>
    <s v="Franklin,Mark Rolf"/>
    <s v="TWSOPS1"/>
    <x v="102"/>
    <s v="MISC"/>
    <n v="0"/>
    <n v="168"/>
    <n v="0"/>
    <s v="02"/>
    <s v="TUK"/>
    <s v="13660"/>
    <s v="GBR"/>
    <s v=""/>
    <s v="ETG UK"/>
    <x v="1"/>
  </r>
  <r>
    <s v="Frederick,Sudhir"/>
    <s v="ONLINE1"/>
    <x v="43"/>
    <s v="MISC"/>
    <n v="165"/>
    <n v="0"/>
    <n v="0"/>
    <s v="01"/>
    <s v="TUS"/>
    <s v="12169"/>
    <s v="USA"/>
    <s v="GA"/>
    <s v="Atlanta"/>
    <x v="2"/>
  </r>
  <r>
    <s v="Frederick,Sudhir"/>
    <s v="ONLINE1"/>
    <x v="43"/>
    <s v="TRVL"/>
    <n v="0"/>
    <n v="40"/>
    <n v="0"/>
    <s v="01"/>
    <s v="TUS"/>
    <s v="12169"/>
    <s v="USA"/>
    <s v="VA"/>
    <s v="Atlanta"/>
    <x v="2"/>
  </r>
  <r>
    <s v="Frederick,Sudhir"/>
    <s v="TW_CORE"/>
    <x v="17"/>
    <s v="TWER_HELP"/>
    <n v="0"/>
    <n v="6"/>
    <n v="0"/>
    <s v="01"/>
    <s v="TUS"/>
    <s v="12169"/>
    <s v="USA"/>
    <s v="VA"/>
    <s v="Atlanta"/>
    <x v="2"/>
  </r>
  <r>
    <s v="Frederick,Sudhir"/>
    <s v="TW_MTGS"/>
    <x v="50"/>
    <s v="NYC"/>
    <n v="0"/>
    <n v="5"/>
    <n v="0"/>
    <s v="01"/>
    <s v="TUS"/>
    <s v="12169"/>
    <s v="USA"/>
    <s v="VA"/>
    <s v="Atlanta"/>
    <x v="2"/>
  </r>
  <r>
    <s v="Freed,Madelyn R."/>
    <s v="NORTH01"/>
    <x v="275"/>
    <s v="DA"/>
    <n v="9"/>
    <n v="0"/>
    <n v="0"/>
    <s v="01"/>
    <s v="TUS"/>
    <s v="14155"/>
    <s v="USA"/>
    <s v="IL"/>
    <s v="Chicago"/>
    <x v="5"/>
  </r>
  <r>
    <s v="Freed,Madelyn R."/>
    <s v="NORTH01"/>
    <x v="276"/>
    <s v="MISC"/>
    <n v="105"/>
    <n v="0"/>
    <n v="0"/>
    <s v="01"/>
    <s v="TUS"/>
    <s v="14155"/>
    <s v="USA"/>
    <s v="IL"/>
    <s v="Chicago"/>
    <x v="5"/>
  </r>
  <r>
    <s v="Freed,Madelyn R."/>
    <s v="TW_CORE"/>
    <x v="3"/>
    <s v="HELD"/>
    <n v="0"/>
    <n v="43"/>
    <n v="0"/>
    <s v="01"/>
    <s v="TUS"/>
    <s v="14155"/>
    <s v="USA"/>
    <s v="IL"/>
    <s v="Atlanta"/>
    <x v="2"/>
  </r>
  <r>
    <s v="Freed,Madelyn R."/>
    <s v="TW_TOFF"/>
    <x v="4"/>
    <s v="US_FMLA_UNPAID"/>
    <n v="0"/>
    <n v="40"/>
    <n v="0"/>
    <s v="01"/>
    <s v="TUS"/>
    <s v="14155"/>
    <s v="USA"/>
    <s v="FL"/>
    <s v="Atlanta"/>
    <x v="2"/>
  </r>
  <r>
    <s v="Freire,Fernando"/>
    <s v="TW_CORE"/>
    <x v="14"/>
    <s v="ASHOKA"/>
    <n v="0"/>
    <n v="48"/>
    <n v="0"/>
    <s v="01"/>
    <s v="TBR"/>
    <s v="13881"/>
    <s v="UGA"/>
    <s v=""/>
    <s v="Kampala"/>
    <x v="15"/>
  </r>
  <r>
    <s v="Freire,Fernando"/>
    <s v="TW_TOFF"/>
    <x v="1"/>
    <s v="ANNUAL_LV"/>
    <n v="0"/>
    <n v="8"/>
    <n v="0"/>
    <s v="01"/>
    <s v="TBR"/>
    <s v="13881"/>
    <s v="ZAF"/>
    <s v=""/>
    <s v="Kampala"/>
    <x v="15"/>
  </r>
  <r>
    <s v="Freire,Fernando"/>
    <s v="UNICEF1"/>
    <x v="88"/>
    <s v="DA"/>
    <n v="62"/>
    <n v="0"/>
    <n v="0"/>
    <s v="01"/>
    <s v="TBR"/>
    <s v="13881"/>
    <s v="UGA"/>
    <s v=""/>
    <s v="Kampala"/>
    <x v="15"/>
  </r>
  <r>
    <s v="Freire,Fernando"/>
    <s v="UNICEF1"/>
    <x v="88"/>
    <s v="DA"/>
    <n v="76"/>
    <n v="0"/>
    <n v="0"/>
    <s v="01"/>
    <s v="TBR"/>
    <s v="13881"/>
    <s v="ZAF"/>
    <s v=""/>
    <s v="Kampala"/>
    <x v="15"/>
  </r>
  <r>
    <s v="Freire,Fernando"/>
    <s v="UNICEF1"/>
    <x v="88"/>
    <s v="TRVL"/>
    <n v="0"/>
    <n v="4"/>
    <n v="0"/>
    <s v="01"/>
    <s v="TBR"/>
    <s v="13881"/>
    <s v="ZAF"/>
    <s v=""/>
    <s v="Kampala"/>
    <x v="15"/>
  </r>
  <r>
    <s v="Freitas,Gustavo Carneiro de"/>
    <s v="STANDB1"/>
    <x v="233"/>
    <s v="DA"/>
    <n v="130"/>
    <n v="0"/>
    <n v="0"/>
    <s v="01"/>
    <s v="TBR"/>
    <s v="14274"/>
    <s v="ZAF"/>
    <s v=""/>
    <s v="Johannesburg"/>
    <x v="16"/>
  </r>
  <r>
    <s v="Freitas,Gustavo Carneiro de"/>
    <s v="TW_TOFF"/>
    <x v="1"/>
    <s v="ANNUAL_LV"/>
    <n v="0"/>
    <n v="32"/>
    <n v="0"/>
    <s v="01"/>
    <s v="TBR"/>
    <s v="14274"/>
    <s v="ZAF"/>
    <s v=""/>
    <s v="Johannesburg"/>
    <x v="16"/>
  </r>
  <r>
    <s v="Freitas,Gustavo Carneiro de"/>
    <s v="TW_TOFF"/>
    <x v="1"/>
    <s v="PUBLIC_HOLIDAY"/>
    <n v="0"/>
    <n v="8"/>
    <n v="0"/>
    <s v="01"/>
    <s v="TBR"/>
    <s v="14274"/>
    <s v="ZAF"/>
    <s v=""/>
    <s v="Johannesburg"/>
    <x v="16"/>
  </r>
  <r>
    <s v="Freitas,Thais Moura de"/>
    <s v="TW_CORE"/>
    <x v="3"/>
    <s v="UNASSIGNED"/>
    <n v="0"/>
    <n v="141.05000000000001"/>
    <n v="0"/>
    <s v="01"/>
    <s v="TBR"/>
    <s v="15992"/>
    <s v="BRA"/>
    <s v=""/>
    <s v="Recife"/>
    <x v="3"/>
  </r>
  <r>
    <s v="Freitas,Thais Moura de"/>
    <s v="TW_CORE"/>
    <x v="0"/>
    <s v="TWER_INDUCTION"/>
    <n v="0"/>
    <n v="6.95"/>
    <n v="0"/>
    <s v="01"/>
    <s v="TBR"/>
    <s v="15992"/>
    <s v="BRA"/>
    <s v=""/>
    <s v="Recife"/>
    <x v="3"/>
  </r>
  <r>
    <s v="Freitas,Thais Moura de"/>
    <s v="TW_CORE"/>
    <x v="40"/>
    <s v="TRAINING_OTHER"/>
    <n v="0"/>
    <n v="4"/>
    <n v="0"/>
    <s v="01"/>
    <s v="TBR"/>
    <s v="15992"/>
    <s v="BRA"/>
    <s v=""/>
    <s v="Recife"/>
    <x v="3"/>
  </r>
  <r>
    <s v="Freitas,Thais Moura de"/>
    <s v="TW_TOFF"/>
    <x v="1"/>
    <s v="PUBLIC_HOLIDAY"/>
    <n v="0"/>
    <n v="16"/>
    <n v="0"/>
    <s v="01"/>
    <s v="TBR"/>
    <s v="15992"/>
    <s v="BRA"/>
    <s v=""/>
    <s v="Recife"/>
    <x v="3"/>
  </r>
  <r>
    <s v="Froes,Guilherme de Abreu Bernardes"/>
    <s v="RACK001"/>
    <x v="258"/>
    <s v="MISC"/>
    <n v="154"/>
    <n v="0"/>
    <n v="0"/>
    <s v="01"/>
    <s v="TBR"/>
    <s v="13820"/>
    <s v="BRA"/>
    <s v=""/>
    <s v="Porto Alegre"/>
    <x v="3"/>
  </r>
  <r>
    <s v="Froes,Guilherme de Abreu Bernardes"/>
    <s v="TW_TOFF"/>
    <x v="1"/>
    <s v="PUBLIC_HOLIDAY"/>
    <n v="0"/>
    <n v="16"/>
    <n v="0"/>
    <s v="01"/>
    <s v="TBR"/>
    <s v="13820"/>
    <s v="BRA"/>
    <s v=""/>
    <s v="Porto Alegre"/>
    <x v="3"/>
  </r>
  <r>
    <s v="Fu,Jie"/>
    <s v="SFEXP01"/>
    <x v="223"/>
    <s v="DA"/>
    <n v="0"/>
    <n v="60"/>
    <n v="0"/>
    <s v="01"/>
    <s v="TBS"/>
    <s v="16046"/>
    <s v="CHN"/>
    <s v=""/>
    <s v="Beijing"/>
    <x v="14"/>
  </r>
  <r>
    <s v="Fu,Jie"/>
    <s v="SFEXP01"/>
    <x v="223"/>
    <s v="MISC"/>
    <n v="0"/>
    <n v="40"/>
    <n v="0"/>
    <s v="01"/>
    <s v="TBS"/>
    <s v="16046"/>
    <s v="CHN"/>
    <s v=""/>
    <s v="Beijing"/>
    <x v="14"/>
  </r>
  <r>
    <s v="Fu,Jie"/>
    <s v="TW_CORE"/>
    <x v="3"/>
    <s v="UNASSIGNED"/>
    <n v="0"/>
    <n v="24"/>
    <n v="0"/>
    <s v="01"/>
    <s v="TBS"/>
    <s v="16046"/>
    <s v="CHN"/>
    <s v=""/>
    <s v="Beijing"/>
    <x v="14"/>
  </r>
  <r>
    <s v="Fu,Qiang"/>
    <s v="LIVETEX"/>
    <x v="161"/>
    <s v="MISC"/>
    <n v="16"/>
    <n v="0"/>
    <n v="0"/>
    <s v="01"/>
    <s v="TBS"/>
    <s v="14334"/>
    <s v="USA"/>
    <s v="IL"/>
    <s v="Chicago"/>
    <x v="5"/>
  </r>
  <r>
    <s v="Fu,Qiang"/>
    <s v="LIVETEX"/>
    <x v="161"/>
    <s v="MISC"/>
    <n v="51"/>
    <n v="0"/>
    <n v="0"/>
    <s v="01"/>
    <s v="TBS"/>
    <s v="14334"/>
    <s v="CHN"/>
    <s v=""/>
    <s v="Xi'an"/>
    <x v="14"/>
  </r>
  <r>
    <s v="Fu,Qiang"/>
    <s v="PWC0001"/>
    <x v="62"/>
    <s v="MISC"/>
    <n v="104"/>
    <n v="0"/>
    <n v="0"/>
    <s v="01"/>
    <s v="TBS"/>
    <s v="14334"/>
    <s v="CHN"/>
    <s v=""/>
    <s v="Beijing"/>
    <x v="14"/>
  </r>
  <r>
    <s v="Fu,Qiang"/>
    <s v="TW_TOFF"/>
    <x v="1"/>
    <s v="ANNUAL_LV"/>
    <n v="0"/>
    <n v="8"/>
    <n v="0"/>
    <s v="01"/>
    <s v="TBS"/>
    <s v="14334"/>
    <s v="CHN"/>
    <s v=""/>
    <s v="Beijing"/>
    <x v="14"/>
  </r>
  <r>
    <s v="Fu,Qiang"/>
    <s v="TW_TOFF"/>
    <x v="1"/>
    <s v="TRANSITION_LV"/>
    <n v="0"/>
    <n v="8"/>
    <n v="0"/>
    <s v="01"/>
    <s v="TBS"/>
    <s v="14334"/>
    <s v="CHN"/>
    <s v=""/>
    <s v="Beijing"/>
    <x v="14"/>
  </r>
  <r>
    <s v="Fu,Ying"/>
    <s v="REA0001"/>
    <x v="243"/>
    <s v="MISC"/>
    <n v="28"/>
    <n v="0"/>
    <n v="0"/>
    <s v="01"/>
    <s v="TCX"/>
    <s v="13904"/>
    <s v="AUS"/>
    <s v=""/>
    <s v="Xi'an"/>
    <x v="14"/>
  </r>
  <r>
    <s v="Fu,Ying"/>
    <s v="REA0001"/>
    <x v="243"/>
    <s v="MISC"/>
    <n v="84"/>
    <n v="0"/>
    <n v="0"/>
    <s v="01"/>
    <s v="TCX"/>
    <s v="13904"/>
    <s v="CHN"/>
    <s v=""/>
    <s v="Xi'an"/>
    <x v="14"/>
  </r>
  <r>
    <s v="Fu,Ying"/>
    <s v="TWCGDAT"/>
    <x v="277"/>
    <s v="DEV"/>
    <n v="0"/>
    <n v="44"/>
    <n v="0"/>
    <s v="01"/>
    <s v="TCX"/>
    <s v="12319"/>
    <s v="CHN"/>
    <s v=""/>
    <s v="Xi'an"/>
    <x v="14"/>
  </r>
  <r>
    <s v="Fu,Ying"/>
    <s v="TW_CORE"/>
    <x v="17"/>
    <s v="TWER_HELP"/>
    <n v="0"/>
    <n v="4"/>
    <n v="0"/>
    <s v="01"/>
    <s v="TCX"/>
    <s v="13904"/>
    <s v="CHN"/>
    <s v=""/>
    <s v="Xi'an"/>
    <x v="14"/>
  </r>
  <r>
    <s v="Fu,Ying"/>
    <s v="TW_INVT"/>
    <x v="198"/>
    <s v="CONSUM_PROD"/>
    <n v="0"/>
    <n v="112"/>
    <n v="0"/>
    <s v="01"/>
    <s v="TCX"/>
    <s v="12319"/>
    <s v="CHN"/>
    <s v=""/>
    <s v="Xi'an"/>
    <x v="14"/>
  </r>
  <r>
    <s v="Fu,Ying"/>
    <s v="TW_MTGS"/>
    <x v="77"/>
    <s v="AUSTRALIA"/>
    <n v="0"/>
    <n v="4"/>
    <n v="0"/>
    <s v="01"/>
    <s v="TCX"/>
    <s v="13904"/>
    <s v="CHN"/>
    <s v=""/>
    <s v="Xi'an"/>
    <x v="14"/>
  </r>
  <r>
    <s v="Fu,Ying"/>
    <s v="TW_TOFF"/>
    <x v="1"/>
    <s v="PUBLIC_HOLIDAY"/>
    <n v="0"/>
    <n v="8"/>
    <n v="0"/>
    <s v="01"/>
    <s v="TCX"/>
    <s v="13904"/>
    <s v="AUS"/>
    <s v=""/>
    <s v="Xi'an"/>
    <x v="14"/>
  </r>
  <r>
    <s v="Fu,Ying"/>
    <s v="TW_TOFF"/>
    <x v="4"/>
    <s v="SICK_LV"/>
    <n v="0"/>
    <n v="12"/>
    <n v="0"/>
    <s v="01"/>
    <s v="TCX"/>
    <s v="12319"/>
    <s v="CHN"/>
    <s v=""/>
    <s v="Xi'an"/>
    <x v="14"/>
  </r>
  <r>
    <s v="Fuga,Amy"/>
    <s v="TW_MOBL"/>
    <x v="278"/>
    <s v="BAU"/>
    <n v="0"/>
    <n v="162"/>
    <n v="0"/>
    <s v="11"/>
    <s v="TAU"/>
    <s v="13736"/>
    <s v="AUS"/>
    <s v=""/>
    <s v="Sydney"/>
    <x v="8"/>
  </r>
  <r>
    <s v="Fuga,Amy"/>
    <s v="TW_MTGS"/>
    <x v="77"/>
    <s v="AUSTRALIA"/>
    <n v="0"/>
    <n v="18"/>
    <n v="0"/>
    <s v="11"/>
    <s v="TAU"/>
    <s v="13736"/>
    <s v="AUS"/>
    <s v=""/>
    <s v="Sydney"/>
    <x v="8"/>
  </r>
  <r>
    <s v="Fuga,Amy"/>
    <s v="TW_TOFF"/>
    <x v="4"/>
    <s v="SICK_LV"/>
    <n v="0"/>
    <n v="4"/>
    <n v="0"/>
    <s v="11"/>
    <s v="TAU"/>
    <s v="13736"/>
    <s v="AUS"/>
    <s v=""/>
    <s v="Sydney"/>
    <x v="8"/>
  </r>
  <r>
    <s v="Fulton,John"/>
    <s v="SML0001"/>
    <x v="98"/>
    <s v="DA"/>
    <n v="8"/>
    <n v="0"/>
    <n v="0"/>
    <s v="01"/>
    <s v="TAU"/>
    <s v="15939"/>
    <s v="AUS"/>
    <s v=""/>
    <s v="Brisbane"/>
    <x v="8"/>
  </r>
  <r>
    <s v="Fulton,John"/>
    <s v="TW_CORE"/>
    <x v="3"/>
    <s v="HELD"/>
    <n v="0"/>
    <n v="148"/>
    <n v="0"/>
    <s v="01"/>
    <s v="TAU"/>
    <s v="15939"/>
    <s v="AUS"/>
    <s v=""/>
    <s v="Melbourne"/>
    <x v="8"/>
  </r>
  <r>
    <s v="Fulton,John"/>
    <s v="TW_MTGS"/>
    <x v="77"/>
    <s v="AUSTRALIA"/>
    <n v="0"/>
    <n v="4"/>
    <n v="0"/>
    <s v="01"/>
    <s v="TAU"/>
    <s v="15939"/>
    <s v="AUS"/>
    <s v=""/>
    <s v="Melbourne"/>
    <x v="8"/>
  </r>
  <r>
    <s v="Fulton,John"/>
    <s v="TW_TOFF"/>
    <x v="1"/>
    <s v="PUBLIC_HOLIDAY"/>
    <n v="0"/>
    <n v="8"/>
    <n v="0"/>
    <s v="01"/>
    <s v="TAU"/>
    <s v="15939"/>
    <s v="AUS"/>
    <s v=""/>
    <s v="Melbourne"/>
    <x v="8"/>
  </r>
  <r>
    <s v="G Kumari,Nalina"/>
    <s v="TW_CORE"/>
    <x v="123"/>
    <s v="BAU"/>
    <n v="0"/>
    <n v="148"/>
    <n v="0"/>
    <s v="09"/>
    <s v="TIN"/>
    <s v="13372"/>
    <s v="IND"/>
    <s v=""/>
    <s v="Bangalore"/>
    <x v="0"/>
  </r>
  <r>
    <s v="G Kumari,Nalina"/>
    <s v="TW_TOFF"/>
    <x v="1"/>
    <s v="ANNUAL_LV"/>
    <n v="0"/>
    <n v="12"/>
    <n v="0"/>
    <s v="09"/>
    <s v="TIN"/>
    <s v="13372"/>
    <s v="IND"/>
    <s v=""/>
    <s v="Bangalore"/>
    <x v="0"/>
  </r>
  <r>
    <s v="G Kumari,Nalina"/>
    <s v="TW_TOFF"/>
    <x v="1"/>
    <s v="INDIA_OPT_HOL"/>
    <n v="0"/>
    <n v="8"/>
    <n v="0"/>
    <s v="09"/>
    <s v="TIN"/>
    <s v="13372"/>
    <s v="IND"/>
    <s v=""/>
    <s v="Bangalore"/>
    <x v="0"/>
  </r>
  <r>
    <s v="G R,Renjith"/>
    <s v="TW_CORE"/>
    <x v="0"/>
    <s v="TWER_INDUCTION"/>
    <n v="0"/>
    <n v="48"/>
    <n v="0"/>
    <s v="01"/>
    <s v="TIN"/>
    <s v="16133"/>
    <s v="IND"/>
    <s v=""/>
    <s v="Bangalore"/>
    <x v="0"/>
  </r>
  <r>
    <s v="G S,Raghavendra"/>
    <s v="TW_CORE"/>
    <x v="123"/>
    <s v="BAU"/>
    <n v="0"/>
    <n v="168"/>
    <n v="0"/>
    <s v="09"/>
    <s v="TIN"/>
    <s v="12988"/>
    <s v="IND"/>
    <s v=""/>
    <s v="Bangalore"/>
    <x v="0"/>
  </r>
  <r>
    <s v="G,Arther"/>
    <s v="TRIP001"/>
    <x v="130"/>
    <s v="MISC"/>
    <n v="108"/>
    <n v="0"/>
    <n v="0"/>
    <s v="01"/>
    <s v="TIN"/>
    <s v="14449"/>
    <s v="IND"/>
    <s v=""/>
    <s v="Chennai"/>
    <x v="0"/>
  </r>
  <r>
    <s v="G,Arther"/>
    <s v="TW_CORE"/>
    <x v="3"/>
    <s v="UNASSIGNED"/>
    <n v="0"/>
    <n v="4"/>
    <n v="0"/>
    <s v="01"/>
    <s v="TIN"/>
    <s v="14449"/>
    <s v="IND"/>
    <s v=""/>
    <s v="Chennai"/>
    <x v="0"/>
  </r>
  <r>
    <s v="G,Arther"/>
    <s v="TW_TOFF"/>
    <x v="4"/>
    <s v="SICK_LV"/>
    <n v="0"/>
    <n v="56"/>
    <n v="0"/>
    <s v="01"/>
    <s v="TIN"/>
    <s v="14449"/>
    <s v="IND"/>
    <s v=""/>
    <s v="Chennai"/>
    <x v="0"/>
  </r>
  <r>
    <s v="G,Balaji"/>
    <s v="TRIP001"/>
    <x v="130"/>
    <s v="MISC"/>
    <n v="120"/>
    <n v="0"/>
    <n v="0"/>
    <s v="01"/>
    <s v="TIN"/>
    <s v="13428"/>
    <s v="IND"/>
    <s v=""/>
    <s v="Chennai"/>
    <x v="0"/>
  </r>
  <r>
    <s v="G,Balaji"/>
    <s v="TW_TOFF"/>
    <x v="4"/>
    <s v="SICK_LV"/>
    <n v="0"/>
    <n v="8"/>
    <n v="0"/>
    <s v="01"/>
    <s v="TIN"/>
    <s v="13428"/>
    <s v="IND"/>
    <s v=""/>
    <s v="Chennai"/>
    <x v="0"/>
  </r>
  <r>
    <s v="G,Chanakyan"/>
    <s v="KROGER1"/>
    <x v="226"/>
    <s v="EDC_RAR"/>
    <n v="0"/>
    <n v="72"/>
    <n v="0"/>
    <s v="01"/>
    <s v="TIN"/>
    <s v="14776"/>
    <s v="IND"/>
    <s v=""/>
    <s v="Bangalore"/>
    <x v="0"/>
  </r>
  <r>
    <s v="G,Chanakyan"/>
    <s v="KROGER1"/>
    <x v="226"/>
    <s v="MISC"/>
    <n v="0"/>
    <n v="56"/>
    <n v="0"/>
    <s v="01"/>
    <s v="TIN"/>
    <s v="14776"/>
    <s v="IND"/>
    <s v=""/>
    <s v="Bangalore"/>
    <x v="0"/>
  </r>
  <r>
    <s v="G,Chanakyan"/>
    <s v="TW_TOFF"/>
    <x v="1"/>
    <s v="ANNUAL_LV"/>
    <n v="0"/>
    <n v="24"/>
    <n v="0"/>
    <s v="01"/>
    <s v="TIN"/>
    <s v="14776"/>
    <s v="IND"/>
    <s v=""/>
    <s v="Bangalore"/>
    <x v="0"/>
  </r>
  <r>
    <s v="G,Chanakyan"/>
    <s v="TW_TOFF"/>
    <x v="1"/>
    <s v="INDIA_OPT_HOL"/>
    <n v="0"/>
    <n v="8"/>
    <n v="0"/>
    <s v="01"/>
    <s v="TIN"/>
    <s v="14776"/>
    <s v="IND"/>
    <s v=""/>
    <s v="Bangalore"/>
    <x v="0"/>
  </r>
  <r>
    <s v="G,Chanakyan"/>
    <s v="TW_TOFF"/>
    <x v="4"/>
    <s v="SICK_LV"/>
    <n v="0"/>
    <n v="8"/>
    <n v="0"/>
    <s v="01"/>
    <s v="TIN"/>
    <s v="14776"/>
    <s v="IND"/>
    <s v=""/>
    <s v="Bangalore"/>
    <x v="0"/>
  </r>
  <r>
    <s v="G,Hareeshwar"/>
    <s v="DRRAMAN"/>
    <x v="113"/>
    <s v="MISC"/>
    <n v="24"/>
    <n v="0"/>
    <n v="0"/>
    <s v="01"/>
    <s v="TIN"/>
    <s v="12286"/>
    <s v="IND"/>
    <s v=""/>
    <s v="Bangalore"/>
    <x v="0"/>
  </r>
  <r>
    <s v="G,Hareeshwar"/>
    <s v="SLC0001"/>
    <x v="173"/>
    <s v="MISC"/>
    <n v="8"/>
    <n v="40"/>
    <n v="0"/>
    <s v="01"/>
    <s v="TUK"/>
    <s v="12286"/>
    <s v="GBR"/>
    <s v=""/>
    <s v="Manchester"/>
    <x v="10"/>
  </r>
  <r>
    <s v="G,Hareeshwar"/>
    <s v="SLC0001"/>
    <x v="279"/>
    <s v="MISC"/>
    <n v="72"/>
    <n v="0"/>
    <n v="0"/>
    <s v="01"/>
    <s v="TUK"/>
    <s v="12286"/>
    <s v="GBR"/>
    <s v=""/>
    <s v="Manchester"/>
    <x v="10"/>
  </r>
  <r>
    <s v="G,Hareeshwar"/>
    <s v="SLC0001"/>
    <x v="279"/>
    <s v="TRVL"/>
    <n v="0"/>
    <n v="6"/>
    <n v="0"/>
    <s v="01"/>
    <s v="TUK"/>
    <s v="12286"/>
    <s v="GBR"/>
    <s v=""/>
    <s v="Manchester"/>
    <x v="10"/>
  </r>
  <r>
    <s v="G,Hareeshwar"/>
    <s v="TW_CORE"/>
    <x v="0"/>
    <s v="TWER_INDUCTION"/>
    <n v="0"/>
    <n v="8"/>
    <n v="0"/>
    <s v="01"/>
    <s v="TUK"/>
    <s v="12286"/>
    <s v="GBR"/>
    <s v=""/>
    <s v="Manchester"/>
    <x v="10"/>
  </r>
  <r>
    <s v="G,Hareeshwar"/>
    <s v="TW_TOFF"/>
    <x v="1"/>
    <s v="TRANSITION_LV"/>
    <n v="0"/>
    <n v="16"/>
    <n v="0"/>
    <s v="01"/>
    <s v="TIN"/>
    <s v="12286"/>
    <s v="IND"/>
    <s v=""/>
    <s v="Bangalore"/>
    <x v="0"/>
  </r>
  <r>
    <s v="G,Kiran"/>
    <s v="FRHS001"/>
    <x v="280"/>
    <s v="MISC"/>
    <n v="144"/>
    <n v="0"/>
    <n v="0"/>
    <s v="01"/>
    <s v="TIN"/>
    <s v="11800"/>
    <s v="IND"/>
    <s v=""/>
    <s v="Bangalore"/>
    <x v="0"/>
  </r>
  <r>
    <s v="G,Kiran"/>
    <s v="TW_CORE"/>
    <x v="40"/>
    <s v="ISO_DEV"/>
    <n v="0"/>
    <n v="16"/>
    <n v="0"/>
    <s v="01"/>
    <s v="TIN"/>
    <s v="11800"/>
    <s v="IND"/>
    <s v=""/>
    <s v="Bangalore"/>
    <x v="0"/>
  </r>
  <r>
    <s v="G,Kiran"/>
    <s v="TW_TOFF"/>
    <x v="1"/>
    <s v="ANNUAL_LV"/>
    <n v="0"/>
    <n v="8"/>
    <n v="0"/>
    <s v="01"/>
    <s v="TIN"/>
    <s v="11800"/>
    <s v="IND"/>
    <s v=""/>
    <s v="Bangalore"/>
    <x v="0"/>
  </r>
  <r>
    <s v="G,Kiran"/>
    <s v="TW_TOFF"/>
    <x v="1"/>
    <s v="INDIA_OPT_HOL"/>
    <n v="0"/>
    <n v="8"/>
    <n v="0"/>
    <s v="01"/>
    <s v="TIN"/>
    <s v="11800"/>
    <s v="IND"/>
    <s v=""/>
    <s v="Bangalore"/>
    <x v="0"/>
  </r>
  <r>
    <s v="G,Sreehari"/>
    <s v="TRAIN01"/>
    <x v="61"/>
    <s v="A902_DEV"/>
    <n v="16"/>
    <n v="0"/>
    <n v="0"/>
    <s v="01"/>
    <s v="TIN"/>
    <s v="14234"/>
    <s v="IND"/>
    <s v=""/>
    <s v="Bangalore"/>
    <x v="0"/>
  </r>
  <r>
    <s v="G,Sreehari"/>
    <s v="TRAIN01"/>
    <x v="61"/>
    <s v="A949_DEV"/>
    <n v="32"/>
    <n v="0"/>
    <n v="0"/>
    <s v="01"/>
    <s v="TIN"/>
    <s v="14234"/>
    <s v="IND"/>
    <s v=""/>
    <s v="Bangalore"/>
    <x v="0"/>
  </r>
  <r>
    <s v="G,Sreehari"/>
    <s v="TRAIN01"/>
    <x v="61"/>
    <s v="DPSBANG_BUGS"/>
    <n v="16"/>
    <n v="0"/>
    <n v="0"/>
    <s v="01"/>
    <s v="TIN"/>
    <s v="14234"/>
    <s v="IND"/>
    <s v=""/>
    <s v="Bangalore"/>
    <x v="0"/>
  </r>
  <r>
    <s v="G,Sreehari"/>
    <s v="TRAIN01"/>
    <x v="61"/>
    <s v="DPSBANG_RELEASE"/>
    <n v="24"/>
    <n v="0"/>
    <n v="0"/>
    <s v="01"/>
    <s v="TIN"/>
    <s v="14234"/>
    <s v="IND"/>
    <s v=""/>
    <s v="Bangalore"/>
    <x v="0"/>
  </r>
  <r>
    <s v="G,Sreehari"/>
    <s v="TRAIN01"/>
    <x v="61"/>
    <s v="DPS_TRAINING"/>
    <n v="16"/>
    <n v="0"/>
    <n v="0"/>
    <s v="01"/>
    <s v="TIN"/>
    <s v="14234"/>
    <s v="IND"/>
    <s v=""/>
    <s v="Bangalore"/>
    <x v="0"/>
  </r>
  <r>
    <s v="G,Sreehari"/>
    <s v="TRAIN01"/>
    <x v="61"/>
    <s v="REGTEST_RELEASE"/>
    <n v="24"/>
    <n v="0"/>
    <n v="0"/>
    <s v="01"/>
    <s v="TIN"/>
    <s v="14234"/>
    <s v="IND"/>
    <s v=""/>
    <s v="Bangalore"/>
    <x v="0"/>
  </r>
  <r>
    <s v="G,Sreehari"/>
    <s v="TW_CORE"/>
    <x v="40"/>
    <s v="ISO_DEV"/>
    <n v="0"/>
    <n v="8"/>
    <n v="0"/>
    <s v="01"/>
    <s v="TIN"/>
    <s v="14234"/>
    <s v="IND"/>
    <s v=""/>
    <s v="Bangalore"/>
    <x v="0"/>
  </r>
  <r>
    <s v="G,Sreehari"/>
    <s v="TW_TOFF"/>
    <x v="1"/>
    <s v="ANNUAL_LV"/>
    <n v="0"/>
    <n v="24"/>
    <n v="0"/>
    <s v="01"/>
    <s v="TIN"/>
    <s v="14234"/>
    <s v="IND"/>
    <s v=""/>
    <s v="Bangalore"/>
    <x v="0"/>
  </r>
  <r>
    <s v="G,Sreehari"/>
    <s v="TW_TOFF"/>
    <x v="1"/>
    <s v="INDIA_OPT_HOL"/>
    <n v="0"/>
    <n v="8"/>
    <n v="0"/>
    <s v="01"/>
    <s v="TIN"/>
    <s v="14234"/>
    <s v="IND"/>
    <s v=""/>
    <s v="Bangalore"/>
    <x v="0"/>
  </r>
  <r>
    <s v="G,Vijayaragavan"/>
    <s v="GRUPPO1"/>
    <x v="5"/>
    <s v="DA"/>
    <n v="40"/>
    <n v="0"/>
    <n v="0"/>
    <s v="01"/>
    <s v="TIN"/>
    <s v="14990"/>
    <s v="IND"/>
    <s v=""/>
    <s v="Chennai"/>
    <x v="0"/>
  </r>
  <r>
    <s v="G,Vijayaragavan"/>
    <s v="GRUPPO1"/>
    <x v="5"/>
    <s v="DA"/>
    <n v="70"/>
    <n v="0"/>
    <n v="0"/>
    <s v="01"/>
    <s v="TIN"/>
    <s v="14990"/>
    <s v="IND"/>
    <s v=""/>
    <s v="ETG India"/>
    <x v="1"/>
  </r>
  <r>
    <s v="G,Vijayaragavan"/>
    <s v="TW_PRAC"/>
    <x v="19"/>
    <s v="EVENTS"/>
    <n v="0"/>
    <n v="21"/>
    <n v="0"/>
    <s v="01"/>
    <s v="TIN"/>
    <s v="14990"/>
    <s v="IND"/>
    <s v=""/>
    <s v="Chennai"/>
    <x v="0"/>
  </r>
  <r>
    <s v="G,Vijayaragavan"/>
    <s v="TW_TOFF"/>
    <x v="1"/>
    <s v="MATR_PATR_PAID"/>
    <n v="0"/>
    <n v="64"/>
    <n v="0"/>
    <s v="01"/>
    <s v="TIN"/>
    <s v="14990"/>
    <s v="IND"/>
    <s v=""/>
    <s v="ETG India"/>
    <x v="1"/>
  </r>
  <r>
    <s v="Gaines,Jashaad"/>
    <s v="SYSCOF1"/>
    <x v="13"/>
    <s v="DA"/>
    <n v="170"/>
    <n v="0"/>
    <n v="0"/>
    <s v="01"/>
    <s v="TUS"/>
    <s v="15365"/>
    <s v="USA"/>
    <s v="TX"/>
    <s v="Dallas"/>
    <x v="6"/>
  </r>
  <r>
    <s v="Gaines,Jashaad"/>
    <s v="TW_CORE"/>
    <x v="0"/>
    <s v="GRAD_TRNPROG"/>
    <n v="0"/>
    <n v="7"/>
    <n v="0"/>
    <s v="01"/>
    <s v="TUS"/>
    <s v="15365"/>
    <s v="USA"/>
    <s v="IL"/>
    <s v="Dallas"/>
    <x v="6"/>
  </r>
  <r>
    <s v="Gaines,Jashaad"/>
    <s v="TW_CORE"/>
    <x v="0"/>
    <s v="SDL"/>
    <n v="0"/>
    <n v="4"/>
    <n v="0"/>
    <s v="01"/>
    <s v="TUS"/>
    <s v="15365"/>
    <s v="USA"/>
    <s v="IL"/>
    <s v="Dallas"/>
    <x v="6"/>
  </r>
  <r>
    <s v="Gaines,Jashaad"/>
    <s v="TW_CORE"/>
    <x v="0"/>
    <s v="SDL"/>
    <n v="0"/>
    <n v="14"/>
    <n v="0"/>
    <s v="01"/>
    <s v="TUS"/>
    <s v="15365"/>
    <s v="USA"/>
    <s v="TX"/>
    <s v="Dallas"/>
    <x v="6"/>
  </r>
  <r>
    <s v="Galbraith,Marc S"/>
    <s v="IOOF001"/>
    <x v="281"/>
    <s v="MISC"/>
    <n v="142"/>
    <n v="0"/>
    <n v="0"/>
    <s v="01"/>
    <s v="TAU"/>
    <s v="12335"/>
    <s v="AUS"/>
    <s v=""/>
    <s v="Melbourne"/>
    <x v="8"/>
  </r>
  <r>
    <s v="Galbraith,Marc S"/>
    <s v="TW_TOFF"/>
    <x v="1"/>
    <s v="PUBLIC_HOLIDAY"/>
    <n v="0"/>
    <n v="8"/>
    <n v="0"/>
    <s v="01"/>
    <s v="TAU"/>
    <s v="12335"/>
    <s v="AUS"/>
    <s v=""/>
    <s v="Melbourne"/>
    <x v="8"/>
  </r>
  <r>
    <s v="Galbraith,Marc S"/>
    <s v="TW_TOFF"/>
    <x v="4"/>
    <s v="SICK_LV"/>
    <n v="0"/>
    <n v="19"/>
    <n v="0"/>
    <s v="01"/>
    <s v="TAU"/>
    <s v="12335"/>
    <s v="AUS"/>
    <s v=""/>
    <s v="Melbourne"/>
    <x v="8"/>
  </r>
  <r>
    <s v="Gama,Vinicius Silva"/>
    <s v="TW_TOFF"/>
    <x v="1"/>
    <s v="BRAZIL_BANK"/>
    <n v="0"/>
    <n v="16"/>
    <n v="0"/>
    <s v="04"/>
    <s v="TBR"/>
    <s v="14082"/>
    <s v="BRA"/>
    <s v=""/>
    <s v="Porto Alegre"/>
    <x v="3"/>
  </r>
  <r>
    <s v="Gama,Vinicius Silva"/>
    <s v="TW_TOFF"/>
    <x v="1"/>
    <s v="PUBLIC_HOLIDAY"/>
    <n v="0"/>
    <n v="16"/>
    <n v="0"/>
    <s v="04"/>
    <s v="TBR"/>
    <s v="14082"/>
    <s v="BRA"/>
    <s v=""/>
    <s v="Porto Alegre"/>
    <x v="3"/>
  </r>
  <r>
    <s v="Gama,Vinicius Silva"/>
    <s v="TW_TOPS"/>
    <x v="7"/>
    <s v="SALES_INV_REF"/>
    <n v="0"/>
    <n v="55"/>
    <n v="0"/>
    <s v="04"/>
    <s v="TBR"/>
    <s v="14082"/>
    <s v="BRA"/>
    <s v=""/>
    <s v="Porto Alegre"/>
    <x v="3"/>
  </r>
  <r>
    <s v="Gama,Vinicius Silva"/>
    <s v="TW_TOPS"/>
    <x v="7"/>
    <s v="SUPPLY_BAU"/>
    <n v="0"/>
    <n v="83"/>
    <n v="0"/>
    <s v="04"/>
    <s v="TBR"/>
    <s v="14082"/>
    <s v="BRA"/>
    <s v=""/>
    <s v="Porto Alegre"/>
    <x v="3"/>
  </r>
  <r>
    <s v="Gambasin,Zane"/>
    <s v="ELSEV01"/>
    <x v="169"/>
    <s v="DA"/>
    <n v="112"/>
    <n v="0"/>
    <n v="0"/>
    <s v="01"/>
    <s v="TUK"/>
    <s v="13935"/>
    <s v="GBR"/>
    <s v=""/>
    <s v="London"/>
    <x v="4"/>
  </r>
  <r>
    <s v="Gambasin,Zane"/>
    <s v="TW_CORE"/>
    <x v="3"/>
    <s v="HELD"/>
    <n v="0"/>
    <n v="32"/>
    <n v="0"/>
    <s v="01"/>
    <s v="TAU"/>
    <s v="13935"/>
    <s v="AUS"/>
    <s v=""/>
    <s v="Sydney"/>
    <x v="8"/>
  </r>
  <r>
    <s v="Gambasin,Zane"/>
    <s v="TW_TOFF"/>
    <x v="1"/>
    <s v="TRANSITION_LV"/>
    <n v="0"/>
    <n v="24"/>
    <n v="0"/>
    <s v="01"/>
    <s v="TUK"/>
    <s v="13935"/>
    <s v="GBR"/>
    <s v=""/>
    <s v="London"/>
    <x v="4"/>
  </r>
  <r>
    <s v="Gan,Adrian"/>
    <s v="TW_TOFF"/>
    <x v="1"/>
    <s v="LOA_UNPAID"/>
    <n v="0"/>
    <n v="160"/>
    <n v="0"/>
    <s v="01"/>
    <s v="TAU"/>
    <s v="11893"/>
    <s v="AUS"/>
    <s v=""/>
    <s v="Melbourne"/>
    <x v="8"/>
  </r>
  <r>
    <s v="Gan,Adrian"/>
    <s v="TW_TOFF"/>
    <x v="1"/>
    <s v="PUBLIC_HOLIDAY"/>
    <n v="0"/>
    <n v="8"/>
    <n v="0"/>
    <s v="01"/>
    <s v="TAU"/>
    <s v="11893"/>
    <s v="AUS"/>
    <s v=""/>
    <s v="Melbourne"/>
    <x v="8"/>
  </r>
  <r>
    <s v="Gandhi,Nikita Parimalkumar"/>
    <s v="SML0001"/>
    <x v="163"/>
    <s v="DA"/>
    <n v="140"/>
    <n v="0"/>
    <n v="0"/>
    <s v="01"/>
    <s v="TAU"/>
    <s v="14384"/>
    <s v="AUS"/>
    <s v=""/>
    <s v="Sydney"/>
    <x v="8"/>
  </r>
  <r>
    <s v="Gandhi,Nikita Parimalkumar"/>
    <s v="TW_TOFF"/>
    <x v="4"/>
    <s v="SICK_LV"/>
    <n v="0"/>
    <n v="28"/>
    <n v="0"/>
    <s v="01"/>
    <s v="TAU"/>
    <s v="14384"/>
    <s v="AUS"/>
    <s v=""/>
    <s v="Sydney"/>
    <x v="8"/>
  </r>
  <r>
    <s v="Gandhi,Prashant"/>
    <s v="INSER01"/>
    <x v="89"/>
    <s v="DA"/>
    <n v="8"/>
    <n v="0"/>
    <n v="0"/>
    <s v="01"/>
    <s v="TUK"/>
    <s v="10888"/>
    <s v="GBR"/>
    <s v=""/>
    <s v="Manchester"/>
    <x v="10"/>
  </r>
  <r>
    <s v="Gandhi,Prashant"/>
    <s v="INSER01"/>
    <x v="89"/>
    <s v="DA"/>
    <n v="88"/>
    <n v="0"/>
    <n v="0"/>
    <s v="01"/>
    <s v="TUK"/>
    <s v="10888"/>
    <s v="GBR"/>
    <s v=""/>
    <s v="London"/>
    <x v="4"/>
  </r>
  <r>
    <s v="Gandhi,Prashant"/>
    <s v="SLC0001"/>
    <x v="91"/>
    <s v="DA"/>
    <n v="24"/>
    <n v="0"/>
    <n v="0"/>
    <s v="01"/>
    <s v="TUK"/>
    <s v="10888"/>
    <s v="GBR"/>
    <s v=""/>
    <s v="Manchester"/>
    <x v="10"/>
  </r>
  <r>
    <s v="Gandhi,Prashant"/>
    <s v="TW_CORE"/>
    <x v="3"/>
    <s v="HELD"/>
    <n v="0"/>
    <n v="40"/>
    <n v="0"/>
    <s v="01"/>
    <s v="TUK"/>
    <s v="10888"/>
    <s v="GBR"/>
    <s v=""/>
    <s v="London"/>
    <x v="4"/>
  </r>
  <r>
    <s v="Gandy,Eleanore"/>
    <s v="TW_TOFF"/>
    <x v="1"/>
    <s v="TRANSITION_LV"/>
    <n v="0"/>
    <n v="16"/>
    <n v="0"/>
    <s v="01"/>
    <s v="TAU"/>
    <s v="11881"/>
    <s v="AUS"/>
    <s v=""/>
    <s v="Sydney"/>
    <x v="8"/>
  </r>
  <r>
    <s v="Gandy,Eleanore"/>
    <s v="WOOL001"/>
    <x v="282"/>
    <s v="MISC"/>
    <n v="152"/>
    <n v="0"/>
    <n v="0"/>
    <s v="01"/>
    <s v="TAU"/>
    <s v="11881"/>
    <s v="AUS"/>
    <s v=""/>
    <s v="Sydney"/>
    <x v="8"/>
  </r>
  <r>
    <s v="Ganesan,Swaminathan"/>
    <s v="GRUPPO1"/>
    <x v="5"/>
    <s v="DELIVERY"/>
    <n v="154"/>
    <n v="0"/>
    <n v="0"/>
    <s v="01"/>
    <s v="TIN"/>
    <s v="14643"/>
    <s v="IND"/>
    <s v=""/>
    <s v="Chennai"/>
    <x v="0"/>
  </r>
  <r>
    <s v="Ganesan,Swaminathan"/>
    <s v="GRUPPO1"/>
    <x v="5"/>
    <s v="MISC"/>
    <n v="0"/>
    <n v="8"/>
    <n v="0"/>
    <s v="01"/>
    <s v="TIN"/>
    <s v="14643"/>
    <s v="IND"/>
    <s v=""/>
    <s v="Chennai"/>
    <x v="0"/>
  </r>
  <r>
    <s v="Ganesan,Swaminathan"/>
    <s v="TW_MTGS"/>
    <x v="35"/>
    <s v="TWER_EVENTS"/>
    <n v="0"/>
    <n v="2"/>
    <n v="0"/>
    <s v="01"/>
    <s v="TIN"/>
    <s v="14643"/>
    <s v="IND"/>
    <s v=""/>
    <s v="Chennai"/>
    <x v="0"/>
  </r>
  <r>
    <s v="Ganesan,Swaminathan"/>
    <s v="TW_TOFF"/>
    <x v="1"/>
    <s v="ANNUAL_LV"/>
    <n v="0"/>
    <n v="8"/>
    <n v="0"/>
    <s v="01"/>
    <s v="TIN"/>
    <s v="14643"/>
    <s v="IND"/>
    <s v=""/>
    <s v="Chennai"/>
    <x v="0"/>
  </r>
  <r>
    <s v="Gao,Li"/>
    <s v="TELSTRA"/>
    <x v="283"/>
    <s v="MISC"/>
    <n v="144"/>
    <n v="0"/>
    <n v="0"/>
    <s v="01"/>
    <s v="TCX"/>
    <s v="11675"/>
    <s v="CHN"/>
    <s v=""/>
    <s v="Xi'an"/>
    <x v="14"/>
  </r>
  <r>
    <s v="Gao,Li"/>
    <s v="TW_CORE"/>
    <x v="52"/>
    <s v="P3_RESEARCH"/>
    <n v="0"/>
    <n v="4"/>
    <n v="0"/>
    <s v="01"/>
    <s v="TCX"/>
    <s v="11675"/>
    <s v="CHN"/>
    <s v=""/>
    <s v="Xi'an"/>
    <x v="14"/>
  </r>
  <r>
    <s v="Gao,Li"/>
    <s v="TW_INVT"/>
    <x v="65"/>
    <s v="PROGRAM_LEVEL"/>
    <n v="0"/>
    <n v="16"/>
    <n v="0"/>
    <s v="01"/>
    <s v="TCX"/>
    <s v="11675"/>
    <s v="UGA"/>
    <s v=""/>
    <s v="Xi'an"/>
    <x v="14"/>
  </r>
  <r>
    <s v="Gao,Li"/>
    <s v="TW_TOFF"/>
    <x v="1"/>
    <s v="ANNUAL_LV"/>
    <n v="0"/>
    <n v="20"/>
    <n v="0"/>
    <s v="01"/>
    <s v="TCX"/>
    <s v="11675"/>
    <s v="CHN"/>
    <s v=""/>
    <s v="Xi'an"/>
    <x v="14"/>
  </r>
  <r>
    <s v="Gao,Liang"/>
    <s v="REA0001"/>
    <x v="201"/>
    <s v="MISC"/>
    <n v="160"/>
    <n v="0"/>
    <n v="0"/>
    <s v="01"/>
    <s v="TCX"/>
    <s v="14408"/>
    <s v="CHN"/>
    <s v=""/>
    <s v="Xi'an"/>
    <x v="14"/>
  </r>
  <r>
    <s v="Gao,Liang"/>
    <s v="TW_TOFF"/>
    <x v="1"/>
    <s v="ANNUAL_LV"/>
    <n v="0"/>
    <n v="8"/>
    <n v="0"/>
    <s v="01"/>
    <s v="TCX"/>
    <s v="14408"/>
    <s v="CHN"/>
    <s v=""/>
    <s v="Xi'an"/>
    <x v="14"/>
  </r>
  <r>
    <s v="Gao,Liang Edward"/>
    <s v="TW_CORE"/>
    <x v="17"/>
    <s v="BAU"/>
    <n v="0"/>
    <n v="128"/>
    <n v="0"/>
    <s v="02"/>
    <s v="TBS"/>
    <s v="15711"/>
    <s v="CHN"/>
    <s v=""/>
    <s v="Shanghai"/>
    <x v="14"/>
  </r>
  <r>
    <s v="Gao,Liang Edward"/>
    <s v="TW_CORE"/>
    <x v="132"/>
    <s v="BAU"/>
    <n v="0"/>
    <n v="40"/>
    <n v="0"/>
    <s v="02"/>
    <s v="TBS"/>
    <s v="15711"/>
    <s v="GBR"/>
    <s v=""/>
    <s v="Shanghai"/>
    <x v="14"/>
  </r>
  <r>
    <s v="Gao,Lianhao"/>
    <s v="SFEXP01"/>
    <x v="284"/>
    <s v="DA"/>
    <n v="168"/>
    <n v="0"/>
    <n v="0"/>
    <s v="01"/>
    <s v="TBS"/>
    <s v="12232"/>
    <s v="CHN"/>
    <s v=""/>
    <s v="Beijing"/>
    <x v="14"/>
  </r>
  <r>
    <s v="Gao,Qinghua"/>
    <s v="PWC0001"/>
    <x v="62"/>
    <s v="MISC"/>
    <n v="168"/>
    <n v="0"/>
    <n v="0"/>
    <s v="01"/>
    <s v="TBS"/>
    <s v="14536"/>
    <s v="CHN"/>
    <s v=""/>
    <s v="Beijing"/>
    <x v="14"/>
  </r>
  <r>
    <s v="Gao,Rui"/>
    <s v="TELSTRA"/>
    <x v="283"/>
    <s v="DA"/>
    <n v="176"/>
    <n v="0"/>
    <n v="0"/>
    <s v="01"/>
    <s v="TBS"/>
    <s v="13732"/>
    <s v="CHN"/>
    <s v=""/>
    <s v="Xi'an"/>
    <x v="14"/>
  </r>
  <r>
    <s v="Gao,Xiduan"/>
    <s v="SFEXP01"/>
    <x v="196"/>
    <s v="DEV"/>
    <n v="163"/>
    <n v="0"/>
    <n v="0"/>
    <s v="01"/>
    <s v="TBS"/>
    <s v="13916"/>
    <s v="CHN"/>
    <s v=""/>
    <s v="Beijing"/>
    <x v="14"/>
  </r>
  <r>
    <s v="Gao,Xiduan"/>
    <s v="TW_TOFF"/>
    <x v="1"/>
    <s v="TIME_IN_LIEU"/>
    <n v="0"/>
    <n v="8"/>
    <n v="0"/>
    <s v="01"/>
    <s v="TBS"/>
    <s v="13916"/>
    <s v="CHN"/>
    <s v=""/>
    <s v="Beijing"/>
    <x v="14"/>
  </r>
  <r>
    <s v="Gao,Yuan"/>
    <s v="TW_TOPS"/>
    <x v="7"/>
    <s v="FINLG_INV_FR"/>
    <n v="0"/>
    <n v="168"/>
    <n v="0"/>
    <s v="01"/>
    <s v="TCX"/>
    <s v="15306"/>
    <s v="CHN"/>
    <s v=""/>
    <s v="Xi'an"/>
    <x v="14"/>
  </r>
  <r>
    <s v="Garcia,Fausto Alejandro de La Torre"/>
    <s v="GUGGEN1"/>
    <x v="172"/>
    <s v="MISC"/>
    <n v="160"/>
    <n v="0"/>
    <n v="0"/>
    <s v="01"/>
    <s v="TEC"/>
    <s v="15815"/>
    <s v="ECU"/>
    <s v=""/>
    <s v="Quito"/>
    <x v="17"/>
  </r>
  <r>
    <s v="Garcia,Fausto Alejandro de La Torre"/>
    <s v="TW_TOFF"/>
    <x v="1"/>
    <s v="PUBLIC_HOLIDAY"/>
    <n v="0"/>
    <n v="16"/>
    <n v="0"/>
    <s v="01"/>
    <s v="TEC"/>
    <s v="15815"/>
    <s v="ECU"/>
    <s v=""/>
    <s v="Quito"/>
    <x v="17"/>
  </r>
  <r>
    <s v="Garcia,Hernan"/>
    <s v="ENTH001"/>
    <x v="285"/>
    <s v="DA"/>
    <n v="152"/>
    <n v="0"/>
    <n v="0"/>
    <s v="01"/>
    <s v="TCA"/>
    <s v="15214"/>
    <s v="CAN"/>
    <s v=""/>
    <s v="Toronto"/>
    <x v="13"/>
  </r>
  <r>
    <s v="Garcia,Hernan"/>
    <s v="ENTH001"/>
    <x v="286"/>
    <s v="DA"/>
    <n v="8"/>
    <n v="0"/>
    <n v="0"/>
    <s v="01"/>
    <s v="TCA"/>
    <s v="15214"/>
    <s v="CAN"/>
    <s v=""/>
    <s v="Toronto"/>
    <x v="13"/>
  </r>
  <r>
    <s v="Garcia,Hernan"/>
    <s v="TW_MTGS"/>
    <x v="50"/>
    <s v="TORONTO"/>
    <n v="0"/>
    <n v="8"/>
    <n v="0"/>
    <s v="01"/>
    <s v="TCA"/>
    <s v="15214"/>
    <s v="CAN"/>
    <s v=""/>
    <s v="Toronto"/>
    <x v="13"/>
  </r>
  <r>
    <s v="Garcia,Rafael Barbosa"/>
    <s v="GLOBO01"/>
    <x v="78"/>
    <s v="MISC"/>
    <n v="40"/>
    <n v="0"/>
    <n v="0"/>
    <s v="01"/>
    <s v="TBR"/>
    <s v="15223"/>
    <s v="BRA"/>
    <s v=""/>
    <s v="Recife"/>
    <x v="3"/>
  </r>
  <r>
    <s v="Garcia,Rafael Barbosa"/>
    <s v="TW_CORE"/>
    <x v="3"/>
    <s v="UNASSIGNED"/>
    <n v="0"/>
    <n v="107"/>
    <n v="0"/>
    <s v="01"/>
    <s v="TBR"/>
    <s v="15223"/>
    <s v="BRA"/>
    <s v=""/>
    <s v="Recife"/>
    <x v="3"/>
  </r>
  <r>
    <s v="Garcia,Rafael Barbosa"/>
    <s v="TW_CORE"/>
    <x v="17"/>
    <s v="BAU"/>
    <n v="0"/>
    <n v="2"/>
    <n v="0"/>
    <s v="01"/>
    <s v="TBR"/>
    <s v="15223"/>
    <s v="BRA"/>
    <s v=""/>
    <s v="Recife"/>
    <x v="3"/>
  </r>
  <r>
    <s v="Garcia,Rafael Barbosa"/>
    <s v="TW_CORE"/>
    <x v="40"/>
    <s v="TRAINING_OTHER"/>
    <n v="0"/>
    <n v="3"/>
    <n v="0"/>
    <s v="01"/>
    <s v="TBR"/>
    <s v="15223"/>
    <s v="BRA"/>
    <s v=""/>
    <s v="Recife"/>
    <x v="3"/>
  </r>
  <r>
    <s v="Garcia,Rafael Barbosa"/>
    <s v="TW_TOFF"/>
    <x v="1"/>
    <s v="PUBLIC_HOLIDAY"/>
    <n v="0"/>
    <n v="16"/>
    <n v="0"/>
    <s v="01"/>
    <s v="TBR"/>
    <s v="15223"/>
    <s v="BRA"/>
    <s v=""/>
    <s v="Recife"/>
    <x v="3"/>
  </r>
  <r>
    <s v="Gardiner,Michael Paul"/>
    <s v="OFGEM01"/>
    <x v="90"/>
    <s v="MISC"/>
    <n v="40"/>
    <n v="0"/>
    <n v="0"/>
    <s v="01"/>
    <s v="TUK"/>
    <s v="14176"/>
    <s v="GBR"/>
    <s v=""/>
    <s v="London"/>
    <x v="4"/>
  </r>
  <r>
    <s v="Gardiner,Michael Paul"/>
    <s v="TW_CORE"/>
    <x v="3"/>
    <s v="UNASSIGNED"/>
    <n v="0"/>
    <n v="16"/>
    <n v="0"/>
    <s v="01"/>
    <s v="TUK"/>
    <s v="14176"/>
    <s v="DEU"/>
    <s v=""/>
    <s v="London"/>
    <x v="4"/>
  </r>
  <r>
    <s v="Gardiner,Michael Paul"/>
    <s v="TW_CORE"/>
    <x v="3"/>
    <s v="UNASSIGNED"/>
    <n v="0"/>
    <n v="104"/>
    <n v="0"/>
    <s v="01"/>
    <s v="TUK"/>
    <s v="14176"/>
    <s v="GBR"/>
    <s v=""/>
    <s v="London"/>
    <x v="4"/>
  </r>
  <r>
    <s v="Gardiner,Michael Paul"/>
    <s v="TW_TOFF"/>
    <x v="4"/>
    <s v="SICK_LV"/>
    <n v="0"/>
    <n v="8"/>
    <n v="0"/>
    <s v="01"/>
    <s v="TUK"/>
    <s v="14176"/>
    <s v="GBR"/>
    <s v=""/>
    <s v="London"/>
    <x v="4"/>
  </r>
  <r>
    <s v="Gardner,Emma Kate"/>
    <s v="TW_CORE"/>
    <x v="0"/>
    <s v="BAU"/>
    <n v="0"/>
    <n v="190"/>
    <n v="0"/>
    <s v="07"/>
    <s v="TAU"/>
    <s v="14116"/>
    <s v="AUS"/>
    <s v=""/>
    <s v="Sydney"/>
    <x v="8"/>
  </r>
  <r>
    <s v="Garg,Anshul"/>
    <s v="JETSTAR"/>
    <x v="287"/>
    <s v="DA"/>
    <n v="84"/>
    <n v="0"/>
    <n v="0"/>
    <s v="01"/>
    <s v="TSG"/>
    <s v="12059"/>
    <s v="SGP"/>
    <s v=""/>
    <s v="Singapore"/>
    <x v="9"/>
  </r>
  <r>
    <s v="Garg,Anshul"/>
    <s v="JETSTAR"/>
    <x v="288"/>
    <s v="DA"/>
    <n v="64"/>
    <n v="0"/>
    <n v="0"/>
    <s v="01"/>
    <s v="TSG"/>
    <s v="12059"/>
    <s v="SGP"/>
    <s v=""/>
    <s v="Singapore"/>
    <x v="9"/>
  </r>
  <r>
    <s v="Garg,Anshul"/>
    <s v="TW_CORE"/>
    <x v="17"/>
    <s v="TWER_HELP"/>
    <n v="0"/>
    <n v="8"/>
    <n v="0"/>
    <s v="01"/>
    <s v="TSG"/>
    <s v="12059"/>
    <s v="SGP"/>
    <s v=""/>
    <s v="Singapore"/>
    <x v="9"/>
  </r>
  <r>
    <s v="Garg,Anshul"/>
    <s v="TW_CORE"/>
    <x v="15"/>
    <s v="EVENTS"/>
    <n v="0"/>
    <n v="16"/>
    <n v="0"/>
    <s v="01"/>
    <s v="TSG"/>
    <s v="12059"/>
    <s v="SGP"/>
    <s v=""/>
    <s v="Singapore"/>
    <x v="9"/>
  </r>
  <r>
    <s v="Garg,Anshul"/>
    <s v="TW_INVT"/>
    <x v="267"/>
    <s v="PROGRAM_LEVEL"/>
    <n v="0"/>
    <n v="8"/>
    <n v="0"/>
    <s v="01"/>
    <s v="TSG"/>
    <s v="12059"/>
    <s v="SGP"/>
    <s v=""/>
    <s v="Singapore"/>
    <x v="9"/>
  </r>
  <r>
    <s v="Garg,Rohit"/>
    <s v="HTW0001"/>
    <x v="38"/>
    <s v="DEV"/>
    <n v="155"/>
    <n v="0"/>
    <n v="0"/>
    <s v="01"/>
    <s v="TIN"/>
    <s v="14304"/>
    <s v="IND"/>
    <s v=""/>
    <s v="Delhi"/>
    <x v="0"/>
  </r>
  <r>
    <s v="Garg,Rohit"/>
    <s v="TW_TOFF"/>
    <x v="1"/>
    <s v="ANNUAL_LV"/>
    <n v="0"/>
    <n v="8"/>
    <n v="0"/>
    <s v="01"/>
    <s v="TIN"/>
    <s v="14304"/>
    <s v="IND"/>
    <s v=""/>
    <s v="Delhi"/>
    <x v="0"/>
  </r>
  <r>
    <s v="Garg,Rohit"/>
    <s v="TW_TOFF"/>
    <x v="1"/>
    <s v="PUBLIC_HOLIDAY"/>
    <n v="0"/>
    <n v="8"/>
    <n v="0"/>
    <s v="01"/>
    <s v="TIN"/>
    <s v="14304"/>
    <s v="IND"/>
    <s v=""/>
    <s v="Delhi"/>
    <x v="0"/>
  </r>
  <r>
    <s v="Garg,Tushar"/>
    <s v="VIACOM1"/>
    <x v="138"/>
    <s v="DEV"/>
    <n v="168"/>
    <n v="0"/>
    <n v="0"/>
    <s v="01"/>
    <s v="TIN"/>
    <s v="15739"/>
    <s v="IND"/>
    <s v=""/>
    <s v="Pune"/>
    <x v="0"/>
  </r>
  <r>
    <s v="Garg,Vipul"/>
    <s v="TWSMNG1"/>
    <x v="236"/>
    <s v="QA"/>
    <n v="0"/>
    <n v="80"/>
    <n v="0"/>
    <s v="01"/>
    <s v="TUS"/>
    <s v="10907"/>
    <s v="USA"/>
    <s v="CA"/>
    <s v="ETG US"/>
    <x v="1"/>
  </r>
  <r>
    <s v="Garg,Vipul"/>
    <s v="TWSSOL1"/>
    <x v="289"/>
    <s v="MISC"/>
    <n v="8"/>
    <n v="0"/>
    <n v="0"/>
    <s v="01"/>
    <s v="TUS"/>
    <s v="10907"/>
    <s v="USA"/>
    <s v="CA"/>
    <s v="ETG US"/>
    <x v="1"/>
  </r>
  <r>
    <s v="Garg,Vipul"/>
    <s v="TWSSOL1"/>
    <x v="289"/>
    <s v="TRVL"/>
    <n v="0"/>
    <n v="10"/>
    <n v="0"/>
    <s v="01"/>
    <s v="TUS"/>
    <s v="10907"/>
    <s v="USA"/>
    <s v="CA"/>
    <s v="ETG US"/>
    <x v="1"/>
  </r>
  <r>
    <s v="Garg,Vipul"/>
    <s v="TWSSOL1"/>
    <x v="290"/>
    <s v="DEV"/>
    <n v="40"/>
    <n v="0"/>
    <n v="0"/>
    <s v="01"/>
    <s v="TUS"/>
    <s v="10907"/>
    <s v="USA"/>
    <s v="CA"/>
    <s v="ETG US"/>
    <x v="1"/>
  </r>
  <r>
    <s v="Garg,Vipul"/>
    <s v="TW_TOFF"/>
    <x v="1"/>
    <s v="ANNUAL_LV"/>
    <n v="0"/>
    <n v="40"/>
    <n v="0"/>
    <s v="01"/>
    <s v="TUS"/>
    <s v="10907"/>
    <s v="USA"/>
    <s v="CA"/>
    <s v="ETG US"/>
    <x v="1"/>
  </r>
  <r>
    <s v="Gatward,Natalie"/>
    <s v="TW_CORE"/>
    <x v="123"/>
    <s v="BAU"/>
    <n v="0"/>
    <n v="157.30000000000001"/>
    <n v="0"/>
    <s v="09"/>
    <s v="TUK"/>
    <s v="11590"/>
    <s v="GBR"/>
    <s v=""/>
    <s v="London"/>
    <x v="4"/>
  </r>
  <r>
    <s v="Gatward,Natalie"/>
    <s v="TW_TOFF"/>
    <x v="1"/>
    <s v="ANNUAL_LV"/>
    <n v="0"/>
    <n v="3.8"/>
    <n v="0"/>
    <s v="09"/>
    <s v="TUK"/>
    <s v="11590"/>
    <s v="GBR"/>
    <s v=""/>
    <s v="London"/>
    <x v="4"/>
  </r>
  <r>
    <s v="Gatward,Natalie"/>
    <s v="TW_TOFF"/>
    <x v="4"/>
    <s v="SICK_LV"/>
    <n v="0"/>
    <n v="10"/>
    <n v="0"/>
    <s v="09"/>
    <s v="TUK"/>
    <s v="11590"/>
    <s v="GBR"/>
    <s v=""/>
    <s v="London"/>
    <x v="4"/>
  </r>
  <r>
    <s v="Gavasso,Gabriel"/>
    <s v="TW_CORE"/>
    <x v="52"/>
    <s v="BAU"/>
    <n v="0"/>
    <n v="32"/>
    <n v="0"/>
    <s v="01"/>
    <s v="TBR"/>
    <s v="13650"/>
    <s v="SGP"/>
    <s v=""/>
    <s v="Singapore"/>
    <x v="9"/>
  </r>
  <r>
    <s v="Gavasso,Gabriel"/>
    <s v="TW_INVT"/>
    <x v="267"/>
    <s v="PROGRAM_LEVEL"/>
    <n v="0"/>
    <n v="160"/>
    <n v="0"/>
    <s v="01"/>
    <s v="TBR"/>
    <s v="13650"/>
    <s v="SGP"/>
    <s v=""/>
    <s v="Singapore"/>
    <x v="9"/>
  </r>
  <r>
    <s v="Gavriliouk,Elena"/>
    <s v="TW_CORE"/>
    <x v="3"/>
    <s v="HELD"/>
    <n v="0"/>
    <n v="16"/>
    <n v="0"/>
    <s v="01"/>
    <s v="TAU"/>
    <s v="16113"/>
    <s v="AUS"/>
    <s v=""/>
    <s v="Melbourne"/>
    <x v="8"/>
  </r>
  <r>
    <s v="Gavriliouk,Elena"/>
    <s v="TW_CORE"/>
    <x v="3"/>
    <s v="UNASSIGNED"/>
    <n v="0"/>
    <n v="48"/>
    <n v="0"/>
    <s v="01"/>
    <s v="TAU"/>
    <s v="16113"/>
    <s v="AUS"/>
    <s v=""/>
    <s v="Melbourne"/>
    <x v="8"/>
  </r>
  <r>
    <s v="Gavriliouk,Elena"/>
    <s v="TW_CORE"/>
    <x v="0"/>
    <s v="TWER_INDUCTION"/>
    <n v="0"/>
    <n v="24"/>
    <n v="0"/>
    <s v="01"/>
    <s v="TAU"/>
    <s v="16113"/>
    <s v="AUS"/>
    <s v=""/>
    <s v="Melbourne"/>
    <x v="8"/>
  </r>
  <r>
    <s v="Gawali,Amol"/>
    <s v="TW_CORE"/>
    <x v="66"/>
    <s v="ADMINISTRATION"/>
    <n v="0"/>
    <n v="152"/>
    <n v="0"/>
    <s v="08"/>
    <s v="TIN"/>
    <s v="15972"/>
    <s v="IND"/>
    <s v=""/>
    <s v="Pune"/>
    <x v="0"/>
  </r>
  <r>
    <s v="Gawali,Amol"/>
    <s v="TW_TOFF"/>
    <x v="4"/>
    <s v="SICK_LV"/>
    <n v="0"/>
    <n v="24"/>
    <n v="0"/>
    <s v="08"/>
    <s v="TIN"/>
    <s v="15972"/>
    <s v="IND"/>
    <s v=""/>
    <s v="Pune"/>
    <x v="0"/>
  </r>
  <r>
    <s v="Gawde,Apoorv G"/>
    <s v="CISCO02"/>
    <x v="39"/>
    <s v="MISC"/>
    <n v="160"/>
    <n v="0"/>
    <n v="0"/>
    <s v="01"/>
    <s v="TIN"/>
    <s v="11128"/>
    <s v="IND"/>
    <s v=""/>
    <s v="Bangalore"/>
    <x v="0"/>
  </r>
  <r>
    <s v="Gawde,Apoorv G"/>
    <s v="TW_TOFF"/>
    <x v="1"/>
    <s v="ANNUAL_LV"/>
    <n v="0"/>
    <n v="8"/>
    <n v="0"/>
    <s v="01"/>
    <s v="TIN"/>
    <s v="11128"/>
    <s v="IND"/>
    <s v=""/>
    <s v="Bangalore"/>
    <x v="0"/>
  </r>
  <r>
    <s v="Gayakwad,Abhishek"/>
    <s v="GAP0001"/>
    <x v="291"/>
    <s v="DA"/>
    <n v="152"/>
    <n v="0"/>
    <n v="0"/>
    <s v="01"/>
    <s v="TIN"/>
    <s v="14897"/>
    <s v="IND"/>
    <s v=""/>
    <s v="Bangalore"/>
    <x v="0"/>
  </r>
  <r>
    <s v="Gayakwad,Abhishek"/>
    <s v="TW_TOFF"/>
    <x v="1"/>
    <s v="ANNUAL_LV"/>
    <n v="0"/>
    <n v="8"/>
    <n v="0"/>
    <s v="01"/>
    <s v="TIN"/>
    <s v="14897"/>
    <s v="IND"/>
    <s v=""/>
    <s v="Bangalore"/>
    <x v="0"/>
  </r>
  <r>
    <s v="Gayakwad,Abhishek"/>
    <s v="TW_TOFF"/>
    <x v="1"/>
    <s v="PUBLIC_HOLIDAY"/>
    <n v="0"/>
    <n v="8"/>
    <n v="0"/>
    <s v="01"/>
    <s v="TIN"/>
    <s v="14897"/>
    <s v="IND"/>
    <s v=""/>
    <s v="Bangalore"/>
    <x v="0"/>
  </r>
  <r>
    <s v="Gebhardt,Serge Ulrich"/>
    <s v="GAP0001"/>
    <x v="58"/>
    <s v="DA"/>
    <n v="151.5"/>
    <n v="0"/>
    <n v="0"/>
    <s v="01"/>
    <s v="TBR"/>
    <s v="14222"/>
    <s v="BRA"/>
    <s v=""/>
    <s v="Porto Alegre"/>
    <x v="3"/>
  </r>
  <r>
    <s v="Gebhardt,Serge Ulrich"/>
    <s v="GAP0001"/>
    <x v="58"/>
    <s v="OT40"/>
    <n v="0"/>
    <n v="7.25"/>
    <n v="0"/>
    <s v="01"/>
    <s v="TBR"/>
    <s v="14222"/>
    <s v="BRA"/>
    <s v=""/>
    <s v="Porto Alegre"/>
    <x v="3"/>
  </r>
  <r>
    <s v="Gebhardt,Serge Ulrich"/>
    <s v="TW_TOFF"/>
    <x v="1"/>
    <s v="PUBLIC_HOLIDAY"/>
    <n v="0"/>
    <n v="16"/>
    <n v="0"/>
    <s v="01"/>
    <s v="TBR"/>
    <s v="14222"/>
    <s v="BRA"/>
    <s v=""/>
    <s v="Porto Alegre"/>
    <x v="3"/>
  </r>
  <r>
    <s v="George,Alana Grace"/>
    <s v="DOMINOS"/>
    <x v="292"/>
    <s v="DA"/>
    <n v="32"/>
    <n v="0"/>
    <n v="0"/>
    <s v="01"/>
    <s v="TAU"/>
    <s v="12853"/>
    <s v="AUS"/>
    <s v=""/>
    <s v="Brisbane"/>
    <x v="8"/>
  </r>
  <r>
    <s v="George,Alana Grace"/>
    <s v="DOMINOS"/>
    <x v="292"/>
    <s v="MISC"/>
    <n v="40"/>
    <n v="0"/>
    <n v="0"/>
    <s v="01"/>
    <s v="TAU"/>
    <s v="12853"/>
    <s v="AUS"/>
    <s v=""/>
    <s v="Brisbane"/>
    <x v="8"/>
  </r>
  <r>
    <s v="George,Alana Grace"/>
    <s v="DOMINOS"/>
    <x v="167"/>
    <s v="DOMINO_CORE"/>
    <n v="83"/>
    <n v="0"/>
    <n v="0"/>
    <s v="01"/>
    <s v="TAU"/>
    <s v="12853"/>
    <s v="AUS"/>
    <s v=""/>
    <s v="Sydney"/>
    <x v="8"/>
  </r>
  <r>
    <s v="George,Alana Grace"/>
    <s v="DOMINOS"/>
    <x v="167"/>
    <s v="PYRAMID"/>
    <n v="5"/>
    <n v="0"/>
    <n v="0"/>
    <s v="01"/>
    <s v="TAU"/>
    <s v="12853"/>
    <s v="AUS"/>
    <s v=""/>
    <s v="Sydney"/>
    <x v="8"/>
  </r>
  <r>
    <s v="George,Alana Grace"/>
    <s v="TW_TOFF"/>
    <x v="1"/>
    <s v="TIME_IN_LIEU"/>
    <n v="0"/>
    <n v="8"/>
    <n v="0"/>
    <s v="01"/>
    <s v="TAU"/>
    <s v="12853"/>
    <s v="AUS"/>
    <s v=""/>
    <s v="Brisbane"/>
    <x v="8"/>
  </r>
  <r>
    <s v="George,Aroj P"/>
    <s v="TW_TOFF"/>
    <x v="1"/>
    <s v="ANNUAL_LV"/>
    <n v="0"/>
    <n v="80"/>
    <n v="0"/>
    <s v="01"/>
    <s v="TIN"/>
    <s v="11772"/>
    <s v="IND"/>
    <s v=""/>
    <s v="Pune"/>
    <x v="0"/>
  </r>
  <r>
    <s v="George,Aroj P"/>
    <s v="TW_TOFF"/>
    <x v="4"/>
    <s v="SICK_LV"/>
    <n v="0"/>
    <n v="88"/>
    <n v="0"/>
    <s v="01"/>
    <s v="TIN"/>
    <s v="11772"/>
    <s v="IND"/>
    <s v=""/>
    <s v="Pune"/>
    <x v="0"/>
  </r>
  <r>
    <s v="George,Christopher F."/>
    <s v="DEMNOW1"/>
    <x v="293"/>
    <s v="MISC_ONSHORE"/>
    <n v="128"/>
    <n v="0"/>
    <n v="0"/>
    <s v="01"/>
    <s v="TUS"/>
    <s v="10920"/>
    <s v="USA"/>
    <s v="NY"/>
    <s v="New York"/>
    <x v="12"/>
  </r>
  <r>
    <s v="George,Christopher F."/>
    <s v="TW_TOFF"/>
    <x v="1"/>
    <s v="ANNUAL_LV"/>
    <n v="0"/>
    <n v="32"/>
    <n v="0"/>
    <s v="01"/>
    <s v="TUS"/>
    <s v="10920"/>
    <s v="USA"/>
    <s v="NY"/>
    <s v="New York"/>
    <x v="12"/>
  </r>
  <r>
    <s v="George,Christopher F."/>
    <s v="TW_TOFF"/>
    <x v="4"/>
    <s v="US_CA_PERS_SICK"/>
    <n v="0"/>
    <n v="8"/>
    <n v="0"/>
    <s v="01"/>
    <s v="TUS"/>
    <s v="10920"/>
    <s v="USA"/>
    <s v="NY"/>
    <s v="New York"/>
    <x v="12"/>
  </r>
  <r>
    <s v="George,Varsha Rose"/>
    <s v="SPRING2"/>
    <x v="187"/>
    <s v="DA"/>
    <n v="174"/>
    <n v="0"/>
    <n v="0"/>
    <s v="01"/>
    <s v="TUK"/>
    <s v="15406"/>
    <s v="GBR"/>
    <s v=""/>
    <s v="London"/>
    <x v="4"/>
  </r>
  <r>
    <s v="Gerong,Zhaxi"/>
    <s v="SML0001"/>
    <x v="294"/>
    <s v="DA"/>
    <n v="168"/>
    <n v="0"/>
    <n v="0"/>
    <s v="01"/>
    <s v="TCC"/>
    <s v="14335"/>
    <s v="CHN"/>
    <s v=""/>
    <s v="Chengdu"/>
    <x v="14"/>
  </r>
  <r>
    <s v="Gettelfinger,Kathy"/>
    <s v="JSE0001"/>
    <x v="251"/>
    <s v="MISC"/>
    <n v="160.5"/>
    <n v="0"/>
    <n v="0"/>
    <s v="01"/>
    <s v="TUS"/>
    <s v="12684"/>
    <s v="ZAF"/>
    <s v=""/>
    <s v="Johannesburg"/>
    <x v="16"/>
  </r>
  <r>
    <s v="Gettelfinger,Kathy"/>
    <s v="TW_CORE"/>
    <x v="33"/>
    <s v="REGION_MGT_BAU"/>
    <n v="0"/>
    <n v="31.5"/>
    <n v="0"/>
    <s v="01"/>
    <s v="TUS"/>
    <s v="12684"/>
    <s v="ZAF"/>
    <s v=""/>
    <s v="Johannesburg"/>
    <x v="16"/>
  </r>
  <r>
    <s v="Gettelfinger,Kathy"/>
    <s v="TW_TOFF"/>
    <x v="1"/>
    <s v="PUBLIC_HOLIDAY"/>
    <n v="0"/>
    <n v="8"/>
    <n v="0"/>
    <s v="01"/>
    <s v="TUS"/>
    <s v="12684"/>
    <s v="ZAF"/>
    <s v=""/>
    <s v="Johannesburg"/>
    <x v="16"/>
  </r>
  <r>
    <s v="Gettelfinger,Kathy"/>
    <s v="TW_TOFF"/>
    <x v="4"/>
    <s v="US_CA_PERS_SICK"/>
    <n v="0"/>
    <n v="8"/>
    <n v="0"/>
    <s v="01"/>
    <s v="TUS"/>
    <s v="12684"/>
    <s v="ZAF"/>
    <s v=""/>
    <s v="Johannesburg"/>
    <x v="16"/>
  </r>
  <r>
    <s v="Ghante,Anirudha Ravindra"/>
    <s v="FOOT001"/>
    <x v="95"/>
    <s v="DEV"/>
    <n v="0"/>
    <n v="64"/>
    <n v="0"/>
    <s v="01"/>
    <s v="TIN"/>
    <s v="12351"/>
    <s v="IND"/>
    <s v=""/>
    <s v="Pune"/>
    <x v="0"/>
  </r>
  <r>
    <s v="Ghante,Anirudha Ravindra"/>
    <s v="TW_CORE"/>
    <x v="0"/>
    <s v="GRAD_TRNPROG"/>
    <n v="0"/>
    <n v="8"/>
    <n v="0"/>
    <s v="01"/>
    <s v="TIN"/>
    <s v="12351"/>
    <s v="IND"/>
    <s v=""/>
    <s v="Pune"/>
    <x v="0"/>
  </r>
  <r>
    <s v="Ghante,Anirudha Ravindra"/>
    <s v="TW_CORE"/>
    <x v="66"/>
    <s v="TRAINER_PREP"/>
    <n v="0"/>
    <n v="40"/>
    <n v="0"/>
    <s v="01"/>
    <s v="TIN"/>
    <s v="12351"/>
    <s v="IND"/>
    <s v=""/>
    <s v="Pune"/>
    <x v="0"/>
  </r>
  <r>
    <s v="Ghante,Anirudha Ravindra"/>
    <s v="TW_TOFF"/>
    <x v="1"/>
    <s v="ANNUAL_LV"/>
    <n v="0"/>
    <n v="48"/>
    <n v="0"/>
    <s v="01"/>
    <s v="TIN"/>
    <s v="12351"/>
    <s v="IND"/>
    <s v=""/>
    <s v="Pune"/>
    <x v="0"/>
  </r>
  <r>
    <s v="Ghante,Anirudha Ravindra"/>
    <s v="TW_TOFF"/>
    <x v="1"/>
    <s v="INDIA_OPT_HOL"/>
    <n v="0"/>
    <n v="8"/>
    <n v="0"/>
    <s v="01"/>
    <s v="TIN"/>
    <s v="12351"/>
    <s v="IND"/>
    <s v=""/>
    <s v="Pune"/>
    <x v="0"/>
  </r>
  <r>
    <s v="Ghatge,Jayesh"/>
    <s v="TW_CORE"/>
    <x v="17"/>
    <s v="BAU"/>
    <n v="0"/>
    <n v="10"/>
    <n v="0"/>
    <s v="13"/>
    <s v="TIN"/>
    <s v="14842"/>
    <s v="GBR"/>
    <s v=""/>
    <s v="Bangalore"/>
    <x v="0"/>
  </r>
  <r>
    <s v="Ghatge,Jayesh"/>
    <s v="TW_CORE"/>
    <x v="17"/>
    <s v="BAU"/>
    <n v="0"/>
    <n v="200"/>
    <n v="0"/>
    <s v="13"/>
    <s v="TIN"/>
    <s v="14842"/>
    <s v="IND"/>
    <s v=""/>
    <s v="Bangalore"/>
    <x v="0"/>
  </r>
  <r>
    <s v="Ghogre,Kuldeep"/>
    <s v="SML0001"/>
    <x v="117"/>
    <s v="DA"/>
    <n v="160"/>
    <n v="0"/>
    <n v="0"/>
    <s v="01"/>
    <s v="TIN"/>
    <s v="12296"/>
    <s v="IND"/>
    <s v=""/>
    <s v="Pune"/>
    <x v="0"/>
  </r>
  <r>
    <s v="Ghogre,Kuldeep"/>
    <s v="TW_TOFF"/>
    <x v="1"/>
    <s v="ANNUAL_LV"/>
    <n v="0"/>
    <n v="8"/>
    <n v="0"/>
    <s v="01"/>
    <s v="TIN"/>
    <s v="12296"/>
    <s v="IND"/>
    <s v=""/>
    <s v="Pune"/>
    <x v="0"/>
  </r>
  <r>
    <s v="Ghorpade,Sourabh"/>
    <s v="FOOT001"/>
    <x v="94"/>
    <s v="DEV"/>
    <n v="0"/>
    <n v="30"/>
    <n v="0"/>
    <s v="01"/>
    <s v="TIN"/>
    <s v="15909"/>
    <s v="IND"/>
    <s v=""/>
    <s v="Pune"/>
    <x v="0"/>
  </r>
  <r>
    <s v="Ghorpade,Sourabh"/>
    <s v="FOOT001"/>
    <x v="95"/>
    <s v="DEV"/>
    <n v="72"/>
    <n v="32"/>
    <n v="0"/>
    <s v="01"/>
    <s v="TIN"/>
    <s v="15909"/>
    <s v="IND"/>
    <s v=""/>
    <s v="Pune"/>
    <x v="0"/>
  </r>
  <r>
    <s v="Ghorpade,Sourabh"/>
    <s v="TW_CORE"/>
    <x v="3"/>
    <s v="UNASSIGNED"/>
    <n v="0"/>
    <n v="2"/>
    <n v="0"/>
    <s v="01"/>
    <s v="TIN"/>
    <s v="15909"/>
    <s v="IND"/>
    <s v=""/>
    <s v="Pune"/>
    <x v="0"/>
  </r>
  <r>
    <s v="Ghorpade,Sourabh"/>
    <s v="TW_CORE"/>
    <x v="40"/>
    <s v="TRAINING_OTHER"/>
    <n v="0"/>
    <n v="38"/>
    <n v="0"/>
    <s v="01"/>
    <s v="TIN"/>
    <s v="15909"/>
    <s v="IND"/>
    <s v=""/>
    <s v="Pune"/>
    <x v="0"/>
  </r>
  <r>
    <s v="Ghorpade,Sourabh"/>
    <s v="TW_TOFF"/>
    <x v="1"/>
    <s v="ANNUAL_LV"/>
    <n v="0"/>
    <n v="8"/>
    <n v="0"/>
    <s v="01"/>
    <s v="TIN"/>
    <s v="15909"/>
    <s v="IND"/>
    <s v=""/>
    <s v="Pune"/>
    <x v="0"/>
  </r>
  <r>
    <s v="Ghorpade,Sourabh"/>
    <s v="TW_TOFF"/>
    <x v="1"/>
    <s v="INDIA_OPT_HOL"/>
    <n v="0"/>
    <n v="8"/>
    <n v="0"/>
    <s v="01"/>
    <s v="TIN"/>
    <s v="15909"/>
    <s v="IND"/>
    <s v=""/>
    <s v="Pune"/>
    <x v="0"/>
  </r>
  <r>
    <s v="Ghosh Roy,Sanchari"/>
    <s v="SML0001"/>
    <x v="117"/>
    <s v="DA"/>
    <n v="152"/>
    <n v="0"/>
    <n v="0"/>
    <s v="01"/>
    <s v="TIN"/>
    <s v="14915"/>
    <s v="IND"/>
    <s v=""/>
    <s v="Pune"/>
    <x v="0"/>
  </r>
  <r>
    <s v="Ghosh Roy,Sanchari"/>
    <s v="TW_TOFF"/>
    <x v="1"/>
    <s v="ANNUAL_LV"/>
    <n v="0"/>
    <n v="16"/>
    <n v="0"/>
    <s v="01"/>
    <s v="TIN"/>
    <s v="14915"/>
    <s v="IND"/>
    <s v=""/>
    <s v="Pune"/>
    <x v="0"/>
  </r>
  <r>
    <s v="Ghosh,Kaushik"/>
    <s v="TW_CORE"/>
    <x v="0"/>
    <s v="BAU"/>
    <n v="0"/>
    <n v="152"/>
    <n v="0"/>
    <s v="06"/>
    <s v="TIN"/>
    <s v="11151"/>
    <s v="IND"/>
    <s v=""/>
    <s v="Bangalore"/>
    <x v="0"/>
  </r>
  <r>
    <s v="Ghosh,Kaushik"/>
    <s v="TW_TOFF"/>
    <x v="1"/>
    <s v="ANNUAL_LV"/>
    <n v="0"/>
    <n v="16"/>
    <n v="0"/>
    <s v="06"/>
    <s v="TIN"/>
    <s v="11151"/>
    <s v="IND"/>
    <s v=""/>
    <s v="Bangalore"/>
    <x v="0"/>
  </r>
  <r>
    <s v="Ghosh,Soham"/>
    <s v="CROWNA1"/>
    <x v="295"/>
    <s v="DA"/>
    <n v="48"/>
    <n v="0"/>
    <n v="0"/>
    <s v="01"/>
    <s v="TIN"/>
    <s v="14366"/>
    <s v="IND"/>
    <s v=""/>
    <s v="Bangalore"/>
    <x v="0"/>
  </r>
  <r>
    <s v="Ghosh,Soham"/>
    <s v="DRRAMAN"/>
    <x v="113"/>
    <s v="MISC"/>
    <n v="80"/>
    <n v="0"/>
    <n v="0"/>
    <s v="01"/>
    <s v="TIN"/>
    <s v="14366"/>
    <s v="IND"/>
    <s v=""/>
    <s v="Bangalore"/>
    <x v="0"/>
  </r>
  <r>
    <s v="Ghosh,Soham"/>
    <s v="TW_CORE"/>
    <x v="3"/>
    <s v="HELD"/>
    <n v="0"/>
    <n v="16"/>
    <n v="0"/>
    <s v="01"/>
    <s v="TIN"/>
    <s v="14366"/>
    <s v="IND"/>
    <s v=""/>
    <s v="Bangalore"/>
    <x v="0"/>
  </r>
  <r>
    <s v="Ghosh,Soham"/>
    <s v="TW_CORE"/>
    <x v="17"/>
    <s v="TWER_HELP"/>
    <n v="0"/>
    <n v="24"/>
    <n v="0"/>
    <s v="01"/>
    <s v="TIN"/>
    <s v="14366"/>
    <s v="IND"/>
    <s v=""/>
    <s v="Bangalore"/>
    <x v="0"/>
  </r>
  <r>
    <s v="Ghosh,Soumya"/>
    <s v="HTW0001"/>
    <x v="38"/>
    <s v="DEV"/>
    <n v="0"/>
    <n v="128"/>
    <n v="0"/>
    <s v="01"/>
    <s v="TIN"/>
    <s v="15434"/>
    <s v="IND"/>
    <s v=""/>
    <s v="Bangalore"/>
    <x v="0"/>
  </r>
  <r>
    <s v="Gibbons,Paul"/>
    <s v="MORRIS1"/>
    <x v="110"/>
    <s v="MISC"/>
    <n v="191.5"/>
    <n v="0"/>
    <n v="0"/>
    <s v="01"/>
    <s v="TUK"/>
    <s v="12814"/>
    <s v="GBR"/>
    <s v=""/>
    <s v="Manchester"/>
    <x v="10"/>
  </r>
  <r>
    <s v="Gibbons,Paul"/>
    <s v="MORRIS1"/>
    <x v="110"/>
    <s v="TRVL"/>
    <n v="0"/>
    <n v="51"/>
    <n v="0"/>
    <s v="01"/>
    <s v="TUK"/>
    <s v="12814"/>
    <s v="GBR"/>
    <s v=""/>
    <s v="Manchester"/>
    <x v="10"/>
  </r>
  <r>
    <s v="Gibson,Alex"/>
    <s v="TW_INVT"/>
    <x v="65"/>
    <s v="PROGRAM_LEVEL"/>
    <n v="0"/>
    <n v="79"/>
    <n v="0"/>
    <s v="07"/>
    <s v="TUK"/>
    <s v="14946"/>
    <s v="GBR"/>
    <s v=""/>
    <s v="Sydney"/>
    <x v="8"/>
  </r>
  <r>
    <s v="Gibson,Alex"/>
    <s v="TW_INVT"/>
    <x v="65"/>
    <s v="PROGRAM_LEVEL"/>
    <n v="0"/>
    <n v="99"/>
    <n v="0"/>
    <s v="07"/>
    <s v="TAU"/>
    <s v="14946"/>
    <s v="AUS"/>
    <s v=""/>
    <s v="Sydney"/>
    <x v="8"/>
  </r>
  <r>
    <s v="Gibson,Alex"/>
    <s v="TW_MTGS"/>
    <x v="77"/>
    <s v="AUSTRALIA"/>
    <n v="0"/>
    <n v="8"/>
    <n v="0"/>
    <s v="07"/>
    <s v="TAU"/>
    <s v="14946"/>
    <s v="AUS"/>
    <s v=""/>
    <s v="Sydney"/>
    <x v="8"/>
  </r>
  <r>
    <s v="Gibson,Alex"/>
    <s v="TW_TOFF"/>
    <x v="1"/>
    <s v="TRANSITION_LV"/>
    <n v="0"/>
    <n v="16"/>
    <n v="0"/>
    <s v="07"/>
    <s v="TUK"/>
    <s v="14946"/>
    <s v="GBR"/>
    <s v=""/>
    <s v="Sydney"/>
    <x v="8"/>
  </r>
  <r>
    <s v="Gibson,Sam"/>
    <s v="ANMM001"/>
    <x v="250"/>
    <s v="DA"/>
    <n v="26"/>
    <n v="0"/>
    <n v="0"/>
    <s v="01"/>
    <s v="TAU"/>
    <s v="14014"/>
    <s v="AUS"/>
    <s v=""/>
    <s v="Sydney"/>
    <x v="8"/>
  </r>
  <r>
    <s v="Gibson,Sam"/>
    <s v="TW_CORE"/>
    <x v="3"/>
    <s v="UNASSIGNED"/>
    <n v="0"/>
    <n v="72"/>
    <n v="0"/>
    <s v="01"/>
    <s v="TAU"/>
    <s v="14014"/>
    <s v="AUS"/>
    <s v=""/>
    <s v="Sydney"/>
    <x v="8"/>
  </r>
  <r>
    <s v="Gibson,Sam"/>
    <s v="TW_CORE"/>
    <x v="69"/>
    <s v="COACHING"/>
    <n v="0"/>
    <n v="4"/>
    <n v="0"/>
    <s v="01"/>
    <s v="TAU"/>
    <s v="14014"/>
    <s v="AUS"/>
    <s v=""/>
    <s v="Sydney"/>
    <x v="8"/>
  </r>
  <r>
    <s v="Gibson,Sam"/>
    <s v="TW_TOFF"/>
    <x v="1"/>
    <s v="ANNUAL_LV"/>
    <n v="0"/>
    <n v="48"/>
    <n v="0"/>
    <s v="01"/>
    <s v="TAU"/>
    <s v="14014"/>
    <s v="AUS"/>
    <s v=""/>
    <s v="Sydney"/>
    <x v="8"/>
  </r>
  <r>
    <s v="Gibson,Sam"/>
    <s v="TW_TOFF"/>
    <x v="1"/>
    <s v="TRANSITION_LV"/>
    <n v="0"/>
    <n v="16"/>
    <n v="0"/>
    <s v="01"/>
    <s v="TAU"/>
    <s v="14014"/>
    <s v="ZAF"/>
    <s v=""/>
    <s v="Johannesburg"/>
    <x v="16"/>
  </r>
  <r>
    <s v="Gibson,Sam"/>
    <s v="TW_TOFF"/>
    <x v="1"/>
    <s v="TRANSITION_LV"/>
    <n v="0"/>
    <n v="16"/>
    <n v="0"/>
    <s v="01"/>
    <s v="TAU"/>
    <s v="14014"/>
    <s v="ZAF"/>
    <s v=""/>
    <s v="Sydney"/>
    <x v="8"/>
  </r>
  <r>
    <s v="Gibson,Sam"/>
    <s v="WOOL001"/>
    <x v="282"/>
    <s v="DA"/>
    <n v="10"/>
    <n v="0"/>
    <n v="0"/>
    <s v="01"/>
    <s v="TAU"/>
    <s v="14014"/>
    <s v="AUS"/>
    <s v=""/>
    <s v="Sydney"/>
    <x v="8"/>
  </r>
  <r>
    <s v="Gill,Hameet"/>
    <s v="TW_TOPS"/>
    <x v="7"/>
    <s v="TWERS_BAU"/>
    <n v="0"/>
    <n v="168"/>
    <n v="0"/>
    <s v="04"/>
    <s v="TIN"/>
    <s v="12995"/>
    <s v="IND"/>
    <s v=""/>
    <s v="Pune"/>
    <x v="0"/>
  </r>
  <r>
    <s v="Gillard-Moss,Peter"/>
    <s v="TW_INVT"/>
    <x v="171"/>
    <s v="PROGRAM_LEVEL"/>
    <n v="0"/>
    <n v="8"/>
    <n v="0"/>
    <s v="04"/>
    <s v="TUK"/>
    <s v="11879"/>
    <s v="GBR"/>
    <s v=""/>
    <s v="London"/>
    <x v="4"/>
  </r>
  <r>
    <s v="Gillard-Moss,Peter"/>
    <s v="TW_TOPS"/>
    <x v="7"/>
    <s v="ANALYTICS"/>
    <n v="0"/>
    <n v="160"/>
    <n v="0"/>
    <s v="04"/>
    <s v="TUK"/>
    <s v="11879"/>
    <s v="GBR"/>
    <s v=""/>
    <s v="London"/>
    <x v="4"/>
  </r>
  <r>
    <s v="Gilpin,Richard"/>
    <s v="TW_TOPS"/>
    <x v="7"/>
    <s v="DEMAND_BAU"/>
    <n v="0"/>
    <n v="168"/>
    <n v="0"/>
    <s v="04"/>
    <s v="TUK"/>
    <s v="15119"/>
    <s v="GBR"/>
    <s v=""/>
    <s v="Manchester"/>
    <x v="10"/>
  </r>
  <r>
    <s v="Girao,Jefferson Jean Martins"/>
    <s v="DBUS001"/>
    <x v="296"/>
    <s v="DA"/>
    <n v="4"/>
    <n v="0"/>
    <n v="0"/>
    <s v="01"/>
    <s v="TBR"/>
    <s v="14382"/>
    <s v="USA"/>
    <s v="MA"/>
    <s v="New York"/>
    <x v="12"/>
  </r>
  <r>
    <s v="Girao,Jefferson Jean Martins"/>
    <s v="DBUS001"/>
    <x v="296"/>
    <s v="DA"/>
    <n v="8"/>
    <n v="0"/>
    <n v="0"/>
    <s v="01"/>
    <s v="TBR"/>
    <s v="14382"/>
    <s v="USA"/>
    <s v="NY"/>
    <s v="New York"/>
    <x v="12"/>
  </r>
  <r>
    <s v="Girao,Jefferson Jean Martins"/>
    <s v="STAPLES"/>
    <x v="274"/>
    <s v="DA"/>
    <n v="140"/>
    <n v="0"/>
    <n v="0"/>
    <s v="01"/>
    <s v="TBR"/>
    <s v="14382"/>
    <s v="USA"/>
    <s v="MA"/>
    <s v="New York"/>
    <x v="12"/>
  </r>
  <r>
    <s v="Girao,Jefferson Jean Martins"/>
    <s v="TW_CORE"/>
    <x v="14"/>
    <s v="NONTW_CONF"/>
    <n v="0"/>
    <n v="8"/>
    <n v="0"/>
    <s v="01"/>
    <s v="TBR"/>
    <s v="14382"/>
    <s v="USA"/>
    <s v="TX"/>
    <s v="New York"/>
    <x v="12"/>
  </r>
  <r>
    <s v="Girao,Jefferson Jean Martins"/>
    <s v="TW_TOFF"/>
    <x v="4"/>
    <s v="US_CA_PERS_SICK"/>
    <n v="0"/>
    <n v="6"/>
    <n v="0"/>
    <s v="01"/>
    <s v="TBR"/>
    <s v="14382"/>
    <s v="USA"/>
    <s v="NY"/>
    <s v="New York"/>
    <x v="12"/>
  </r>
  <r>
    <s v="Godeck,Michael B."/>
    <s v="TWSOPS1"/>
    <x v="239"/>
    <s v="MISC"/>
    <n v="0"/>
    <n v="84"/>
    <n v="0"/>
    <s v="01"/>
    <s v="TUS"/>
    <s v="14817"/>
    <s v="USA"/>
    <s v="TX"/>
    <s v="ETG US"/>
    <x v="1"/>
  </r>
  <r>
    <s v="Godeck,Michael B."/>
    <s v="TW_TOFF"/>
    <x v="1"/>
    <s v="ANNUAL_LV"/>
    <n v="0"/>
    <n v="84"/>
    <n v="0"/>
    <s v="01"/>
    <s v="TUS"/>
    <s v="14817"/>
    <s v="USA"/>
    <s v="TX"/>
    <s v="ETG US"/>
    <x v="1"/>
  </r>
  <r>
    <s v="Goel,Akanksha"/>
    <s v="BT00002"/>
    <x v="63"/>
    <s v="DEV"/>
    <n v="108"/>
    <n v="0"/>
    <n v="0"/>
    <s v="01"/>
    <s v="TIN"/>
    <s v="15720"/>
    <s v="IND"/>
    <s v=""/>
    <s v="Bangalore"/>
    <x v="0"/>
  </r>
  <r>
    <s v="Goel,Akanksha"/>
    <s v="TW_TOFF"/>
    <x v="1"/>
    <s v="ANNUAL_LV"/>
    <n v="0"/>
    <n v="44"/>
    <n v="0"/>
    <s v="01"/>
    <s v="TIN"/>
    <s v="15720"/>
    <s v="IND"/>
    <s v=""/>
    <s v="Bangalore"/>
    <x v="0"/>
  </r>
  <r>
    <s v="Goel,Akanksha"/>
    <s v="TW_TOFF"/>
    <x v="4"/>
    <s v="SICK_LV"/>
    <n v="0"/>
    <n v="16"/>
    <n v="0"/>
    <s v="01"/>
    <s v="TIN"/>
    <s v="15720"/>
    <s v="IND"/>
    <s v=""/>
    <s v="Bangalore"/>
    <x v="0"/>
  </r>
  <r>
    <s v="Goldstein,Linda"/>
    <s v="GAP0001"/>
    <x v="150"/>
    <s v="DA"/>
    <n v="163"/>
    <n v="0"/>
    <n v="0"/>
    <s v="01"/>
    <s v="TUS"/>
    <s v="13551"/>
    <s v="USA"/>
    <s v="CA"/>
    <s v="San Francisco"/>
    <x v="11"/>
  </r>
  <r>
    <s v="Goldstein,Linda"/>
    <s v="TW_MTGS"/>
    <x v="50"/>
    <s v="SF"/>
    <n v="0"/>
    <n v="5"/>
    <n v="0"/>
    <s v="01"/>
    <s v="TUS"/>
    <s v="13551"/>
    <s v="USA"/>
    <s v="CA"/>
    <s v="San Francisco"/>
    <x v="11"/>
  </r>
  <r>
    <s v="Goley,Shilpa"/>
    <s v="TW_TOFF"/>
    <x v="1"/>
    <s v="MATR_PATR_PAID"/>
    <n v="0"/>
    <n v="168"/>
    <n v="0"/>
    <s v="01"/>
    <s v="TIN"/>
    <s v="12860"/>
    <s v="IND"/>
    <s v=""/>
    <s v="Bangalore"/>
    <x v="0"/>
  </r>
  <r>
    <s v="Gomes,Vinicius Viera"/>
    <s v="MST0001"/>
    <x v="51"/>
    <s v="MISC"/>
    <n v="0"/>
    <n v="152"/>
    <n v="0"/>
    <s v="01"/>
    <s v="TBR"/>
    <s v="12941"/>
    <s v="BRA"/>
    <s v=""/>
    <s v="Porto Alegre"/>
    <x v="3"/>
  </r>
  <r>
    <s v="Gomes,Vinicius Viera"/>
    <s v="TW_TOFF"/>
    <x v="1"/>
    <s v="PUBLIC_HOLIDAY"/>
    <n v="0"/>
    <n v="16"/>
    <n v="0"/>
    <s v="01"/>
    <s v="TBR"/>
    <s v="12941"/>
    <s v="BRA"/>
    <s v=""/>
    <s v="Porto Alegre"/>
    <x v="3"/>
  </r>
  <r>
    <s v="Gomez Aguirre,Maria"/>
    <s v="ALPHA02"/>
    <x v="174"/>
    <s v="MISC"/>
    <n v="94"/>
    <n v="0"/>
    <n v="0"/>
    <s v="01"/>
    <s v="TUS"/>
    <s v="14086"/>
    <s v="USA"/>
    <s v="NY"/>
    <s v="New York"/>
    <x v="12"/>
  </r>
  <r>
    <s v="Gomez Aguirre,Maria"/>
    <s v="TW_CORE"/>
    <x v="15"/>
    <s v="INTERVIEWING"/>
    <n v="0"/>
    <n v="1.5"/>
    <n v="0"/>
    <s v="01"/>
    <s v="TUS"/>
    <s v="14086"/>
    <s v="USA"/>
    <s v="NY"/>
    <s v="New York"/>
    <x v="12"/>
  </r>
  <r>
    <s v="Gomez Aguirre,Maria"/>
    <s v="TW_MTGS"/>
    <x v="50"/>
    <s v="NYC"/>
    <n v="0"/>
    <n v="5"/>
    <n v="0"/>
    <s v="01"/>
    <s v="TUS"/>
    <s v="14086"/>
    <s v="USA"/>
    <s v="NY"/>
    <s v="New York"/>
    <x v="12"/>
  </r>
  <r>
    <s v="Gomez Aguirre,Maria"/>
    <s v="TW_TOFF"/>
    <x v="1"/>
    <s v="ANNUAL_LV"/>
    <n v="0"/>
    <n v="72"/>
    <n v="0"/>
    <s v="01"/>
    <s v="TUS"/>
    <s v="14086"/>
    <s v="USA"/>
    <s v="NY"/>
    <s v="New York"/>
    <x v="12"/>
  </r>
  <r>
    <s v="Gong,Maoqiang"/>
    <s v="PWC0001"/>
    <x v="62"/>
    <s v="MISC"/>
    <n v="165"/>
    <n v="0"/>
    <n v="0"/>
    <s v="01"/>
    <s v="TBS"/>
    <s v="13568"/>
    <s v="CHN"/>
    <s v=""/>
    <s v="Beijing"/>
    <x v="14"/>
  </r>
  <r>
    <s v="Gong,Maoqiang"/>
    <s v="TW_TOFF"/>
    <x v="1"/>
    <s v="ANNUAL_LV"/>
    <n v="0"/>
    <n v="4"/>
    <n v="0"/>
    <s v="01"/>
    <s v="TBS"/>
    <s v="13568"/>
    <s v="CHN"/>
    <s v=""/>
    <s v="Beijing"/>
    <x v="14"/>
  </r>
  <r>
    <s v="Gong,Ming"/>
    <s v="TW_TOFF"/>
    <x v="1"/>
    <s v="LOA_UNPAID"/>
    <n v="0"/>
    <n v="168"/>
    <n v="0"/>
    <s v="01"/>
    <s v="TCX"/>
    <s v="15801"/>
    <s v="CHN"/>
    <s v=""/>
    <s v="Xi'an"/>
    <x v="14"/>
  </r>
  <r>
    <s v="Gonzalez,Jessica"/>
    <s v="LOYAL3_"/>
    <x v="93"/>
    <s v="DEV"/>
    <n v="168"/>
    <n v="0"/>
    <n v="0"/>
    <s v="01"/>
    <s v="TUS"/>
    <s v="15544"/>
    <s v="USA"/>
    <s v="CA"/>
    <s v="San Francisco"/>
    <x v="11"/>
  </r>
  <r>
    <s v="Gonzalez,Jessica"/>
    <s v="TW_CORE"/>
    <x v="40"/>
    <s v="TRAINING_OTHER"/>
    <n v="0"/>
    <n v="10"/>
    <n v="0"/>
    <s v="01"/>
    <s v="TUS"/>
    <s v="15544"/>
    <s v="USA"/>
    <s v="CA"/>
    <s v="San Francisco"/>
    <x v="11"/>
  </r>
  <r>
    <s v="Gonzalez,Kristopher A"/>
    <s v="SWA0001"/>
    <x v="76"/>
    <s v="DA"/>
    <n v="126"/>
    <n v="0"/>
    <n v="0"/>
    <s v="01"/>
    <s v="TUS"/>
    <s v="13796"/>
    <s v="USA"/>
    <s v="TX"/>
    <s v="Dallas"/>
    <x v="6"/>
  </r>
  <r>
    <s v="Gonzalez,Kristopher A"/>
    <s v="SWA0001"/>
    <x v="76"/>
    <s v="TRVL"/>
    <n v="0"/>
    <n v="40"/>
    <n v="0"/>
    <s v="01"/>
    <s v="TUS"/>
    <s v="13796"/>
    <s v="USA"/>
    <s v="TX"/>
    <s v="Dallas"/>
    <x v="6"/>
  </r>
  <r>
    <s v="Gonzalez,Kristopher A"/>
    <s v="TW_TOFF"/>
    <x v="4"/>
    <s v="US_CA_PERS_SICK"/>
    <n v="0"/>
    <n v="4"/>
    <n v="0"/>
    <s v="01"/>
    <s v="TUS"/>
    <s v="13796"/>
    <s v="USA"/>
    <s v="TX"/>
    <s v="Dallas"/>
    <x v="6"/>
  </r>
  <r>
    <s v="González Echavarría,Ricardo Octavio"/>
    <s v="TW_TOFF"/>
    <x v="1"/>
    <s v="LOA_UNPAID"/>
    <n v="0"/>
    <n v="168"/>
    <n v="0"/>
    <s v="01"/>
    <s v="TUS"/>
    <s v="14852"/>
    <s v="USA"/>
    <s v="TX"/>
    <s v="Dallas"/>
    <x v="6"/>
  </r>
  <r>
    <s v="Goodwin,Daniel P."/>
    <s v="TW_CORE"/>
    <x v="123"/>
    <s v="BAU"/>
    <n v="0"/>
    <n v="7"/>
    <n v="0"/>
    <s v=""/>
    <s v=""/>
    <s v="10287"/>
    <s v="USA"/>
    <s v="IL"/>
    <s v=""/>
    <x v="18"/>
  </r>
  <r>
    <s v="Goodwin,Daniel P."/>
    <s v="TW_CORE"/>
    <x v="123"/>
    <s v="BAU"/>
    <n v="0"/>
    <n v="7"/>
    <n v="0"/>
    <s v="09"/>
    <s v="TUS"/>
    <s v="10287"/>
    <s v="USA"/>
    <s v="IL"/>
    <s v="Chicago"/>
    <x v="5"/>
  </r>
  <r>
    <s v="Gopal R,Amirdha"/>
    <s v="MCKIN01"/>
    <x v="126"/>
    <s v="DEV"/>
    <n v="40"/>
    <n v="0"/>
    <n v="0"/>
    <s v="01"/>
    <s v="TIN"/>
    <s v="12770"/>
    <s v="BEL"/>
    <s v=""/>
    <s v="London"/>
    <x v="4"/>
  </r>
  <r>
    <s v="Gopal R,Amirdha"/>
    <s v="MCKIN01"/>
    <x v="126"/>
    <s v="DEV"/>
    <n v="80"/>
    <n v="0"/>
    <n v="0"/>
    <s v="01"/>
    <s v="TIN"/>
    <s v="12770"/>
    <s v="IND"/>
    <s v=""/>
    <s v="Bangalore"/>
    <x v="0"/>
  </r>
  <r>
    <s v="Gopal R,Amirdha"/>
    <s v="TW_TOFF"/>
    <x v="1"/>
    <s v="ANNUAL_LV"/>
    <n v="0"/>
    <n v="8"/>
    <n v="0"/>
    <s v="01"/>
    <s v="TIN"/>
    <s v="12770"/>
    <s v="IND"/>
    <s v=""/>
    <s v="Bangalore"/>
    <x v="0"/>
  </r>
  <r>
    <s v="Gopal R,Amirdha"/>
    <s v="TW_TOFF"/>
    <x v="1"/>
    <s v="MATR_PATR_PAID"/>
    <n v="0"/>
    <n v="40"/>
    <n v="0"/>
    <s v="01"/>
    <s v="TIN"/>
    <s v="12770"/>
    <s v="IND"/>
    <s v=""/>
    <s v="Bangalore"/>
    <x v="0"/>
  </r>
  <r>
    <s v="Gordon,Caroline Grace"/>
    <s v="SML0001"/>
    <x v="294"/>
    <s v="PM"/>
    <n v="8"/>
    <n v="0"/>
    <n v="0"/>
    <s v="01"/>
    <s v="TAU"/>
    <s v="15770"/>
    <s v="AUS"/>
    <s v=""/>
    <s v="Sydney"/>
    <x v="8"/>
  </r>
  <r>
    <s v="Gordon,Caroline Grace"/>
    <s v="TW_TOFF"/>
    <x v="1"/>
    <s v="ANNUAL_LV"/>
    <n v="0"/>
    <n v="16"/>
    <n v="0"/>
    <s v="01"/>
    <s v="TAU"/>
    <s v="15770"/>
    <s v="AUS"/>
    <s v=""/>
    <s v="Sydney"/>
    <x v="8"/>
  </r>
  <r>
    <s v="Gordon,Caroline Grace"/>
    <s v="VODAFON"/>
    <x v="297"/>
    <s v="PM"/>
    <n v="144"/>
    <n v="0"/>
    <n v="0"/>
    <s v="01"/>
    <s v="TAU"/>
    <s v="15770"/>
    <s v="AUS"/>
    <s v=""/>
    <s v="Sydney"/>
    <x v="8"/>
  </r>
  <r>
    <s v="Gordon,Jeremy"/>
    <s v="TWSOPS1"/>
    <x v="298"/>
    <s v="MISC"/>
    <n v="0"/>
    <n v="24"/>
    <n v="0"/>
    <s v="10"/>
    <s v="TUS"/>
    <s v="12209"/>
    <s v="USA"/>
    <s v="IL"/>
    <s v="Chicago"/>
    <x v="5"/>
  </r>
  <r>
    <s v="Gordon,Jeremy"/>
    <s v="TW_CORE"/>
    <x v="146"/>
    <s v="BAU"/>
    <n v="0"/>
    <n v="80.5"/>
    <n v="0"/>
    <s v="10"/>
    <s v="TUS"/>
    <s v="12209"/>
    <s v="USA"/>
    <s v="IL"/>
    <s v="Chicago"/>
    <x v="5"/>
  </r>
  <r>
    <s v="Gordon,Jeremy"/>
    <s v="TW_CORE"/>
    <x v="146"/>
    <s v="MEETINGS"/>
    <n v="0"/>
    <n v="2.5"/>
    <n v="0"/>
    <s v="10"/>
    <s v="TUS"/>
    <s v="12209"/>
    <s v="USA"/>
    <s v="IL"/>
    <s v="Chicago"/>
    <x v="5"/>
  </r>
  <r>
    <s v="Gordon,Jeremy"/>
    <s v="TW_INVT"/>
    <x v="192"/>
    <s v="PROGRAM_LEVEL"/>
    <n v="0"/>
    <n v="65"/>
    <n v="0"/>
    <s v="10"/>
    <s v="TUS"/>
    <s v="12209"/>
    <s v="USA"/>
    <s v="IL"/>
    <s v="Chicago"/>
    <x v="5"/>
  </r>
  <r>
    <s v="Gordon,Jeremy"/>
    <s v="TW_PIL3"/>
    <x v="299"/>
    <s v="MEETINGS"/>
    <n v="0"/>
    <n v="7"/>
    <n v="0"/>
    <s v="10"/>
    <s v="TUS"/>
    <s v="12209"/>
    <s v="USA"/>
    <s v="IL"/>
    <s v="Chicago"/>
    <x v="5"/>
  </r>
  <r>
    <s v="Gordon,Jeremy"/>
    <s v="TW_TOFF"/>
    <x v="4"/>
    <s v="US_CA_PERS_SICK"/>
    <n v="0"/>
    <n v="16"/>
    <n v="0"/>
    <s v="10"/>
    <s v="TUS"/>
    <s v="12209"/>
    <s v="USA"/>
    <s v="IL"/>
    <s v="Chicago"/>
    <x v="5"/>
  </r>
  <r>
    <s v="Gordy,Apryl"/>
    <s v="ALPHA02"/>
    <x v="300"/>
    <s v="DA"/>
    <n v="9.8000000000000007"/>
    <n v="0"/>
    <n v="0"/>
    <s v="01"/>
    <s v="TUS"/>
    <s v="14486"/>
    <s v="USA"/>
    <s v="NY"/>
    <s v="New York"/>
    <x v="12"/>
  </r>
  <r>
    <s v="Gordy,Apryl"/>
    <s v="ALPHA02"/>
    <x v="300"/>
    <s v="MISC"/>
    <n v="20.7"/>
    <n v="0"/>
    <n v="0"/>
    <s v="01"/>
    <s v="TUS"/>
    <s v="14486"/>
    <s v="USA"/>
    <s v="NY"/>
    <s v="New York"/>
    <x v="12"/>
  </r>
  <r>
    <s v="Gordy,Apryl"/>
    <s v="ALPHA02"/>
    <x v="300"/>
    <s v="TRVL"/>
    <n v="0"/>
    <n v="12.5"/>
    <n v="0"/>
    <s v="01"/>
    <s v="TUS"/>
    <s v="14486"/>
    <s v="USA"/>
    <s v="NY"/>
    <s v="New York"/>
    <x v="12"/>
  </r>
  <r>
    <s v="Gordy,Apryl"/>
    <s v="TW_CORE"/>
    <x v="3"/>
    <s v="HELD"/>
    <n v="0"/>
    <n v="40"/>
    <n v="0"/>
    <s v="01"/>
    <s v="TUS"/>
    <s v="14486"/>
    <s v="USA"/>
    <s v="IL"/>
    <s v="New York"/>
    <x v="12"/>
  </r>
  <r>
    <s v="Gordy,Apryl"/>
    <s v="TW_CORE"/>
    <x v="3"/>
    <s v="HELD"/>
    <n v="0"/>
    <n v="43"/>
    <n v="0"/>
    <s v="01"/>
    <s v="TUS"/>
    <s v="14486"/>
    <s v="USA"/>
    <s v="IL"/>
    <s v="Dallas"/>
    <x v="6"/>
  </r>
  <r>
    <s v="Gordy,Apryl"/>
    <s v="TW_CORE"/>
    <x v="3"/>
    <s v="UNASSIGNED"/>
    <n v="0"/>
    <n v="40"/>
    <n v="0"/>
    <s v="01"/>
    <s v="TUS"/>
    <s v="14486"/>
    <s v="USA"/>
    <s v="IL"/>
    <s v="Dallas"/>
    <x v="6"/>
  </r>
  <r>
    <s v="Gordy,Apryl"/>
    <s v="TW_CORE"/>
    <x v="14"/>
    <s v="NSBE"/>
    <n v="0"/>
    <n v="15"/>
    <n v="0"/>
    <s v="01"/>
    <s v="TUS"/>
    <s v="14486"/>
    <s v="USA"/>
    <s v="TN"/>
    <s v="New York"/>
    <x v="12"/>
  </r>
  <r>
    <s v="Gorka,Melanie"/>
    <s v="ENTH001"/>
    <x v="285"/>
    <s v="MISC"/>
    <n v="60"/>
    <n v="0"/>
    <n v="0"/>
    <s v="01"/>
    <s v="TCA"/>
    <s v="15682"/>
    <s v="CAN"/>
    <s v=""/>
    <s v="San Francisco"/>
    <x v="11"/>
  </r>
  <r>
    <s v="Gorka,Melanie"/>
    <s v="HUBBA01"/>
    <x v="301"/>
    <s v="TRVL"/>
    <n v="0"/>
    <n v="13"/>
    <n v="0"/>
    <s v="01"/>
    <s v="TCA"/>
    <s v="15682"/>
    <s v="CAN"/>
    <s v=""/>
    <s v="Toronto"/>
    <x v="13"/>
  </r>
  <r>
    <s v="Gorka,Melanie"/>
    <s v="HUBBA01"/>
    <x v="301"/>
    <s v="TRVL"/>
    <n v="0"/>
    <n v="26"/>
    <n v="0"/>
    <s v="01"/>
    <s v="TCA"/>
    <s v="15682"/>
    <s v="CAN"/>
    <s v=""/>
    <s v="San Francisco"/>
    <x v="11"/>
  </r>
  <r>
    <s v="Gorka,Melanie"/>
    <s v="IATA001"/>
    <x v="302"/>
    <s v="DA"/>
    <n v="40"/>
    <n v="0"/>
    <n v="0"/>
    <s v="01"/>
    <s v="TCA"/>
    <s v="15682"/>
    <s v="CAN"/>
    <s v=""/>
    <s v="Toronto"/>
    <x v="13"/>
  </r>
  <r>
    <s v="Gorka,Melanie"/>
    <s v="TW_MTGS"/>
    <x v="50"/>
    <s v="TORONTO"/>
    <n v="0"/>
    <n v="8"/>
    <n v="0"/>
    <s v="01"/>
    <s v="TCA"/>
    <s v="15682"/>
    <s v="CAN"/>
    <s v=""/>
    <s v="San Francisco"/>
    <x v="11"/>
  </r>
  <r>
    <s v="Gorka,Melanie"/>
    <s v="TW_TOFF"/>
    <x v="4"/>
    <s v="US_CA_PERS_SICK"/>
    <n v="0"/>
    <n v="52"/>
    <n v="0"/>
    <s v="01"/>
    <s v="TCA"/>
    <s v="15682"/>
    <s v="CAN"/>
    <s v=""/>
    <s v="San Francisco"/>
    <x v="11"/>
  </r>
  <r>
    <s v="Gorman,Ruth Joanne"/>
    <s v="TW_CORE"/>
    <x v="0"/>
    <s v="BAU"/>
    <n v="0"/>
    <n v="16"/>
    <n v="0"/>
    <s v="06"/>
    <s v="TUK"/>
    <s v="15865"/>
    <s v="DEU"/>
    <s v=""/>
    <s v="Manchester"/>
    <x v="10"/>
  </r>
  <r>
    <s v="Gorman,Ruth Joanne"/>
    <s v="TW_CORE"/>
    <x v="0"/>
    <s v="BAU"/>
    <n v="0"/>
    <n v="144"/>
    <n v="0"/>
    <s v="06"/>
    <s v="TUK"/>
    <s v="15865"/>
    <s v="GBR"/>
    <s v=""/>
    <s v="Manchester"/>
    <x v="10"/>
  </r>
  <r>
    <s v="Gorman,Ruth Joanne"/>
    <s v="TW_CORE"/>
    <x v="40"/>
    <s v="PERS_DEV_BUDGET"/>
    <n v="0"/>
    <n v="8"/>
    <n v="0"/>
    <s v="06"/>
    <s v="TUK"/>
    <s v="15865"/>
    <s v="GBR"/>
    <s v=""/>
    <s v="Manchester"/>
    <x v="10"/>
  </r>
  <r>
    <s v="Gorsline,Craig"/>
    <s v="TW_CORE"/>
    <x v="33"/>
    <s v="GMT_BAU"/>
    <n v="0"/>
    <n v="144"/>
    <n v="0"/>
    <s v="08"/>
    <s v="TUS"/>
    <s v="11453"/>
    <s v="USA"/>
    <s v="TN"/>
    <s v="Chicago"/>
    <x v="5"/>
  </r>
  <r>
    <s v="Gorsline,Craig"/>
    <s v="TW_TOFF"/>
    <x v="1"/>
    <s v="ANNUAL_LV"/>
    <n v="0"/>
    <n v="24"/>
    <n v="0"/>
    <s v="08"/>
    <s v="TUS"/>
    <s v="11453"/>
    <s v="USA"/>
    <s v="TN"/>
    <s v="Chicago"/>
    <x v="5"/>
  </r>
  <r>
    <s v="Gorur,Sudarshan"/>
    <s v="GDS0001"/>
    <x v="8"/>
    <s v="CONSULTING"/>
    <n v="157"/>
    <n v="0"/>
    <n v="0"/>
    <s v="01"/>
    <s v="TUK"/>
    <s v="12396"/>
    <s v="GBR"/>
    <s v=""/>
    <s v="London"/>
    <x v="4"/>
  </r>
  <r>
    <s v="Gorur,Sudarshan"/>
    <s v="TW_TOFF"/>
    <x v="4"/>
    <s v="SICK_LV"/>
    <n v="0"/>
    <n v="8"/>
    <n v="0"/>
    <s v="01"/>
    <s v="TUK"/>
    <s v="12396"/>
    <s v="GBR"/>
    <s v=""/>
    <s v="London"/>
    <x v="4"/>
  </r>
  <r>
    <s v="Gorur,Sudarshan"/>
    <s v="TW_TOFF"/>
    <x v="4"/>
    <s v="UK_MEDICAL_APPT"/>
    <n v="0"/>
    <n v="4"/>
    <n v="0"/>
    <s v="01"/>
    <s v="TUK"/>
    <s v="12396"/>
    <s v="GBR"/>
    <s v=""/>
    <s v="London"/>
    <x v="4"/>
  </r>
  <r>
    <s v="Goswami,Soumajit"/>
    <s v="TW_TOFF"/>
    <x v="1"/>
    <s v="ANNUAL_LV"/>
    <n v="0"/>
    <n v="88"/>
    <n v="0"/>
    <s v="04"/>
    <s v="TIN"/>
    <s v="15713"/>
    <s v="IND"/>
    <s v=""/>
    <s v="Bangalore"/>
    <x v="0"/>
  </r>
  <r>
    <s v="Goswami,Soumajit"/>
    <s v="TW_TOPS"/>
    <x v="7"/>
    <s v="SUPPLY_BAU"/>
    <n v="0"/>
    <n v="80"/>
    <n v="0"/>
    <s v="04"/>
    <s v="TIN"/>
    <s v="15713"/>
    <s v="IND"/>
    <s v=""/>
    <s v="Bangalore"/>
    <x v="0"/>
  </r>
  <r>
    <s v="Govindarajan,Ragavan"/>
    <s v="SCB0004"/>
    <x v="303"/>
    <s v="DA"/>
    <n v="166"/>
    <n v="0"/>
    <n v="0"/>
    <s v="01"/>
    <s v="TIN"/>
    <s v="13298"/>
    <s v="SGP"/>
    <s v=""/>
    <s v="Singapore"/>
    <x v="9"/>
  </r>
  <r>
    <s v="Govindarajan,Ragavan"/>
    <s v="SCB0004"/>
    <x v="303"/>
    <s v="MISC"/>
    <n v="0"/>
    <n v="2"/>
    <n v="0"/>
    <s v="01"/>
    <s v="TIN"/>
    <s v="13298"/>
    <s v="SGP"/>
    <s v=""/>
    <s v="Singapore"/>
    <x v="9"/>
  </r>
  <r>
    <s v="Gowda,Thote"/>
    <s v="CISCO02"/>
    <x v="39"/>
    <s v="MISC"/>
    <n v="0"/>
    <n v="40"/>
    <n v="0"/>
    <s v="01"/>
    <s v="TIN"/>
    <s v="15932"/>
    <s v="IND"/>
    <s v=""/>
    <s v="Bangalore"/>
    <x v="0"/>
  </r>
  <r>
    <s v="Gowda,Thote"/>
    <s v="FRHS001"/>
    <x v="280"/>
    <s v="MISC"/>
    <n v="0"/>
    <n v="40"/>
    <n v="0"/>
    <s v="01"/>
    <s v="TIN"/>
    <s v="15932"/>
    <s v="IND"/>
    <s v=""/>
    <s v="Bangalore"/>
    <x v="0"/>
  </r>
  <r>
    <s v="Gowda,Thote"/>
    <s v="FRHS001"/>
    <x v="280"/>
    <s v="TRVL"/>
    <n v="0"/>
    <n v="8"/>
    <n v="0"/>
    <s v="01"/>
    <s v="TIN"/>
    <s v="15932"/>
    <s v="IND"/>
    <s v=""/>
    <s v="Bangalore"/>
    <x v="0"/>
  </r>
  <r>
    <s v="Gowda,Thote"/>
    <s v="TW_CORE"/>
    <x v="3"/>
    <s v="HELD"/>
    <n v="0"/>
    <n v="8"/>
    <n v="0"/>
    <s v="01"/>
    <s v="TIN"/>
    <s v="15932"/>
    <s v="IND"/>
    <s v=""/>
    <s v="Bangalore"/>
    <x v="0"/>
  </r>
  <r>
    <s v="Gowda,Thote"/>
    <s v="TW_CORE"/>
    <x v="3"/>
    <s v="UNASSIGNED"/>
    <n v="0"/>
    <n v="40"/>
    <n v="0"/>
    <s v="01"/>
    <s v="TIN"/>
    <s v="15932"/>
    <s v="IND"/>
    <s v=""/>
    <s v="Bangalore"/>
    <x v="0"/>
  </r>
  <r>
    <s v="Gowda,Thote"/>
    <s v="TW_TOFF"/>
    <x v="1"/>
    <s v="ANNUAL_LV"/>
    <n v="0"/>
    <n v="16"/>
    <n v="0"/>
    <s v="01"/>
    <s v="TIN"/>
    <s v="15932"/>
    <s v="IND"/>
    <s v=""/>
    <s v="Bangalore"/>
    <x v="0"/>
  </r>
  <r>
    <s v="Gowda,Thote"/>
    <s v="TW_TOFF"/>
    <x v="4"/>
    <s v="SICK_LV"/>
    <n v="0"/>
    <n v="16"/>
    <n v="0"/>
    <s v="01"/>
    <s v="TIN"/>
    <s v="15932"/>
    <s v="IND"/>
    <s v=""/>
    <s v="Bangalore"/>
    <x v="0"/>
  </r>
  <r>
    <s v="Gowtham,Ashok"/>
    <s v="GRUPPO1"/>
    <x v="5"/>
    <s v="DELIVERY"/>
    <n v="124"/>
    <n v="0"/>
    <n v="0"/>
    <s v="01"/>
    <s v="TIN"/>
    <s v="14522"/>
    <s v="IND"/>
    <s v=""/>
    <s v="Chennai"/>
    <x v="0"/>
  </r>
  <r>
    <s v="Gowtham,Ashok"/>
    <s v="TW_MTGS"/>
    <x v="35"/>
    <s v="TWER_EVENTS"/>
    <n v="0"/>
    <n v="12"/>
    <n v="0"/>
    <s v="01"/>
    <s v="TIN"/>
    <s v="14522"/>
    <s v="IND"/>
    <s v=""/>
    <s v="Chennai"/>
    <x v="0"/>
  </r>
  <r>
    <s v="Gowtham,Ashok"/>
    <s v="TW_TOFF"/>
    <x v="1"/>
    <s v="ANNUAL_LV"/>
    <n v="0"/>
    <n v="32"/>
    <n v="0"/>
    <s v="01"/>
    <s v="TIN"/>
    <s v="14522"/>
    <s v="IND"/>
    <s v=""/>
    <s v="Chennai"/>
    <x v="0"/>
  </r>
  <r>
    <s v="Goyal,Arika"/>
    <s v="TWSCRS1"/>
    <x v="127"/>
    <s v="QA"/>
    <n v="0"/>
    <n v="120"/>
    <n v="0"/>
    <s v="01"/>
    <s v="TIN"/>
    <s v="10684"/>
    <s v="IND"/>
    <s v=""/>
    <s v="ETG India"/>
    <x v="1"/>
  </r>
  <r>
    <s v="Goyal,Arika"/>
    <s v="TWSCRS1"/>
    <x v="256"/>
    <s v="SUPPORT"/>
    <n v="0"/>
    <n v="40"/>
    <n v="0"/>
    <s v="01"/>
    <s v="TIN"/>
    <s v="10684"/>
    <s v="IND"/>
    <s v=""/>
    <s v="ETG India"/>
    <x v="1"/>
  </r>
  <r>
    <s v="Goyal,Arika"/>
    <s v="TW_TOFF"/>
    <x v="1"/>
    <s v="INDIA_OPT_HOL"/>
    <n v="0"/>
    <n v="8"/>
    <n v="0"/>
    <s v="01"/>
    <s v="TIN"/>
    <s v="10684"/>
    <s v="IND"/>
    <s v=""/>
    <s v="ETG India"/>
    <x v="1"/>
  </r>
  <r>
    <s v="Goyal,Manish"/>
    <s v="CATINC1"/>
    <x v="27"/>
    <s v="DEV"/>
    <n v="139"/>
    <n v="0"/>
    <n v="0"/>
    <s v="01"/>
    <s v="TIN"/>
    <s v="14546"/>
    <s v="IND"/>
    <s v=""/>
    <s v="Delhi"/>
    <x v="0"/>
  </r>
  <r>
    <s v="Goyal,Manish"/>
    <s v="TW_TOFF"/>
    <x v="1"/>
    <s v="ANNUAL_LV"/>
    <n v="0"/>
    <n v="16"/>
    <n v="0"/>
    <s v="01"/>
    <s v="TIN"/>
    <s v="14546"/>
    <s v="IND"/>
    <s v=""/>
    <s v="Delhi"/>
    <x v="0"/>
  </r>
  <r>
    <s v="Goyal,Manish"/>
    <s v="TW_TOFF"/>
    <x v="1"/>
    <s v="PUBLIC_HOLIDAY"/>
    <n v="0"/>
    <n v="8"/>
    <n v="0"/>
    <s v="01"/>
    <s v="TIN"/>
    <s v="14546"/>
    <s v="IND"/>
    <s v=""/>
    <s v="Delhi"/>
    <x v="0"/>
  </r>
  <r>
    <s v="Goyal,Manish"/>
    <s v="TW_TOFF"/>
    <x v="4"/>
    <s v="SICK_LV"/>
    <n v="0"/>
    <n v="8"/>
    <n v="0"/>
    <s v="01"/>
    <s v="TIN"/>
    <s v="14546"/>
    <s v="IND"/>
    <s v=""/>
    <s v="Delhi"/>
    <x v="0"/>
  </r>
  <r>
    <s v="Goyal,Vivek"/>
    <s v="DISCOV2"/>
    <x v="304"/>
    <s v="PM"/>
    <n v="17"/>
    <n v="0"/>
    <n v="0"/>
    <s v="06"/>
    <s v="TUS"/>
    <s v="10452"/>
    <s v="ZAF"/>
    <s v=""/>
    <s v="Johannesburg"/>
    <x v="16"/>
  </r>
  <r>
    <s v="Goyal,Vivek"/>
    <s v="TW_CORE"/>
    <x v="92"/>
    <s v="BAU"/>
    <n v="0"/>
    <n v="8"/>
    <n v="0"/>
    <s v="06"/>
    <s v="TUS"/>
    <s v="10452"/>
    <s v="AUS"/>
    <s v=""/>
    <s v="Johannesburg"/>
    <x v="16"/>
  </r>
  <r>
    <s v="Goyal,Vivek"/>
    <s v="TW_CORE"/>
    <x v="92"/>
    <s v="BAU"/>
    <n v="0"/>
    <n v="77"/>
    <n v="0"/>
    <s v="06"/>
    <s v="TUS"/>
    <s v="10452"/>
    <s v="ZAF"/>
    <s v=""/>
    <s v="Johannesburg"/>
    <x v="16"/>
  </r>
  <r>
    <s v="Goyal,Vivek"/>
    <s v="TW_CORE"/>
    <x v="92"/>
    <s v="MEETINGS"/>
    <n v="0"/>
    <n v="26"/>
    <n v="0"/>
    <s v="06"/>
    <s v="TUS"/>
    <s v="10452"/>
    <s v="AUS"/>
    <s v=""/>
    <s v="Johannesburg"/>
    <x v="16"/>
  </r>
  <r>
    <s v="Goyal,Vivek"/>
    <s v="TW_MTGS"/>
    <x v="77"/>
    <s v="AUSTRALIA"/>
    <n v="0"/>
    <n v="32"/>
    <n v="0"/>
    <s v="06"/>
    <s v="TUS"/>
    <s v="10452"/>
    <s v="AUS"/>
    <s v=""/>
    <s v="Johannesburg"/>
    <x v="16"/>
  </r>
  <r>
    <s v="Goyal,Vivek"/>
    <s v="TW_TOFF"/>
    <x v="1"/>
    <s v="ANNUAL_LV"/>
    <n v="0"/>
    <n v="32"/>
    <n v="0"/>
    <s v="06"/>
    <s v="TUS"/>
    <s v="10452"/>
    <s v="ZAF"/>
    <s v=""/>
    <s v="Johannesburg"/>
    <x v="16"/>
  </r>
  <r>
    <s v="Goyal,Vivek"/>
    <s v="TW_TOFF"/>
    <x v="1"/>
    <s v="PUBLIC_HOLIDAY"/>
    <n v="0"/>
    <n v="8"/>
    <n v="0"/>
    <s v="06"/>
    <s v="TUS"/>
    <s v="10452"/>
    <s v="ZAF"/>
    <s v=""/>
    <s v="Johannesburg"/>
    <x v="16"/>
  </r>
  <r>
    <s v="Gracias,Teresa Ann"/>
    <s v="TWSOPS1"/>
    <x v="239"/>
    <s v="MISC"/>
    <n v="0"/>
    <n v="168"/>
    <n v="0"/>
    <s v="05"/>
    <s v="TIN"/>
    <s v="12053"/>
    <s v="IND"/>
    <s v=""/>
    <s v="ETG US"/>
    <x v="1"/>
  </r>
  <r>
    <s v="Graham,Karl Edward"/>
    <s v="TW_CORE"/>
    <x v="17"/>
    <s v="BAU"/>
    <n v="0"/>
    <n v="175"/>
    <n v="0"/>
    <s v="02"/>
    <s v="TUK"/>
    <s v="15034"/>
    <s v="GBR"/>
    <s v=""/>
    <s v="London"/>
    <x v="4"/>
  </r>
  <r>
    <s v="Graham,Karl Edward"/>
    <s v="TW_TOFF"/>
    <x v="4"/>
    <s v="SICK_LV"/>
    <n v="0"/>
    <n v="13"/>
    <n v="0"/>
    <s v="02"/>
    <s v="TUK"/>
    <s v="15034"/>
    <s v="GBR"/>
    <s v=""/>
    <s v="London"/>
    <x v="4"/>
  </r>
  <r>
    <s v="Grainger,Darrell A"/>
    <s v="KROGER1"/>
    <x v="226"/>
    <s v="EDC_PAS"/>
    <n v="9"/>
    <n v="0"/>
    <n v="0"/>
    <s v="01"/>
    <s v="TCA"/>
    <s v="14819"/>
    <s v="USA"/>
    <s v="OH"/>
    <s v="Chicago"/>
    <x v="5"/>
  </r>
  <r>
    <s v="Grainger,Darrell A"/>
    <s v="KROGER1"/>
    <x v="226"/>
    <s v="EDC_RAR"/>
    <n v="40"/>
    <n v="0"/>
    <n v="0"/>
    <s v="01"/>
    <s v="TCA"/>
    <s v="14819"/>
    <s v="USA"/>
    <s v="OH"/>
    <s v="Chicago"/>
    <x v="5"/>
  </r>
  <r>
    <s v="Grainger,Darrell A"/>
    <s v="KROGER1"/>
    <x v="226"/>
    <s v="EDC_RECIPES"/>
    <n v="40"/>
    <n v="0"/>
    <n v="0"/>
    <s v="01"/>
    <s v="TCA"/>
    <s v="14819"/>
    <s v="USA"/>
    <s v="OH"/>
    <s v="Chicago"/>
    <x v="5"/>
  </r>
  <r>
    <s v="Grainger,Darrell A"/>
    <s v="KROGER1"/>
    <x v="226"/>
    <s v="MISC"/>
    <n v="40"/>
    <n v="0"/>
    <n v="0"/>
    <s v="01"/>
    <s v="TCA"/>
    <s v="14819"/>
    <s v="USA"/>
    <s v="OH"/>
    <s v="Chicago"/>
    <x v="5"/>
  </r>
  <r>
    <s v="Grainger,Darrell A"/>
    <s v="TW_CORE"/>
    <x v="15"/>
    <s v="INTERVIEWING"/>
    <n v="0"/>
    <n v="2"/>
    <n v="0"/>
    <s v="01"/>
    <s v="TCA"/>
    <s v="14819"/>
    <s v="CAN"/>
    <s v=""/>
    <s v="Chicago"/>
    <x v="5"/>
  </r>
  <r>
    <s v="Grainger,Darrell A"/>
    <s v="TW_MTGS"/>
    <x v="50"/>
    <s v="TORONTO"/>
    <n v="0"/>
    <n v="8"/>
    <n v="0"/>
    <s v="01"/>
    <s v="TCA"/>
    <s v="14819"/>
    <s v="CAN"/>
    <s v=""/>
    <s v="Chicago"/>
    <x v="5"/>
  </r>
  <r>
    <s v="Grainger,Darrell A"/>
    <s v="TW_TOFF"/>
    <x v="1"/>
    <s v="ANNUAL_LV"/>
    <n v="0"/>
    <n v="32"/>
    <n v="0"/>
    <s v="01"/>
    <s v="TCA"/>
    <s v="14819"/>
    <s v="CAN"/>
    <s v=""/>
    <s v="Chicago"/>
    <x v="5"/>
  </r>
  <r>
    <s v="Grant-Jones,Adam"/>
    <s v="TWSOPS1"/>
    <x v="102"/>
    <s v="MISC"/>
    <n v="0"/>
    <n v="144"/>
    <n v="0"/>
    <s v="02"/>
    <s v="TUK"/>
    <s v="15591"/>
    <s v="GBR"/>
    <s v=""/>
    <s v="ETG UK"/>
    <x v="1"/>
  </r>
  <r>
    <s v="Grant-Jones,Adam"/>
    <s v="TW_TOFF"/>
    <x v="1"/>
    <s v="ANNUAL_LV"/>
    <n v="0"/>
    <n v="24"/>
    <n v="0"/>
    <s v="02"/>
    <s v="TUK"/>
    <s v="15591"/>
    <s v="GBR"/>
    <s v=""/>
    <s v="ETG UK"/>
    <x v="1"/>
  </r>
  <r>
    <s v="Grasso,Ray"/>
    <s v="TW_CORE"/>
    <x v="3"/>
    <s v="UNASSIGNED"/>
    <n v="0"/>
    <n v="144"/>
    <n v="0"/>
    <s v="01"/>
    <s v="TAU"/>
    <s v="13398"/>
    <s v="AUS"/>
    <s v=""/>
    <s v="Perth"/>
    <x v="8"/>
  </r>
  <r>
    <s v="Grasso,Ray"/>
    <s v="TW_MTGS"/>
    <x v="77"/>
    <s v="AUSTRALIA"/>
    <n v="0"/>
    <n v="8"/>
    <n v="0"/>
    <s v="01"/>
    <s v="TAU"/>
    <s v="13398"/>
    <s v="AUS"/>
    <s v=""/>
    <s v="Perth"/>
    <x v="8"/>
  </r>
  <r>
    <s v="Grasso,Ray"/>
    <s v="TW_TOFF"/>
    <x v="1"/>
    <s v="ANNUAL_LV"/>
    <n v="0"/>
    <n v="8"/>
    <n v="0"/>
    <s v="01"/>
    <s v="TAU"/>
    <s v="13398"/>
    <s v="AUS"/>
    <s v=""/>
    <s v="Perth"/>
    <x v="8"/>
  </r>
  <r>
    <s v="Grasso,Ray"/>
    <s v="TW_TOFF"/>
    <x v="1"/>
    <s v="PUBLIC_HOLIDAY"/>
    <n v="0"/>
    <n v="8"/>
    <n v="0"/>
    <s v="01"/>
    <s v="TAU"/>
    <s v="13398"/>
    <s v="AUS"/>
    <s v=""/>
    <s v="Perth"/>
    <x v="8"/>
  </r>
  <r>
    <s v="Grate,James A."/>
    <s v="TW_TOFF"/>
    <x v="1"/>
    <s v="ANNUAL_LV"/>
    <n v="0"/>
    <n v="8"/>
    <n v="0"/>
    <s v="01"/>
    <s v="TUS"/>
    <s v="13900"/>
    <s v="USA"/>
    <s v="NJ"/>
    <s v="Atlanta"/>
    <x v="2"/>
  </r>
  <r>
    <s v="Grate,James A."/>
    <s v="TW_TOFF"/>
    <x v="1"/>
    <s v="BEREAV_COMPASSN"/>
    <n v="0"/>
    <n v="8"/>
    <n v="0"/>
    <s v="01"/>
    <s v="TUS"/>
    <s v="13900"/>
    <s v="USA"/>
    <s v="NJ"/>
    <s v="Atlanta"/>
    <x v="2"/>
  </r>
  <r>
    <s v="Grate,James A."/>
    <s v="ULTSOFT"/>
    <x v="82"/>
    <s v="MISC"/>
    <n v="16"/>
    <n v="0"/>
    <n v="0"/>
    <s v="01"/>
    <s v="TUS"/>
    <s v="13900"/>
    <s v="USA"/>
    <s v="NJ"/>
    <s v="Atlanta"/>
    <x v="2"/>
  </r>
  <r>
    <s v="Grate,James A."/>
    <s v="ULTSOFT"/>
    <x v="82"/>
    <s v="MISC"/>
    <n v="143.5"/>
    <n v="0"/>
    <n v="0"/>
    <s v="01"/>
    <s v="TUS"/>
    <s v="13900"/>
    <s v="USA"/>
    <s v="FL"/>
    <s v="Atlanta"/>
    <x v="2"/>
  </r>
  <r>
    <s v="Gray,George Matthew Alexander"/>
    <s v="EMBTECH"/>
    <x v="253"/>
    <s v="DA"/>
    <n v="40"/>
    <n v="0"/>
    <n v="0"/>
    <s v="01"/>
    <s v="TUK"/>
    <s v="15962"/>
    <s v="GBR"/>
    <s v=""/>
    <s v="Manchester"/>
    <x v="10"/>
  </r>
  <r>
    <s v="Gray,George Matthew Alexander"/>
    <s v="EMBTECH"/>
    <x v="253"/>
    <s v="MISC"/>
    <n v="64"/>
    <n v="24"/>
    <n v="0"/>
    <s v="01"/>
    <s v="TUK"/>
    <s v="15962"/>
    <s v="GBR"/>
    <s v=""/>
    <s v="Manchester"/>
    <x v="10"/>
  </r>
  <r>
    <s v="Gray,George Matthew Alexander"/>
    <s v="SLC0001"/>
    <x v="173"/>
    <s v="MISC"/>
    <n v="0"/>
    <n v="8"/>
    <n v="0"/>
    <s v="01"/>
    <s v="TUK"/>
    <s v="15962"/>
    <s v="GBR"/>
    <s v=""/>
    <s v="Manchester"/>
    <x v="10"/>
  </r>
  <r>
    <s v="Gray,George Matthew Alexander"/>
    <s v="TW_CORE"/>
    <x v="3"/>
    <s v="UNASSIGNED"/>
    <n v="0"/>
    <n v="16"/>
    <n v="0"/>
    <s v="01"/>
    <s v="TUK"/>
    <s v="15962"/>
    <s v="GBR"/>
    <s v=""/>
    <s v="Manchester"/>
    <x v="10"/>
  </r>
  <r>
    <s v="Gray,George Matthew Alexander"/>
    <s v="TW_CORE"/>
    <x v="0"/>
    <s v="TWER_INDUCTION"/>
    <n v="0"/>
    <n v="16"/>
    <n v="0"/>
    <s v="01"/>
    <s v="TUK"/>
    <s v="15962"/>
    <s v="GBR"/>
    <s v=""/>
    <s v="London"/>
    <x v="4"/>
  </r>
  <r>
    <s v="Gray,Jeffrey D."/>
    <s v="TW_CORE"/>
    <x v="33"/>
    <s v="REGION_MGT_BAU"/>
    <n v="0"/>
    <n v="152"/>
    <n v="0"/>
    <s v="08"/>
    <s v="TUS"/>
    <s v="10164"/>
    <s v="USA"/>
    <s v="CA"/>
    <s v="San Francisco"/>
    <x v="11"/>
  </r>
  <r>
    <s v="Gray,Jeffrey D."/>
    <s v="TW_TOFF"/>
    <x v="1"/>
    <s v="ANNUAL_LV"/>
    <n v="0"/>
    <n v="16"/>
    <n v="0"/>
    <s v="08"/>
    <s v="TUS"/>
    <s v="10164"/>
    <s v="USA"/>
    <s v="CA"/>
    <s v="San Francisco"/>
    <x v="11"/>
  </r>
  <r>
    <s v="Gregory,James Andrew"/>
    <s v="NBN0001"/>
    <x v="270"/>
    <s v="DA"/>
    <n v="8"/>
    <n v="0"/>
    <n v="0"/>
    <s v="01"/>
    <s v="TAU"/>
    <s v="14140"/>
    <s v="AUS"/>
    <s v=""/>
    <s v="Sydney"/>
    <x v="8"/>
  </r>
  <r>
    <s v="Gregory,James Andrew"/>
    <s v="TW_CORE"/>
    <x v="69"/>
    <s v="COACHING"/>
    <n v="0"/>
    <n v="7"/>
    <n v="0"/>
    <s v="01"/>
    <s v="TAU"/>
    <s v="14140"/>
    <s v="AUS"/>
    <s v=""/>
    <s v="Sydney"/>
    <x v="8"/>
  </r>
  <r>
    <s v="Gregory,James Andrew"/>
    <s v="TW_CORE"/>
    <x v="0"/>
    <s v="BAU"/>
    <n v="0"/>
    <n v="12"/>
    <n v="0"/>
    <s v="01"/>
    <s v="TAU"/>
    <s v="14140"/>
    <s v="AUS"/>
    <s v=""/>
    <s v="Sydney"/>
    <x v="8"/>
  </r>
  <r>
    <s v="Gregory,James Andrew"/>
    <s v="VODAFON"/>
    <x v="219"/>
    <s v="DEV"/>
    <n v="160"/>
    <n v="0"/>
    <n v="0"/>
    <s v="01"/>
    <s v="TAU"/>
    <s v="14140"/>
    <s v="AUS"/>
    <s v=""/>
    <s v="Sydney"/>
    <x v="8"/>
  </r>
  <r>
    <s v="Gremo,Patrick M."/>
    <s v="TW_TOFF"/>
    <x v="1"/>
    <s v="ANNUAL_LV"/>
    <n v="0"/>
    <n v="40"/>
    <n v="0"/>
    <s v="01"/>
    <s v="TUS"/>
    <s v="10004"/>
    <s v="USA"/>
    <s v="IL"/>
    <s v="Atlanta"/>
    <x v="2"/>
  </r>
  <r>
    <s v="Gremo,Patrick M."/>
    <s v="TW_TOFF"/>
    <x v="4"/>
    <s v="US_CA_PERS_SICK"/>
    <n v="0"/>
    <n v="8"/>
    <n v="0"/>
    <s v="01"/>
    <s v="TUS"/>
    <s v="10004"/>
    <s v="USA"/>
    <s v="FL"/>
    <s v="Atlanta"/>
    <x v="2"/>
  </r>
  <r>
    <s v="Gremo,Patrick M."/>
    <s v="ULTSOFT"/>
    <x v="190"/>
    <s v="MISC"/>
    <n v="116"/>
    <n v="0"/>
    <n v="0"/>
    <s v="01"/>
    <s v="TUS"/>
    <s v="10004"/>
    <s v="USA"/>
    <s v="FL"/>
    <s v="Atlanta"/>
    <x v="2"/>
  </r>
  <r>
    <s v="Gremo,Patrick M."/>
    <s v="ULTSOFT"/>
    <x v="190"/>
    <s v="TRVL"/>
    <n v="0"/>
    <n v="42"/>
    <n v="0"/>
    <s v="01"/>
    <s v="TUS"/>
    <s v="10004"/>
    <s v="USA"/>
    <s v="FL"/>
    <s v="Atlanta"/>
    <x v="2"/>
  </r>
  <r>
    <s v="Griffiths,Max Andrew Morgan"/>
    <s v="AMEX002"/>
    <x v="53"/>
    <s v="MISC"/>
    <n v="154"/>
    <n v="0"/>
    <n v="0"/>
    <s v="01"/>
    <s v="TUS"/>
    <s v="14832"/>
    <s v="DEU"/>
    <s v=""/>
    <s v="San Francisco"/>
    <x v="11"/>
  </r>
  <r>
    <s v="Griffiths,Max Andrew Morgan"/>
    <s v="TW_CORE"/>
    <x v="3"/>
    <s v="HELD"/>
    <n v="0"/>
    <n v="40"/>
    <n v="0"/>
    <s v="01"/>
    <s v="TUS"/>
    <s v="14832"/>
    <s v="USA"/>
    <s v="CA"/>
    <s v="San Francisco"/>
    <x v="11"/>
  </r>
  <r>
    <s v="Grimes,Alan"/>
    <s v="TW_TOFF"/>
    <x v="1"/>
    <s v="LOA_UNPAID"/>
    <n v="0"/>
    <n v="40"/>
    <n v="0"/>
    <s v="01"/>
    <s v="TUK"/>
    <s v="13533"/>
    <s v="GBR"/>
    <s v=""/>
    <s v="London"/>
    <x v="4"/>
  </r>
  <r>
    <s v="Grimes,Alan"/>
    <s v="TW_TOFF"/>
    <x v="1"/>
    <s v="LOA_UNPAID"/>
    <n v="0"/>
    <n v="128"/>
    <n v="0"/>
    <s v="01"/>
    <s v="TUK"/>
    <s v="13533"/>
    <s v="GBR"/>
    <s v=""/>
    <s v="Manchester"/>
    <x v="10"/>
  </r>
  <r>
    <s v="Groenewald,Willem"/>
    <s v="SIMPLOT"/>
    <x v="305"/>
    <s v="COACH"/>
    <n v="148"/>
    <n v="0"/>
    <n v="0"/>
    <s v="01"/>
    <s v="TAU"/>
    <s v="15625"/>
    <s v="AUS"/>
    <s v=""/>
    <s v="Melbourne"/>
    <x v="8"/>
  </r>
  <r>
    <s v="Groenewald,Willem"/>
    <s v="TW_CORE"/>
    <x v="3"/>
    <s v="UNASSIGNED"/>
    <n v="0"/>
    <n v="8"/>
    <n v="0"/>
    <s v="01"/>
    <s v="TAU"/>
    <s v="15625"/>
    <s v="AUS"/>
    <s v=""/>
    <s v="Melbourne"/>
    <x v="8"/>
  </r>
  <r>
    <s v="Groenewald,Willem"/>
    <s v="TW_MTGS"/>
    <x v="77"/>
    <s v="AUSTRALIA"/>
    <n v="0"/>
    <n v="4"/>
    <n v="0"/>
    <s v="01"/>
    <s v="TAU"/>
    <s v="15625"/>
    <s v="AUS"/>
    <s v=""/>
    <s v="Melbourne"/>
    <x v="8"/>
  </r>
  <r>
    <s v="Groenewald,Willem"/>
    <s v="TW_TOFF"/>
    <x v="1"/>
    <s v="PUBLIC_HOLIDAY"/>
    <n v="0"/>
    <n v="8"/>
    <n v="0"/>
    <s v="01"/>
    <s v="TAU"/>
    <s v="15625"/>
    <s v="AUS"/>
    <s v=""/>
    <s v="Melbourne"/>
    <x v="8"/>
  </r>
  <r>
    <s v="Gu,Yu"/>
    <s v="REA0001"/>
    <x v="201"/>
    <s v="MISC"/>
    <n v="128"/>
    <n v="0"/>
    <n v="0"/>
    <s v="01"/>
    <s v="TCX"/>
    <s v="15683"/>
    <s v="CHN"/>
    <s v=""/>
    <s v="Xi'an"/>
    <x v="14"/>
  </r>
  <r>
    <s v="Gu,Yu"/>
    <s v="TW_TOFF"/>
    <x v="1"/>
    <s v="ANNUAL_LV"/>
    <n v="0"/>
    <n v="40"/>
    <n v="0"/>
    <s v="01"/>
    <s v="TCX"/>
    <s v="15683"/>
    <s v="CHN"/>
    <s v=""/>
    <s v="Xi'an"/>
    <x v="14"/>
  </r>
  <r>
    <s v="Gualter,Leandro Cardinot"/>
    <s v="TWSSNAP"/>
    <x v="224"/>
    <s v="DEV"/>
    <n v="0"/>
    <n v="141"/>
    <n v="0"/>
    <s v="01"/>
    <s v="TBR"/>
    <s v="15025"/>
    <s v="BRA"/>
    <s v=""/>
    <s v="ETG Brazil"/>
    <x v="1"/>
  </r>
  <r>
    <s v="Gualter,Leandro Cardinot"/>
    <s v="TW_CORE"/>
    <x v="15"/>
    <s v="EVENTS"/>
    <n v="0"/>
    <n v="22"/>
    <n v="0"/>
    <s v="01"/>
    <s v="TBR"/>
    <s v="15025"/>
    <s v="BRA"/>
    <s v=""/>
    <s v="ETG Brazil"/>
    <x v="1"/>
  </r>
  <r>
    <s v="Gualter,Leandro Cardinot"/>
    <s v="TW_CORE"/>
    <x v="40"/>
    <s v="GROUP"/>
    <n v="0"/>
    <n v="10"/>
    <n v="0"/>
    <s v="01"/>
    <s v="TBR"/>
    <s v="15025"/>
    <s v="BRA"/>
    <s v=""/>
    <s v="ETG Brazil"/>
    <x v="1"/>
  </r>
  <r>
    <s v="Gualter,Leandro Cardinot"/>
    <s v="TW_TOFF"/>
    <x v="4"/>
    <s v="SICK_LV"/>
    <n v="0"/>
    <n v="3"/>
    <n v="0"/>
    <s v="01"/>
    <s v="TBR"/>
    <s v="15025"/>
    <s v="BRA"/>
    <s v=""/>
    <s v="ETG Brazil"/>
    <x v="1"/>
  </r>
  <r>
    <s v="Guan,Qin"/>
    <s v="SCB0003"/>
    <x v="306"/>
    <s v="DEV"/>
    <n v="64"/>
    <n v="0"/>
    <n v="0"/>
    <s v="01"/>
    <s v="TCC"/>
    <s v="15787"/>
    <s v="CHN"/>
    <s v=""/>
    <s v="Beijing"/>
    <x v="14"/>
  </r>
  <r>
    <s v="Guan,Qin"/>
    <s v="SFEXP01"/>
    <x v="223"/>
    <s v="DA"/>
    <n v="28"/>
    <n v="0"/>
    <n v="0"/>
    <s v="01"/>
    <s v="TCC"/>
    <s v="15787"/>
    <s v="CHN"/>
    <s v=""/>
    <s v="Chengdu"/>
    <x v="14"/>
  </r>
  <r>
    <s v="Guan,Qin"/>
    <s v="SFEXP01"/>
    <x v="223"/>
    <s v="MISC"/>
    <n v="48"/>
    <n v="0"/>
    <n v="0"/>
    <s v="01"/>
    <s v="TCC"/>
    <s v="15787"/>
    <s v="CHN"/>
    <s v=""/>
    <s v="Chengdu"/>
    <x v="14"/>
  </r>
  <r>
    <s v="Guan,Qin"/>
    <s v="TW_CORE"/>
    <x v="3"/>
    <s v="HELD"/>
    <n v="0"/>
    <n v="8"/>
    <n v="0"/>
    <s v="01"/>
    <s v="TCC"/>
    <s v="15787"/>
    <s v="CHN"/>
    <s v=""/>
    <s v="Beijing"/>
    <x v="14"/>
  </r>
  <r>
    <s v="Guan,Qin"/>
    <s v="TW_TOFF"/>
    <x v="1"/>
    <s v="ANNUAL_LV"/>
    <n v="0"/>
    <n v="12"/>
    <n v="0"/>
    <s v="01"/>
    <s v="TCC"/>
    <s v="15787"/>
    <s v="CHN"/>
    <s v=""/>
    <s v="Chengdu"/>
    <x v="14"/>
  </r>
  <r>
    <s v="Guan,Qin"/>
    <s v="TW_TOFF"/>
    <x v="4"/>
    <s v="CARERS_LV"/>
    <n v="0"/>
    <n v="8"/>
    <n v="0"/>
    <s v="01"/>
    <s v="TCC"/>
    <s v="15787"/>
    <s v="CHN"/>
    <s v=""/>
    <s v="Beijing"/>
    <x v="14"/>
  </r>
  <r>
    <s v="Guerra,Gabriela Ludwig"/>
    <s v="TW_CORE"/>
    <x v="17"/>
    <s v="TWER_HELP"/>
    <n v="0"/>
    <n v="13"/>
    <n v="0"/>
    <s v="01"/>
    <s v="TBR"/>
    <s v="15383"/>
    <s v="BRA"/>
    <s v=""/>
    <s v="Porto Alegre"/>
    <x v="3"/>
  </r>
  <r>
    <s v="Guerra,Gabriela Ludwig"/>
    <s v="TW_CORE"/>
    <x v="15"/>
    <s v="INTERVIEWING"/>
    <n v="0"/>
    <n v="2.5"/>
    <n v="0"/>
    <s v="01"/>
    <s v="TBR"/>
    <s v="15383"/>
    <s v="BRA"/>
    <s v=""/>
    <s v="Porto Alegre"/>
    <x v="3"/>
  </r>
  <r>
    <s v="Guerra,Gabriela Ludwig"/>
    <s v="TW_INVT"/>
    <x v="307"/>
    <s v="ACELERADORA_PUC"/>
    <n v="0"/>
    <n v="3.5"/>
    <n v="0"/>
    <s v="01"/>
    <s v="TBR"/>
    <s v="15383"/>
    <s v="BRA"/>
    <s v=""/>
    <s v="Porto Alegre"/>
    <x v="3"/>
  </r>
  <r>
    <s v="Guerra,Gabriela Ludwig"/>
    <s v="TW_PIL3"/>
    <x v="299"/>
    <s v="BAU"/>
    <n v="0"/>
    <n v="9"/>
    <n v="0"/>
    <s v="01"/>
    <s v="TBR"/>
    <s v="15383"/>
    <s v="BRA"/>
    <s v=""/>
    <s v="Porto Alegre"/>
    <x v="3"/>
  </r>
  <r>
    <s v="Guerra,Gabriela Ludwig"/>
    <s v="TW_SIPP"/>
    <x v="80"/>
    <s v="MIREBAL"/>
    <n v="0"/>
    <n v="48"/>
    <n v="0"/>
    <s v="01"/>
    <s v="TBR"/>
    <s v="15383"/>
    <s v="USA"/>
    <s v="MA"/>
    <s v="Porto Alegre"/>
    <x v="3"/>
  </r>
  <r>
    <s v="Guerra,Gabriela Ludwig"/>
    <s v="TW_SIPP"/>
    <x v="80"/>
    <s v="MIREBAL"/>
    <n v="0"/>
    <n v="76"/>
    <n v="0"/>
    <s v="01"/>
    <s v="TBR"/>
    <s v="15383"/>
    <s v="BRA"/>
    <s v=""/>
    <s v="Porto Alegre"/>
    <x v="3"/>
  </r>
  <r>
    <s v="Guerra,Gabriela Ludwig"/>
    <s v="TW_TOFF"/>
    <x v="1"/>
    <s v="PUBLIC_HOLIDAY"/>
    <n v="0"/>
    <n v="16"/>
    <n v="0"/>
    <s v="01"/>
    <s v="TBR"/>
    <s v="15383"/>
    <s v="BRA"/>
    <s v=""/>
    <s v="Porto Alegre"/>
    <x v="3"/>
  </r>
  <r>
    <s v="Guimaraes,Raquel Rolim Almeida"/>
    <s v="GAP0001"/>
    <x v="121"/>
    <s v="MISC"/>
    <n v="140"/>
    <n v="0"/>
    <n v="0"/>
    <s v="01"/>
    <s v="TBR"/>
    <s v="14898"/>
    <s v="BRA"/>
    <s v=""/>
    <s v="Recife"/>
    <x v="3"/>
  </r>
  <r>
    <s v="Guimaraes,Raquel Rolim Almeida"/>
    <s v="TW_CORE"/>
    <x v="40"/>
    <s v="GROUP"/>
    <n v="0"/>
    <n v="2.5"/>
    <n v="0"/>
    <s v="01"/>
    <s v="TBR"/>
    <s v="14898"/>
    <s v="BRA"/>
    <s v=""/>
    <s v="Recife"/>
    <x v="3"/>
  </r>
  <r>
    <s v="Guimaraes,Raquel Rolim Almeida"/>
    <s v="TW_MTGS"/>
    <x v="50"/>
    <s v="RECIFE"/>
    <n v="0"/>
    <n v="1.5"/>
    <n v="0"/>
    <s v="01"/>
    <s v="TBR"/>
    <s v="14898"/>
    <s v="BRA"/>
    <s v=""/>
    <s v="Recife"/>
    <x v="3"/>
  </r>
  <r>
    <s v="Guimaraes,Raquel Rolim Almeida"/>
    <s v="TW_PIL3"/>
    <x v="308"/>
    <s v="THEME"/>
    <n v="0"/>
    <n v="0.5"/>
    <n v="0"/>
    <s v="01"/>
    <s v="TBR"/>
    <s v="14898"/>
    <s v="BRA"/>
    <s v=""/>
    <s v="Recife"/>
    <x v="3"/>
  </r>
  <r>
    <s v="Guimaraes,Raquel Rolim Almeida"/>
    <s v="TW_TOFF"/>
    <x v="1"/>
    <s v="PUBLIC_HOLIDAY"/>
    <n v="0"/>
    <n v="16"/>
    <n v="0"/>
    <s v="01"/>
    <s v="TBR"/>
    <s v="14898"/>
    <s v="BRA"/>
    <s v=""/>
    <s v="Recife"/>
    <x v="3"/>
  </r>
  <r>
    <s v="Guimaraes,Raquel Rolim Almeida"/>
    <s v="TW_TOFF"/>
    <x v="4"/>
    <s v="SICK_LV"/>
    <n v="0"/>
    <n v="16"/>
    <n v="0"/>
    <s v="01"/>
    <s v="TBR"/>
    <s v="14898"/>
    <s v="BRA"/>
    <s v=""/>
    <s v="Recife"/>
    <x v="3"/>
  </r>
  <r>
    <s v="Guliyev,Ulvi Khanlar"/>
    <s v="STANDB1"/>
    <x v="83"/>
    <s v="MISC"/>
    <n v="160"/>
    <n v="0"/>
    <n v="0"/>
    <s v="01"/>
    <s v="TZA"/>
    <s v="15804"/>
    <s v="ZAF"/>
    <s v=""/>
    <s v="Johannesburg"/>
    <x v="16"/>
  </r>
  <r>
    <s v="Guliyev,Ulvi Khanlar"/>
    <s v="TW_TOFF"/>
    <x v="1"/>
    <s v="PUBLIC_HOLIDAY"/>
    <n v="0"/>
    <n v="8"/>
    <n v="0"/>
    <s v="01"/>
    <s v="TZA"/>
    <s v="15804"/>
    <s v="ZAF"/>
    <s v=""/>
    <s v="Johannesburg"/>
    <x v="16"/>
  </r>
  <r>
    <s v="Gumbley,James"/>
    <s v="INSER01"/>
    <x v="89"/>
    <s v="MISC"/>
    <n v="112"/>
    <n v="0"/>
    <n v="0"/>
    <s v="01"/>
    <s v="TUK"/>
    <s v="14779"/>
    <s v="GBR"/>
    <s v=""/>
    <s v="London"/>
    <x v="4"/>
  </r>
  <r>
    <s v="Gumbley,James"/>
    <s v="TW_CORE"/>
    <x v="10"/>
    <s v="PERS_DEV_BUDGET"/>
    <n v="0"/>
    <n v="8"/>
    <n v="0"/>
    <s v="01"/>
    <s v="TUK"/>
    <s v="14779"/>
    <s v="GBR"/>
    <s v=""/>
    <s v="London"/>
    <x v="4"/>
  </r>
  <r>
    <s v="Gumbley,James"/>
    <s v="TW_CORE"/>
    <x v="10"/>
    <s v="TRAINING"/>
    <n v="0"/>
    <n v="8"/>
    <n v="0"/>
    <s v="01"/>
    <s v="TUK"/>
    <s v="14779"/>
    <s v="GBR"/>
    <s v=""/>
    <s v="London"/>
    <x v="4"/>
  </r>
  <r>
    <s v="Gumbley,James"/>
    <s v="TW_MTGS"/>
    <x v="77"/>
    <s v="AUSTRALIA"/>
    <n v="0"/>
    <n v="48"/>
    <n v="0"/>
    <s v="01"/>
    <s v="TUK"/>
    <s v="14779"/>
    <s v="AUS"/>
    <s v=""/>
    <s v="London"/>
    <x v="4"/>
  </r>
  <r>
    <s v="Guo,Chen"/>
    <s v="REA0001"/>
    <x v="140"/>
    <s v="DA"/>
    <n v="152"/>
    <n v="0"/>
    <n v="0"/>
    <s v="01"/>
    <s v="TCX"/>
    <s v="14542"/>
    <s v="CHN"/>
    <s v=""/>
    <s v="Xi'an"/>
    <x v="14"/>
  </r>
  <r>
    <s v="Guo,Chen"/>
    <s v="TW_TOFF"/>
    <x v="1"/>
    <s v="ANNUAL_LV"/>
    <n v="0"/>
    <n v="8"/>
    <n v="0"/>
    <s v="01"/>
    <s v="TCX"/>
    <s v="14542"/>
    <s v="CHN"/>
    <s v=""/>
    <s v="Xi'an"/>
    <x v="14"/>
  </r>
  <r>
    <s v="Guo,Chen"/>
    <s v="TW_TOFF"/>
    <x v="4"/>
    <s v="SICK_LV"/>
    <n v="0"/>
    <n v="8"/>
    <n v="0"/>
    <s v="01"/>
    <s v="TCX"/>
    <s v="14542"/>
    <s v="CHN"/>
    <s v=""/>
    <s v="Xi'an"/>
    <x v="14"/>
  </r>
  <r>
    <s v="Guo,Xiao"/>
    <s v="TW_CORE"/>
    <x v="33"/>
    <s v="GMT_BAU"/>
    <n v="0"/>
    <n v="40"/>
    <n v="0"/>
    <s v="08"/>
    <s v="TUS"/>
    <s v="10139"/>
    <s v="IND"/>
    <s v=""/>
    <s v="Chicago"/>
    <x v="5"/>
  </r>
  <r>
    <s v="Guo,Xiao"/>
    <s v="TW_CORE"/>
    <x v="33"/>
    <s v="GMT_BAU"/>
    <n v="0"/>
    <n v="48"/>
    <n v="0"/>
    <s v="08"/>
    <s v="TUS"/>
    <s v="10139"/>
    <s v="USA"/>
    <s v="IL"/>
    <s v="Chicago"/>
    <x v="5"/>
  </r>
  <r>
    <s v="Guo,Xiao"/>
    <s v="TW_CORE"/>
    <x v="33"/>
    <s v="GMT_BAU"/>
    <n v="0"/>
    <n v="80"/>
    <n v="0"/>
    <s v="08"/>
    <s v="TUS"/>
    <s v="10139"/>
    <s v="ECU"/>
    <s v=""/>
    <s v="Chicago"/>
    <x v="5"/>
  </r>
  <r>
    <s v="Gupta,Apurva"/>
    <s v="CISCO02"/>
    <x v="39"/>
    <s v="MISC"/>
    <n v="104"/>
    <n v="0"/>
    <n v="0"/>
    <s v="01"/>
    <s v="TIN"/>
    <s v="15500"/>
    <s v="IND"/>
    <s v=""/>
    <s v="Bangalore"/>
    <x v="0"/>
  </r>
  <r>
    <s v="Gupta,Apurva"/>
    <s v="TW_CORE"/>
    <x v="40"/>
    <s v="ISO_DEV"/>
    <n v="0"/>
    <n v="8"/>
    <n v="0"/>
    <s v="01"/>
    <s v="TIN"/>
    <s v="15500"/>
    <s v="IND"/>
    <s v=""/>
    <s v="Bangalore"/>
    <x v="0"/>
  </r>
  <r>
    <s v="Gupta,Apurva"/>
    <s v="TW_TOFF"/>
    <x v="1"/>
    <s v="ANNUAL_LV"/>
    <n v="0"/>
    <n v="48"/>
    <n v="0"/>
    <s v="01"/>
    <s v="TIN"/>
    <s v="15500"/>
    <s v="IND"/>
    <s v=""/>
    <s v="Bangalore"/>
    <x v="0"/>
  </r>
  <r>
    <s v="Gupta,Apurva"/>
    <s v="TW_TOFF"/>
    <x v="4"/>
    <s v="SICK_LV"/>
    <n v="0"/>
    <n v="8"/>
    <n v="0"/>
    <s v="01"/>
    <s v="TIN"/>
    <s v="15500"/>
    <s v="IND"/>
    <s v=""/>
    <s v="Bangalore"/>
    <x v="0"/>
  </r>
  <r>
    <s v="Gupta,Atirek"/>
    <s v="SML0001"/>
    <x v="98"/>
    <s v="DA"/>
    <n v="112"/>
    <n v="0"/>
    <n v="0"/>
    <s v="01"/>
    <s v="TIN"/>
    <s v="11999"/>
    <s v="IND"/>
    <s v=""/>
    <s v="Pune"/>
    <x v="0"/>
  </r>
  <r>
    <s v="Gupta,Atirek"/>
    <s v="TW_TOFF"/>
    <x v="1"/>
    <s v="ANNUAL_LV"/>
    <n v="0"/>
    <n v="16"/>
    <n v="0"/>
    <s v="01"/>
    <s v="TIN"/>
    <s v="11999"/>
    <s v="IND"/>
    <s v=""/>
    <s v="Pune"/>
    <x v="0"/>
  </r>
  <r>
    <s v="Gupta,Atirek"/>
    <s v="TW_TOFF"/>
    <x v="1"/>
    <s v="INDIA_OPT_HOL"/>
    <n v="0"/>
    <n v="8"/>
    <n v="0"/>
    <s v="01"/>
    <s v="TIN"/>
    <s v="11999"/>
    <s v="IND"/>
    <s v=""/>
    <s v="Pune"/>
    <x v="0"/>
  </r>
  <r>
    <s v="Gupta,Atirek"/>
    <s v="TW_TOFF"/>
    <x v="4"/>
    <s v="SICK_LV"/>
    <n v="0"/>
    <n v="32"/>
    <n v="0"/>
    <s v="01"/>
    <s v="TIN"/>
    <s v="11999"/>
    <s v="IND"/>
    <s v=""/>
    <s v="Pune"/>
    <x v="0"/>
  </r>
  <r>
    <s v="Gupta,Binit"/>
    <s v="TW_CORE"/>
    <x v="123"/>
    <s v="BAU"/>
    <n v="0"/>
    <n v="183"/>
    <n v="0"/>
    <s v="09"/>
    <s v="TIN"/>
    <s v="15649"/>
    <s v="IND"/>
    <s v=""/>
    <s v="Bangalore"/>
    <x v="0"/>
  </r>
  <r>
    <s v="Gupta,Nikita"/>
    <s v="GAP0001"/>
    <x v="139"/>
    <s v="MISC"/>
    <n v="24"/>
    <n v="0"/>
    <n v="0"/>
    <s v="01"/>
    <s v="TIN"/>
    <s v="14655"/>
    <s v="IND"/>
    <s v=""/>
    <s v="Pune"/>
    <x v="0"/>
  </r>
  <r>
    <s v="Gupta,Nikita"/>
    <s v="GAP0001"/>
    <x v="25"/>
    <s v="MISC"/>
    <n v="64"/>
    <n v="0"/>
    <n v="0"/>
    <s v="01"/>
    <s v="TIN"/>
    <s v="14655"/>
    <s v="IND"/>
    <s v=""/>
    <s v="Pune"/>
    <x v="0"/>
  </r>
  <r>
    <s v="Gupta,Nikita"/>
    <s v="TW_CORE"/>
    <x v="3"/>
    <s v="UNASSIGNED"/>
    <n v="0"/>
    <n v="80"/>
    <n v="0"/>
    <s v="01"/>
    <s v="TIN"/>
    <s v="14655"/>
    <s v="IND"/>
    <s v=""/>
    <s v="Pune"/>
    <x v="0"/>
  </r>
  <r>
    <s v="Gupta,Nikita"/>
    <s v="TW_CORE"/>
    <x v="15"/>
    <s v="GRAD_RECRUITING"/>
    <n v="0"/>
    <n v="11"/>
    <n v="0"/>
    <s v="01"/>
    <s v="TIN"/>
    <s v="14655"/>
    <s v="IND"/>
    <s v=""/>
    <s v="Pune"/>
    <x v="0"/>
  </r>
  <r>
    <s v="Gupta,Praveer"/>
    <s v="CATINC1"/>
    <x v="27"/>
    <s v="DEV"/>
    <n v="112"/>
    <n v="0"/>
    <n v="0"/>
    <s v="01"/>
    <s v="TIN"/>
    <s v="15796"/>
    <s v="IND"/>
    <s v=""/>
    <s v="Delhi"/>
    <x v="0"/>
  </r>
  <r>
    <s v="Gupta,Praveer"/>
    <s v="TW_TOFF"/>
    <x v="1"/>
    <s v="ANNUAL_LV"/>
    <n v="0"/>
    <n v="48"/>
    <n v="0"/>
    <s v="01"/>
    <s v="TIN"/>
    <s v="15796"/>
    <s v="IND"/>
    <s v=""/>
    <s v="Delhi"/>
    <x v="0"/>
  </r>
  <r>
    <s v="Gupta,Praveer"/>
    <s v="TW_TOFF"/>
    <x v="1"/>
    <s v="PUBLIC_HOLIDAY"/>
    <n v="0"/>
    <n v="8"/>
    <n v="0"/>
    <s v="01"/>
    <s v="TIN"/>
    <s v="15796"/>
    <s v="IND"/>
    <s v=""/>
    <s v="Delhi"/>
    <x v="0"/>
  </r>
  <r>
    <s v="Gupta,Priyank"/>
    <s v="SML0001"/>
    <x v="117"/>
    <s v="MISC"/>
    <n v="144"/>
    <n v="0"/>
    <n v="0"/>
    <s v="01"/>
    <s v="TIN"/>
    <s v="12568"/>
    <s v="IND"/>
    <s v=""/>
    <s v="Pune"/>
    <x v="0"/>
  </r>
  <r>
    <s v="Gupta,Priyank"/>
    <s v="TW_CORE"/>
    <x v="15"/>
    <s v="INTERVIEWING"/>
    <n v="0"/>
    <n v="3.5"/>
    <n v="0"/>
    <s v="01"/>
    <s v="TIN"/>
    <s v="12568"/>
    <s v="IND"/>
    <s v=""/>
    <s v="Pune"/>
    <x v="0"/>
  </r>
  <r>
    <s v="Gupta,Priyank"/>
    <s v="TW_TOFF"/>
    <x v="1"/>
    <s v="ANNUAL_LV"/>
    <n v="0"/>
    <n v="8"/>
    <n v="0"/>
    <s v="01"/>
    <s v="TIN"/>
    <s v="12568"/>
    <s v="IND"/>
    <s v=""/>
    <s v="Pune"/>
    <x v="0"/>
  </r>
  <r>
    <s v="Gupta,Priyank"/>
    <s v="TW_TOFF"/>
    <x v="1"/>
    <s v="BEREAV_COMPASSN"/>
    <n v="0"/>
    <n v="8"/>
    <n v="0"/>
    <s v="01"/>
    <s v="TIN"/>
    <s v="12568"/>
    <s v="IND"/>
    <s v=""/>
    <s v="Pune"/>
    <x v="0"/>
  </r>
  <r>
    <s v="Gupta,Priyank"/>
    <s v="TW_TOFF"/>
    <x v="1"/>
    <s v="INDIA_OPT_HOL"/>
    <n v="0"/>
    <n v="8"/>
    <n v="0"/>
    <s v="01"/>
    <s v="TIN"/>
    <s v="12568"/>
    <s v="IND"/>
    <s v=""/>
    <s v="Pune"/>
    <x v="0"/>
  </r>
  <r>
    <s v="Gupta,Shitij"/>
    <s v="DRRAMAN"/>
    <x v="113"/>
    <s v="MISC"/>
    <n v="153"/>
    <n v="0"/>
    <n v="0"/>
    <s v="01"/>
    <s v="TIN"/>
    <s v="13146"/>
    <s v="IND"/>
    <s v=""/>
    <s v="Bangalore"/>
    <x v="0"/>
  </r>
  <r>
    <s v="Gupta,Shitij"/>
    <s v="TW_TOFF"/>
    <x v="1"/>
    <s v="ANNUAL_LV"/>
    <n v="0"/>
    <n v="16"/>
    <n v="0"/>
    <s v="01"/>
    <s v="TIN"/>
    <s v="13146"/>
    <s v="IND"/>
    <s v=""/>
    <s v="Bangalore"/>
    <x v="0"/>
  </r>
  <r>
    <s v="Gupta,Siddharth"/>
    <s v="TW_TOFF"/>
    <x v="1"/>
    <s v="ANNUAL_LV"/>
    <n v="0"/>
    <n v="16"/>
    <n v="0"/>
    <s v="01"/>
    <s v="TIN"/>
    <s v="15735"/>
    <s v="IND"/>
    <s v=""/>
    <s v="Bangalore"/>
    <x v="0"/>
  </r>
  <r>
    <s v="Gupta,Siddharth"/>
    <s v="WORLD05"/>
    <x v="26"/>
    <s v="DA"/>
    <n v="0"/>
    <n v="154"/>
    <n v="0"/>
    <s v="01"/>
    <s v="TIN"/>
    <s v="15735"/>
    <s v="IND"/>
    <s v=""/>
    <s v="Bangalore"/>
    <x v="0"/>
  </r>
  <r>
    <s v="Gupta,Subashis"/>
    <s v="BT00002"/>
    <x v="63"/>
    <s v="BA"/>
    <n v="120"/>
    <n v="0"/>
    <n v="0"/>
    <s v="01"/>
    <s v="TIN"/>
    <s v="15820"/>
    <s v="IND"/>
    <s v=""/>
    <s v="Bangalore"/>
    <x v="0"/>
  </r>
  <r>
    <s v="Gupta,Subashis"/>
    <s v="TW_TOFF"/>
    <x v="1"/>
    <s v="ANNUAL_LV"/>
    <n v="0"/>
    <n v="32"/>
    <n v="0"/>
    <s v="01"/>
    <s v="TIN"/>
    <s v="15820"/>
    <s v="IND"/>
    <s v=""/>
    <s v="Bangalore"/>
    <x v="0"/>
  </r>
  <r>
    <s v="Gupta,Subashis"/>
    <s v="TW_TOFF"/>
    <x v="1"/>
    <s v="INDIA_OPT_HOL"/>
    <n v="0"/>
    <n v="8"/>
    <n v="0"/>
    <s v="01"/>
    <s v="TIN"/>
    <s v="15820"/>
    <s v="IND"/>
    <s v=""/>
    <s v="Bangalore"/>
    <x v="0"/>
  </r>
  <r>
    <s v="Gupta,Subashis"/>
    <s v="TW_TOFF"/>
    <x v="4"/>
    <s v="SICK_LV"/>
    <n v="0"/>
    <n v="8"/>
    <n v="0"/>
    <s v="01"/>
    <s v="TIN"/>
    <s v="15820"/>
    <s v="IND"/>
    <s v=""/>
    <s v="Bangalore"/>
    <x v="0"/>
  </r>
  <r>
    <s v="Gupta,Unnat"/>
    <s v="CROWNA1"/>
    <x v="295"/>
    <s v="DA"/>
    <n v="32"/>
    <n v="0"/>
    <n v="0"/>
    <s v="01"/>
    <s v="TIN"/>
    <s v="12894"/>
    <s v="IND"/>
    <s v=""/>
    <s v="Bangalore"/>
    <x v="0"/>
  </r>
  <r>
    <s v="Gupta,Unnat"/>
    <s v="TW_CORE"/>
    <x v="3"/>
    <s v="HELD"/>
    <n v="0"/>
    <n v="40"/>
    <n v="0"/>
    <s v="01"/>
    <s v="TIN"/>
    <s v="12894"/>
    <s v="IND"/>
    <s v=""/>
    <s v="Bangalore"/>
    <x v="0"/>
  </r>
  <r>
    <s v="Gupta,Unnat"/>
    <s v="TW_CORE"/>
    <x v="3"/>
    <s v="UNASSIGNED"/>
    <n v="0"/>
    <n v="16"/>
    <n v="0"/>
    <s v="01"/>
    <s v="TIN"/>
    <s v="12894"/>
    <s v="IND"/>
    <s v=""/>
    <s v="Bangalore"/>
    <x v="0"/>
  </r>
  <r>
    <s v="Gupta,Unnat"/>
    <s v="TW_CORE"/>
    <x v="17"/>
    <s v="TWER_HELP"/>
    <n v="0"/>
    <n v="72"/>
    <n v="0"/>
    <s v="01"/>
    <s v="TIN"/>
    <s v="12894"/>
    <s v="IND"/>
    <s v=""/>
    <s v="Bangalore"/>
    <x v="0"/>
  </r>
  <r>
    <s v="Gupta,Unnat"/>
    <s v="TW_TOFF"/>
    <x v="1"/>
    <s v="INDIA_OPT_HOL"/>
    <n v="0"/>
    <n v="8"/>
    <n v="0"/>
    <s v="01"/>
    <s v="TIN"/>
    <s v="12894"/>
    <s v="IND"/>
    <s v=""/>
    <s v="Bangalore"/>
    <x v="0"/>
  </r>
  <r>
    <s v="Gupta,Vini"/>
    <s v="SONY001"/>
    <x v="21"/>
    <s v="DEV"/>
    <n v="152"/>
    <n v="0"/>
    <n v="0"/>
    <s v="01"/>
    <s v="TIN"/>
    <s v="13837"/>
    <s v="IND"/>
    <s v=""/>
    <s v="Pune"/>
    <x v="0"/>
  </r>
  <r>
    <s v="Gupta,Vini"/>
    <s v="TW_CORE"/>
    <x v="3"/>
    <s v="UNASSIGNED"/>
    <n v="0"/>
    <n v="8"/>
    <n v="0"/>
    <s v="01"/>
    <s v="TIN"/>
    <s v="13837"/>
    <s v="IND"/>
    <s v=""/>
    <s v="Delhi"/>
    <x v="0"/>
  </r>
  <r>
    <s v="Gupta,Vini"/>
    <s v="TW_TOFF"/>
    <x v="1"/>
    <s v="PUBLIC_HOLIDAY"/>
    <n v="0"/>
    <n v="8"/>
    <n v="0"/>
    <s v="01"/>
    <s v="TIN"/>
    <s v="13837"/>
    <s v="IND"/>
    <s v=""/>
    <s v="Pune"/>
    <x v="0"/>
  </r>
  <r>
    <s v="Gusso,José Mathias"/>
    <s v="TW_CORE"/>
    <x v="33"/>
    <s v="REGION_MGT_MTG"/>
    <n v="0"/>
    <n v="8"/>
    <n v="0"/>
    <s v="07"/>
    <s v="TBR"/>
    <s v="13009"/>
    <s v="BRA"/>
    <s v=""/>
    <s v="Porto Alegre"/>
    <x v="3"/>
  </r>
  <r>
    <s v="Gusso,José Mathias"/>
    <s v="TW_CORE"/>
    <x v="0"/>
    <s v="BAU"/>
    <n v="0"/>
    <n v="144"/>
    <n v="0"/>
    <s v="07"/>
    <s v="TBR"/>
    <s v="13009"/>
    <s v="BRA"/>
    <s v=""/>
    <s v="Porto Alegre"/>
    <x v="3"/>
  </r>
  <r>
    <s v="Gusso,José Mathias"/>
    <s v="TW_TOFF"/>
    <x v="1"/>
    <s v="PUBLIC_HOLIDAY"/>
    <n v="0"/>
    <n v="16"/>
    <n v="0"/>
    <s v="07"/>
    <s v="TBR"/>
    <s v="13009"/>
    <s v="BRA"/>
    <s v=""/>
    <s v="Porto Alegre"/>
    <x v="3"/>
  </r>
  <r>
    <s v="Gwele,Manyano"/>
    <s v="STANDB1"/>
    <x v="233"/>
    <s v="DA"/>
    <n v="69.599999999999994"/>
    <n v="0"/>
    <n v="0"/>
    <s v="01"/>
    <s v="TZA"/>
    <s v="15854"/>
    <s v="ZAF"/>
    <s v=""/>
    <s v="Johannesburg"/>
    <x v="16"/>
  </r>
  <r>
    <s v="Gwele,Manyano"/>
    <s v="TW_CORE"/>
    <x v="3"/>
    <s v="HELD"/>
    <n v="0"/>
    <n v="35"/>
    <n v="0"/>
    <s v="01"/>
    <s v="TZA"/>
    <s v="15854"/>
    <s v="ZAF"/>
    <s v=""/>
    <s v="Johannesburg"/>
    <x v="16"/>
  </r>
  <r>
    <s v="Gwele,Manyano"/>
    <s v="TW_CORE"/>
    <x v="3"/>
    <s v="UNASSIGNED"/>
    <n v="0"/>
    <n v="40"/>
    <n v="0"/>
    <s v="01"/>
    <s v="TZA"/>
    <s v="15854"/>
    <s v="ZAF"/>
    <s v=""/>
    <s v="Johannesburg"/>
    <x v="16"/>
  </r>
  <r>
    <s v="H V,Girish"/>
    <s v="CISCO02"/>
    <x v="39"/>
    <s v="MISC"/>
    <n v="104"/>
    <n v="0"/>
    <n v="0"/>
    <s v="01"/>
    <s v="TIN"/>
    <s v="15727"/>
    <s v="IND"/>
    <s v=""/>
    <s v="Bangalore"/>
    <x v="0"/>
  </r>
  <r>
    <s v="H V,Girish"/>
    <s v="TW_TOFF"/>
    <x v="1"/>
    <s v="ANNUAL_LV"/>
    <n v="0"/>
    <n v="40"/>
    <n v="0"/>
    <s v="01"/>
    <s v="TIN"/>
    <s v="15727"/>
    <s v="IND"/>
    <s v=""/>
    <s v="Bangalore"/>
    <x v="0"/>
  </r>
  <r>
    <s v="H V,Girish"/>
    <s v="TW_TOFF"/>
    <x v="1"/>
    <s v="INDIA_OPT_HOL"/>
    <n v="0"/>
    <n v="8"/>
    <n v="0"/>
    <s v="01"/>
    <s v="TIN"/>
    <s v="15727"/>
    <s v="IND"/>
    <s v=""/>
    <s v="Bangalore"/>
    <x v="0"/>
  </r>
  <r>
    <s v="H V,Girish"/>
    <s v="TW_TOFF"/>
    <x v="4"/>
    <s v="SICK_LV"/>
    <n v="0"/>
    <n v="16"/>
    <n v="0"/>
    <s v="01"/>
    <s v="TIN"/>
    <s v="15727"/>
    <s v="IND"/>
    <s v=""/>
    <s v="Bangalore"/>
    <x v="0"/>
  </r>
  <r>
    <s v="H,Gautham"/>
    <s v="TW_CORE"/>
    <x v="52"/>
    <s v="BAU"/>
    <n v="0"/>
    <n v="408"/>
    <n v="0"/>
    <s v="05"/>
    <s v="TIN"/>
    <s v="12015"/>
    <s v="IND"/>
    <s v=""/>
    <s v="Bangalore"/>
    <x v="0"/>
  </r>
  <r>
    <s v="H,Manish Mirwani"/>
    <s v="TW_CORE"/>
    <x v="15"/>
    <s v="BAU"/>
    <n v="0"/>
    <n v="160"/>
    <n v="0"/>
    <s v="03"/>
    <s v="TAU"/>
    <s v="12572"/>
    <s v="AUS"/>
    <s v=""/>
    <s v="Sydney"/>
    <x v="8"/>
  </r>
  <r>
    <s v="H,Manish Mirwani"/>
    <s v="TW_TOFF"/>
    <x v="4"/>
    <s v="SICK_LV"/>
    <n v="0"/>
    <n v="8"/>
    <n v="0"/>
    <s v="03"/>
    <s v="TAU"/>
    <s v="12572"/>
    <s v="AUS"/>
    <s v=""/>
    <s v="Sydney"/>
    <x v="8"/>
  </r>
  <r>
    <s v="Hackmann,Ronald Thomas"/>
    <s v="SWA0001"/>
    <x v="76"/>
    <s v="DA"/>
    <n v="0"/>
    <n v="20"/>
    <n v="0"/>
    <s v="01"/>
    <s v="TUS"/>
    <s v="12049"/>
    <s v="USA"/>
    <s v="NJ"/>
    <s v="Dallas"/>
    <x v="6"/>
  </r>
  <r>
    <s v="Hackmann,Ronald Thomas"/>
    <s v="SWA0001"/>
    <x v="76"/>
    <s v="MISC"/>
    <n v="84"/>
    <n v="0"/>
    <n v="0"/>
    <s v="01"/>
    <s v="TUS"/>
    <s v="12049"/>
    <s v="USA"/>
    <s v="NJ"/>
    <s v="Dallas"/>
    <x v="6"/>
  </r>
  <r>
    <s v="Hackmann,Ronald Thomas"/>
    <s v="SWA0001"/>
    <x v="31"/>
    <s v="MISC"/>
    <n v="76"/>
    <n v="0"/>
    <n v="0"/>
    <s v="01"/>
    <s v="TUS"/>
    <s v="12049"/>
    <s v="USA"/>
    <s v="NJ"/>
    <s v="Dallas"/>
    <x v="6"/>
  </r>
  <r>
    <s v="Hadimani,Raghavendra"/>
    <s v="TRAIN01"/>
    <x v="61"/>
    <s v="A938_DEV"/>
    <n v="0"/>
    <n v="120"/>
    <n v="0"/>
    <s v="01"/>
    <s v="TIN"/>
    <s v="14794"/>
    <s v="IND"/>
    <s v=""/>
    <s v="Bangalore"/>
    <x v="0"/>
  </r>
  <r>
    <s v="Hadimani,Raghavendra"/>
    <s v="TRAIN01"/>
    <x v="61"/>
    <s v="DEV_REG_DEFECTS"/>
    <n v="0"/>
    <n v="16"/>
    <n v="0"/>
    <s v="01"/>
    <s v="TIN"/>
    <s v="14794"/>
    <s v="IND"/>
    <s v=""/>
    <s v="Bangalore"/>
    <x v="0"/>
  </r>
  <r>
    <s v="Hadimani,Raghavendra"/>
    <s v="TRAIN01"/>
    <x v="61"/>
    <s v="DPS_TRAINING"/>
    <n v="0"/>
    <n v="24"/>
    <n v="0"/>
    <s v="01"/>
    <s v="TIN"/>
    <s v="14794"/>
    <s v="IND"/>
    <s v=""/>
    <s v="Bangalore"/>
    <x v="0"/>
  </r>
  <r>
    <s v="Hadimani,Raghavendra"/>
    <s v="TW_TOFF"/>
    <x v="4"/>
    <s v="SICK_LV"/>
    <n v="0"/>
    <n v="8"/>
    <n v="0"/>
    <s v="01"/>
    <s v="TIN"/>
    <s v="14794"/>
    <s v="IND"/>
    <s v=""/>
    <s v="Bangalore"/>
    <x v="0"/>
  </r>
  <r>
    <s v="Hadley,Andrew W."/>
    <s v="SWA0001"/>
    <x v="76"/>
    <s v="DA"/>
    <n v="163"/>
    <n v="0"/>
    <n v="0"/>
    <s v="01"/>
    <s v="TUS"/>
    <s v="15693"/>
    <s v="USA"/>
    <s v="TX"/>
    <s v="Dallas"/>
    <x v="6"/>
  </r>
  <r>
    <s v="Hadley,Andrew W."/>
    <s v="TW_TOFF"/>
    <x v="4"/>
    <s v="US_CA_PERS_SICK"/>
    <n v="0"/>
    <n v="8"/>
    <n v="0"/>
    <s v="01"/>
    <s v="TUS"/>
    <s v="15693"/>
    <s v="USA"/>
    <s v="TX"/>
    <s v="Dallas"/>
    <x v="6"/>
  </r>
  <r>
    <s v="Hagen,Cathie"/>
    <s v="DOMINOS"/>
    <x v="167"/>
    <s v="DOMINO_CORE"/>
    <n v="60"/>
    <n v="0"/>
    <n v="0"/>
    <s v="01"/>
    <s v="TAU"/>
    <s v="13633"/>
    <s v="AUS"/>
    <s v=""/>
    <s v="Brisbane"/>
    <x v="8"/>
  </r>
  <r>
    <s v="Hagen,Cathie"/>
    <s v="DOMINOS"/>
    <x v="167"/>
    <s v="PYRAMID"/>
    <n v="100"/>
    <n v="0"/>
    <n v="0"/>
    <s v="01"/>
    <s v="TAU"/>
    <s v="13633"/>
    <s v="AUS"/>
    <s v=""/>
    <s v="Brisbane"/>
    <x v="8"/>
  </r>
  <r>
    <s v="Hagen,Cathie"/>
    <s v="TW_TOFF"/>
    <x v="4"/>
    <s v="US_CA_PERS_SICK"/>
    <n v="0"/>
    <n v="8"/>
    <n v="0"/>
    <s v="01"/>
    <s v="TAU"/>
    <s v="13633"/>
    <s v="AUS"/>
    <s v=""/>
    <s v="Brisbane"/>
    <x v="8"/>
  </r>
  <r>
    <s v="Haken,Darren Robert"/>
    <s v="TW_TOFF"/>
    <x v="1"/>
    <s v="ANNUAL_LV"/>
    <n v="0"/>
    <n v="48"/>
    <n v="0"/>
    <s v="04"/>
    <s v="TUK"/>
    <s v="15822"/>
    <s v="GBR"/>
    <s v=""/>
    <s v="Manchester"/>
    <x v="10"/>
  </r>
  <r>
    <s v="Haken,Darren Robert"/>
    <s v="TW_TOPS"/>
    <x v="7"/>
    <s v="SALES_INV_REF"/>
    <n v="0"/>
    <n v="120"/>
    <n v="0"/>
    <s v="04"/>
    <s v="TUK"/>
    <s v="15822"/>
    <s v="GBR"/>
    <s v=""/>
    <s v="Manchester"/>
    <x v="10"/>
  </r>
  <r>
    <s v="Haldar,Arusarka"/>
    <s v="TESCO01"/>
    <x v="75"/>
    <s v="HSC-BANGALORE"/>
    <n v="40"/>
    <n v="0"/>
    <n v="0"/>
    <s v="01"/>
    <s v="TIN"/>
    <s v="12340"/>
    <s v="IND"/>
    <s v=""/>
    <s v="Bangalore"/>
    <x v="0"/>
  </r>
  <r>
    <s v="Haldar,Arusarka"/>
    <s v="TESCO01"/>
    <x v="75"/>
    <s v="TRVL"/>
    <n v="0"/>
    <n v="12.5"/>
    <n v="0"/>
    <s v="01"/>
    <s v="TIN"/>
    <s v="12340"/>
    <s v="IND"/>
    <s v=""/>
    <s v="Bangalore"/>
    <x v="0"/>
  </r>
  <r>
    <s v="Haldar,Arusarka"/>
    <s v="TW_CORE"/>
    <x v="3"/>
    <s v="HELD"/>
    <n v="0"/>
    <n v="48"/>
    <n v="0"/>
    <s v="01"/>
    <s v="TIN"/>
    <s v="12340"/>
    <s v="IND"/>
    <s v=""/>
    <s v="Manchester"/>
    <x v="10"/>
  </r>
  <r>
    <s v="Haldar,Arusarka"/>
    <s v="TW_CORE"/>
    <x v="3"/>
    <s v="UNASSIGNED"/>
    <n v="0"/>
    <n v="72"/>
    <n v="0"/>
    <s v="01"/>
    <s v="TIN"/>
    <s v="12340"/>
    <s v="IND"/>
    <s v=""/>
    <s v="Manchester"/>
    <x v="10"/>
  </r>
  <r>
    <s v="Haldar,Arusarka"/>
    <s v="TW_TOFF"/>
    <x v="1"/>
    <s v="INDIA_OPT_HOL"/>
    <n v="0"/>
    <n v="8"/>
    <n v="0"/>
    <s v="01"/>
    <s v="TIN"/>
    <s v="12340"/>
    <s v="IND"/>
    <s v=""/>
    <s v="Manchester"/>
    <x v="10"/>
  </r>
  <r>
    <s v="Hall,Victoria L."/>
    <s v="SYSCOF1"/>
    <x v="13"/>
    <s v="DA"/>
    <n v="23"/>
    <n v="0"/>
    <n v="0"/>
    <s v="01"/>
    <s v="TUS"/>
    <s v="15674"/>
    <s v="USA"/>
    <s v="TX"/>
    <s v="Dallas"/>
    <x v="6"/>
  </r>
  <r>
    <s v="Hall,Victoria L."/>
    <s v="TW_CORE"/>
    <x v="3"/>
    <s v="HELD"/>
    <n v="0"/>
    <n v="5"/>
    <n v="0"/>
    <s v="01"/>
    <s v="TUS"/>
    <s v="15674"/>
    <s v="USA"/>
    <s v="NM"/>
    <s v="Dallas"/>
    <x v="6"/>
  </r>
  <r>
    <s v="Hall,Victoria L."/>
    <s v="TW_CORE"/>
    <x v="17"/>
    <s v="BAU"/>
    <n v="0"/>
    <n v="118"/>
    <n v="0"/>
    <s v="01"/>
    <s v="TUS"/>
    <s v="15674"/>
    <s v="USA"/>
    <s v="NM"/>
    <s v="Dallas"/>
    <x v="6"/>
  </r>
  <r>
    <s v="Hall,Victoria L."/>
    <s v="TW_CORE"/>
    <x v="17"/>
    <s v="TWER_HELP"/>
    <n v="0"/>
    <n v="38"/>
    <n v="0"/>
    <s v="01"/>
    <s v="TUS"/>
    <s v="15674"/>
    <s v="USA"/>
    <s v="NM"/>
    <s v="Dallas"/>
    <x v="6"/>
  </r>
  <r>
    <s v="Hall,Victoria L."/>
    <s v="TW_CORE"/>
    <x v="33"/>
    <s v="REGION_MGT_MTG"/>
    <n v="0"/>
    <n v="3"/>
    <n v="0"/>
    <s v="01"/>
    <s v="TUS"/>
    <s v="15674"/>
    <s v="USA"/>
    <s v="NM"/>
    <s v="Dallas"/>
    <x v="6"/>
  </r>
  <r>
    <s v="Hall,Victoria L."/>
    <s v="TW_CORE"/>
    <x v="15"/>
    <s v="BAU"/>
    <n v="0"/>
    <n v="4"/>
    <n v="0"/>
    <s v="01"/>
    <s v="TUS"/>
    <s v="15674"/>
    <s v="USA"/>
    <s v="NM"/>
    <s v="Dallas"/>
    <x v="6"/>
  </r>
  <r>
    <s v="Hallström,Per"/>
    <s v="NOPSA01"/>
    <x v="309"/>
    <s v="MISC"/>
    <n v="136"/>
    <n v="0"/>
    <n v="0"/>
    <s v="01"/>
    <s v="TAU"/>
    <s v="13573"/>
    <s v="AUS"/>
    <s v=""/>
    <s v="Perth"/>
    <x v="8"/>
  </r>
  <r>
    <s v="Hallström,Per"/>
    <s v="TW_MTGS"/>
    <x v="77"/>
    <s v="AUSTRALIA"/>
    <n v="0"/>
    <n v="8"/>
    <n v="0"/>
    <s v="01"/>
    <s v="TAU"/>
    <s v="13573"/>
    <s v="AUS"/>
    <s v=""/>
    <s v="Perth"/>
    <x v="8"/>
  </r>
  <r>
    <s v="Hallström,Per"/>
    <s v="TW_TOFF"/>
    <x v="1"/>
    <s v="PUBLIC_HOLIDAY"/>
    <n v="0"/>
    <n v="8"/>
    <n v="0"/>
    <s v="01"/>
    <s v="TAU"/>
    <s v="13573"/>
    <s v="AUS"/>
    <s v=""/>
    <s v="Perth"/>
    <x v="8"/>
  </r>
  <r>
    <s v="Hallström,Per"/>
    <s v="TW_TOFF"/>
    <x v="4"/>
    <s v="SICK_LV"/>
    <n v="0"/>
    <n v="16"/>
    <n v="0"/>
    <s v="01"/>
    <s v="TAU"/>
    <s v="13573"/>
    <s v="AUS"/>
    <s v=""/>
    <s v="Perth"/>
    <x v="8"/>
  </r>
  <r>
    <s v="Hamilton,Thais Maria"/>
    <s v="RACK001"/>
    <x v="258"/>
    <s v="MISC"/>
    <n v="0"/>
    <n v="39"/>
    <n v="0"/>
    <s v="01"/>
    <s v="TBR"/>
    <s v="15871"/>
    <s v="BRA"/>
    <s v=""/>
    <s v="Porto Alegre"/>
    <x v="3"/>
  </r>
  <r>
    <s v="Hamilton,Thais Maria"/>
    <s v="TW_CORE"/>
    <x v="3"/>
    <s v="UNASSIGNED"/>
    <n v="0"/>
    <n v="93"/>
    <n v="0"/>
    <s v="01"/>
    <s v="TBR"/>
    <s v="15871"/>
    <s v="BRA"/>
    <s v=""/>
    <s v="Porto Alegre"/>
    <x v="3"/>
  </r>
  <r>
    <s v="Hamilton,Thais Maria"/>
    <s v="TW_CORE"/>
    <x v="99"/>
    <s v="BAU"/>
    <n v="0"/>
    <n v="1"/>
    <n v="0"/>
    <s v="01"/>
    <s v="TBR"/>
    <s v="15871"/>
    <s v="BRA"/>
    <s v=""/>
    <s v="Porto Alegre"/>
    <x v="3"/>
  </r>
  <r>
    <s v="Hamilton,Thais Maria"/>
    <s v="TW_TOFF"/>
    <x v="1"/>
    <s v="PUBLIC_HOLIDAY"/>
    <n v="0"/>
    <n v="20"/>
    <n v="0"/>
    <s v="01"/>
    <s v="TBR"/>
    <s v="15871"/>
    <s v="BRA"/>
    <s v=""/>
    <s v="Porto Alegre"/>
    <x v="3"/>
  </r>
  <r>
    <s v="Hamilton,Thais Maria"/>
    <s v="TW_TOFF"/>
    <x v="1"/>
    <s v="TRANSITION_LV"/>
    <n v="0"/>
    <n v="4"/>
    <n v="0"/>
    <s v="01"/>
    <s v="TBR"/>
    <s v="15871"/>
    <s v="BRA"/>
    <s v=""/>
    <s v="Porto Alegre"/>
    <x v="3"/>
  </r>
  <r>
    <s v="Hamilton,Thais Maria"/>
    <s v="TW_TOFF"/>
    <x v="4"/>
    <s v="SICK_LV"/>
    <n v="0"/>
    <n v="9"/>
    <n v="0"/>
    <s v="01"/>
    <s v="TBR"/>
    <s v="15871"/>
    <s v="BRA"/>
    <s v=""/>
    <s v="Porto Alegre"/>
    <x v="3"/>
  </r>
  <r>
    <s v="Hammant,Paul James"/>
    <s v="DBUS001"/>
    <x v="296"/>
    <s v="MISC"/>
    <n v="48"/>
    <n v="0"/>
    <n v="0"/>
    <s v="01"/>
    <s v="TUS"/>
    <s v="10500"/>
    <s v="USA"/>
    <s v="NJ"/>
    <s v="New York"/>
    <x v="12"/>
  </r>
  <r>
    <s v="Hammant,Paul James"/>
    <s v="DBUS001"/>
    <x v="296"/>
    <s v="TRVL"/>
    <n v="0"/>
    <n v="5"/>
    <n v="0"/>
    <s v="01"/>
    <s v="TUS"/>
    <s v="10500"/>
    <s v="USA"/>
    <s v="NJ"/>
    <s v="New York"/>
    <x v="12"/>
  </r>
  <r>
    <s v="Hammant,Paul James"/>
    <s v="DBUS001"/>
    <x v="296"/>
    <s v="TRVL"/>
    <n v="0"/>
    <n v="12"/>
    <n v="0"/>
    <s v="01"/>
    <s v="TUS"/>
    <s v="10500"/>
    <s v="USA"/>
    <s v="NY"/>
    <s v="New York"/>
    <x v="12"/>
  </r>
  <r>
    <s v="Hammant,Paul James"/>
    <s v="MORGAN3"/>
    <x v="128"/>
    <s v="DEV"/>
    <n v="34"/>
    <n v="0"/>
    <n v="0"/>
    <s v="01"/>
    <s v="TUS"/>
    <s v="10500"/>
    <s v="USA"/>
    <s v="NY"/>
    <s v="New York"/>
    <x v="12"/>
  </r>
  <r>
    <s v="Hammant,Paul James"/>
    <s v="MORGAN3"/>
    <x v="128"/>
    <s v="TRVL"/>
    <n v="0"/>
    <n v="5"/>
    <n v="0"/>
    <s v="01"/>
    <s v="TUS"/>
    <s v="10500"/>
    <s v="USA"/>
    <s v="NY"/>
    <s v="New York"/>
    <x v="12"/>
  </r>
  <r>
    <s v="Hammant,Paul James"/>
    <s v="STAPLES"/>
    <x v="274"/>
    <s v="MISC"/>
    <n v="16"/>
    <n v="0"/>
    <n v="0"/>
    <s v="01"/>
    <s v="TUS"/>
    <s v="10500"/>
    <s v="USA"/>
    <s v="MA"/>
    <s v="New York"/>
    <x v="12"/>
  </r>
  <r>
    <s v="Hammant,Paul James"/>
    <s v="TW_CORE"/>
    <x v="17"/>
    <s v="BAU"/>
    <n v="0"/>
    <n v="8"/>
    <n v="0"/>
    <s v="01"/>
    <s v="TUS"/>
    <s v="10500"/>
    <s v="USA"/>
    <s v="NJ"/>
    <s v="New York"/>
    <x v="12"/>
  </r>
  <r>
    <s v="Hammant,Paul James"/>
    <s v="TW_CORE"/>
    <x v="17"/>
    <s v="BAU"/>
    <n v="0"/>
    <n v="8"/>
    <n v="0"/>
    <s v="01"/>
    <s v="TUS"/>
    <s v="10500"/>
    <s v="USA"/>
    <s v="NY"/>
    <s v="New York"/>
    <x v="12"/>
  </r>
  <r>
    <s v="Hammant,Paul James"/>
    <s v="TW_CORE"/>
    <x v="17"/>
    <s v="BAU"/>
    <n v="0"/>
    <n v="12"/>
    <n v="0"/>
    <s v="01"/>
    <s v="TUS"/>
    <s v="10500"/>
    <s v="USA"/>
    <s v="TX"/>
    <s v="New York"/>
    <x v="12"/>
  </r>
  <r>
    <s v="Hammant,Paul James"/>
    <s v="TW_CORE"/>
    <x v="17"/>
    <s v="TWER_HELP"/>
    <n v="0"/>
    <n v="8"/>
    <n v="0"/>
    <s v="01"/>
    <s v="TUS"/>
    <s v="10500"/>
    <s v="USA"/>
    <s v="MA"/>
    <s v="New York"/>
    <x v="12"/>
  </r>
  <r>
    <s v="Hammant,Paul James"/>
    <s v="TW_CORE"/>
    <x v="17"/>
    <s v="TWER_HELP"/>
    <n v="0"/>
    <n v="8"/>
    <n v="0"/>
    <s v="01"/>
    <s v="TUS"/>
    <s v="10500"/>
    <s v="USA"/>
    <s v="NJ"/>
    <s v="New York"/>
    <x v="12"/>
  </r>
  <r>
    <s v="Hammant,Paul James"/>
    <s v="TW_TOFF"/>
    <x v="1"/>
    <s v="ANNUAL_LV"/>
    <n v="0"/>
    <n v="16"/>
    <n v="0"/>
    <s v="01"/>
    <s v="TUS"/>
    <s v="10500"/>
    <s v="USA"/>
    <s v="TX"/>
    <s v="New York"/>
    <x v="12"/>
  </r>
  <r>
    <s v="Hammer,Derek"/>
    <s v="GAP0001"/>
    <x v="105"/>
    <s v="DA"/>
    <n v="160"/>
    <n v="0"/>
    <n v="0"/>
    <s v="01"/>
    <s v="TUS"/>
    <s v="13001"/>
    <s v="USA"/>
    <s v="CA"/>
    <s v="San Francisco"/>
    <x v="11"/>
  </r>
  <r>
    <s v="Hammer,Derek"/>
    <s v="GAP0001"/>
    <x v="105"/>
    <s v="OT40"/>
    <n v="26"/>
    <n v="5"/>
    <n v="0"/>
    <s v="01"/>
    <s v="TUS"/>
    <s v="13001"/>
    <s v="USA"/>
    <s v="CA"/>
    <s v="San Francisco"/>
    <x v="11"/>
  </r>
  <r>
    <s v="Hammer,Derek"/>
    <s v="TW_TOFF"/>
    <x v="1"/>
    <s v="ANNUAL_LV"/>
    <n v="0"/>
    <n v="8"/>
    <n v="0"/>
    <s v="01"/>
    <s v="TUS"/>
    <s v="13001"/>
    <s v="USA"/>
    <s v="CA"/>
    <s v="San Francisco"/>
    <x v="11"/>
  </r>
  <r>
    <s v="Hampson,Alan"/>
    <s v="GDS0001"/>
    <x v="8"/>
    <s v="DA"/>
    <n v="156"/>
    <n v="0"/>
    <n v="0"/>
    <s v="01"/>
    <s v="TUK"/>
    <s v="15350"/>
    <s v="GBR"/>
    <s v=""/>
    <s v="London"/>
    <x v="4"/>
  </r>
  <r>
    <s v="Hampson,Alan"/>
    <s v="TW_TOFF"/>
    <x v="1"/>
    <s v="ANNUAL_LV"/>
    <n v="0"/>
    <n v="12"/>
    <n v="0"/>
    <s v="01"/>
    <s v="TUK"/>
    <s v="15350"/>
    <s v="GBR"/>
    <s v=""/>
    <s v="London"/>
    <x v="4"/>
  </r>
  <r>
    <s v="Han,Cengiz"/>
    <s v="HEPSIB1"/>
    <x v="145"/>
    <s v="DEV"/>
    <n v="160"/>
    <n v="0"/>
    <n v="0"/>
    <s v="01"/>
    <s v="TUK"/>
    <s v="13511"/>
    <s v="TUR"/>
    <s v=""/>
    <s v="London"/>
    <x v="4"/>
  </r>
  <r>
    <s v="Han,Cengiz"/>
    <s v="TW_TOFF"/>
    <x v="4"/>
    <s v="SICK_LV"/>
    <n v="0"/>
    <n v="8"/>
    <n v="0"/>
    <s v="01"/>
    <s v="TUK"/>
    <s v="13511"/>
    <s v="TUR"/>
    <s v=""/>
    <s v="London"/>
    <x v="4"/>
  </r>
  <r>
    <s v="Han,Kai"/>
    <s v="PWC0001"/>
    <x v="62"/>
    <s v="MISC"/>
    <n v="162"/>
    <n v="0"/>
    <n v="0"/>
    <s v="01"/>
    <s v="TBS"/>
    <s v="12025"/>
    <s v="CHN"/>
    <s v=""/>
    <s v="Beijing"/>
    <x v="14"/>
  </r>
  <r>
    <s v="Han,Kai"/>
    <s v="TW_TOFF"/>
    <x v="4"/>
    <s v="SICK_LV"/>
    <n v="0"/>
    <n v="8"/>
    <n v="0"/>
    <s v="01"/>
    <s v="TBS"/>
    <s v="12025"/>
    <s v="CHN"/>
    <s v=""/>
    <s v="Beijing"/>
    <x v="14"/>
  </r>
  <r>
    <s v="Han,Lu"/>
    <s v="SFEXP01"/>
    <x v="196"/>
    <s v="MISC"/>
    <n v="170"/>
    <n v="0"/>
    <n v="0"/>
    <s v="01"/>
    <s v="TBS"/>
    <s v="15176"/>
    <s v="CHN"/>
    <s v=""/>
    <s v="Beijing"/>
    <x v="14"/>
  </r>
  <r>
    <s v="Han,Yi"/>
    <s v="LIVETEX"/>
    <x v="310"/>
    <s v="MISC"/>
    <n v="8"/>
    <n v="0"/>
    <n v="0"/>
    <s v="01"/>
    <s v="TCX"/>
    <s v="15309"/>
    <s v="CHN"/>
    <s v=""/>
    <s v="Xi'an"/>
    <x v="14"/>
  </r>
  <r>
    <s v="Han,Yi"/>
    <s v="LIVETEX"/>
    <x v="311"/>
    <s v="MISC"/>
    <n v="160"/>
    <n v="0"/>
    <n v="0"/>
    <s v="01"/>
    <s v="TCX"/>
    <s v="15309"/>
    <s v="CHN"/>
    <s v=""/>
    <s v="Xi'an"/>
    <x v="14"/>
  </r>
  <r>
    <s v="Han,Yong"/>
    <s v="SML0001"/>
    <x v="312"/>
    <s v="DA"/>
    <n v="0"/>
    <n v="40"/>
    <n v="0"/>
    <s v="01"/>
    <s v="TCC"/>
    <s v="16107"/>
    <s v="CHN"/>
    <s v=""/>
    <s v="Chengdu"/>
    <x v="14"/>
  </r>
  <r>
    <s v="Han,Yong"/>
    <s v="SML0001"/>
    <x v="313"/>
    <s v="DA"/>
    <n v="0"/>
    <n v="8"/>
    <n v="0"/>
    <s v="01"/>
    <s v="TCC"/>
    <s v="16107"/>
    <s v="AUS"/>
    <s v=""/>
    <s v="Chengdu"/>
    <x v="14"/>
  </r>
  <r>
    <s v="Han,Yong"/>
    <s v="SML0001"/>
    <x v="313"/>
    <s v="DA"/>
    <n v="0"/>
    <n v="40"/>
    <n v="0"/>
    <s v="01"/>
    <s v="TCC"/>
    <s v="16107"/>
    <s v="CHN"/>
    <s v=""/>
    <s v="Chengdu"/>
    <x v="14"/>
  </r>
  <r>
    <s v="Handique,Simanta Jyoti"/>
    <s v="MERITUS"/>
    <x v="314"/>
    <s v="MISC"/>
    <n v="40"/>
    <n v="0"/>
    <n v="0"/>
    <s v="01"/>
    <s v="TIN"/>
    <s v="12966"/>
    <s v="IND"/>
    <s v=""/>
    <s v="Bangalore"/>
    <x v="0"/>
  </r>
  <r>
    <s v="Handique,Simanta Jyoti"/>
    <s v="MSF0001"/>
    <x v="137"/>
    <s v="MISC"/>
    <n v="48"/>
    <n v="0"/>
    <n v="0"/>
    <s v="01"/>
    <s v="TIN"/>
    <s v="12966"/>
    <s v="IND"/>
    <s v=""/>
    <s v="Bangalore"/>
    <x v="0"/>
  </r>
  <r>
    <s v="Handique,Simanta Jyoti"/>
    <s v="TESCO01"/>
    <x v="75"/>
    <s v="MISC"/>
    <n v="40"/>
    <n v="0"/>
    <n v="0"/>
    <s v="01"/>
    <s v="TIN"/>
    <s v="12966"/>
    <s v="IND"/>
    <s v=""/>
    <s v="Bangalore"/>
    <x v="0"/>
  </r>
  <r>
    <s v="Handique,Simanta Jyoti"/>
    <s v="TW_CORE"/>
    <x v="3"/>
    <s v="UNASSIGNED"/>
    <n v="0"/>
    <n v="40"/>
    <n v="0"/>
    <s v="01"/>
    <s v="TIN"/>
    <s v="12966"/>
    <s v="IND"/>
    <s v=""/>
    <s v="Bangalore"/>
    <x v="0"/>
  </r>
  <r>
    <s v="Hanmant Varude,Sumit"/>
    <s v="TW_CORE"/>
    <x v="0"/>
    <s v="STEP"/>
    <n v="0"/>
    <n v="144"/>
    <n v="0"/>
    <s v="01"/>
    <s v="TIN"/>
    <s v="15432"/>
    <s v="IND"/>
    <s v=""/>
    <s v="Bangalore"/>
    <x v="0"/>
  </r>
  <r>
    <s v="Hanmant Varude,Sumit"/>
    <s v="TW_TOFF"/>
    <x v="1"/>
    <s v="ANNUAL_LV"/>
    <n v="0"/>
    <n v="56"/>
    <n v="0"/>
    <s v="01"/>
    <s v="TIN"/>
    <s v="15432"/>
    <s v="IND"/>
    <s v=""/>
    <s v="Bangalore"/>
    <x v="0"/>
  </r>
  <r>
    <s v="Hanmant Varude,Sumit"/>
    <s v="TW_TOFF"/>
    <x v="1"/>
    <s v="INDIA_OPT_HOL"/>
    <n v="0"/>
    <n v="8"/>
    <n v="0"/>
    <s v="01"/>
    <s v="TIN"/>
    <s v="15432"/>
    <s v="IND"/>
    <s v=""/>
    <s v="Bangalore"/>
    <x v="0"/>
  </r>
  <r>
    <s v="Hao,Dan"/>
    <s v="TW_CORE"/>
    <x v="123"/>
    <s v="BAU"/>
    <n v="0"/>
    <n v="168"/>
    <n v="0"/>
    <s v="09"/>
    <s v="TUS"/>
    <s v="11297"/>
    <s v="USA"/>
    <s v="IL"/>
    <s v="Chicago"/>
    <x v="5"/>
  </r>
  <r>
    <s v="Harcus,Richard James"/>
    <s v="SML0001"/>
    <x v="200"/>
    <s v="BA"/>
    <n v="164"/>
    <n v="0"/>
    <n v="0"/>
    <s v="01"/>
    <s v="TCC"/>
    <s v="15303"/>
    <s v="CHN"/>
    <s v=""/>
    <s v="Chengdu"/>
    <x v="14"/>
  </r>
  <r>
    <s v="Harcus,Richard James"/>
    <s v="TW_TOFF"/>
    <x v="4"/>
    <s v="SICK_LV"/>
    <n v="0"/>
    <n v="4"/>
    <n v="0"/>
    <s v="01"/>
    <s v="TCC"/>
    <s v="15303"/>
    <s v="CHN"/>
    <s v=""/>
    <s v="Chengdu"/>
    <x v="14"/>
  </r>
  <r>
    <s v="Hari,Haritha"/>
    <s v="BT00002"/>
    <x v="63"/>
    <s v="TESTING"/>
    <n v="120"/>
    <n v="0"/>
    <n v="0"/>
    <s v="01"/>
    <s v="TIN"/>
    <s v="14573"/>
    <s v="IND"/>
    <s v=""/>
    <s v="Bangalore"/>
    <x v="0"/>
  </r>
  <r>
    <s v="Hari,Haritha"/>
    <s v="TW_TOFF"/>
    <x v="1"/>
    <s v="ANNUAL_LV"/>
    <n v="0"/>
    <n v="32"/>
    <n v="0"/>
    <s v="01"/>
    <s v="TIN"/>
    <s v="14573"/>
    <s v="IND"/>
    <s v=""/>
    <s v="Bangalore"/>
    <x v="0"/>
  </r>
  <r>
    <s v="Hari,Haritha"/>
    <s v="TW_TOFF"/>
    <x v="4"/>
    <s v="SICK_LV"/>
    <n v="0"/>
    <n v="16"/>
    <n v="0"/>
    <s v="01"/>
    <s v="TIN"/>
    <s v="14573"/>
    <s v="IND"/>
    <s v=""/>
    <s v="Bangalore"/>
    <x v="0"/>
  </r>
  <r>
    <s v="Haridas,Vivek"/>
    <s v="TW_CORE"/>
    <x v="15"/>
    <s v="DIPL_HIRE_PROG"/>
    <n v="0"/>
    <n v="112"/>
    <n v="0"/>
    <s v="01"/>
    <s v="TIN"/>
    <s v="11158"/>
    <s v="IND"/>
    <s v=""/>
    <s v="Bangalore"/>
    <x v="0"/>
  </r>
  <r>
    <s v="Haridas,Vivek"/>
    <s v="TW_TOFF"/>
    <x v="1"/>
    <s v="TIME_IN_LIEU"/>
    <n v="0"/>
    <n v="56"/>
    <n v="0"/>
    <s v="01"/>
    <s v="TIN"/>
    <s v="11158"/>
    <s v="IND"/>
    <s v=""/>
    <s v="Bangalore"/>
    <x v="0"/>
  </r>
  <r>
    <s v="Harin,Alexander"/>
    <s v="MARKEL1"/>
    <x v="106"/>
    <s v="DEV"/>
    <n v="168"/>
    <n v="0"/>
    <n v="0"/>
    <s v="01"/>
    <s v="TUK"/>
    <s v="11592"/>
    <s v="GBR"/>
    <s v=""/>
    <s v="London"/>
    <x v="4"/>
  </r>
  <r>
    <s v="Harinarayanan,Srimathi"/>
    <s v="TW_CORE"/>
    <x v="3"/>
    <s v="UNASSIGNED"/>
    <n v="0"/>
    <n v="154"/>
    <n v="0"/>
    <s v="01"/>
    <s v="TIN"/>
    <s v="14214"/>
    <s v="IND"/>
    <s v=""/>
    <s v="Chennai"/>
    <x v="0"/>
  </r>
  <r>
    <s v="Harinarayanan,Srimathi"/>
    <s v="TW_CORE"/>
    <x v="15"/>
    <s v="CODE_REVIEW"/>
    <n v="0"/>
    <n v="4"/>
    <n v="0"/>
    <s v="01"/>
    <s v="TIN"/>
    <s v="14214"/>
    <s v="IND"/>
    <s v=""/>
    <s v="Chennai"/>
    <x v="0"/>
  </r>
  <r>
    <s v="Harinarayanan,Srimathi"/>
    <s v="TW_CORE"/>
    <x v="15"/>
    <s v="INTERVIEWING"/>
    <n v="0"/>
    <n v="2"/>
    <n v="0"/>
    <s v="01"/>
    <s v="TIN"/>
    <s v="14214"/>
    <s v="IND"/>
    <s v=""/>
    <s v="Chennai"/>
    <x v="0"/>
  </r>
  <r>
    <s v="Harinarayanan,Srimathi"/>
    <s v="TW_TOFF"/>
    <x v="4"/>
    <s v="SICK_LV"/>
    <n v="0"/>
    <n v="8"/>
    <n v="0"/>
    <s v="01"/>
    <s v="TIN"/>
    <s v="14214"/>
    <s v="IND"/>
    <s v=""/>
    <s v="Chennai"/>
    <x v="0"/>
  </r>
  <r>
    <s v="Harmon,Gavin Kristian"/>
    <s v="GAP0001"/>
    <x v="205"/>
    <s v="PM"/>
    <n v="85"/>
    <n v="0"/>
    <n v="0"/>
    <s v="01"/>
    <s v="TUS"/>
    <s v="14674"/>
    <s v="USA"/>
    <s v="CA"/>
    <s v="San Francisco"/>
    <x v="11"/>
  </r>
  <r>
    <s v="Harmon,Gavin Kristian"/>
    <s v="TW_TOFF"/>
    <x v="1"/>
    <s v="ANNUAL_LV"/>
    <n v="0"/>
    <n v="48"/>
    <n v="0"/>
    <s v="01"/>
    <s v="TUS"/>
    <s v="14674"/>
    <s v="USA"/>
    <s v="CA"/>
    <s v="San Francisco"/>
    <x v="11"/>
  </r>
  <r>
    <s v="Harmon,Gavin Kristian"/>
    <s v="TW_TOFF"/>
    <x v="4"/>
    <s v="SICK_LV"/>
    <n v="0"/>
    <n v="32"/>
    <n v="0"/>
    <s v="01"/>
    <s v="TUS"/>
    <s v="14674"/>
    <s v="USA"/>
    <s v="CA"/>
    <s v="San Francisco"/>
    <x v="11"/>
  </r>
  <r>
    <s v="Harris,Colin"/>
    <s v="REA0001"/>
    <x v="252"/>
    <s v="MISC"/>
    <n v="144"/>
    <n v="0"/>
    <n v="0"/>
    <s v="01"/>
    <s v="TAU"/>
    <s v="15532"/>
    <s v="AUS"/>
    <s v=""/>
    <s v="Melbourne"/>
    <x v="8"/>
  </r>
  <r>
    <s v="Harris,Colin"/>
    <s v="TW_TOFF"/>
    <x v="4"/>
    <s v="SICK_LV"/>
    <n v="0"/>
    <n v="16"/>
    <n v="0"/>
    <s v="01"/>
    <s v="TAU"/>
    <s v="15532"/>
    <s v="AUS"/>
    <s v=""/>
    <s v="Melbourne"/>
    <x v="8"/>
  </r>
  <r>
    <s v="Harris,Michael Kelley"/>
    <s v="TWSSOL1"/>
    <x v="315"/>
    <s v="MISC"/>
    <n v="90"/>
    <n v="0"/>
    <n v="0"/>
    <s v="08"/>
    <s v="TUS"/>
    <s v="15445"/>
    <s v="USA"/>
    <s v="CA"/>
    <s v="ETG US"/>
    <x v="1"/>
  </r>
  <r>
    <s v="Harris,Michael Kelley"/>
    <s v="TWSSOL1"/>
    <x v="315"/>
    <s v="TRVL"/>
    <n v="0"/>
    <n v="22"/>
    <n v="0"/>
    <s v="08"/>
    <s v="TUS"/>
    <s v="15445"/>
    <s v="USA"/>
    <s v="CA"/>
    <s v="ETG US"/>
    <x v="1"/>
  </r>
  <r>
    <s v="Harris,Michael Kelley"/>
    <s v="TWSSOL1"/>
    <x v="229"/>
    <s v="MISC"/>
    <n v="0"/>
    <n v="80"/>
    <n v="0"/>
    <s v="08"/>
    <s v="TUS"/>
    <s v="15445"/>
    <s v="USA"/>
    <s v="CA"/>
    <s v="ETG US"/>
    <x v="1"/>
  </r>
  <r>
    <s v="Hasija,Priyanka"/>
    <s v="TW_TOFF"/>
    <x v="1"/>
    <s v="PUBLIC_HOLIDAY"/>
    <n v="0"/>
    <n v="8"/>
    <n v="0"/>
    <s v="01"/>
    <s v="TIN"/>
    <s v="15973"/>
    <s v="IND"/>
    <s v=""/>
    <s v="Delhi"/>
    <x v="0"/>
  </r>
  <r>
    <s v="Hasija,Priyanka"/>
    <s v="TW_TOFF"/>
    <x v="4"/>
    <s v="SICK_LV"/>
    <n v="0"/>
    <n v="24"/>
    <n v="0"/>
    <s v="01"/>
    <s v="TIN"/>
    <s v="15973"/>
    <s v="IND"/>
    <s v=""/>
    <s v="Delhi"/>
    <x v="0"/>
  </r>
  <r>
    <s v="Hasija,Priyanka"/>
    <s v="VILLAGE"/>
    <x v="194"/>
    <s v="QA"/>
    <n v="0"/>
    <n v="92"/>
    <n v="0"/>
    <s v="01"/>
    <s v="TIN"/>
    <s v="15973"/>
    <s v="IND"/>
    <s v=""/>
    <s v="Delhi"/>
    <x v="0"/>
  </r>
  <r>
    <s v="Haskell,Angela"/>
    <s v="TW_INVT"/>
    <x v="122"/>
    <s v="PROGRAM_LEVEL"/>
    <n v="0"/>
    <n v="144"/>
    <n v="0"/>
    <s v="05"/>
    <s v="TUS"/>
    <s v="15525"/>
    <s v="USA"/>
    <s v="NY"/>
    <s v="New York"/>
    <x v="12"/>
  </r>
  <r>
    <s v="Haskell,Angela"/>
    <s v="TW_TOFF"/>
    <x v="1"/>
    <s v="ANNUAL_LV"/>
    <n v="0"/>
    <n v="8"/>
    <n v="0"/>
    <s v="05"/>
    <s v="TUS"/>
    <s v="15525"/>
    <s v="USA"/>
    <s v="NY"/>
    <s v="New York"/>
    <x v="12"/>
  </r>
  <r>
    <s v="Haskell,Angela"/>
    <s v="TW_TOFF"/>
    <x v="4"/>
    <s v="US_CA_PERS_SICK"/>
    <n v="0"/>
    <n v="16"/>
    <n v="0"/>
    <s v="05"/>
    <s v="TUS"/>
    <s v="15525"/>
    <s v="USA"/>
    <s v="NY"/>
    <s v="New York"/>
    <x v="12"/>
  </r>
  <r>
    <s v="Hassan,Sara"/>
    <s v="TW_CORE"/>
    <x v="15"/>
    <s v="BAU"/>
    <n v="0"/>
    <n v="195"/>
    <n v="0"/>
    <s v="03"/>
    <s v="TUS"/>
    <s v="15662"/>
    <s v="USA"/>
    <s v="IL"/>
    <s v="Chicago"/>
    <x v="5"/>
  </r>
  <r>
    <s v="Hassan,Sara"/>
    <s v="TW_TOFF"/>
    <x v="4"/>
    <s v="US_CA_PERS_SICK"/>
    <n v="0"/>
    <n v="8"/>
    <n v="0"/>
    <s v="03"/>
    <s v="TUS"/>
    <s v="15662"/>
    <s v="USA"/>
    <s v="IL"/>
    <s v="Chicago"/>
    <x v="5"/>
  </r>
  <r>
    <s v="Hassin,Itamar"/>
    <s v="CATINC1"/>
    <x v="27"/>
    <s v="DA"/>
    <n v="148"/>
    <n v="0"/>
    <n v="0"/>
    <s v="01"/>
    <s v="TUS"/>
    <s v="14697"/>
    <s v="USA"/>
    <s v="IL"/>
    <s v="New York"/>
    <x v="12"/>
  </r>
  <r>
    <s v="Hassin,Itamar"/>
    <s v="DBUS001"/>
    <x v="296"/>
    <s v="DA"/>
    <n v="10"/>
    <n v="0"/>
    <n v="0"/>
    <s v="01"/>
    <s v="TUS"/>
    <s v="14697"/>
    <s v="USA"/>
    <s v="IL"/>
    <s v="New York"/>
    <x v="12"/>
  </r>
  <r>
    <s v="Hassin,Itamar"/>
    <s v="DBUS001"/>
    <x v="296"/>
    <s v="TRVL"/>
    <n v="0"/>
    <n v="2"/>
    <n v="0"/>
    <s v="01"/>
    <s v="TUS"/>
    <s v="14697"/>
    <s v="USA"/>
    <s v="IL"/>
    <s v="New York"/>
    <x v="12"/>
  </r>
  <r>
    <s v="Hassin,Itamar"/>
    <s v="TW_CORE"/>
    <x v="14"/>
    <s v="NONTW_CONF"/>
    <n v="0"/>
    <n v="8"/>
    <n v="0"/>
    <s v="01"/>
    <s v="TUS"/>
    <s v="14697"/>
    <s v="USA"/>
    <s v="TX"/>
    <s v="New York"/>
    <x v="12"/>
  </r>
  <r>
    <s v="Hassin,Itamar"/>
    <s v="TW_MTGS"/>
    <x v="50"/>
    <s v="NYC"/>
    <n v="0"/>
    <n v="4"/>
    <n v="0"/>
    <s v="01"/>
    <s v="TUS"/>
    <s v="14697"/>
    <s v="USA"/>
    <s v="NY"/>
    <s v="New York"/>
    <x v="12"/>
  </r>
  <r>
    <s v="Hatahet,Racha"/>
    <s v="TWSSOL1"/>
    <x v="316"/>
    <s v="MISC"/>
    <n v="16"/>
    <n v="0"/>
    <n v="0"/>
    <s v="01"/>
    <s v="TAU"/>
    <s v="14568"/>
    <s v="AUS"/>
    <s v=""/>
    <s v="Melbourne"/>
    <x v="8"/>
  </r>
  <r>
    <s v="Hatahet,Racha"/>
    <s v="TW_CORE"/>
    <x v="3"/>
    <s v="UNASSIGNED"/>
    <n v="0"/>
    <n v="32"/>
    <n v="0"/>
    <s v="01"/>
    <s v="TAU"/>
    <s v="14568"/>
    <s v="AUS"/>
    <s v=""/>
    <s v="Melbourne"/>
    <x v="8"/>
  </r>
  <r>
    <s v="Hatahet,Racha"/>
    <s v="TW_TOFF"/>
    <x v="1"/>
    <s v="ANNUAL_LV"/>
    <n v="0"/>
    <n v="72"/>
    <n v="0"/>
    <s v="01"/>
    <s v="TAU"/>
    <s v="14568"/>
    <s v="AUS"/>
    <s v=""/>
    <s v="Melbourne"/>
    <x v="8"/>
  </r>
  <r>
    <s v="Hatahet,Racha"/>
    <s v="TW_TOFF"/>
    <x v="1"/>
    <s v="CHINA_ANTENATAL"/>
    <n v="0"/>
    <n v="40"/>
    <n v="0"/>
    <s v="01"/>
    <s v="TAU"/>
    <s v="14568"/>
    <s v="AUS"/>
    <s v=""/>
    <s v="Melbourne"/>
    <x v="8"/>
  </r>
  <r>
    <s v="Hatahet,Racha"/>
    <s v="TW_TOFF"/>
    <x v="1"/>
    <s v="PUBLIC_HOLIDAY"/>
    <n v="0"/>
    <n v="8"/>
    <n v="0"/>
    <s v="01"/>
    <s v="TAU"/>
    <s v="14568"/>
    <s v="AUS"/>
    <s v=""/>
    <s v="Melbourne"/>
    <x v="8"/>
  </r>
  <r>
    <s v="Hatch,Jared M."/>
    <s v="TW_CORE"/>
    <x v="0"/>
    <s v="BAU"/>
    <n v="0"/>
    <n v="223.5"/>
    <n v="0"/>
    <s v="11"/>
    <s v="TUS"/>
    <s v="15609"/>
    <s v="USA"/>
    <s v="NY"/>
    <s v="New York"/>
    <x v="12"/>
  </r>
  <r>
    <s v="Hatch,Jared M."/>
    <s v="TW_TOFF"/>
    <x v="1"/>
    <s v="ANNUAL_LV"/>
    <n v="0"/>
    <n v="32"/>
    <n v="0"/>
    <s v="11"/>
    <s v="TUS"/>
    <s v="15609"/>
    <s v="USA"/>
    <s v="NY"/>
    <s v="New York"/>
    <x v="12"/>
  </r>
  <r>
    <s v="Hawkins,Renee"/>
    <s v="TW_CORE"/>
    <x v="9"/>
    <s v="BAU"/>
    <n v="0"/>
    <n v="160"/>
    <n v="0"/>
    <s v="08"/>
    <s v="TUK"/>
    <s v="10982"/>
    <s v="GBR"/>
    <s v=""/>
    <s v="London"/>
    <x v="4"/>
  </r>
  <r>
    <s v="Hawkins,Renee"/>
    <s v="TW_TOFF"/>
    <x v="1"/>
    <s v="ANNUAL_LV"/>
    <n v="0"/>
    <n v="8"/>
    <n v="0"/>
    <s v="08"/>
    <s v="TUK"/>
    <s v="10982"/>
    <s v="GBR"/>
    <s v=""/>
    <s v="London"/>
    <x v="4"/>
  </r>
  <r>
    <s v="Haynes,Charles"/>
    <s v="DOMINOS"/>
    <x v="167"/>
    <s v="DOMINO_CORE"/>
    <n v="70.5"/>
    <n v="0"/>
    <n v="0"/>
    <s v="01"/>
    <s v="TAU"/>
    <s v="13003"/>
    <s v="AUS"/>
    <s v=""/>
    <s v="Brisbane"/>
    <x v="8"/>
  </r>
  <r>
    <s v="Haynes,Charles"/>
    <s v="DOMINOS"/>
    <x v="167"/>
    <s v="PYRAMID"/>
    <n v="100.5"/>
    <n v="0"/>
    <n v="0"/>
    <s v="01"/>
    <s v="TAU"/>
    <s v="13003"/>
    <s v="AUS"/>
    <s v=""/>
    <s v="Brisbane"/>
    <x v="8"/>
  </r>
  <r>
    <s v="He,Fei"/>
    <s v="REA0001"/>
    <x v="140"/>
    <s v="DA"/>
    <n v="156"/>
    <n v="0"/>
    <n v="0"/>
    <s v="01"/>
    <s v="TCX"/>
    <s v="13606"/>
    <s v="CHN"/>
    <s v=""/>
    <s v="Xi'an"/>
    <x v="14"/>
  </r>
  <r>
    <s v="He,Fei"/>
    <s v="TW_TOFF"/>
    <x v="1"/>
    <s v="TIME_IN_LIEU"/>
    <n v="0"/>
    <n v="12"/>
    <n v="0"/>
    <s v="01"/>
    <s v="TCX"/>
    <s v="13606"/>
    <s v="CHN"/>
    <s v=""/>
    <s v="Xi'an"/>
    <x v="14"/>
  </r>
  <r>
    <s v="He,Gang"/>
    <s v="TW_CORE"/>
    <x v="3"/>
    <s v="UNASSIGNED"/>
    <n v="0"/>
    <n v="56"/>
    <n v="0"/>
    <s v="01"/>
    <s v="TCX"/>
    <s v="15318"/>
    <s v="CHN"/>
    <s v=""/>
    <s v="Xi'an"/>
    <x v="14"/>
  </r>
  <r>
    <s v="He,Gang"/>
    <s v="TW_CORE"/>
    <x v="66"/>
    <s v="ATTENDEE"/>
    <n v="0"/>
    <n v="128"/>
    <n v="0"/>
    <s v="01"/>
    <s v="TCX"/>
    <s v="15318"/>
    <s v="IND"/>
    <s v=""/>
    <s v="Xi'an"/>
    <x v="14"/>
  </r>
  <r>
    <s v="He,Haiyang"/>
    <s v="HUAWEI1"/>
    <x v="317"/>
    <s v="DEV"/>
    <n v="156"/>
    <n v="0"/>
    <n v="0"/>
    <s v="01"/>
    <s v="TCC"/>
    <s v="14346"/>
    <s v="CHN"/>
    <s v=""/>
    <s v="Xi'an"/>
    <x v="14"/>
  </r>
  <r>
    <s v="He,Haiyang"/>
    <s v="TW_CORE"/>
    <x v="3"/>
    <s v="HELD"/>
    <n v="0"/>
    <n v="8"/>
    <n v="0"/>
    <s v="01"/>
    <s v="TCC"/>
    <s v="14346"/>
    <s v="CHN"/>
    <s v=""/>
    <s v="Xi'an"/>
    <x v="14"/>
  </r>
  <r>
    <s v="He,Haiyang"/>
    <s v="TW_TOFF"/>
    <x v="1"/>
    <s v="ANNUAL_LV"/>
    <n v="0"/>
    <n v="4"/>
    <n v="0"/>
    <s v="01"/>
    <s v="TCC"/>
    <s v="14346"/>
    <s v="CHN"/>
    <s v=""/>
    <s v="Xi'an"/>
    <x v="14"/>
  </r>
  <r>
    <s v="He,Haowei"/>
    <s v="IATA001"/>
    <x v="318"/>
    <s v="DA"/>
    <n v="128"/>
    <n v="16"/>
    <n v="0"/>
    <s v="01"/>
    <s v="TBS"/>
    <s v="14998"/>
    <s v="CHN"/>
    <s v=""/>
    <s v="Beijing"/>
    <x v="14"/>
  </r>
  <r>
    <s v="He,Haowei"/>
    <s v="TW_TOFF"/>
    <x v="1"/>
    <s v="ANNUAL_LV"/>
    <n v="0"/>
    <n v="4"/>
    <n v="0"/>
    <s v="01"/>
    <s v="TBS"/>
    <s v="14998"/>
    <s v="CHN"/>
    <s v=""/>
    <s v="Beijing"/>
    <x v="14"/>
  </r>
  <r>
    <s v="He,Haowei"/>
    <s v="TW_TOFF"/>
    <x v="4"/>
    <s v="CARERS_LV"/>
    <n v="0"/>
    <n v="20"/>
    <n v="0"/>
    <s v="01"/>
    <s v="TBS"/>
    <s v="14998"/>
    <s v="CHN"/>
    <s v=""/>
    <s v="Beijing"/>
    <x v="14"/>
  </r>
  <r>
    <s v="He,Jingzi"/>
    <s v="TW_CORE"/>
    <x v="0"/>
    <s v="TWER_INDUCTION"/>
    <n v="0"/>
    <n v="8"/>
    <n v="0"/>
    <s v="03"/>
    <s v="TBS"/>
    <s v="15852"/>
    <s v="CHN"/>
    <s v=""/>
    <s v="Beijing"/>
    <x v="14"/>
  </r>
  <r>
    <s v="He,Jingzi"/>
    <s v="TW_CORE"/>
    <x v="15"/>
    <s v="BAU"/>
    <n v="0"/>
    <n v="160"/>
    <n v="0"/>
    <s v="03"/>
    <s v="TBS"/>
    <s v="15852"/>
    <s v="CHN"/>
    <s v=""/>
    <s v="Beijing"/>
    <x v="14"/>
  </r>
  <r>
    <s v="He,Liang"/>
    <s v="LIVETEX"/>
    <x v="311"/>
    <s v="DA"/>
    <n v="160"/>
    <n v="0"/>
    <n v="0"/>
    <s v="01"/>
    <s v="TCX"/>
    <s v="15314"/>
    <s v="CHN"/>
    <s v=""/>
    <s v="Xi'an"/>
    <x v="14"/>
  </r>
  <r>
    <s v="He,Liang"/>
    <s v="TW_TOFF"/>
    <x v="1"/>
    <s v="ANNUAL_LV"/>
    <n v="0"/>
    <n v="8"/>
    <n v="0"/>
    <s v="01"/>
    <s v="TCX"/>
    <s v="15314"/>
    <s v="CHN"/>
    <s v=""/>
    <s v="Xi'an"/>
    <x v="14"/>
  </r>
  <r>
    <s v="He,Sicong"/>
    <s v="SML0001"/>
    <x v="199"/>
    <s v="DA"/>
    <n v="160"/>
    <n v="0"/>
    <n v="0"/>
    <s v="01"/>
    <s v="TCC"/>
    <s v="15260"/>
    <s v="CHN"/>
    <s v=""/>
    <s v="Chengdu"/>
    <x v="14"/>
  </r>
  <r>
    <s v="He,Sicong"/>
    <s v="TW_TOFF"/>
    <x v="1"/>
    <s v="ANNUAL_LV"/>
    <n v="0"/>
    <n v="8"/>
    <n v="0"/>
    <s v="01"/>
    <s v="TCC"/>
    <s v="15260"/>
    <s v="CHN"/>
    <s v=""/>
    <s v="Chengdu"/>
    <x v="14"/>
  </r>
  <r>
    <s v="He,Wei"/>
    <s v="SML0001"/>
    <x v="87"/>
    <s v="DEV"/>
    <n v="168"/>
    <n v="0"/>
    <n v="0"/>
    <s v="01"/>
    <s v="TCC"/>
    <s v="14122"/>
    <s v="CHN"/>
    <s v=""/>
    <s v="Chengdu"/>
    <x v="14"/>
  </r>
  <r>
    <s v="Heck,Nelice Severgnini"/>
    <s v="SRM0001"/>
    <x v="177"/>
    <s v="DA"/>
    <n v="40"/>
    <n v="0"/>
    <n v="0"/>
    <s v="01"/>
    <s v="TBR"/>
    <s v="13199"/>
    <s v="BRA"/>
    <s v=""/>
    <s v="Porto Alegre"/>
    <x v="3"/>
  </r>
  <r>
    <s v="Heck,Nelice Severgnini"/>
    <s v="TW_CORE"/>
    <x v="3"/>
    <s v="UNASSIGNED"/>
    <n v="0"/>
    <n v="36"/>
    <n v="0"/>
    <s v="01"/>
    <s v="TBR"/>
    <s v="13199"/>
    <s v="BRA"/>
    <s v=""/>
    <s v="Porto Alegre"/>
    <x v="3"/>
  </r>
  <r>
    <s v="Heck,Nelice Severgnini"/>
    <s v="TW_CORE"/>
    <x v="17"/>
    <s v="BAU"/>
    <n v="0"/>
    <n v="56"/>
    <n v="0"/>
    <s v="01"/>
    <s v="TBR"/>
    <s v="13199"/>
    <s v="BRA"/>
    <s v=""/>
    <s v="Porto Alegre"/>
    <x v="3"/>
  </r>
  <r>
    <s v="Heck,Nelice Severgnini"/>
    <s v="TW_CORE"/>
    <x v="15"/>
    <s v="BAU"/>
    <n v="0"/>
    <n v="5"/>
    <n v="0"/>
    <s v="01"/>
    <s v="TBR"/>
    <s v="13199"/>
    <s v="BRA"/>
    <s v=""/>
    <s v="Porto Alegre"/>
    <x v="3"/>
  </r>
  <r>
    <s v="Heck,Nelice Severgnini"/>
    <s v="TW_INVT"/>
    <x v="125"/>
    <s v="PROGRAM_LEVEL"/>
    <n v="0"/>
    <n v="15"/>
    <n v="0"/>
    <s v="01"/>
    <s v="TBR"/>
    <s v="13199"/>
    <s v="BRA"/>
    <s v=""/>
    <s v="Porto Alegre"/>
    <x v="3"/>
  </r>
  <r>
    <s v="Heck,Nelice Severgnini"/>
    <s v="TW_PIL3"/>
    <x v="12"/>
    <s v="MEETINGS"/>
    <n v="0"/>
    <n v="2"/>
    <n v="0"/>
    <s v="01"/>
    <s v="TBR"/>
    <s v="13199"/>
    <s v="BRA"/>
    <s v=""/>
    <s v="Porto Alegre"/>
    <x v="3"/>
  </r>
  <r>
    <s v="Heck,Nelice Severgnini"/>
    <s v="TW_TOFF"/>
    <x v="1"/>
    <s v="PUBLIC_HOLIDAY"/>
    <n v="0"/>
    <n v="18"/>
    <n v="0"/>
    <s v="01"/>
    <s v="TBR"/>
    <s v="13199"/>
    <s v="BRA"/>
    <s v=""/>
    <s v="Porto Alegre"/>
    <x v="3"/>
  </r>
  <r>
    <s v="Heck,Nelice Severgnini"/>
    <s v="TW_TOFF"/>
    <x v="4"/>
    <s v="SICK_LV"/>
    <n v="0"/>
    <n v="8"/>
    <n v="0"/>
    <s v="01"/>
    <s v="TBR"/>
    <s v="13199"/>
    <s v="BRA"/>
    <s v=""/>
    <s v="Porto Alegre"/>
    <x v="3"/>
  </r>
  <r>
    <s v="Hegarty,William M."/>
    <s v="TW_TOFF"/>
    <x v="4"/>
    <s v="US_CA_PERS_SICK"/>
    <n v="0"/>
    <n v="8"/>
    <n v="0"/>
    <s v="01"/>
    <s v="TUS"/>
    <s v="10082"/>
    <s v="USA"/>
    <s v="VT"/>
    <s v="Atlanta"/>
    <x v="2"/>
  </r>
  <r>
    <s v="Hegarty,William M."/>
    <s v="ULTSOFT"/>
    <x v="82"/>
    <s v="MISC"/>
    <n v="30"/>
    <n v="0"/>
    <n v="0"/>
    <s v="01"/>
    <s v="TUS"/>
    <s v="10082"/>
    <s v="USA"/>
    <s v="FL"/>
    <s v="Atlanta"/>
    <x v="2"/>
  </r>
  <r>
    <s v="Hegarty,William M."/>
    <s v="ULTSOFT"/>
    <x v="82"/>
    <s v="MISC"/>
    <n v="130"/>
    <n v="0"/>
    <n v="0"/>
    <s v="01"/>
    <s v="TUS"/>
    <s v="10082"/>
    <s v="USA"/>
    <s v="VT"/>
    <s v="Atlanta"/>
    <x v="2"/>
  </r>
  <r>
    <s v="Hegarty,William M."/>
    <s v="ULTSOFT"/>
    <x v="82"/>
    <s v="TRVL"/>
    <n v="0"/>
    <n v="56"/>
    <n v="0"/>
    <s v="01"/>
    <s v="TUS"/>
    <s v="10082"/>
    <s v="USA"/>
    <s v="VT"/>
    <s v="Atlanta"/>
    <x v="2"/>
  </r>
  <r>
    <s v="Heisey,Thomas"/>
    <s v="KROGER1"/>
    <x v="226"/>
    <s v="DA"/>
    <n v="80"/>
    <n v="0"/>
    <n v="0"/>
    <s v="01"/>
    <s v="TUS"/>
    <s v="14307"/>
    <s v="USA"/>
    <s v="OH"/>
    <s v="Chicago"/>
    <x v="5"/>
  </r>
  <r>
    <s v="Heisey,Thomas"/>
    <s v="KROGER1"/>
    <x v="226"/>
    <s v="EDC_PAS"/>
    <n v="23"/>
    <n v="0"/>
    <n v="0"/>
    <s v="01"/>
    <s v="TUS"/>
    <s v="14307"/>
    <s v="USA"/>
    <s v="OH"/>
    <s v="Chicago"/>
    <x v="5"/>
  </r>
  <r>
    <s v="Heisey,Thomas"/>
    <s v="KROGER1"/>
    <x v="226"/>
    <s v="EDC_RAR"/>
    <n v="16"/>
    <n v="0"/>
    <n v="0"/>
    <s v="01"/>
    <s v="TUS"/>
    <s v="14307"/>
    <s v="USA"/>
    <s v="OH"/>
    <s v="Chicago"/>
    <x v="5"/>
  </r>
  <r>
    <s v="Heisey,Thomas"/>
    <s v="KROGER1"/>
    <x v="226"/>
    <s v="EDC_RECIPES"/>
    <n v="50"/>
    <n v="0"/>
    <n v="0"/>
    <s v="01"/>
    <s v="TUS"/>
    <s v="14307"/>
    <s v="USA"/>
    <s v="OH"/>
    <s v="Chicago"/>
    <x v="5"/>
  </r>
  <r>
    <s v="Heisey,Thomas"/>
    <s v="KROGER1"/>
    <x v="226"/>
    <s v="TRVL"/>
    <n v="0"/>
    <n v="45"/>
    <n v="0"/>
    <s v="01"/>
    <s v="TUS"/>
    <s v="14307"/>
    <s v="USA"/>
    <s v="OH"/>
    <s v="Chicago"/>
    <x v="5"/>
  </r>
  <r>
    <s v="Hernandez,Emerson Barbiero"/>
    <s v="REACHL1"/>
    <x v="97"/>
    <s v="DA"/>
    <n v="8"/>
    <n v="0"/>
    <n v="0"/>
    <s v="01"/>
    <s v="TBR"/>
    <s v="14213"/>
    <s v="BRA"/>
    <s v=""/>
    <s v="San Francisco"/>
    <x v="11"/>
  </r>
  <r>
    <s v="Hernandez,Emerson Barbiero"/>
    <s v="REACHL1"/>
    <x v="97"/>
    <s v="DA"/>
    <n v="144"/>
    <n v="0"/>
    <n v="0"/>
    <s v="01"/>
    <s v="TBR"/>
    <s v="14213"/>
    <s v="BRA"/>
    <s v=""/>
    <s v="Porto Alegre"/>
    <x v="3"/>
  </r>
  <r>
    <s v="Hernandez,Emerson Barbiero"/>
    <s v="TW_TOFF"/>
    <x v="1"/>
    <s v="PUBLIC_HOLIDAY"/>
    <n v="0"/>
    <n v="16"/>
    <n v="0"/>
    <s v="01"/>
    <s v="TBR"/>
    <s v="14213"/>
    <s v="BRA"/>
    <s v=""/>
    <s v="Porto Alegre"/>
    <x v="3"/>
  </r>
  <r>
    <s v="Herner,Heidi"/>
    <s v="TW_CORE"/>
    <x v="123"/>
    <s v="BAU"/>
    <n v="0"/>
    <n v="164"/>
    <n v="0"/>
    <s v="09"/>
    <s v="TUS"/>
    <s v="12324"/>
    <s v="USA"/>
    <s v="IL"/>
    <s v="Chicago"/>
    <x v="5"/>
  </r>
  <r>
    <s v="Herner,Heidi"/>
    <s v="TW_TOFF"/>
    <x v="4"/>
    <s v="US_CA_PERS_SICK"/>
    <n v="0"/>
    <n v="4"/>
    <n v="0"/>
    <s v="09"/>
    <s v="TUS"/>
    <s v="12324"/>
    <s v="USA"/>
    <s v="IL"/>
    <s v="Chicago"/>
    <x v="5"/>
  </r>
  <r>
    <s v="Heyes,Thomas"/>
    <s v="TWSSOL1"/>
    <x v="203"/>
    <s v="TRVL"/>
    <n v="0"/>
    <n v="14"/>
    <n v="0"/>
    <s v="01"/>
    <s v="TUK"/>
    <s v="15867"/>
    <s v="GBR"/>
    <s v=""/>
    <s v="London"/>
    <x v="4"/>
  </r>
  <r>
    <s v="Heyes,Thomas"/>
    <s v="TW_CORE"/>
    <x v="3"/>
    <s v="UNASSIGNED"/>
    <n v="0"/>
    <n v="160"/>
    <n v="0"/>
    <s v="01"/>
    <s v="TUK"/>
    <s v="15867"/>
    <s v="GBR"/>
    <s v=""/>
    <s v="London"/>
    <x v="4"/>
  </r>
  <r>
    <s v="Heyes,Thomas"/>
    <s v="TW_INVT"/>
    <x v="319"/>
    <s v="PROGRAM_LEVEL"/>
    <n v="0"/>
    <n v="8"/>
    <n v="0"/>
    <s v="04"/>
    <s v="TUK"/>
    <s v="15867"/>
    <s v="GBR"/>
    <s v=""/>
    <s v="London"/>
    <x v="4"/>
  </r>
  <r>
    <s v="Hickey,Kevin Michael"/>
    <s v="INSIGHT"/>
    <x v="271"/>
    <s v="DA"/>
    <n v="10"/>
    <n v="0"/>
    <n v="0"/>
    <s v="01"/>
    <s v="TUS"/>
    <s v="14233"/>
    <s v="USA"/>
    <s v="TX"/>
    <s v="Dallas"/>
    <x v="6"/>
  </r>
  <r>
    <s v="Hickey,Kevin Michael"/>
    <s v="TW_CORE"/>
    <x v="3"/>
    <s v="HELD"/>
    <n v="0"/>
    <n v="97"/>
    <n v="0"/>
    <s v="01"/>
    <s v="TUS"/>
    <s v="14233"/>
    <s v="USA"/>
    <s v="TX"/>
    <s v="Dallas"/>
    <x v="6"/>
  </r>
  <r>
    <s v="Hickey,Kevin Michael"/>
    <s v="TW_CORE"/>
    <x v="17"/>
    <s v="TWER_HELP"/>
    <n v="0"/>
    <n v="4"/>
    <n v="0"/>
    <s v="01"/>
    <s v="TUS"/>
    <s v="14233"/>
    <s v="USA"/>
    <s v="TX"/>
    <s v="Dallas"/>
    <x v="6"/>
  </r>
  <r>
    <s v="Hickey,Kevin Michael"/>
    <s v="TW_CORE"/>
    <x v="33"/>
    <s v="REGION_MGT_BAU"/>
    <n v="0"/>
    <n v="54"/>
    <n v="0"/>
    <s v="01"/>
    <s v="TUS"/>
    <s v="14233"/>
    <s v="USA"/>
    <s v="TX"/>
    <s v="Dallas"/>
    <x v="6"/>
  </r>
  <r>
    <s v="Hickey,Kevin Michael"/>
    <s v="TW_CORE"/>
    <x v="15"/>
    <s v="INTERVIEWING"/>
    <n v="0"/>
    <n v="2"/>
    <n v="0"/>
    <s v="01"/>
    <s v="TUS"/>
    <s v="14233"/>
    <s v="USA"/>
    <s v="TX"/>
    <s v="Dallas"/>
    <x v="6"/>
  </r>
  <r>
    <s v="Hickey,Kevin Michael"/>
    <s v="TW_TOFF"/>
    <x v="1"/>
    <s v="ANNUAL_LV"/>
    <n v="0"/>
    <n v="8"/>
    <n v="0"/>
    <s v="01"/>
    <s v="TUS"/>
    <s v="14233"/>
    <s v="USA"/>
    <s v="TX"/>
    <s v="Dallas"/>
    <x v="6"/>
  </r>
  <r>
    <s v="Hickman,Alexander"/>
    <s v="DELTA01"/>
    <x v="206"/>
    <s v="DA"/>
    <n v="164.75"/>
    <n v="0"/>
    <n v="0"/>
    <s v="01"/>
    <s v="TUS"/>
    <s v="13678"/>
    <s v="USA"/>
    <s v="GA"/>
    <s v="Atlanta"/>
    <x v="2"/>
  </r>
  <r>
    <s v="Hickman,Alexander"/>
    <s v="DELTA01"/>
    <x v="206"/>
    <s v="MISC"/>
    <n v="0"/>
    <n v="1"/>
    <n v="0"/>
    <s v="01"/>
    <s v="TUS"/>
    <s v="13678"/>
    <s v="USA"/>
    <s v="GA"/>
    <s v="Atlanta"/>
    <x v="2"/>
  </r>
  <r>
    <s v="Hickman,Alexander"/>
    <s v="TW_INVT"/>
    <x v="207"/>
    <s v="PROGRAM_LEVEL"/>
    <n v="0"/>
    <n v="1"/>
    <n v="0"/>
    <s v="01"/>
    <s v="TUS"/>
    <s v="13678"/>
    <s v="USA"/>
    <s v="GA"/>
    <s v="Atlanta"/>
    <x v="2"/>
  </r>
  <r>
    <s v="Hickman,Alexander"/>
    <s v="TW_TOFF"/>
    <x v="1"/>
    <s v="JURY_DUTY"/>
    <n v="0"/>
    <n v="8"/>
    <n v="0"/>
    <s v="01"/>
    <s v="TUS"/>
    <s v="13678"/>
    <s v="USA"/>
    <s v="GA"/>
    <s v="Atlanta"/>
    <x v="2"/>
  </r>
  <r>
    <s v="Hickman,Alexander"/>
    <s v="TW_TOFF"/>
    <x v="4"/>
    <s v="US_CA_PERS_SICK"/>
    <n v="0"/>
    <n v="2"/>
    <n v="0"/>
    <s v="01"/>
    <s v="TUS"/>
    <s v="13678"/>
    <s v="USA"/>
    <s v="GA"/>
    <s v="Atlanta"/>
    <x v="2"/>
  </r>
  <r>
    <s v="Highsmith,James"/>
    <s v="TW_CORE"/>
    <x v="118"/>
    <s v="BAU"/>
    <n v="0"/>
    <n v="40"/>
    <n v="0"/>
    <s v="05"/>
    <s v="TUS"/>
    <s v="13512"/>
    <s v="USA"/>
    <s v="CO"/>
    <s v="ETG US"/>
    <x v="1"/>
  </r>
  <r>
    <s v="Hill,Cassandra Leonie"/>
    <s v="DOMINOS"/>
    <x v="225"/>
    <s v="DA"/>
    <n v="40"/>
    <n v="0"/>
    <n v="0"/>
    <s v="01"/>
    <s v="TAU"/>
    <s v="14170"/>
    <s v="AUS"/>
    <s v=""/>
    <s v="Brisbane"/>
    <x v="8"/>
  </r>
  <r>
    <s v="Hill,Cassandra Leonie"/>
    <s v="DOMINOS"/>
    <x v="225"/>
    <s v="MISC"/>
    <n v="40"/>
    <n v="0"/>
    <n v="0"/>
    <s v="01"/>
    <s v="TAU"/>
    <s v="14170"/>
    <s v="AUS"/>
    <s v=""/>
    <s v="Brisbane"/>
    <x v="8"/>
  </r>
  <r>
    <s v="Hill,Cassandra Leonie"/>
    <s v="DOMINOS"/>
    <x v="167"/>
    <s v="DOMINO_CORE"/>
    <n v="40"/>
    <n v="0"/>
    <n v="0"/>
    <s v="01"/>
    <s v="TAU"/>
    <s v="14170"/>
    <s v="AUS"/>
    <s v=""/>
    <s v="Sydney"/>
    <x v="8"/>
  </r>
  <r>
    <s v="Hill,Cassandra Leonie"/>
    <s v="DOMINOS"/>
    <x v="167"/>
    <s v="PYRAMID"/>
    <n v="8"/>
    <n v="0"/>
    <n v="0"/>
    <s v="01"/>
    <s v="TAU"/>
    <s v="14170"/>
    <s v="AUS"/>
    <s v=""/>
    <s v="Sydney"/>
    <x v="8"/>
  </r>
  <r>
    <s v="Hill,Cassandra Leonie"/>
    <s v="TW_TOFF"/>
    <x v="1"/>
    <s v="ANNUAL_LV"/>
    <n v="0"/>
    <n v="40"/>
    <n v="0"/>
    <s v="01"/>
    <s v="TAU"/>
    <s v="14170"/>
    <s v="AUS"/>
    <s v=""/>
    <s v="Brisbane"/>
    <x v="8"/>
  </r>
  <r>
    <s v="Hill,Steven"/>
    <s v="FNF0001"/>
    <x v="320"/>
    <s v="MISC"/>
    <n v="171"/>
    <n v="0"/>
    <n v="0"/>
    <s v="01"/>
    <s v="TCA"/>
    <s v="13244"/>
    <s v="CAN"/>
    <s v=""/>
    <s v="Toronto"/>
    <x v="13"/>
  </r>
  <r>
    <s v="Hill,Steven"/>
    <s v="TW_MTGS"/>
    <x v="50"/>
    <s v="TORONTO"/>
    <n v="0"/>
    <n v="9"/>
    <n v="0"/>
    <s v="01"/>
    <s v="TCA"/>
    <s v="13244"/>
    <s v="CAN"/>
    <s v=""/>
    <s v="Toronto"/>
    <x v="13"/>
  </r>
  <r>
    <s v="Hilton,Chris"/>
    <s v="GAP0001"/>
    <x v="180"/>
    <s v="MISC"/>
    <n v="160"/>
    <n v="0"/>
    <n v="0"/>
    <s v="01"/>
    <s v="TCA"/>
    <s v="13230"/>
    <s v="USA"/>
    <s v="CA"/>
    <s v="San Francisco"/>
    <x v="11"/>
  </r>
  <r>
    <s v="Hilton,Chris"/>
    <s v="TW_TOFF"/>
    <x v="4"/>
    <s v="US_CA_PERS_SICK"/>
    <n v="0"/>
    <n v="8"/>
    <n v="0"/>
    <s v="01"/>
    <s v="TCA"/>
    <s v="13230"/>
    <s v="USA"/>
    <s v="CA"/>
    <s v="San Francisco"/>
    <x v="11"/>
  </r>
  <r>
    <s v="Hindley,Matthew Rufaine"/>
    <s v="TW_CORE"/>
    <x v="17"/>
    <s v="BAU"/>
    <n v="0"/>
    <n v="160"/>
    <n v="0"/>
    <s v="02"/>
    <s v="TZA"/>
    <s v="14900"/>
    <s v="ZAF"/>
    <s v=""/>
    <s v="Johannesburg"/>
    <x v="16"/>
  </r>
  <r>
    <s v="Hindley,Matthew Rufaine"/>
    <s v="TW_TOFF"/>
    <x v="1"/>
    <s v="PUBLIC_HOLIDAY"/>
    <n v="0"/>
    <n v="8"/>
    <n v="0"/>
    <s v="02"/>
    <s v="TZA"/>
    <s v="14900"/>
    <s v="ZAF"/>
    <s v=""/>
    <s v="Johannesburg"/>
    <x v="16"/>
  </r>
  <r>
    <s v="Hingne,Amruta"/>
    <s v="GAP0001"/>
    <x v="205"/>
    <s v="QA"/>
    <n v="158"/>
    <n v="0"/>
    <n v="0"/>
    <s v="01"/>
    <s v="TUS"/>
    <s v="15836"/>
    <s v="USA"/>
    <s v="CA"/>
    <s v="San Francisco"/>
    <x v="11"/>
  </r>
  <r>
    <s v="Hingne,Amruta"/>
    <s v="TW_MTGS"/>
    <x v="50"/>
    <s v="SF"/>
    <n v="0"/>
    <n v="4"/>
    <n v="0"/>
    <s v="01"/>
    <s v="TUS"/>
    <s v="15836"/>
    <s v="USA"/>
    <s v="CA"/>
    <s v="San Francisco"/>
    <x v="11"/>
  </r>
  <r>
    <s v="Hingne,Amruta"/>
    <s v="TW_TOFF"/>
    <x v="4"/>
    <s v="US_CA_PERS_SICK"/>
    <n v="0"/>
    <n v="8"/>
    <n v="0"/>
    <s v="01"/>
    <s v="TUS"/>
    <s v="15836"/>
    <s v="USA"/>
    <s v="CA"/>
    <s v="San Francisco"/>
    <x v="11"/>
  </r>
  <r>
    <s v="Hisbrook,Adrienne"/>
    <s v="MANH001"/>
    <x v="6"/>
    <s v="DA"/>
    <n v="13"/>
    <n v="0"/>
    <n v="0"/>
    <s v="01"/>
    <s v="TUS"/>
    <s v="15765"/>
    <s v="USA"/>
    <s v="TX"/>
    <s v="Atlanta"/>
    <x v="2"/>
  </r>
  <r>
    <s v="Hisbrook,Adrienne"/>
    <s v="MANH001"/>
    <x v="6"/>
    <s v="DA"/>
    <n v="155"/>
    <n v="0"/>
    <n v="0"/>
    <s v="01"/>
    <s v="TUS"/>
    <s v="15765"/>
    <s v="USA"/>
    <s v="GA"/>
    <s v="Atlanta"/>
    <x v="2"/>
  </r>
  <r>
    <s v="Hisbrook,Adrienne"/>
    <s v="MANH001"/>
    <x v="6"/>
    <s v="TRVL"/>
    <n v="0"/>
    <n v="36"/>
    <n v="0"/>
    <s v="01"/>
    <s v="TUS"/>
    <s v="15765"/>
    <s v="USA"/>
    <s v="GA"/>
    <s v="Atlanta"/>
    <x v="2"/>
  </r>
  <r>
    <s v="Hisbrook,Adrienne"/>
    <s v="TW_CORE"/>
    <x v="15"/>
    <s v="EVENTS"/>
    <n v="0"/>
    <n v="5"/>
    <n v="0"/>
    <s v="01"/>
    <s v="TUS"/>
    <s v="15765"/>
    <s v="USA"/>
    <s v="GA"/>
    <s v="Atlanta"/>
    <x v="2"/>
  </r>
  <r>
    <s v="Hisbrook,Adrienne"/>
    <s v="TW_CORE"/>
    <x v="15"/>
    <s v="INTERVIEWING"/>
    <n v="0"/>
    <n v="1"/>
    <n v="0"/>
    <s v="01"/>
    <s v="TUS"/>
    <s v="15765"/>
    <s v="USA"/>
    <s v="GA"/>
    <s v="Atlanta"/>
    <x v="2"/>
  </r>
  <r>
    <s v="Hlapolosa,Socrates"/>
    <s v="STANDB1"/>
    <x v="233"/>
    <s v="DA"/>
    <n v="40"/>
    <n v="0"/>
    <n v="0"/>
    <s v="01"/>
    <s v="TZA"/>
    <s v="16053"/>
    <s v="ZAF"/>
    <s v=""/>
    <s v="Johannesburg"/>
    <x v="16"/>
  </r>
  <r>
    <s v="Hlapolosa,Socrates"/>
    <s v="TW_CORE"/>
    <x v="3"/>
    <s v="HELD"/>
    <n v="0"/>
    <n v="80"/>
    <n v="0"/>
    <s v="01"/>
    <s v="TZA"/>
    <s v="16053"/>
    <s v="ZAF"/>
    <s v=""/>
    <s v="Johannesburg"/>
    <x v="16"/>
  </r>
  <r>
    <s v="Hlapolosa,Socrates"/>
    <s v="TW_CORE"/>
    <x v="3"/>
    <s v="UNASSIGNED"/>
    <n v="0"/>
    <n v="32"/>
    <n v="0"/>
    <s v="01"/>
    <s v="TZA"/>
    <s v="16053"/>
    <s v="ZAF"/>
    <s v=""/>
    <s v="Johannesburg"/>
    <x v="16"/>
  </r>
  <r>
    <s v="Hlapolosa,Socrates"/>
    <s v="TW_TOFF"/>
    <x v="1"/>
    <s v="ANNUAL_LV"/>
    <n v="0"/>
    <n v="8"/>
    <n v="0"/>
    <s v="01"/>
    <s v="TZA"/>
    <s v="16053"/>
    <s v="ZAF"/>
    <s v=""/>
    <s v="Johannesburg"/>
    <x v="16"/>
  </r>
  <r>
    <s v="Hlapolosa,Socrates"/>
    <s v="TW_TOFF"/>
    <x v="1"/>
    <s v="PUBLIC_HOLIDAY"/>
    <n v="0"/>
    <n v="8"/>
    <n v="0"/>
    <s v="01"/>
    <s v="TZA"/>
    <s v="16053"/>
    <s v="ZAF"/>
    <s v=""/>
    <s v="Johannesburg"/>
    <x v="16"/>
  </r>
  <r>
    <s v="Ho,Beverly"/>
    <s v="GAP0001"/>
    <x v="158"/>
    <s v="DA"/>
    <n v="168"/>
    <n v="0"/>
    <n v="0"/>
    <s v="01"/>
    <s v="TUS"/>
    <s v="13228"/>
    <s v="USA"/>
    <s v="CA"/>
    <s v="San Francisco"/>
    <x v="11"/>
  </r>
  <r>
    <s v="Ho,Beverly"/>
    <s v="GAP0001"/>
    <x v="158"/>
    <s v="OT40"/>
    <n v="3"/>
    <n v="3"/>
    <n v="0"/>
    <s v="01"/>
    <s v="TUS"/>
    <s v="13228"/>
    <s v="USA"/>
    <s v="CA"/>
    <s v="San Francisco"/>
    <x v="11"/>
  </r>
  <r>
    <s v="Ho,Beverly"/>
    <s v="TW_CORE"/>
    <x v="0"/>
    <s v="BAU"/>
    <n v="0"/>
    <n v="9"/>
    <n v="0"/>
    <s v="01"/>
    <s v="TUS"/>
    <s v="13228"/>
    <s v="USA"/>
    <s v="CA"/>
    <s v="San Francisco"/>
    <x v="11"/>
  </r>
  <r>
    <s v="Ho,Beverly"/>
    <s v="TW_CORE"/>
    <x v="0"/>
    <s v="REG_MEETINGS"/>
    <n v="0"/>
    <n v="9"/>
    <n v="0"/>
    <s v="01"/>
    <s v="TUS"/>
    <s v="13228"/>
    <s v="USA"/>
    <s v="CA"/>
    <s v="San Francisco"/>
    <x v="11"/>
  </r>
  <r>
    <s v="Ho,Beverly"/>
    <s v="TW_CORE"/>
    <x v="0"/>
    <s v="TWER_DEVELOPMNT"/>
    <n v="0"/>
    <n v="22"/>
    <n v="0"/>
    <s v="01"/>
    <s v="TUS"/>
    <s v="13228"/>
    <s v="USA"/>
    <s v="CA"/>
    <s v="San Francisco"/>
    <x v="11"/>
  </r>
  <r>
    <s v="Ho,Sean"/>
    <s v="WOOL001"/>
    <x v="178"/>
    <s v="DA"/>
    <n v="168"/>
    <n v="0"/>
    <n v="0"/>
    <s v="01"/>
    <s v="TAU"/>
    <s v="14052"/>
    <s v="AUS"/>
    <s v=""/>
    <s v="Sydney"/>
    <x v="8"/>
  </r>
  <r>
    <s v="Hodgson,Kyle D."/>
    <s v="KROGER1"/>
    <x v="226"/>
    <s v="EDC_RAR"/>
    <n v="24"/>
    <n v="0"/>
    <n v="0"/>
    <s v="01"/>
    <s v="TCA"/>
    <s v="14695"/>
    <s v="USA"/>
    <s v="OH"/>
    <s v="Chicago"/>
    <x v="5"/>
  </r>
  <r>
    <s v="Hodgson,Kyle D."/>
    <s v="KROGER1"/>
    <x v="226"/>
    <s v="EDC_RECIPES"/>
    <n v="28"/>
    <n v="0"/>
    <n v="0"/>
    <s v="01"/>
    <s v="TCA"/>
    <s v="14695"/>
    <s v="USA"/>
    <s v="OH"/>
    <s v="Chicago"/>
    <x v="5"/>
  </r>
  <r>
    <s v="Hodgson,Kyle D."/>
    <s v="KROGER1"/>
    <x v="226"/>
    <s v="EDC_SOS"/>
    <n v="14"/>
    <n v="0"/>
    <n v="0"/>
    <s v="01"/>
    <s v="TCA"/>
    <s v="14695"/>
    <s v="USA"/>
    <s v="OH"/>
    <s v="Chicago"/>
    <x v="5"/>
  </r>
  <r>
    <s v="Hodgson,Kyle D."/>
    <s v="KROGER1"/>
    <x v="226"/>
    <s v="MISC"/>
    <n v="72"/>
    <n v="0"/>
    <n v="0"/>
    <s v="01"/>
    <s v="TCA"/>
    <s v="14695"/>
    <s v="USA"/>
    <s v="OH"/>
    <s v="Chicago"/>
    <x v="5"/>
  </r>
  <r>
    <s v="Hodgson,Kyle D."/>
    <s v="TW_CORE"/>
    <x v="3"/>
    <s v="HELD"/>
    <n v="0"/>
    <n v="4"/>
    <n v="0"/>
    <s v="01"/>
    <s v="TCA"/>
    <s v="14695"/>
    <s v="CAN"/>
    <s v=""/>
    <s v="Chicago"/>
    <x v="5"/>
  </r>
  <r>
    <s v="Hodgson,Kyle D."/>
    <s v="TW_CORE"/>
    <x v="40"/>
    <s v="TRAINING_OTHER"/>
    <n v="0"/>
    <n v="16"/>
    <n v="0"/>
    <s v="01"/>
    <s v="TCA"/>
    <s v="14695"/>
    <s v="CAN"/>
    <s v=""/>
    <s v="Chicago"/>
    <x v="5"/>
  </r>
  <r>
    <s v="Hodgson,Kyle D."/>
    <s v="TW_MTGS"/>
    <x v="50"/>
    <s v="TORONTO"/>
    <n v="0"/>
    <n v="8"/>
    <n v="0"/>
    <s v="01"/>
    <s v="TCA"/>
    <s v="14695"/>
    <s v="CAN"/>
    <s v=""/>
    <s v="Chicago"/>
    <x v="5"/>
  </r>
  <r>
    <s v="Hodgson,Kyle D."/>
    <s v="TW_TOFF"/>
    <x v="1"/>
    <s v="PUBLIC_HOLIDAY"/>
    <n v="0"/>
    <n v="8"/>
    <n v="0"/>
    <s v="01"/>
    <s v="TCA"/>
    <s v="14695"/>
    <s v="CAN"/>
    <s v=""/>
    <s v="Chicago"/>
    <x v="5"/>
  </r>
  <r>
    <s v="Hodgson,Peter"/>
    <s v="LOYAL3_"/>
    <x v="93"/>
    <s v="DEV"/>
    <n v="119"/>
    <n v="0"/>
    <n v="0"/>
    <s v="01"/>
    <s v="TUS"/>
    <s v="13002"/>
    <s v="USA"/>
    <s v="CA"/>
    <s v="San Francisco"/>
    <x v="11"/>
  </r>
  <r>
    <s v="Hof,Stephanie Clare"/>
    <s v="NOPSA01"/>
    <x v="309"/>
    <s v="MISC"/>
    <n v="40"/>
    <n v="72"/>
    <n v="0"/>
    <s v="01"/>
    <s v="TAU"/>
    <s v="13827"/>
    <s v="AUS"/>
    <s v=""/>
    <s v="Perth"/>
    <x v="8"/>
  </r>
  <r>
    <s v="Hof,Stephanie Clare"/>
    <s v="TW_CORE"/>
    <x v="3"/>
    <s v="HELD"/>
    <n v="0"/>
    <n v="40"/>
    <n v="0"/>
    <s v="01"/>
    <s v="TAU"/>
    <s v="13827"/>
    <s v="AUS"/>
    <s v=""/>
    <s v="Perth"/>
    <x v="8"/>
  </r>
  <r>
    <s v="Hof,Stephanie Clare"/>
    <s v="TW_MTGS"/>
    <x v="77"/>
    <s v="AUSTRALIA"/>
    <n v="0"/>
    <n v="8"/>
    <n v="0"/>
    <s v="01"/>
    <s v="TAU"/>
    <s v="13827"/>
    <s v="AUS"/>
    <s v=""/>
    <s v="Perth"/>
    <x v="8"/>
  </r>
  <r>
    <s v="Hof,Stephanie Clare"/>
    <s v="TW_TOFF"/>
    <x v="1"/>
    <s v="PUBLIC_HOLIDAY"/>
    <n v="0"/>
    <n v="8"/>
    <n v="0"/>
    <s v="01"/>
    <s v="TAU"/>
    <s v="13827"/>
    <s v="AUS"/>
    <s v=""/>
    <s v="Perth"/>
    <x v="8"/>
  </r>
  <r>
    <s v="Hofer,Marc"/>
    <s v="GEMA001"/>
    <x v="16"/>
    <s v="DEV"/>
    <n v="170"/>
    <n v="0"/>
    <n v="0"/>
    <s v="01"/>
    <s v="TUK"/>
    <s v="13897"/>
    <s v="DEU"/>
    <s v=""/>
    <s v="Hamburg"/>
    <x v="7"/>
  </r>
  <r>
    <s v="Hofer,Marc"/>
    <s v="GEMA001"/>
    <x v="16"/>
    <s v="MISC"/>
    <n v="3"/>
    <n v="0"/>
    <n v="0"/>
    <s v="01"/>
    <s v="TUK"/>
    <s v="13897"/>
    <s v="DEU"/>
    <s v=""/>
    <s v="Hamburg"/>
    <x v="7"/>
  </r>
  <r>
    <s v="Hofer,Marc"/>
    <s v="GEMA001"/>
    <x v="16"/>
    <s v="TRVL"/>
    <n v="0"/>
    <n v="48.5"/>
    <n v="0"/>
    <s v="01"/>
    <s v="TUK"/>
    <s v="13897"/>
    <s v="DEU"/>
    <s v=""/>
    <s v="Hamburg"/>
    <x v="7"/>
  </r>
  <r>
    <s v="Hollar,Terri B."/>
    <s v="ONLINE1"/>
    <x v="43"/>
    <s v="MISC"/>
    <n v="154"/>
    <n v="0"/>
    <n v="0"/>
    <s v="01"/>
    <s v="TUS"/>
    <s v="10060"/>
    <s v="USA"/>
    <s v="GA"/>
    <s v="Atlanta"/>
    <x v="2"/>
  </r>
  <r>
    <s v="Hollar,Terri B."/>
    <s v="TW_CORE"/>
    <x v="0"/>
    <s v="BAU"/>
    <n v="0"/>
    <n v="7"/>
    <n v="0"/>
    <s v="01"/>
    <s v="TUS"/>
    <s v="10060"/>
    <s v="USA"/>
    <s v="GA"/>
    <s v="Atlanta"/>
    <x v="2"/>
  </r>
  <r>
    <s v="Hollar,Terri B."/>
    <s v="TW_CORE"/>
    <x v="40"/>
    <s v="TRAINING_OTHER"/>
    <n v="0"/>
    <n v="15"/>
    <n v="0"/>
    <s v="01"/>
    <s v="TUS"/>
    <s v="10060"/>
    <s v="USA"/>
    <s v="GA"/>
    <s v="Atlanta"/>
    <x v="2"/>
  </r>
  <r>
    <s v="Hollier,Natalie E."/>
    <s v="TW_CORE"/>
    <x v="14"/>
    <s v="AGILE"/>
    <n v="0"/>
    <n v="3"/>
    <n v="0"/>
    <s v="08"/>
    <s v="TUS"/>
    <s v="14566"/>
    <s v="USA"/>
    <s v="NY"/>
    <s v="New York"/>
    <x v="12"/>
  </r>
  <r>
    <s v="Hollier,Natalie E."/>
    <s v="TW_CORE"/>
    <x v="14"/>
    <s v="GRACE_HOPPER"/>
    <n v="0"/>
    <n v="6"/>
    <n v="0"/>
    <s v="08"/>
    <s v="TUS"/>
    <s v="14566"/>
    <s v="USA"/>
    <s v="NY"/>
    <s v="New York"/>
    <x v="12"/>
  </r>
  <r>
    <s v="Hollier,Natalie E."/>
    <s v="TW_CORE"/>
    <x v="33"/>
    <s v="EA_TA"/>
    <n v="0"/>
    <n v="128.5"/>
    <n v="0"/>
    <s v="08"/>
    <s v="TUS"/>
    <s v="14566"/>
    <s v="USA"/>
    <s v="NY"/>
    <s v="New York"/>
    <x v="12"/>
  </r>
  <r>
    <s v="Hollier,Natalie E."/>
    <s v="TW_CORE"/>
    <x v="33"/>
    <s v="REGION_MGT_MTG"/>
    <n v="0"/>
    <n v="39"/>
    <n v="0"/>
    <s v="08"/>
    <s v="TUS"/>
    <s v="14566"/>
    <s v="USA"/>
    <s v="NY"/>
    <s v="New York"/>
    <x v="12"/>
  </r>
  <r>
    <s v="Hollier,Natalie E."/>
    <s v="TW_CORE"/>
    <x v="0"/>
    <s v="TWER_BENEFITS"/>
    <n v="0"/>
    <n v="3"/>
    <n v="0"/>
    <s v="08"/>
    <s v="TUS"/>
    <s v="14566"/>
    <s v="USA"/>
    <s v="NY"/>
    <s v="New York"/>
    <x v="12"/>
  </r>
  <r>
    <s v="Hollier,Natalie E."/>
    <s v="TW_CORE"/>
    <x v="0"/>
    <s v="TWER_DEVELOPMNT"/>
    <n v="0"/>
    <n v="7.5"/>
    <n v="0"/>
    <s v="08"/>
    <s v="TUS"/>
    <s v="14566"/>
    <s v="USA"/>
    <s v="NY"/>
    <s v="New York"/>
    <x v="12"/>
  </r>
  <r>
    <s v="Hollier,Natalie E."/>
    <s v="TW_CORE"/>
    <x v="15"/>
    <s v="INTERVIEWING"/>
    <n v="0"/>
    <n v="2"/>
    <n v="0"/>
    <s v="08"/>
    <s v="TUS"/>
    <s v="14566"/>
    <s v="USA"/>
    <s v="NY"/>
    <s v="New York"/>
    <x v="12"/>
  </r>
  <r>
    <s v="Hollier,Natalie E."/>
    <s v="TW_CORE"/>
    <x v="10"/>
    <s v="TRAINING"/>
    <n v="0"/>
    <n v="3"/>
    <n v="0"/>
    <s v="08"/>
    <s v="TUS"/>
    <s v="14566"/>
    <s v="USA"/>
    <s v="NY"/>
    <s v="New York"/>
    <x v="12"/>
  </r>
  <r>
    <s v="Hollier,Natalie E."/>
    <s v="TW_MTGS"/>
    <x v="50"/>
    <s v="NYC"/>
    <n v="0"/>
    <n v="13"/>
    <n v="0"/>
    <s v="08"/>
    <s v="TUS"/>
    <s v="14566"/>
    <s v="USA"/>
    <s v="NY"/>
    <s v="New York"/>
    <x v="12"/>
  </r>
  <r>
    <s v="Hollier,Natalie E."/>
    <s v="TW_SIPP"/>
    <x v="80"/>
    <s v="ARR_TECH"/>
    <n v="0"/>
    <n v="6"/>
    <n v="0"/>
    <s v="08"/>
    <s v="TUS"/>
    <s v="14566"/>
    <s v="USA"/>
    <s v="NY"/>
    <s v="New York"/>
    <x v="12"/>
  </r>
  <r>
    <s v="Hollier,Natalie E."/>
    <s v="TW_TOFF"/>
    <x v="4"/>
    <s v="US_CA_PERS_SICK"/>
    <n v="0"/>
    <n v="28"/>
    <n v="0"/>
    <s v="08"/>
    <s v="TUS"/>
    <s v="14566"/>
    <s v="USA"/>
    <s v="NY"/>
    <s v="New York"/>
    <x v="12"/>
  </r>
  <r>
    <s v="Hollon,Nicholas P."/>
    <s v="GAP0001"/>
    <x v="216"/>
    <s v="DA"/>
    <n v="44"/>
    <n v="0"/>
    <n v="0"/>
    <s v="01"/>
    <s v="TUS"/>
    <s v="15049"/>
    <s v="USA"/>
    <s v="CA"/>
    <s v="San Francisco"/>
    <x v="11"/>
  </r>
  <r>
    <s v="Hollon,Nicholas P."/>
    <s v="GAP0001"/>
    <x v="216"/>
    <s v="MISC"/>
    <n v="124"/>
    <n v="0"/>
    <n v="0"/>
    <s v="01"/>
    <s v="TUS"/>
    <s v="15049"/>
    <s v="USA"/>
    <s v="CA"/>
    <s v="San Francisco"/>
    <x v="11"/>
  </r>
  <r>
    <s v="Hollon,Nicholas P."/>
    <s v="TW_CORE"/>
    <x v="40"/>
    <s v="TRAINING_OTHER"/>
    <n v="0"/>
    <n v="8"/>
    <n v="0"/>
    <s v="01"/>
    <s v="TUS"/>
    <s v="15049"/>
    <s v="USA"/>
    <s v="CA"/>
    <s v="San Francisco"/>
    <x v="11"/>
  </r>
  <r>
    <s v="Hope,Adam"/>
    <s v="SML0001"/>
    <x v="156"/>
    <s v="DA"/>
    <n v="40"/>
    <n v="0"/>
    <n v="0"/>
    <s v="01"/>
    <s v="TAU"/>
    <s v="15023"/>
    <s v="AUS"/>
    <s v=""/>
    <s v="Sydney"/>
    <x v="8"/>
  </r>
  <r>
    <s v="Hope,Adam"/>
    <s v="SML0001"/>
    <x v="156"/>
    <s v="DEV"/>
    <n v="111"/>
    <n v="0"/>
    <n v="0"/>
    <s v="01"/>
    <s v="TAU"/>
    <s v="15023"/>
    <s v="AUS"/>
    <s v=""/>
    <s v="Sydney"/>
    <x v="8"/>
  </r>
  <r>
    <s v="Hope,Adam"/>
    <s v="TW_CORE"/>
    <x v="69"/>
    <s v="COACHING"/>
    <n v="0"/>
    <n v="16"/>
    <n v="0"/>
    <s v="01"/>
    <s v="TAU"/>
    <s v="15023"/>
    <s v="AUS"/>
    <s v=""/>
    <s v="Sydney"/>
    <x v="8"/>
  </r>
  <r>
    <s v="Hope,Adam"/>
    <s v="TW_CORE"/>
    <x v="69"/>
    <s v="PREPARATION"/>
    <n v="0"/>
    <n v="6"/>
    <n v="0"/>
    <s v="01"/>
    <s v="TAU"/>
    <s v="15023"/>
    <s v="AUS"/>
    <s v=""/>
    <s v="Sydney"/>
    <x v="8"/>
  </r>
  <r>
    <s v="Hope,Adam"/>
    <s v="TW_MTGS"/>
    <x v="77"/>
    <s v="AUSTRALIA"/>
    <n v="0"/>
    <n v="1"/>
    <n v="0"/>
    <s v="01"/>
    <s v="TAU"/>
    <s v="15023"/>
    <s v="AUS"/>
    <s v=""/>
    <s v="Sydney"/>
    <x v="8"/>
  </r>
  <r>
    <s v="Hope,Adam"/>
    <s v="TW_TOFF"/>
    <x v="4"/>
    <s v="SICK_LV"/>
    <n v="0"/>
    <n v="16"/>
    <n v="0"/>
    <s v="01"/>
    <s v="TAU"/>
    <s v="15023"/>
    <s v="AUS"/>
    <s v=""/>
    <s v="Sydney"/>
    <x v="8"/>
  </r>
  <r>
    <s v="Hore,Saptorsi"/>
    <s v="TW_CORE"/>
    <x v="17"/>
    <s v="BAU"/>
    <n v="0"/>
    <n v="8"/>
    <n v="0"/>
    <s v="08"/>
    <s v="TIN"/>
    <s v="10746"/>
    <s v="GBR"/>
    <s v=""/>
    <s v="Bangalore"/>
    <x v="0"/>
  </r>
  <r>
    <s v="Hore,Saptorsi"/>
    <s v="TW_CORE"/>
    <x v="17"/>
    <s v="BAU"/>
    <n v="0"/>
    <n v="21.5"/>
    <n v="0"/>
    <s v="08"/>
    <s v="TIN"/>
    <s v="10746"/>
    <s v="IND"/>
    <s v=""/>
    <s v="Bangalore"/>
    <x v="0"/>
  </r>
  <r>
    <s v="Hore,Saptorsi"/>
    <s v="TW_CORE"/>
    <x v="33"/>
    <s v="REGION_MGT_BAU"/>
    <n v="0"/>
    <n v="99.5"/>
    <n v="0"/>
    <s v="08"/>
    <s v="TIN"/>
    <s v="10746"/>
    <s v="IND"/>
    <s v=""/>
    <s v="Bangalore"/>
    <x v="0"/>
  </r>
  <r>
    <s v="Hore,Saptorsi"/>
    <s v="TW_CORE"/>
    <x v="33"/>
    <s v="REGION_MGT_MTG"/>
    <n v="0"/>
    <n v="47"/>
    <n v="0"/>
    <s v="08"/>
    <s v="TIN"/>
    <s v="10746"/>
    <s v="IND"/>
    <s v=""/>
    <s v="Bangalore"/>
    <x v="0"/>
  </r>
  <r>
    <s v="Hore,Saptorsi"/>
    <s v="TW_TOFF"/>
    <x v="1"/>
    <s v="ANNUAL_LV"/>
    <n v="0"/>
    <n v="24"/>
    <n v="0"/>
    <s v="08"/>
    <s v="TIN"/>
    <s v="10746"/>
    <s v="IND"/>
    <s v=""/>
    <s v="Bangalore"/>
    <x v="0"/>
  </r>
  <r>
    <s v="Horwood,Julian"/>
    <s v="ELSEV01"/>
    <x v="169"/>
    <s v="MISC"/>
    <n v="0"/>
    <n v="60"/>
    <n v="0"/>
    <s v="13"/>
    <s v="TUK"/>
    <s v="12932"/>
    <s v="GBR"/>
    <s v=""/>
    <s v="London"/>
    <x v="4"/>
  </r>
  <r>
    <s v="Horwood,Julian"/>
    <s v="SPRING2"/>
    <x v="187"/>
    <s v="MISC"/>
    <n v="0"/>
    <n v="9"/>
    <n v="0"/>
    <s v="13"/>
    <s v="TUK"/>
    <s v="12932"/>
    <s v="GBR"/>
    <s v=""/>
    <s v="London"/>
    <x v="4"/>
  </r>
  <r>
    <s v="Horwood,Julian"/>
    <s v="TW_CORE"/>
    <x v="17"/>
    <s v="BAU"/>
    <n v="0"/>
    <n v="124"/>
    <n v="0"/>
    <s v="13"/>
    <s v="TUK"/>
    <s v="12932"/>
    <s v="GBR"/>
    <s v=""/>
    <s v="London"/>
    <x v="4"/>
  </r>
  <r>
    <s v="Horwood,Julian"/>
    <s v="TW_TOFF"/>
    <x v="1"/>
    <s v="ANNUAL_LV"/>
    <n v="0"/>
    <n v="16"/>
    <n v="0"/>
    <s v="13"/>
    <s v="TUK"/>
    <s v="12932"/>
    <s v="GBR"/>
    <s v=""/>
    <s v="London"/>
    <x v="4"/>
  </r>
  <r>
    <s v="Hotop,Samuel"/>
    <s v="CATA001"/>
    <x v="210"/>
    <s v="MISC"/>
    <n v="8"/>
    <n v="0"/>
    <n v="0"/>
    <s v="01"/>
    <s v="TUS"/>
    <s v="12971"/>
    <s v="USA"/>
    <s v="IL"/>
    <s v="Chicago"/>
    <x v="5"/>
  </r>
  <r>
    <s v="Hotop,Samuel"/>
    <s v="CATA001"/>
    <x v="211"/>
    <s v="MISC"/>
    <n v="152"/>
    <n v="0"/>
    <n v="0"/>
    <s v="01"/>
    <s v="TUS"/>
    <s v="12971"/>
    <s v="USA"/>
    <s v="IL"/>
    <s v="Chicago"/>
    <x v="5"/>
  </r>
  <r>
    <s v="Hotop,Samuel"/>
    <s v="TW_TOFF"/>
    <x v="4"/>
    <s v="US_CA_PERS_SICK"/>
    <n v="0"/>
    <n v="8"/>
    <n v="0"/>
    <s v="01"/>
    <s v="TUS"/>
    <s v="12971"/>
    <s v="USA"/>
    <s v="IL"/>
    <s v="Chicago"/>
    <x v="5"/>
  </r>
  <r>
    <s v="Houle,Amber T."/>
    <s v="TW_CORE"/>
    <x v="3"/>
    <s v="HELD"/>
    <n v="0"/>
    <n v="40"/>
    <n v="0"/>
    <s v="01"/>
    <s v="TUS"/>
    <s v="15841"/>
    <s v="USA"/>
    <s v="IL"/>
    <s v="Chicago"/>
    <x v="5"/>
  </r>
  <r>
    <s v="Houle,Amber T."/>
    <s v="TW_CORE"/>
    <x v="3"/>
    <s v="UNASSIGNED"/>
    <n v="0"/>
    <n v="128"/>
    <n v="0"/>
    <s v="01"/>
    <s v="TUS"/>
    <s v="15841"/>
    <s v="USA"/>
    <s v="IL"/>
    <s v="Chicago"/>
    <x v="5"/>
  </r>
  <r>
    <s v="Howe,Sarah Marie"/>
    <s v="TW_CORE"/>
    <x v="52"/>
    <s v="BAU"/>
    <n v="0"/>
    <n v="152"/>
    <n v="0"/>
    <s v="05"/>
    <s v="TAU"/>
    <s v="12822"/>
    <s v="AUS"/>
    <s v=""/>
    <s v="Melbourne"/>
    <x v="8"/>
  </r>
  <r>
    <s v="Howe,Sarah Marie"/>
    <s v="TW_TOFF"/>
    <x v="1"/>
    <s v="PUBLIC_HOLIDAY"/>
    <n v="0"/>
    <n v="8"/>
    <n v="0"/>
    <s v="05"/>
    <s v="TAU"/>
    <s v="12822"/>
    <s v="AUS"/>
    <s v=""/>
    <s v="Melbourne"/>
    <x v="8"/>
  </r>
  <r>
    <s v="Howe,Sarah Marie"/>
    <s v="TW_TOFF"/>
    <x v="4"/>
    <s v="SICK_LV"/>
    <n v="0"/>
    <n v="8"/>
    <n v="0"/>
    <s v="05"/>
    <s v="TAU"/>
    <s v="12822"/>
    <s v="AUS"/>
    <s v=""/>
    <s v="Melbourne"/>
    <x v="8"/>
  </r>
  <r>
    <s v="Hu,Kai"/>
    <s v="TW_CORE"/>
    <x v="33"/>
    <s v="REGION_MGT_BAU"/>
    <n v="0"/>
    <n v="160"/>
    <n v="0"/>
    <s v="08"/>
    <s v="TCX"/>
    <s v="11464"/>
    <s v="CHN"/>
    <s v=""/>
    <s v="Xi'an"/>
    <x v="14"/>
  </r>
  <r>
    <s v="Hu,Qianyun"/>
    <s v="TW_CORE"/>
    <x v="15"/>
    <s v="BAU"/>
    <n v="0"/>
    <n v="172"/>
    <n v="0"/>
    <s v="03"/>
    <s v="TCX"/>
    <s v="15257"/>
    <s v="CHN"/>
    <s v=""/>
    <s v="Xi'an"/>
    <x v="14"/>
  </r>
  <r>
    <s v="Hu,Qianyun"/>
    <s v="TW_TOFF"/>
    <x v="1"/>
    <s v="ANNUAL_LV"/>
    <n v="0"/>
    <n v="4"/>
    <n v="0"/>
    <s v="03"/>
    <s v="TCX"/>
    <s v="15257"/>
    <s v="CHN"/>
    <s v=""/>
    <s v="Xi'an"/>
    <x v="14"/>
  </r>
  <r>
    <s v="Hu,Qianyun"/>
    <s v="TW_TOFF"/>
    <x v="4"/>
    <s v="SICK_LV"/>
    <n v="0"/>
    <n v="8"/>
    <n v="0"/>
    <s v="03"/>
    <s v="TCX"/>
    <s v="15257"/>
    <s v="CHN"/>
    <s v=""/>
    <s v="Xi'an"/>
    <x v="14"/>
  </r>
  <r>
    <s v="Hu,Yue"/>
    <s v="SML0001"/>
    <x v="312"/>
    <s v="DA"/>
    <n v="168"/>
    <n v="0"/>
    <n v="0"/>
    <s v="01"/>
    <s v="TBS"/>
    <s v="13731"/>
    <s v="CHN"/>
    <s v=""/>
    <s v="Chengdu"/>
    <x v="14"/>
  </r>
  <r>
    <s v="Hu,Zhifang"/>
    <s v="PWC0001"/>
    <x v="62"/>
    <s v="MISC"/>
    <n v="143"/>
    <n v="0"/>
    <n v="0"/>
    <s v="01"/>
    <s v="TBS"/>
    <s v="12622"/>
    <s v="CHN"/>
    <s v=""/>
    <s v="Beijing"/>
    <x v="14"/>
  </r>
  <r>
    <s v="Hu,Zhifang"/>
    <s v="TW_TOFF"/>
    <x v="1"/>
    <s v="MATR_PATR_UNPD"/>
    <n v="0"/>
    <n v="21"/>
    <n v="0"/>
    <s v="01"/>
    <s v="TBS"/>
    <s v="12622"/>
    <s v="CHN"/>
    <s v=""/>
    <s v="Beijing"/>
    <x v="14"/>
  </r>
  <r>
    <s v="Hu,Zhifang"/>
    <s v="TW_TOFF"/>
    <x v="4"/>
    <s v="SICK_LV"/>
    <n v="0"/>
    <n v="4"/>
    <n v="0"/>
    <s v="01"/>
    <s v="TBS"/>
    <s v="12622"/>
    <s v="CHN"/>
    <s v=""/>
    <s v="Beijing"/>
    <x v="14"/>
  </r>
  <r>
    <s v="Hua,Yifei"/>
    <s v="TELSTRA"/>
    <x v="283"/>
    <s v="MISC"/>
    <n v="168"/>
    <n v="0"/>
    <n v="0"/>
    <s v="01"/>
    <s v="TCX"/>
    <s v="15427"/>
    <s v="CHN"/>
    <s v=""/>
    <s v="Xi'an"/>
    <x v="14"/>
  </r>
  <r>
    <s v="Huang,Binfang"/>
    <s v="SML0001"/>
    <x v="200"/>
    <s v="DEV"/>
    <n v="160"/>
    <n v="0"/>
    <n v="0"/>
    <s v="01"/>
    <s v="TCC"/>
    <s v="15282"/>
    <s v="CHN"/>
    <s v=""/>
    <s v="Chengdu"/>
    <x v="14"/>
  </r>
  <r>
    <s v="Huang,Binfang"/>
    <s v="TW_TOFF"/>
    <x v="1"/>
    <s v="ANNUAL_LV"/>
    <n v="0"/>
    <n v="4"/>
    <n v="0"/>
    <s v="01"/>
    <s v="TCC"/>
    <s v="15282"/>
    <s v="CHN"/>
    <s v=""/>
    <s v="Chengdu"/>
    <x v="14"/>
  </r>
  <r>
    <s v="Huang,Binfang"/>
    <s v="TW_TOFF"/>
    <x v="4"/>
    <s v="SICK_LV"/>
    <n v="0"/>
    <n v="4"/>
    <n v="0"/>
    <s v="01"/>
    <s v="TCC"/>
    <s v="15282"/>
    <s v="CHN"/>
    <s v=""/>
    <s v="Chengdu"/>
    <x v="14"/>
  </r>
  <r>
    <s v="Huang,Bowen"/>
    <s v="SML0001"/>
    <x v="200"/>
    <s v="DA"/>
    <n v="88"/>
    <n v="0"/>
    <n v="0"/>
    <s v="01"/>
    <s v="TCC"/>
    <s v="14409"/>
    <s v="AUS"/>
    <s v=""/>
    <s v="Chengdu"/>
    <x v="14"/>
  </r>
  <r>
    <s v="Huang,Bowen"/>
    <s v="SML0001"/>
    <x v="200"/>
    <s v="DEV"/>
    <n v="76"/>
    <n v="0"/>
    <n v="0"/>
    <s v="01"/>
    <s v="TCC"/>
    <s v="14409"/>
    <s v="AUS"/>
    <s v=""/>
    <s v="Chengdu"/>
    <x v="14"/>
  </r>
  <r>
    <s v="Huang,Bowen"/>
    <s v="TW_MTGS"/>
    <x v="77"/>
    <s v="AUSTRALIA"/>
    <n v="0"/>
    <n v="4"/>
    <n v="0"/>
    <s v="01"/>
    <s v="TCC"/>
    <s v="14409"/>
    <s v="AUS"/>
    <s v=""/>
    <s v="Chengdu"/>
    <x v="14"/>
  </r>
  <r>
    <s v="Huang,Fengda"/>
    <s v="REA0001"/>
    <x v="175"/>
    <s v="DA"/>
    <n v="0"/>
    <n v="156"/>
    <n v="0"/>
    <s v="01"/>
    <s v="TCX"/>
    <s v="15902"/>
    <s v="CHN"/>
    <s v=""/>
    <s v="Xi'an"/>
    <x v="14"/>
  </r>
  <r>
    <s v="Huang,Fengda"/>
    <s v="TW_TOFF"/>
    <x v="1"/>
    <s v="ANNUAL_LV"/>
    <n v="0"/>
    <n v="12"/>
    <n v="0"/>
    <s v="01"/>
    <s v="TCX"/>
    <s v="15902"/>
    <s v="CHN"/>
    <s v=""/>
    <s v="Xi'an"/>
    <x v="14"/>
  </r>
  <r>
    <s v="Huang,Huan Huan"/>
    <s v="DOMINOS"/>
    <x v="167"/>
    <s v="PYRAMID"/>
    <n v="152"/>
    <n v="0"/>
    <n v="0"/>
    <s v="01"/>
    <s v="TAU"/>
    <s v="14002"/>
    <s v="AUS"/>
    <s v=""/>
    <s v="Sydney"/>
    <x v="8"/>
  </r>
  <r>
    <s v="Huang,Huan Huan"/>
    <s v="TW_TOFF"/>
    <x v="4"/>
    <s v="SICK_LV"/>
    <n v="0"/>
    <n v="16"/>
    <n v="0"/>
    <s v="01"/>
    <s v="TAU"/>
    <s v="14002"/>
    <s v="AUS"/>
    <s v=""/>
    <s v="Sydney"/>
    <x v="8"/>
  </r>
  <r>
    <s v="Huang,Ruijie"/>
    <s v="PWC0001"/>
    <x v="62"/>
    <s v="MISC"/>
    <n v="56"/>
    <n v="0"/>
    <n v="0"/>
    <s v="01"/>
    <s v="TCC"/>
    <s v="15400"/>
    <s v="CHN"/>
    <s v=""/>
    <s v="Beijing"/>
    <x v="14"/>
  </r>
  <r>
    <s v="Huang,Ruijie"/>
    <s v="TWSSOL1"/>
    <x v="203"/>
    <s v="MISC"/>
    <n v="16"/>
    <n v="0"/>
    <n v="0"/>
    <s v="01"/>
    <s v="TCC"/>
    <s v="15400"/>
    <s v="CHN"/>
    <s v=""/>
    <s v="Beijing"/>
    <x v="14"/>
  </r>
  <r>
    <s v="Huang,Ruijie"/>
    <s v="TWSSOL1"/>
    <x v="203"/>
    <s v="MISC"/>
    <n v="40"/>
    <n v="48"/>
    <n v="0"/>
    <s v="01"/>
    <s v="TCC"/>
    <s v="15400"/>
    <s v="IND"/>
    <s v=""/>
    <s v="Beijing"/>
    <x v="14"/>
  </r>
  <r>
    <s v="Huang,Ruijie"/>
    <s v="TW_TOFF"/>
    <x v="1"/>
    <s v="ANNUAL_LV"/>
    <n v="0"/>
    <n v="8"/>
    <n v="0"/>
    <s v="01"/>
    <s v="TCC"/>
    <s v="15400"/>
    <s v="CHN"/>
    <s v=""/>
    <s v="Beijing"/>
    <x v="14"/>
  </r>
  <r>
    <s v="Huang,Tingpeng"/>
    <s v="WEVE001"/>
    <x v="321"/>
    <s v="MISC"/>
    <n v="0"/>
    <n v="168"/>
    <n v="0"/>
    <s v="01"/>
    <s v="TCX"/>
    <s v="15907"/>
    <s v="CHN"/>
    <s v=""/>
    <s v="Xi'an"/>
    <x v="14"/>
  </r>
  <r>
    <s v="Huang,Xin"/>
    <s v="SFEXP01"/>
    <x v="196"/>
    <s v="DEV"/>
    <n v="41"/>
    <n v="0"/>
    <n v="0"/>
    <s v="01"/>
    <s v="TBS"/>
    <s v="14372"/>
    <s v="CHN"/>
    <s v=""/>
    <s v="Chengdu"/>
    <x v="14"/>
  </r>
  <r>
    <s v="Huang,Xin"/>
    <s v="SFEXP01"/>
    <x v="196"/>
    <s v="DEV"/>
    <n v="76"/>
    <n v="0"/>
    <n v="0"/>
    <s v="01"/>
    <s v="TBS"/>
    <s v="14372"/>
    <s v="CHN"/>
    <s v=""/>
    <s v="Beijing"/>
    <x v="14"/>
  </r>
  <r>
    <s v="Huang,Xin"/>
    <s v="SFEXP01"/>
    <x v="223"/>
    <s v="MISC"/>
    <n v="48"/>
    <n v="0"/>
    <n v="0"/>
    <s v="01"/>
    <s v="TBS"/>
    <s v="14372"/>
    <s v="CHN"/>
    <s v=""/>
    <s v="Chengdu"/>
    <x v="14"/>
  </r>
  <r>
    <s v="Huang,Yan"/>
    <s v="SML0001"/>
    <x v="163"/>
    <s v="DEV"/>
    <n v="160"/>
    <n v="0"/>
    <n v="0"/>
    <s v="01"/>
    <s v="TCC"/>
    <s v="15401"/>
    <s v="CHN"/>
    <s v=""/>
    <s v="Chengdu"/>
    <x v="14"/>
  </r>
  <r>
    <s v="Huang,Yan"/>
    <s v="TW_TOFF"/>
    <x v="1"/>
    <s v="ANNUAL_LV"/>
    <n v="0"/>
    <n v="8"/>
    <n v="0"/>
    <s v="01"/>
    <s v="TCC"/>
    <s v="15401"/>
    <s v="CHN"/>
    <s v=""/>
    <s v="Chengdu"/>
    <x v="14"/>
  </r>
  <r>
    <s v="Huang,Yong"/>
    <s v="TELSTRA"/>
    <x v="322"/>
    <s v="MISC"/>
    <n v="168"/>
    <n v="0"/>
    <n v="0"/>
    <s v="01"/>
    <s v="TBS"/>
    <s v="13129"/>
    <s v="CHN"/>
    <s v=""/>
    <s v="Beijing"/>
    <x v="14"/>
  </r>
  <r>
    <s v="Huang,Yuqing"/>
    <s v="TELSTRA"/>
    <x v="322"/>
    <s v="MISC"/>
    <n v="160"/>
    <n v="0"/>
    <n v="0"/>
    <s v="01"/>
    <s v="TBS"/>
    <s v="14465"/>
    <s v="CHN"/>
    <s v=""/>
    <s v="Beijing"/>
    <x v="14"/>
  </r>
  <r>
    <s v="Huang,Yuqing"/>
    <s v="TW_TOFF"/>
    <x v="1"/>
    <s v="CHINA_ANTENATAL"/>
    <n v="0"/>
    <n v="8"/>
    <n v="0"/>
    <s v="01"/>
    <s v="TBS"/>
    <s v="14465"/>
    <s v="CHN"/>
    <s v=""/>
    <s v="Beijing"/>
    <x v="14"/>
  </r>
  <r>
    <s v="Hughes,Nick"/>
    <s v="VODAFON"/>
    <x v="219"/>
    <s v="DA"/>
    <n v="24"/>
    <n v="0"/>
    <n v="0"/>
    <s v="01"/>
    <s v="TAU"/>
    <s v="15068"/>
    <s v="AUS"/>
    <s v=""/>
    <s v="Sydney"/>
    <x v="8"/>
  </r>
  <r>
    <s v="Hui,Tsz Yan"/>
    <s v="SML0001"/>
    <x v="156"/>
    <s v="DA"/>
    <n v="152"/>
    <n v="0"/>
    <n v="0"/>
    <s v="01"/>
    <s v="TAU"/>
    <s v="15280"/>
    <s v="AUS"/>
    <s v=""/>
    <s v="Sydney"/>
    <x v="8"/>
  </r>
  <r>
    <s v="Hui,Tsz Yan"/>
    <s v="TW_TOFF"/>
    <x v="4"/>
    <s v="SICK_LV"/>
    <n v="0"/>
    <n v="16"/>
    <n v="0"/>
    <s v="01"/>
    <s v="TAU"/>
    <s v="15280"/>
    <s v="AUS"/>
    <s v=""/>
    <s v="Sydney"/>
    <x v="8"/>
  </r>
  <r>
    <s v="Humble,Matthew"/>
    <s v="TW_CORE"/>
    <x v="17"/>
    <s v="TWER_HELP"/>
    <n v="0"/>
    <n v="8"/>
    <n v="0"/>
    <s v="05"/>
    <s v="TUS"/>
    <s v="11052"/>
    <s v="USA"/>
    <s v="CA"/>
    <s v="ETG US"/>
    <x v="1"/>
  </r>
  <r>
    <s v="Humble,Matthew"/>
    <s v="TW_CORE"/>
    <x v="52"/>
    <s v="BRAND_CD"/>
    <n v="0"/>
    <n v="64"/>
    <n v="0"/>
    <s v="05"/>
    <s v="TUS"/>
    <s v="11052"/>
    <s v="IND"/>
    <s v=""/>
    <s v="ETG US"/>
    <x v="1"/>
  </r>
  <r>
    <s v="Humble,Matthew"/>
    <s v="TW_CORE"/>
    <x v="52"/>
    <s v="BRAND_CD"/>
    <n v="0"/>
    <n v="80"/>
    <n v="0"/>
    <s v="05"/>
    <s v="TUS"/>
    <s v="11052"/>
    <s v="USA"/>
    <s v="CA"/>
    <s v="ETG US"/>
    <x v="1"/>
  </r>
  <r>
    <s v="Humble,Matthew"/>
    <s v="TW_TOFF"/>
    <x v="1"/>
    <s v="ANNUAL_LV"/>
    <n v="0"/>
    <n v="16"/>
    <n v="0"/>
    <s v="05"/>
    <s v="TUS"/>
    <s v="11052"/>
    <s v="USA"/>
    <s v="CA"/>
    <s v="ETG US"/>
    <x v="1"/>
  </r>
  <r>
    <s v="Hunt-Hendrix,Leah"/>
    <s v="TW_PIL3"/>
    <x v="70"/>
    <s v="NEW_ECONOMY"/>
    <n v="0"/>
    <n v="173"/>
    <n v="0"/>
    <s v="08"/>
    <s v="TUS"/>
    <s v="15849"/>
    <s v="USA"/>
    <s v="NY"/>
    <s v="New York"/>
    <x v="12"/>
  </r>
  <r>
    <s v="Hunter,Robert James"/>
    <s v="TW_TOFF"/>
    <x v="1"/>
    <s v="LOA_UNPAID"/>
    <n v="0"/>
    <n v="160"/>
    <n v="0"/>
    <s v="01"/>
    <s v="TAU"/>
    <s v="12246"/>
    <s v="AUS"/>
    <s v=""/>
    <s v="Melbourne"/>
    <x v="8"/>
  </r>
  <r>
    <s v="Hunter,Robert James"/>
    <s v="TW_TOFF"/>
    <x v="1"/>
    <s v="PUBLIC_HOLIDAY"/>
    <n v="0"/>
    <n v="8"/>
    <n v="0"/>
    <s v="01"/>
    <s v="TAU"/>
    <s v="12246"/>
    <s v="AUS"/>
    <s v=""/>
    <s v="Melbourne"/>
    <x v="8"/>
  </r>
  <r>
    <s v="Hury,Jacek Wojciech"/>
    <s v="SML0001"/>
    <x v="155"/>
    <s v="MISC"/>
    <n v="112"/>
    <n v="0"/>
    <n v="0"/>
    <s v="01"/>
    <s v="TAU"/>
    <s v="15737"/>
    <s v="AUS"/>
    <s v=""/>
    <s v="Sydney"/>
    <x v="8"/>
  </r>
  <r>
    <s v="Hury,Jacek Wojciech"/>
    <s v="TW_CORE"/>
    <x v="3"/>
    <s v="UNASSIGNED"/>
    <n v="0"/>
    <n v="40"/>
    <n v="0"/>
    <s v="01"/>
    <s v="TAU"/>
    <s v="15737"/>
    <s v="AUS"/>
    <s v=""/>
    <s v="Brisbane"/>
    <x v="8"/>
  </r>
  <r>
    <s v="Hury,Jacek Wojciech"/>
    <s v="TW_TOFF"/>
    <x v="4"/>
    <s v="SICK_LV"/>
    <n v="0"/>
    <n v="16"/>
    <n v="0"/>
    <s v="01"/>
    <s v="TAU"/>
    <s v="15737"/>
    <s v="AUS"/>
    <s v=""/>
    <s v="Sydney"/>
    <x v="8"/>
  </r>
  <r>
    <s v="Husain,Murtaza"/>
    <s v="SONY001"/>
    <x v="21"/>
    <s v="DEV"/>
    <n v="112"/>
    <n v="0"/>
    <n v="0"/>
    <s v="01"/>
    <s v="TIN"/>
    <s v="15416"/>
    <s v="IND"/>
    <s v=""/>
    <s v="Pune"/>
    <x v="0"/>
  </r>
  <r>
    <s v="Husain,Murtaza"/>
    <s v="SONY001"/>
    <x v="22"/>
    <s v="DEV"/>
    <n v="8"/>
    <n v="0"/>
    <n v="0"/>
    <s v="01"/>
    <s v="TIN"/>
    <s v="15416"/>
    <s v="IND"/>
    <s v=""/>
    <s v="Pune"/>
    <x v="0"/>
  </r>
  <r>
    <s v="Husain,Murtaza"/>
    <s v="TW_TOFF"/>
    <x v="1"/>
    <s v="ANNUAL_LV"/>
    <n v="0"/>
    <n v="48"/>
    <n v="0"/>
    <s v="01"/>
    <s v="TIN"/>
    <s v="15416"/>
    <s v="IND"/>
    <s v=""/>
    <s v="Pune"/>
    <x v="0"/>
  </r>
  <r>
    <s v="Hussain Khan,Shahid"/>
    <s v="TW_CORE"/>
    <x v="0"/>
    <s v="TWER_INDUCTION"/>
    <n v="0"/>
    <n v="88"/>
    <n v="0"/>
    <s v="01"/>
    <s v="TIN"/>
    <s v="16097"/>
    <s v="IND"/>
    <s v=""/>
    <s v="Bangalore"/>
    <x v="0"/>
  </r>
  <r>
    <s v="Hussain Khan,Shahid"/>
    <s v="TW_TOFF"/>
    <x v="4"/>
    <s v="SICK_LV"/>
    <n v="0"/>
    <n v="16"/>
    <n v="0"/>
    <s v="01"/>
    <s v="TIN"/>
    <s v="16097"/>
    <s v="IND"/>
    <s v=""/>
    <s v="Bangalore"/>
    <x v="0"/>
  </r>
  <r>
    <s v="Hussainiah,Shaheedha"/>
    <s v="TW_TOFF"/>
    <x v="4"/>
    <s v="CARERS_LV"/>
    <n v="0"/>
    <n v="8"/>
    <n v="0"/>
    <s v="01"/>
    <s v="TAU"/>
    <s v="13912"/>
    <s v="AUS"/>
    <s v=""/>
    <s v="Sydney"/>
    <x v="8"/>
  </r>
  <r>
    <s v="Hussainiah,Shaheedha"/>
    <s v="WOOL001"/>
    <x v="178"/>
    <s v="DA"/>
    <n v="160"/>
    <n v="0"/>
    <n v="0"/>
    <s v="01"/>
    <s v="TAU"/>
    <s v="13912"/>
    <s v="AUS"/>
    <s v=""/>
    <s v="Sydney"/>
    <x v="8"/>
  </r>
  <r>
    <s v="Hutchins,Sarah E"/>
    <s v="SWA0001"/>
    <x v="76"/>
    <s v="DA"/>
    <n v="0"/>
    <n v="20"/>
    <n v="0"/>
    <s v="01"/>
    <s v="TUS"/>
    <s v="13818"/>
    <s v="USA"/>
    <s v="TX"/>
    <s v="Dallas"/>
    <x v="6"/>
  </r>
  <r>
    <s v="Hutchins,Sarah E"/>
    <s v="SWA0001"/>
    <x v="76"/>
    <s v="MISC"/>
    <n v="150"/>
    <n v="0"/>
    <n v="0"/>
    <s v="01"/>
    <s v="TUS"/>
    <s v="13818"/>
    <s v="USA"/>
    <s v="TX"/>
    <s v="Dallas"/>
    <x v="6"/>
  </r>
  <r>
    <s v="Hutchins,Sarah E"/>
    <s v="SWA0001"/>
    <x v="76"/>
    <s v="TRVL"/>
    <n v="0"/>
    <n v="29"/>
    <n v="0"/>
    <s v="01"/>
    <s v="TUS"/>
    <s v="13818"/>
    <s v="USA"/>
    <s v="TX"/>
    <s v="Dallas"/>
    <x v="6"/>
  </r>
  <r>
    <s v="Hutchison,Peter"/>
    <s v="TW_CORE"/>
    <x v="3"/>
    <s v="UNASSIGNED"/>
    <n v="0"/>
    <n v="80"/>
    <n v="0"/>
    <s v="01"/>
    <s v="TAU"/>
    <s v="16044"/>
    <s v="AUS"/>
    <s v=""/>
    <s v="Melbourne"/>
    <x v="8"/>
  </r>
  <r>
    <s v="Hutchison,Peter"/>
    <s v="TW_CORE"/>
    <x v="0"/>
    <s v="TWER_INDUCTION"/>
    <n v="0"/>
    <n v="24"/>
    <n v="0"/>
    <s v="01"/>
    <s v="TAU"/>
    <s v="16044"/>
    <s v="AUS"/>
    <s v=""/>
    <s v="Melbourne"/>
    <x v="8"/>
  </r>
  <r>
    <s v="Hutchison,Peter"/>
    <s v="TW_TOFF"/>
    <x v="1"/>
    <s v="ANNUAL_LV"/>
    <n v="0"/>
    <n v="56"/>
    <n v="0"/>
    <s v="01"/>
    <s v="TAU"/>
    <s v="16044"/>
    <s v="AUS"/>
    <s v=""/>
    <s v="Melbourne"/>
    <x v="8"/>
  </r>
  <r>
    <s v="Hutchison,Peter"/>
    <s v="TW_TOFF"/>
    <x v="1"/>
    <s v="PUBLIC_HOLIDAY"/>
    <n v="0"/>
    <n v="8"/>
    <n v="0"/>
    <s v="01"/>
    <s v="TAU"/>
    <s v="16044"/>
    <s v="AUS"/>
    <s v=""/>
    <s v="Melbourne"/>
    <x v="8"/>
  </r>
  <r>
    <s v="Hytti,Inkeri"/>
    <s v="TW_CORE"/>
    <x v="0"/>
    <s v="BAU"/>
    <n v="0"/>
    <n v="174.5"/>
    <n v="0"/>
    <s v="07"/>
    <s v="TUK"/>
    <s v="11857"/>
    <s v="GBR"/>
    <s v=""/>
    <s v="London"/>
    <x v="4"/>
  </r>
  <r>
    <s v="Hytti,Inkeri"/>
    <s v="TW_TOFF"/>
    <x v="4"/>
    <s v="CARERS_LV"/>
    <n v="0"/>
    <n v="3"/>
    <n v="0"/>
    <s v="07"/>
    <s v="TUK"/>
    <s v="11857"/>
    <s v="GBR"/>
    <s v=""/>
    <s v="London"/>
    <x v="4"/>
  </r>
  <r>
    <s v="Hytti,Inkeri"/>
    <s v="TW_TOFF"/>
    <x v="4"/>
    <s v="UK_MEDICAL_APPT"/>
    <n v="0"/>
    <n v="2"/>
    <n v="0"/>
    <s v="07"/>
    <s v="TUK"/>
    <s v="11857"/>
    <s v="GBR"/>
    <s v=""/>
    <s v="London"/>
    <x v="4"/>
  </r>
  <r>
    <s v="I'Anson,Leslie Raymond"/>
    <s v="AMEX002"/>
    <x v="53"/>
    <s v="MISC"/>
    <n v="148"/>
    <n v="0"/>
    <n v="0"/>
    <s v="01"/>
    <s v="TUK"/>
    <s v="15984"/>
    <s v="DEU"/>
    <s v=""/>
    <s v="San Francisco"/>
    <x v="11"/>
  </r>
  <r>
    <s v="I'Anson,Leslie Raymond"/>
    <s v="TW_CORE"/>
    <x v="3"/>
    <s v="UNASSIGNED"/>
    <n v="0"/>
    <n v="24"/>
    <n v="0"/>
    <s v="01"/>
    <s v="TUK"/>
    <s v="15984"/>
    <s v="GBR"/>
    <s v=""/>
    <s v="Manchester"/>
    <x v="10"/>
  </r>
  <r>
    <s v="I'Anson,Leslie Raymond"/>
    <s v="TW_CORE"/>
    <x v="0"/>
    <s v="TWER_INDUCTION"/>
    <n v="0"/>
    <n v="16"/>
    <n v="0"/>
    <s v="01"/>
    <s v="TUK"/>
    <s v="15984"/>
    <s v="GBR"/>
    <s v=""/>
    <s v="Manchester"/>
    <x v="10"/>
  </r>
  <r>
    <s v="Ibarra,Michael A."/>
    <s v="MCGH001"/>
    <x v="323"/>
    <s v="DA"/>
    <n v="176.5"/>
    <n v="0"/>
    <n v="0"/>
    <s v="01"/>
    <s v="TUS"/>
    <s v="15590"/>
    <s v="USA"/>
    <s v="WA"/>
    <s v="San Francisco"/>
    <x v="11"/>
  </r>
  <r>
    <s v="Ibarra,Michael A."/>
    <s v="MCGH001"/>
    <x v="323"/>
    <s v="TRVL"/>
    <n v="0"/>
    <n v="43"/>
    <n v="0"/>
    <s v="01"/>
    <s v="TUS"/>
    <s v="15590"/>
    <s v="USA"/>
    <s v="WA"/>
    <s v="San Francisco"/>
    <x v="11"/>
  </r>
  <r>
    <s v="Ibarra,Michael A."/>
    <s v="TW_CORE"/>
    <x v="14"/>
    <s v="NONTW_CONF"/>
    <n v="0"/>
    <n v="3"/>
    <n v="0"/>
    <s v="01"/>
    <s v="TUS"/>
    <s v="15590"/>
    <s v="USA"/>
    <s v="WA"/>
    <s v="San Francisco"/>
    <x v="11"/>
  </r>
  <r>
    <s v="Ibarra,Michael A."/>
    <s v="TW_CORE"/>
    <x v="17"/>
    <s v="TWER_HELP"/>
    <n v="0"/>
    <n v="11"/>
    <n v="0"/>
    <s v="01"/>
    <s v="TUS"/>
    <s v="15590"/>
    <s v="USA"/>
    <s v="WA"/>
    <s v="San Francisco"/>
    <x v="11"/>
  </r>
  <r>
    <s v="Ibarra,Michael A."/>
    <s v="TW_CORE"/>
    <x v="15"/>
    <s v="BAU"/>
    <n v="0"/>
    <n v="2"/>
    <n v="0"/>
    <s v="01"/>
    <s v="TUS"/>
    <s v="15590"/>
    <s v="USA"/>
    <s v="WA"/>
    <s v="San Francisco"/>
    <x v="11"/>
  </r>
  <r>
    <s v="Ibarra,Michael A."/>
    <s v="TW_MTGS"/>
    <x v="50"/>
    <s v="SF"/>
    <n v="0"/>
    <n v="16"/>
    <n v="0"/>
    <s v="01"/>
    <s v="TUS"/>
    <s v="15590"/>
    <s v="USA"/>
    <s v="WA"/>
    <s v="San Francisco"/>
    <x v="11"/>
  </r>
  <r>
    <s v="Ibarra,Michael A."/>
    <s v="TW_TOFF"/>
    <x v="1"/>
    <s v="ANNUAL_LV"/>
    <n v="0"/>
    <n v="8"/>
    <n v="0"/>
    <s v="01"/>
    <s v="TUS"/>
    <s v="15590"/>
    <s v="USA"/>
    <s v="WA"/>
    <s v="San Francisco"/>
    <x v="11"/>
  </r>
  <r>
    <s v="Ibarrola,Philip L"/>
    <s v="TW_TOFF"/>
    <x v="1"/>
    <s v="ANNUAL_LV"/>
    <n v="0"/>
    <n v="8"/>
    <n v="0"/>
    <s v="04"/>
    <s v="TUS"/>
    <s v="11173"/>
    <s v="USA"/>
    <s v="IL"/>
    <s v="Chicago"/>
    <x v="5"/>
  </r>
  <r>
    <s v="Ibarrola,Philip L"/>
    <s v="TW_TOPS"/>
    <x v="246"/>
    <s v="BAU"/>
    <n v="0"/>
    <n v="230"/>
    <n v="0"/>
    <s v="04"/>
    <s v="TUS"/>
    <s v="11173"/>
    <s v="USA"/>
    <s v="IL"/>
    <s v="Chicago"/>
    <x v="5"/>
  </r>
  <r>
    <s v="Ingle,Ashwini"/>
    <s v="TW_TOFF"/>
    <x v="1"/>
    <s v="ANNUAL_LV"/>
    <n v="0"/>
    <n v="48"/>
    <n v="0"/>
    <s v="04"/>
    <s v="TIN"/>
    <s v="14171"/>
    <s v="GBR"/>
    <s v=""/>
    <s v="Manchester"/>
    <x v="10"/>
  </r>
  <r>
    <s v="Ingle,Ashwini"/>
    <s v="TW_TOPS"/>
    <x v="7"/>
    <s v="SALES_INV_REF"/>
    <n v="0"/>
    <n v="120"/>
    <n v="0"/>
    <s v="04"/>
    <s v="TIN"/>
    <s v="14171"/>
    <s v="GBR"/>
    <s v=""/>
    <s v="Manchester"/>
    <x v="10"/>
  </r>
  <r>
    <s v="Irvine,Angus James"/>
    <s v="SML0001"/>
    <x v="324"/>
    <s v="DA"/>
    <n v="160"/>
    <n v="0"/>
    <n v="0"/>
    <s v="01"/>
    <s v="TAU"/>
    <s v="14067"/>
    <s v="AUS"/>
    <s v=""/>
    <s v="Sydney"/>
    <x v="8"/>
  </r>
  <r>
    <s v="Irvine,Angus James"/>
    <s v="TW_CORE"/>
    <x v="69"/>
    <s v="BAU"/>
    <n v="0"/>
    <n v="3"/>
    <n v="0"/>
    <s v="01"/>
    <s v="TAU"/>
    <s v="14067"/>
    <s v="AUS"/>
    <s v=""/>
    <s v="Sydney"/>
    <x v="8"/>
  </r>
  <r>
    <s v="Irvine,Angus James"/>
    <s v="TW_TOFF"/>
    <x v="4"/>
    <s v="SICK_LV"/>
    <n v="0"/>
    <n v="8"/>
    <n v="0"/>
    <s v="01"/>
    <s v="TAU"/>
    <s v="14067"/>
    <s v="AUS"/>
    <s v=""/>
    <s v="Sydney"/>
    <x v="8"/>
  </r>
  <r>
    <s v="Irving,Jill"/>
    <s v="MARKEL1"/>
    <x v="106"/>
    <s v="MISC"/>
    <n v="36"/>
    <n v="0"/>
    <n v="0"/>
    <s v="01"/>
    <s v="TUK"/>
    <s v="13674"/>
    <s v="GBR"/>
    <s v=""/>
    <s v="London"/>
    <x v="4"/>
  </r>
  <r>
    <s v="Irving,Jill"/>
    <s v="MARKEL1"/>
    <x v="106"/>
    <s v="UI_DEV"/>
    <n v="104"/>
    <n v="0"/>
    <n v="0"/>
    <s v="01"/>
    <s v="TUK"/>
    <s v="13674"/>
    <s v="GBR"/>
    <s v=""/>
    <s v="London"/>
    <x v="4"/>
  </r>
  <r>
    <s v="Irving,Jill"/>
    <s v="TW_PRAC"/>
    <x v="19"/>
    <s v="MEETINGS"/>
    <n v="0"/>
    <n v="8"/>
    <n v="0"/>
    <s v="01"/>
    <s v="TUK"/>
    <s v="13674"/>
    <s v="GBR"/>
    <s v=""/>
    <s v="London"/>
    <x v="4"/>
  </r>
  <r>
    <s v="Irving,Jill"/>
    <s v="TW_TOFF"/>
    <x v="1"/>
    <s v="ANNUAL_LV"/>
    <n v="0"/>
    <n v="20"/>
    <n v="0"/>
    <s v="01"/>
    <s v="TUK"/>
    <s v="13674"/>
    <s v="GBR"/>
    <s v=""/>
    <s v="London"/>
    <x v="4"/>
  </r>
  <r>
    <s v="Irving,O'Dwayne S."/>
    <s v="MANH001"/>
    <x v="6"/>
    <s v="MISC"/>
    <n v="46"/>
    <n v="0"/>
    <n v="0"/>
    <s v="01"/>
    <s v="TUS"/>
    <s v="15363"/>
    <s v="USA"/>
    <s v="IL"/>
    <s v="Atlanta"/>
    <x v="2"/>
  </r>
  <r>
    <s v="Irving,O'Dwayne S."/>
    <s v="MANH001"/>
    <x v="6"/>
    <s v="MISC"/>
    <n v="118"/>
    <n v="0"/>
    <n v="0"/>
    <s v="01"/>
    <s v="TUS"/>
    <s v="15363"/>
    <s v="USA"/>
    <s v="GA"/>
    <s v="Atlanta"/>
    <x v="2"/>
  </r>
  <r>
    <s v="Irving,O'Dwayne S."/>
    <s v="TW_CORE"/>
    <x v="14"/>
    <s v="NSBE"/>
    <n v="0"/>
    <n v="24"/>
    <n v="0"/>
    <s v="01"/>
    <s v="TUS"/>
    <s v="15363"/>
    <s v="USA"/>
    <s v="TN"/>
    <s v="Atlanta"/>
    <x v="2"/>
  </r>
  <r>
    <s v="Irving,O'Dwayne S."/>
    <s v="TW_CORE"/>
    <x v="0"/>
    <s v="SDL"/>
    <n v="0"/>
    <n v="4"/>
    <n v="0"/>
    <s v="01"/>
    <s v="TUS"/>
    <s v="15363"/>
    <s v="USA"/>
    <s v="IL"/>
    <s v="Atlanta"/>
    <x v="2"/>
  </r>
  <r>
    <s v="Ishwarlal Chawda,Jigish"/>
    <s v="DELTA01"/>
    <x v="206"/>
    <s v="DA"/>
    <n v="168"/>
    <n v="0"/>
    <n v="0"/>
    <s v="01"/>
    <s v="TIN"/>
    <s v="14229"/>
    <s v="IND"/>
    <s v=""/>
    <s v="Pune"/>
    <x v="0"/>
  </r>
  <r>
    <s v="Istvanick,Wendy L."/>
    <s v="TW_CORE"/>
    <x v="118"/>
    <s v="BAU"/>
    <n v="0"/>
    <n v="0.75"/>
    <n v="0"/>
    <s v="01"/>
    <s v="TUS"/>
    <s v="10015"/>
    <s v="IND"/>
    <s v=""/>
    <s v="San Francisco"/>
    <x v="11"/>
  </r>
  <r>
    <s v="Istvanick,Wendy L."/>
    <s v="TW_CORE"/>
    <x v="66"/>
    <s v="TRAINER_FAC"/>
    <n v="0"/>
    <n v="144"/>
    <n v="0"/>
    <s v="01"/>
    <s v="TUS"/>
    <s v="10015"/>
    <s v="IND"/>
    <s v=""/>
    <s v="San Francisco"/>
    <x v="11"/>
  </r>
  <r>
    <s v="Istvanick,Wendy L."/>
    <s v="TW_CORE"/>
    <x v="66"/>
    <s v="TRAINER_PREP"/>
    <n v="0"/>
    <n v="64.75"/>
    <n v="0"/>
    <s v="01"/>
    <s v="TUS"/>
    <s v="10015"/>
    <s v="IND"/>
    <s v=""/>
    <s v="San Francisco"/>
    <x v="11"/>
  </r>
  <r>
    <s v="Istvanick,Wendy L."/>
    <s v="TW_TOFF"/>
    <x v="1"/>
    <s v="ANNUAL_LV"/>
    <n v="0"/>
    <n v="8"/>
    <n v="0"/>
    <s v="01"/>
    <s v="TUS"/>
    <s v="10015"/>
    <s v="IND"/>
    <s v=""/>
    <s v="San Francisco"/>
    <x v="11"/>
  </r>
  <r>
    <s v="Istvanick,Wendy L."/>
    <s v="TW_TOFF"/>
    <x v="4"/>
    <s v="US_CA_PERS_SICK"/>
    <n v="0"/>
    <n v="8"/>
    <n v="0"/>
    <s v="01"/>
    <s v="TUS"/>
    <s v="10015"/>
    <s v="IND"/>
    <s v=""/>
    <s v="San Francisco"/>
    <x v="11"/>
  </r>
  <r>
    <s v="Ivanova,Svitlana"/>
    <s v="TW_CORE"/>
    <x v="3"/>
    <s v="HELD"/>
    <n v="0"/>
    <n v="25"/>
    <n v="0"/>
    <s v="01"/>
    <s v="TUS"/>
    <s v="15302"/>
    <s v="USA"/>
    <s v="IL"/>
    <s v="Chicago"/>
    <x v="5"/>
  </r>
  <r>
    <s v="Ivanova,Svitlana"/>
    <s v="TW_CORE"/>
    <x v="0"/>
    <s v="GRAD_TRNPROG"/>
    <n v="0"/>
    <n v="8"/>
    <n v="0"/>
    <s v="01"/>
    <s v="TUS"/>
    <s v="15302"/>
    <s v="USA"/>
    <s v="IL"/>
    <s v="Chicago"/>
    <x v="5"/>
  </r>
  <r>
    <s v="Ivanova,Svitlana"/>
    <s v="TW_SIPP"/>
    <x v="42"/>
    <s v="FASTFOOD_STRIKE"/>
    <n v="0"/>
    <n v="135"/>
    <n v="0"/>
    <s v="01"/>
    <s v="TUS"/>
    <s v="15302"/>
    <s v="USA"/>
    <s v="IL"/>
    <s v="Chicago"/>
    <x v="5"/>
  </r>
  <r>
    <s v="Ivaturi,Sriharsha"/>
    <s v="HCAH001"/>
    <x v="24"/>
    <s v="DEV"/>
    <n v="156"/>
    <n v="0"/>
    <n v="0"/>
    <s v="01"/>
    <s v="TIN"/>
    <s v="14265"/>
    <s v="IND"/>
    <s v=""/>
    <s v="Delhi"/>
    <x v="0"/>
  </r>
  <r>
    <s v="Ivaturi,Sriharsha"/>
    <s v="TW_CORE"/>
    <x v="14"/>
    <s v="NONTW_CONF"/>
    <n v="0"/>
    <n v="24"/>
    <n v="0"/>
    <s v="01"/>
    <s v="TIN"/>
    <s v="14265"/>
    <s v="IND"/>
    <s v=""/>
    <s v="Delhi"/>
    <x v="0"/>
  </r>
  <r>
    <s v="Ivaturi,Sriharsha"/>
    <s v="TW_TOFF"/>
    <x v="1"/>
    <s v="ANNUAL_LV"/>
    <n v="0"/>
    <n v="4"/>
    <n v="0"/>
    <s v="01"/>
    <s v="TIN"/>
    <s v="14265"/>
    <s v="IND"/>
    <s v=""/>
    <s v="Delhi"/>
    <x v="0"/>
  </r>
  <r>
    <s v="Iyengar,Anand"/>
    <s v="TW_CORE"/>
    <x v="33"/>
    <s v="REGION_MGT_BAU"/>
    <n v="0"/>
    <n v="238"/>
    <n v="0"/>
    <s v="08"/>
    <s v="TSG"/>
    <s v="10608"/>
    <s v="SGP"/>
    <s v=""/>
    <s v="Singapore"/>
    <x v="9"/>
  </r>
  <r>
    <s v="Iyengar,Anand"/>
    <s v="TW_TOFF"/>
    <x v="1"/>
    <s v="ANNUAL_LV"/>
    <n v="0"/>
    <n v="4"/>
    <n v="0"/>
    <s v="08"/>
    <s v="TSG"/>
    <s v="10608"/>
    <s v="SGP"/>
    <s v=""/>
    <s v="Singapore"/>
    <x v="9"/>
  </r>
  <r>
    <s v="Iyer,Kumar Sankara"/>
    <s v="TARGET1"/>
    <x v="133"/>
    <s v="MISC"/>
    <n v="132"/>
    <n v="0"/>
    <n v="0"/>
    <s v="01"/>
    <s v="TIN"/>
    <s v="13319"/>
    <s v="IND"/>
    <s v=""/>
    <s v="Bangalore"/>
    <x v="0"/>
  </r>
  <r>
    <s v="Iyer,Kumar Sankara"/>
    <s v="TW_CORE"/>
    <x v="0"/>
    <s v="BAU"/>
    <n v="0"/>
    <n v="12"/>
    <n v="0"/>
    <s v="01"/>
    <s v="TIN"/>
    <s v="13319"/>
    <s v="IND"/>
    <s v=""/>
    <s v="Bangalore"/>
    <x v="0"/>
  </r>
  <r>
    <s v="Iyer,Kumar Sankara"/>
    <s v="TW_TOFF"/>
    <x v="1"/>
    <s v="ANNUAL_LV"/>
    <n v="0"/>
    <n v="16"/>
    <n v="0"/>
    <s v="01"/>
    <s v="TIN"/>
    <s v="13319"/>
    <s v="IND"/>
    <s v=""/>
    <s v="Bangalore"/>
    <x v="0"/>
  </r>
  <r>
    <s v="Iyer,Kumar Sankara"/>
    <s v="TW_TOFF"/>
    <x v="1"/>
    <s v="PUBLIC_HOLIDAY"/>
    <n v="0"/>
    <n v="8"/>
    <n v="0"/>
    <s v="01"/>
    <s v="TIN"/>
    <s v="13319"/>
    <s v="IND"/>
    <s v=""/>
    <s v="Bangalore"/>
    <x v="0"/>
  </r>
  <r>
    <s v="Iyer,Nikitha"/>
    <s v="DELTA01"/>
    <x v="206"/>
    <s v="DA"/>
    <n v="168"/>
    <n v="0"/>
    <n v="0"/>
    <s v="01"/>
    <s v="TIN"/>
    <s v="14911"/>
    <s v="IND"/>
    <s v=""/>
    <s v="Pune"/>
    <x v="0"/>
  </r>
  <r>
    <s v="Iyer,Vijay Seetaram"/>
    <s v="BARCARD"/>
    <x v="179"/>
    <s v="MISC"/>
    <n v="11"/>
    <n v="0"/>
    <n v="0"/>
    <s v="01"/>
    <s v="TUS"/>
    <s v="11266"/>
    <s v="USA"/>
    <s v="NY"/>
    <s v="New York"/>
    <x v="12"/>
  </r>
  <r>
    <s v="Iyer,Vijay Seetaram"/>
    <s v="TW_CORE"/>
    <x v="3"/>
    <s v="HELD"/>
    <n v="0"/>
    <n v="100"/>
    <n v="0"/>
    <s v="01"/>
    <s v="TUS"/>
    <s v="11266"/>
    <s v="USA"/>
    <s v="NY"/>
    <s v="New York"/>
    <x v="12"/>
  </r>
  <r>
    <s v="Iyer,Vijay Seetaram"/>
    <s v="TW_CORE"/>
    <x v="3"/>
    <s v="UNASSIGNED"/>
    <n v="0"/>
    <n v="16"/>
    <n v="0"/>
    <s v="01"/>
    <s v="TUS"/>
    <s v="11266"/>
    <s v="USA"/>
    <s v="NY"/>
    <s v="New York"/>
    <x v="12"/>
  </r>
  <r>
    <s v="Iyer,Vijay Seetaram"/>
    <s v="TW_CORE"/>
    <x v="17"/>
    <s v="TWER_HELP"/>
    <n v="0"/>
    <n v="30"/>
    <n v="0"/>
    <s v="01"/>
    <s v="TUS"/>
    <s v="11266"/>
    <s v="USA"/>
    <s v="NY"/>
    <s v="New York"/>
    <x v="12"/>
  </r>
  <r>
    <s v="Iyer,Vijay Seetaram"/>
    <s v="TW_CORE"/>
    <x v="15"/>
    <s v="INTERVIEWING"/>
    <n v="0"/>
    <n v="6"/>
    <n v="0"/>
    <s v="01"/>
    <s v="TUS"/>
    <s v="11266"/>
    <s v="USA"/>
    <s v="NY"/>
    <s v="New York"/>
    <x v="12"/>
  </r>
  <r>
    <s v="Iyer,Vijay Seetaram"/>
    <s v="TW_TOFF"/>
    <x v="1"/>
    <s v="ANNUAL_LV"/>
    <n v="0"/>
    <n v="8"/>
    <n v="0"/>
    <s v="01"/>
    <s v="TUS"/>
    <s v="11266"/>
    <s v="USA"/>
    <s v="NY"/>
    <s v="New York"/>
    <x v="12"/>
  </r>
  <r>
    <s v="J Vaiz,Jeyakar"/>
    <s v="GPP0001"/>
    <x v="85"/>
    <s v="MISC"/>
    <n v="40"/>
    <n v="0"/>
    <n v="0"/>
    <s v="01"/>
    <s v="TIN"/>
    <s v="12674"/>
    <s v="IND"/>
    <s v=""/>
    <s v="Chennai"/>
    <x v="0"/>
  </r>
  <r>
    <s v="J Vaiz,Jeyakar"/>
    <s v="TW_CORE"/>
    <x v="3"/>
    <s v="UNASSIGNED"/>
    <n v="0"/>
    <n v="104"/>
    <n v="0"/>
    <s v="01"/>
    <s v="TIN"/>
    <s v="12674"/>
    <s v="IND"/>
    <s v=""/>
    <s v="Chennai"/>
    <x v="0"/>
  </r>
  <r>
    <s v="J Vaiz,Jeyakar"/>
    <s v="TW_CORE"/>
    <x v="17"/>
    <s v="TWER_HELP"/>
    <n v="0"/>
    <n v="16"/>
    <n v="0"/>
    <s v="01"/>
    <s v="TIN"/>
    <s v="12674"/>
    <s v="IND"/>
    <s v=""/>
    <s v="Chennai"/>
    <x v="0"/>
  </r>
  <r>
    <s v="J Vaiz,Jeyakar"/>
    <s v="TW_PRAC"/>
    <x v="19"/>
    <s v="EVENTS"/>
    <n v="0"/>
    <n v="16"/>
    <n v="0"/>
    <s v="01"/>
    <s v="TIN"/>
    <s v="12674"/>
    <s v="IND"/>
    <s v=""/>
    <s v="Chennai"/>
    <x v="0"/>
  </r>
  <r>
    <s v="J Vaiz,Jeyakar"/>
    <s v="TW_TOFF"/>
    <x v="1"/>
    <s v="ANNUAL_LV"/>
    <n v="0"/>
    <n v="8"/>
    <n v="0"/>
    <s v="01"/>
    <s v="TIN"/>
    <s v="12674"/>
    <s v="IND"/>
    <s v=""/>
    <s v="Chennai"/>
    <x v="0"/>
  </r>
  <r>
    <s v="Jackson,Cameron"/>
    <s v="TW_CORE"/>
    <x v="40"/>
    <s v="INCEPTION"/>
    <n v="0"/>
    <n v="24"/>
    <n v="0"/>
    <s v="01"/>
    <s v="TAU"/>
    <s v="16065"/>
    <s v="AUS"/>
    <s v=""/>
    <s v="Melbourne"/>
    <x v="8"/>
  </r>
  <r>
    <s v="Jackson,Cameron"/>
    <s v="TW_CORE"/>
    <x v="66"/>
    <s v="ATTENDEE"/>
    <n v="0"/>
    <n v="104"/>
    <n v="0"/>
    <s v="01"/>
    <s v="TAU"/>
    <s v="16065"/>
    <s v="IND"/>
    <s v=""/>
    <s v="Melbourne"/>
    <x v="8"/>
  </r>
  <r>
    <s v="Jackson,Cameron"/>
    <s v="TW_CORE"/>
    <x v="66"/>
    <s v="PREP"/>
    <n v="0"/>
    <n v="40"/>
    <n v="0"/>
    <s v="01"/>
    <s v="TAU"/>
    <s v="16065"/>
    <s v="AUS"/>
    <s v=""/>
    <s v="Melbourne"/>
    <x v="8"/>
  </r>
  <r>
    <s v="Jackson,Cameron"/>
    <s v="TW_TOFF"/>
    <x v="1"/>
    <s v="PUBLIC_HOLIDAY"/>
    <n v="0"/>
    <n v="8"/>
    <n v="0"/>
    <s v="01"/>
    <s v="TAU"/>
    <s v="16065"/>
    <s v="AUS"/>
    <s v=""/>
    <s v="Melbourne"/>
    <x v="8"/>
  </r>
  <r>
    <s v="Jackson,Catherine A"/>
    <s v="TW_CORE"/>
    <x v="33"/>
    <s v="EA_TA"/>
    <n v="0"/>
    <n v="117.6"/>
    <n v="0"/>
    <s v="08"/>
    <s v="TUK"/>
    <s v="10420"/>
    <s v="GBR"/>
    <s v=""/>
    <s v="London"/>
    <x v="4"/>
  </r>
  <r>
    <s v="Jackson,Christopher R."/>
    <s v="CHANGEF"/>
    <x v="160"/>
    <s v="DA"/>
    <n v="88"/>
    <n v="0"/>
    <n v="0"/>
    <s v="01"/>
    <s v="TUS"/>
    <s v="14619"/>
    <s v="USA"/>
    <s v="IL"/>
    <s v="Chicago"/>
    <x v="5"/>
  </r>
  <r>
    <s v="Jackson,Christopher R."/>
    <s v="TW_CORE"/>
    <x v="3"/>
    <s v="UNASSIGNED"/>
    <n v="0"/>
    <n v="80"/>
    <n v="0"/>
    <s v="01"/>
    <s v="TUS"/>
    <s v="14619"/>
    <s v="USA"/>
    <s v="IL"/>
    <s v="Chicago"/>
    <x v="5"/>
  </r>
  <r>
    <s v="Jacobs,Samuel A."/>
    <s v="IDC0001"/>
    <x v="124"/>
    <s v="MISC"/>
    <n v="162.5"/>
    <n v="0"/>
    <n v="0"/>
    <s v="01"/>
    <s v="TUS"/>
    <s v="14867"/>
    <s v="USA"/>
    <s v="IL"/>
    <s v="Chicago"/>
    <x v="5"/>
  </r>
  <r>
    <s v="Jacobs,Samuel A."/>
    <s v="TW_TOFF"/>
    <x v="4"/>
    <s v="US_CA_PERS_SICK"/>
    <n v="0"/>
    <n v="3"/>
    <n v="0"/>
    <s v="01"/>
    <s v="TUS"/>
    <s v="14867"/>
    <s v="USA"/>
    <s v="IL"/>
    <s v="Chicago"/>
    <x v="5"/>
  </r>
  <r>
    <s v="Jagannath,Vaikuntham"/>
    <s v="SML0001"/>
    <x v="312"/>
    <s v="MISC"/>
    <n v="100"/>
    <n v="0"/>
    <n v="0"/>
    <s v="01"/>
    <s v="TCC"/>
    <s v="14385"/>
    <s v="CHN"/>
    <s v=""/>
    <s v="Chengdu"/>
    <x v="14"/>
  </r>
  <r>
    <s v="Jagannath,Vaikuntham"/>
    <s v="TW_TOFF"/>
    <x v="1"/>
    <s v="ANNUAL_LV"/>
    <n v="0"/>
    <n v="16"/>
    <n v="0"/>
    <s v="01"/>
    <s v="TCC"/>
    <s v="14385"/>
    <s v="CHN"/>
    <s v=""/>
    <s v="Chengdu"/>
    <x v="14"/>
  </r>
  <r>
    <s v="Jagannath,Vaikuntham"/>
    <s v="TW_TOFF"/>
    <x v="1"/>
    <s v="TIME_IN_LIEU"/>
    <n v="0"/>
    <n v="32"/>
    <n v="0"/>
    <s v="01"/>
    <s v="TCC"/>
    <s v="14385"/>
    <s v="CHN"/>
    <s v=""/>
    <s v="Chengdu"/>
    <x v="14"/>
  </r>
  <r>
    <s v="Jagannath,Vaikuntham"/>
    <s v="TW_TOFF"/>
    <x v="4"/>
    <s v="SICK_LV"/>
    <n v="0"/>
    <n v="20"/>
    <n v="0"/>
    <s v="01"/>
    <s v="TCC"/>
    <s v="14385"/>
    <s v="CHN"/>
    <s v=""/>
    <s v="Chengdu"/>
    <x v="14"/>
  </r>
  <r>
    <s v="Jagdale,Manisha"/>
    <s v="TW_CORE"/>
    <x v="15"/>
    <s v="GRAD_RECRUITING"/>
    <n v="0"/>
    <n v="1"/>
    <n v="0"/>
    <s v="01"/>
    <s v="TUK"/>
    <s v="14326"/>
    <s v="GBR"/>
    <s v=""/>
    <s v="London"/>
    <x v="4"/>
  </r>
  <r>
    <s v="Jagdale,Manisha"/>
    <s v="TW_CORE"/>
    <x v="15"/>
    <s v="INTERVIEWING"/>
    <n v="0"/>
    <n v="1"/>
    <n v="0"/>
    <s v="01"/>
    <s v="TUK"/>
    <s v="14326"/>
    <s v="GBR"/>
    <s v=""/>
    <s v="London"/>
    <x v="4"/>
  </r>
  <r>
    <s v="Jagdale,Manisha"/>
    <s v="TW_TOPS"/>
    <x v="7"/>
    <s v="FINLG_INV_FR"/>
    <n v="0"/>
    <n v="167"/>
    <n v="0"/>
    <s v="01"/>
    <s v="TUK"/>
    <s v="14326"/>
    <s v="GBR"/>
    <s v=""/>
    <s v="London"/>
    <x v="4"/>
  </r>
  <r>
    <s v="Jagtap,Sandeep S"/>
    <s v="TW_CORE"/>
    <x v="3"/>
    <s v="UNASSIGNED"/>
    <n v="0"/>
    <n v="40"/>
    <n v="0"/>
    <s v="01"/>
    <s v="TIN"/>
    <s v="11708"/>
    <s v="IND"/>
    <s v=""/>
    <s v="Pune"/>
    <x v="0"/>
  </r>
  <r>
    <s v="Jagtap,Sandeep S"/>
    <s v="TW_CORE"/>
    <x v="40"/>
    <s v="TRAINING_OTHER"/>
    <n v="0"/>
    <n v="40"/>
    <n v="0"/>
    <s v="04"/>
    <s v="TIN"/>
    <s v="11708"/>
    <s v="IND"/>
    <s v=""/>
    <s v="Pune"/>
    <x v="0"/>
  </r>
  <r>
    <s v="Jagtap,Sandeep S"/>
    <s v="TW_TOFF"/>
    <x v="1"/>
    <s v="INDIA_OPT_HOL"/>
    <n v="0"/>
    <n v="8"/>
    <n v="0"/>
    <s v="04"/>
    <s v="TIN"/>
    <s v="11708"/>
    <s v="IND"/>
    <s v=""/>
    <s v="Pune"/>
    <x v="0"/>
  </r>
  <r>
    <s v="Jagtap,Sandeep S"/>
    <s v="TW_TOPS"/>
    <x v="7"/>
    <s v="TWERS_BAU"/>
    <n v="0"/>
    <n v="108"/>
    <n v="0"/>
    <s v="04"/>
    <s v="TIN"/>
    <s v="11708"/>
    <s v="IND"/>
    <s v=""/>
    <s v="Pune"/>
    <x v="0"/>
  </r>
  <r>
    <s v="Jain  A,Sneha"/>
    <s v="SLC0001"/>
    <x v="173"/>
    <s v="MISC"/>
    <n v="122"/>
    <n v="0"/>
    <n v="0"/>
    <s v="01"/>
    <s v="TUK"/>
    <s v="12795"/>
    <s v="GBR"/>
    <s v=""/>
    <s v="Manchester"/>
    <x v="10"/>
  </r>
  <r>
    <s v="Jain  A,Sneha"/>
    <s v="TW_CORE"/>
    <x v="3"/>
    <s v="UNASSIGNED"/>
    <n v="0"/>
    <n v="40"/>
    <n v="0"/>
    <s v="01"/>
    <s v="TUK"/>
    <s v="12795"/>
    <s v="GBR"/>
    <s v=""/>
    <s v="Manchester"/>
    <x v="10"/>
  </r>
  <r>
    <s v="Jain  A,Sneha"/>
    <s v="TW_TOFF"/>
    <x v="1"/>
    <s v="ANNUAL_LV"/>
    <n v="0"/>
    <n v="8"/>
    <n v="0"/>
    <s v="01"/>
    <s v="TIN"/>
    <s v="12795"/>
    <s v="IND"/>
    <s v=""/>
    <s v="Bangalore"/>
    <x v="0"/>
  </r>
  <r>
    <s v="Jain,Kunal"/>
    <s v="MCGH001"/>
    <x v="323"/>
    <s v="DA"/>
    <n v="155"/>
    <n v="0"/>
    <n v="0"/>
    <s v="01"/>
    <s v="TUS"/>
    <s v="12037"/>
    <s v="USA"/>
    <s v="WA"/>
    <s v="San Francisco"/>
    <x v="11"/>
  </r>
  <r>
    <s v="Jain,Kunal"/>
    <s v="MCGH001"/>
    <x v="323"/>
    <s v="TRVL"/>
    <n v="0"/>
    <n v="22"/>
    <n v="0"/>
    <s v="01"/>
    <s v="TUS"/>
    <s v="12037"/>
    <s v="USA"/>
    <s v="WA"/>
    <s v="San Francisco"/>
    <x v="11"/>
  </r>
  <r>
    <s v="Jain,Kunal"/>
    <s v="TW_MTGS"/>
    <x v="50"/>
    <s v="SF"/>
    <n v="0"/>
    <n v="5"/>
    <n v="0"/>
    <s v="01"/>
    <s v="TUS"/>
    <s v="12037"/>
    <s v="USA"/>
    <s v="CA"/>
    <s v="San Francisco"/>
    <x v="11"/>
  </r>
  <r>
    <s v="Jain,Kunal"/>
    <s v="TW_TOFF"/>
    <x v="1"/>
    <s v="ANNUAL_LV"/>
    <n v="0"/>
    <n v="13"/>
    <n v="0"/>
    <s v="01"/>
    <s v="TUS"/>
    <s v="12037"/>
    <s v="USA"/>
    <s v="WA"/>
    <s v="San Francisco"/>
    <x v="11"/>
  </r>
  <r>
    <s v="Jain,Kush"/>
    <s v="MCKIN01"/>
    <x v="325"/>
    <s v="DEV"/>
    <n v="40"/>
    <n v="0"/>
    <n v="0"/>
    <s v="01"/>
    <s v="TIN"/>
    <s v="15489"/>
    <s v="IND"/>
    <s v=""/>
    <s v="Delhi"/>
    <x v="0"/>
  </r>
  <r>
    <s v="Jain,Kush"/>
    <s v="TW_CORE"/>
    <x v="3"/>
    <s v="HELD"/>
    <n v="0"/>
    <n v="40"/>
    <n v="0"/>
    <s v="01"/>
    <s v="TIN"/>
    <s v="15489"/>
    <s v="IND"/>
    <s v=""/>
    <s v="Delhi"/>
    <x v="0"/>
  </r>
  <r>
    <s v="Jain,Kush"/>
    <s v="TW_CORE"/>
    <x v="3"/>
    <s v="UNASSIGNED"/>
    <n v="0"/>
    <n v="8"/>
    <n v="0"/>
    <s v="01"/>
    <s v="TIN"/>
    <s v="15489"/>
    <s v="IND"/>
    <s v=""/>
    <s v="Delhi"/>
    <x v="0"/>
  </r>
  <r>
    <s v="Jain,Kush"/>
    <s v="TW_CORE"/>
    <x v="14"/>
    <s v="VODQA"/>
    <n v="0"/>
    <n v="8"/>
    <n v="0"/>
    <s v="01"/>
    <s v="TIN"/>
    <s v="15489"/>
    <s v="IND"/>
    <s v=""/>
    <s v="Delhi"/>
    <x v="0"/>
  </r>
  <r>
    <s v="Jain,Kush"/>
    <s v="TW_SIPP"/>
    <x v="183"/>
    <s v="PROJECTS"/>
    <n v="0"/>
    <n v="72"/>
    <n v="0"/>
    <s v="01"/>
    <s v="TIN"/>
    <s v="15489"/>
    <s v="IND"/>
    <s v=""/>
    <s v="Delhi"/>
    <x v="0"/>
  </r>
  <r>
    <s v="Jain,Kush"/>
    <s v="TW_TOFF"/>
    <x v="1"/>
    <s v="PUBLIC_HOLIDAY"/>
    <n v="0"/>
    <n v="8"/>
    <n v="0"/>
    <s v="01"/>
    <s v="TIN"/>
    <s v="15489"/>
    <s v="IND"/>
    <s v=""/>
    <s v="Delhi"/>
    <x v="0"/>
  </r>
  <r>
    <s v="Jain,Pragya"/>
    <s v="HCAH001"/>
    <x v="24"/>
    <s v="DEV"/>
    <n v="128"/>
    <n v="0"/>
    <n v="0"/>
    <s v="01"/>
    <s v="TIN"/>
    <s v="14910"/>
    <s v="IND"/>
    <s v=""/>
    <s v="Delhi"/>
    <x v="0"/>
  </r>
  <r>
    <s v="Jain,Pragya"/>
    <s v="TW_TOFF"/>
    <x v="1"/>
    <s v="ANNUAL_LV"/>
    <n v="0"/>
    <n v="40"/>
    <n v="0"/>
    <s v="01"/>
    <s v="TIN"/>
    <s v="14910"/>
    <s v="IND"/>
    <s v=""/>
    <s v="Delhi"/>
    <x v="0"/>
  </r>
  <r>
    <s v="Jain,Prateek"/>
    <s v="CATINC1"/>
    <x v="27"/>
    <s v="DEV"/>
    <n v="0"/>
    <n v="104.5"/>
    <n v="0"/>
    <s v="01"/>
    <s v="TIN"/>
    <s v="15386"/>
    <s v="IND"/>
    <s v=""/>
    <s v="Bangalore"/>
    <x v="0"/>
  </r>
  <r>
    <s v="Jain,Prateek"/>
    <s v="TW_CORE"/>
    <x v="0"/>
    <s v="STEP"/>
    <n v="0"/>
    <n v="47.5"/>
    <n v="0"/>
    <s v="01"/>
    <s v="TIN"/>
    <s v="15386"/>
    <s v="IND"/>
    <s v=""/>
    <s v="Bangalore"/>
    <x v="0"/>
  </r>
  <r>
    <s v="Jain,Prateek"/>
    <s v="TW_TOFF"/>
    <x v="1"/>
    <s v="ANNUAL_LV"/>
    <n v="0"/>
    <n v="56"/>
    <n v="0"/>
    <s v="01"/>
    <s v="TIN"/>
    <s v="15386"/>
    <s v="IND"/>
    <s v=""/>
    <s v="Bangalore"/>
    <x v="0"/>
  </r>
  <r>
    <s v="Jain,Rahul"/>
    <s v="TRIP001"/>
    <x v="130"/>
    <s v="MISC"/>
    <n v="25"/>
    <n v="0"/>
    <n v="0"/>
    <s v="01"/>
    <s v="TUS"/>
    <s v="14935"/>
    <s v="USA"/>
    <s v="MA"/>
    <s v="New York"/>
    <x v="12"/>
  </r>
  <r>
    <s v="Jain,Rahul"/>
    <s v="TRIP001"/>
    <x v="130"/>
    <s v="MISC"/>
    <n v="130"/>
    <n v="0"/>
    <n v="0"/>
    <s v="01"/>
    <s v="TIN"/>
    <s v="14935"/>
    <s v="IND"/>
    <s v=""/>
    <s v="Chennai"/>
    <x v="0"/>
  </r>
  <r>
    <s v="Jain,Rahul"/>
    <s v="TRIP001"/>
    <x v="130"/>
    <s v="TRVL"/>
    <n v="0"/>
    <n v="8"/>
    <n v="0"/>
    <s v="01"/>
    <s v="TUS"/>
    <s v="14935"/>
    <s v="USA"/>
    <s v="MA"/>
    <s v="New York"/>
    <x v="12"/>
  </r>
  <r>
    <s v="Jain,Rahul"/>
    <s v="TW_TOFF"/>
    <x v="1"/>
    <s v="TRANSITION_LV"/>
    <n v="0"/>
    <n v="8"/>
    <n v="0"/>
    <s v="01"/>
    <s v="TUS"/>
    <s v="14935"/>
    <s v="USA"/>
    <s v="MA"/>
    <s v="New York"/>
    <x v="12"/>
  </r>
  <r>
    <s v="Jain,Ronak"/>
    <s v="TW_TOPS"/>
    <x v="60"/>
    <s v="CHDS_INV"/>
    <n v="0"/>
    <n v="176"/>
    <n v="0"/>
    <s v="04"/>
    <s v="TIN"/>
    <s v="14715"/>
    <s v="IND"/>
    <s v=""/>
    <s v="Bangalore"/>
    <x v="0"/>
  </r>
  <r>
    <s v="Jain,Shubham"/>
    <s v="TW_TOFF"/>
    <x v="4"/>
    <s v="SICK_LV"/>
    <n v="0"/>
    <n v="8"/>
    <n v="0"/>
    <s v="01"/>
    <s v="TIN"/>
    <s v="15638"/>
    <s v="IND"/>
    <s v=""/>
    <s v="Pune"/>
    <x v="0"/>
  </r>
  <r>
    <s v="Jain,Shubham"/>
    <s v="VIACOM1"/>
    <x v="138"/>
    <s v="DEV"/>
    <n v="160"/>
    <n v="0"/>
    <n v="0"/>
    <s v="01"/>
    <s v="TIN"/>
    <s v="15638"/>
    <s v="IND"/>
    <s v=""/>
    <s v="Pune"/>
    <x v="0"/>
  </r>
  <r>
    <s v="Jain,Shweta"/>
    <s v="RACK001"/>
    <x v="115"/>
    <s v="MISC"/>
    <n v="168"/>
    <n v="0"/>
    <n v="0"/>
    <s v="01"/>
    <s v="TIN"/>
    <s v="13968"/>
    <s v="IND"/>
    <s v=""/>
    <s v="Bangalore"/>
    <x v="0"/>
  </r>
  <r>
    <s v="Jain,Vivek"/>
    <s v="DELTA01"/>
    <x v="206"/>
    <s v="DA"/>
    <n v="168"/>
    <n v="0"/>
    <n v="0"/>
    <s v="01"/>
    <s v="TUS"/>
    <s v="13196"/>
    <s v="USA"/>
    <s v="GA"/>
    <s v="Atlanta"/>
    <x v="2"/>
  </r>
  <r>
    <s v="Jaiswal,Sumit"/>
    <s v="TW_CORE"/>
    <x v="0"/>
    <s v="TWER_INDUCTION"/>
    <n v="0"/>
    <n v="16"/>
    <n v="0"/>
    <s v=""/>
    <s v=""/>
    <s v="16098"/>
    <s v="IND"/>
    <s v=""/>
    <s v=""/>
    <x v="18"/>
  </r>
  <r>
    <s v="Jaiswal,Sumit"/>
    <s v="TW_CORE"/>
    <x v="0"/>
    <s v="TWER_INDUCTION"/>
    <n v="0"/>
    <n v="104"/>
    <n v="0"/>
    <s v="01"/>
    <s v="TIN"/>
    <s v="16098"/>
    <s v="IND"/>
    <s v=""/>
    <s v="Bangalore"/>
    <x v="0"/>
  </r>
  <r>
    <s v="Jakate,Ajay"/>
    <s v="MANH001"/>
    <x v="6"/>
    <s v="DA"/>
    <n v="76"/>
    <n v="0"/>
    <n v="0"/>
    <s v="01"/>
    <s v="TUS"/>
    <s v="15543"/>
    <s v="USA"/>
    <s v="IL"/>
    <s v="Atlanta"/>
    <x v="2"/>
  </r>
  <r>
    <s v="Jakate,Ajay"/>
    <s v="MANH001"/>
    <x v="6"/>
    <s v="DA"/>
    <n v="84"/>
    <n v="0"/>
    <n v="0"/>
    <s v="01"/>
    <s v="TUS"/>
    <s v="15543"/>
    <s v="USA"/>
    <s v="GA"/>
    <s v="Atlanta"/>
    <x v="2"/>
  </r>
  <r>
    <s v="Jakate,Ajay"/>
    <s v="TW_TOFF"/>
    <x v="4"/>
    <s v="US_CA_PERS_SICK"/>
    <n v="0"/>
    <n v="8"/>
    <n v="0"/>
    <s v="01"/>
    <s v="TUS"/>
    <s v="15543"/>
    <s v="USA"/>
    <s v="IL"/>
    <s v="Atlanta"/>
    <x v="2"/>
  </r>
  <r>
    <s v="Jakech,Robert"/>
    <s v="TW_CORE"/>
    <x v="3"/>
    <s v="HELD"/>
    <n v="0"/>
    <n v="168"/>
    <n v="0"/>
    <s v="01"/>
    <s v="TUG"/>
    <s v="15989"/>
    <s v="UGA"/>
    <s v=""/>
    <s v="Kampala"/>
    <x v="15"/>
  </r>
  <r>
    <s v="Jalukar,Sannidhi"/>
    <s v="GAP0001"/>
    <x v="216"/>
    <s v="MISC"/>
    <n v="153"/>
    <n v="0"/>
    <n v="0"/>
    <s v="01"/>
    <s v="TUS"/>
    <s v="14856"/>
    <s v="USA"/>
    <s v="CA"/>
    <s v="San Francisco"/>
    <x v="11"/>
  </r>
  <r>
    <s v="Jalukar,Sannidhi"/>
    <s v="GAP0001"/>
    <x v="216"/>
    <s v="OT40"/>
    <n v="0"/>
    <n v="8"/>
    <n v="0"/>
    <s v="01"/>
    <s v="TUS"/>
    <s v="14856"/>
    <s v="USA"/>
    <s v="CA"/>
    <s v="San Francisco"/>
    <x v="11"/>
  </r>
  <r>
    <s v="Jalukar,Sannidhi"/>
    <s v="TW_CORE"/>
    <x v="15"/>
    <s v="INTERVIEWING"/>
    <n v="0"/>
    <n v="1.5"/>
    <n v="0"/>
    <s v="01"/>
    <s v="TUS"/>
    <s v="14856"/>
    <s v="USA"/>
    <s v="CA"/>
    <s v="San Francisco"/>
    <x v="11"/>
  </r>
  <r>
    <s v="Jalukar,Sannidhi"/>
    <s v="TW_MTGS"/>
    <x v="50"/>
    <s v="SF"/>
    <n v="0"/>
    <n v="6"/>
    <n v="0"/>
    <s v="01"/>
    <s v="TUS"/>
    <s v="14856"/>
    <s v="USA"/>
    <s v="CA"/>
    <s v="San Francisco"/>
    <x v="11"/>
  </r>
  <r>
    <s v="Jalukar,Sannidhi"/>
    <s v="TW_TOFF"/>
    <x v="1"/>
    <s v="ANNUAL_LV"/>
    <n v="0"/>
    <n v="16"/>
    <n v="0"/>
    <s v="01"/>
    <s v="TUS"/>
    <s v="14856"/>
    <s v="USA"/>
    <s v="CA"/>
    <s v="San Francisco"/>
    <x v="11"/>
  </r>
  <r>
    <s v="Jamwal,Anuj"/>
    <s v="HTW0001"/>
    <x v="38"/>
    <s v="DEV"/>
    <n v="0"/>
    <n v="8"/>
    <n v="0"/>
    <s v="01"/>
    <s v="TIN"/>
    <s v="14570"/>
    <s v="IND"/>
    <s v=""/>
    <s v="Delhi"/>
    <x v="0"/>
  </r>
  <r>
    <s v="Jamwal,Anuj"/>
    <s v="MCKIN01"/>
    <x v="325"/>
    <s v="DEV"/>
    <n v="113"/>
    <n v="0"/>
    <n v="0"/>
    <s v="01"/>
    <s v="TIN"/>
    <s v="14570"/>
    <s v="IND"/>
    <s v=""/>
    <s v="Delhi"/>
    <x v="0"/>
  </r>
  <r>
    <s v="Jamwal,Anuj"/>
    <s v="TW_CORE"/>
    <x v="3"/>
    <s v="UNASSIGNED"/>
    <n v="0"/>
    <n v="24"/>
    <n v="0"/>
    <s v="01"/>
    <s v="TIN"/>
    <s v="14570"/>
    <s v="IND"/>
    <s v=""/>
    <s v="Delhi"/>
    <x v="0"/>
  </r>
  <r>
    <s v="Jamwal,Anuj"/>
    <s v="TW_CORE"/>
    <x v="14"/>
    <s v="NONTW_CONF"/>
    <n v="0"/>
    <n v="11"/>
    <n v="0"/>
    <s v="01"/>
    <s v="TIN"/>
    <s v="14570"/>
    <s v="IND"/>
    <s v=""/>
    <s v="Delhi"/>
    <x v="0"/>
  </r>
  <r>
    <s v="Jamwal,Anuj"/>
    <s v="TW_MTGS"/>
    <x v="35"/>
    <s v="TWER_EVENTS"/>
    <n v="0"/>
    <n v="4"/>
    <n v="0"/>
    <s v="01"/>
    <s v="TIN"/>
    <s v="14570"/>
    <s v="IND"/>
    <s v=""/>
    <s v="Delhi"/>
    <x v="0"/>
  </r>
  <r>
    <s v="Jamwal,Anuj"/>
    <s v="TW_TOFF"/>
    <x v="4"/>
    <s v="SICK_LV"/>
    <n v="0"/>
    <n v="8"/>
    <n v="0"/>
    <s v="01"/>
    <s v="TIN"/>
    <s v="14570"/>
    <s v="IND"/>
    <s v=""/>
    <s v="Delhi"/>
    <x v="0"/>
  </r>
  <r>
    <s v="Janakiraman,Badrinath"/>
    <s v="TWSSNAP"/>
    <x v="224"/>
    <s v="DEV"/>
    <n v="0"/>
    <n v="40"/>
    <n v="0"/>
    <s v="01"/>
    <s v="TUS"/>
    <s v="10437"/>
    <s v="BRA"/>
    <s v=""/>
    <s v="ETG US"/>
    <x v="1"/>
  </r>
  <r>
    <s v="Janardhanan,Arathy"/>
    <s v="DRRAMAN"/>
    <x v="113"/>
    <s v="MISC"/>
    <n v="144"/>
    <n v="0"/>
    <n v="0"/>
    <s v="01"/>
    <s v="TIN"/>
    <s v="14925"/>
    <s v="IND"/>
    <s v=""/>
    <s v="Bangalore"/>
    <x v="0"/>
  </r>
  <r>
    <s v="Janardhanan,Arathy"/>
    <s v="TW_TOFF"/>
    <x v="1"/>
    <s v="ANNUAL_LV"/>
    <n v="0"/>
    <n v="8"/>
    <n v="0"/>
    <s v="01"/>
    <s v="TIN"/>
    <s v="14925"/>
    <s v="IND"/>
    <s v=""/>
    <s v="Bangalore"/>
    <x v="0"/>
  </r>
  <r>
    <s v="Janardhanan,Arathy"/>
    <s v="TW_TOFF"/>
    <x v="4"/>
    <s v="SICK_LV"/>
    <n v="0"/>
    <n v="16"/>
    <n v="0"/>
    <s v="01"/>
    <s v="TIN"/>
    <s v="14925"/>
    <s v="IND"/>
    <s v=""/>
    <s v="Bangalore"/>
    <x v="0"/>
  </r>
  <r>
    <s v="Jani,Darshan"/>
    <s v="EMP0001"/>
    <x v="326"/>
    <s v="DA"/>
    <n v="8"/>
    <n v="0"/>
    <n v="0"/>
    <s v="01"/>
    <s v="TIN"/>
    <s v="13168"/>
    <s v="GBR"/>
    <s v=""/>
    <s v="London"/>
    <x v="4"/>
  </r>
  <r>
    <s v="Jani,Darshan"/>
    <s v="TRAIN01"/>
    <x v="61"/>
    <s v="A938_DEV"/>
    <n v="50"/>
    <n v="0"/>
    <n v="0"/>
    <s v="01"/>
    <s v="TIN"/>
    <s v="13168"/>
    <s v="IND"/>
    <s v=""/>
    <s v="Bangalore"/>
    <x v="0"/>
  </r>
  <r>
    <s v="Jani,Darshan"/>
    <s v="TRAIN01"/>
    <x v="61"/>
    <s v="DPS_BDR_DEV"/>
    <n v="6"/>
    <n v="0"/>
    <n v="0"/>
    <s v="01"/>
    <s v="TIN"/>
    <s v="13168"/>
    <s v="IND"/>
    <s v=""/>
    <s v="Bangalore"/>
    <x v="0"/>
  </r>
  <r>
    <s v="Jani,Darshan"/>
    <s v="TRAIN01"/>
    <x v="61"/>
    <s v="DPS_TRAINING"/>
    <n v="24"/>
    <n v="0"/>
    <n v="0"/>
    <s v="01"/>
    <s v="TIN"/>
    <s v="13168"/>
    <s v="IND"/>
    <s v=""/>
    <s v="Bangalore"/>
    <x v="0"/>
  </r>
  <r>
    <s v="Jani,Darshan"/>
    <s v="TW_CORE"/>
    <x v="3"/>
    <s v="HELD"/>
    <n v="0"/>
    <n v="80"/>
    <n v="0"/>
    <s v="01"/>
    <s v="TIN"/>
    <s v="13168"/>
    <s v="IND"/>
    <s v=""/>
    <s v="Bangalore"/>
    <x v="0"/>
  </r>
  <r>
    <s v="Jani,Darshan"/>
    <s v="TW_CORE"/>
    <x v="15"/>
    <s v="EVENTS"/>
    <n v="0"/>
    <n v="8"/>
    <n v="0"/>
    <s v="01"/>
    <s v="TIN"/>
    <s v="13168"/>
    <s v="IND"/>
    <s v=""/>
    <s v="Bangalore"/>
    <x v="0"/>
  </r>
  <r>
    <s v="Jansen,Eric"/>
    <s v="IOOF001"/>
    <x v="281"/>
    <s v="MISC"/>
    <n v="16"/>
    <n v="0"/>
    <n v="0"/>
    <s v="01"/>
    <s v="TAU"/>
    <s v="11747"/>
    <s v="AUS"/>
    <s v=""/>
    <s v="Melbourne"/>
    <x v="8"/>
  </r>
  <r>
    <s v="Jansen,Eric"/>
    <s v="TW_CORE"/>
    <x v="3"/>
    <s v="HELD"/>
    <n v="0"/>
    <n v="60"/>
    <n v="0"/>
    <s v="01"/>
    <s v="TAU"/>
    <s v="11747"/>
    <s v="AUS"/>
    <s v=""/>
    <s v="Melbourne"/>
    <x v="8"/>
  </r>
  <r>
    <s v="Jansen,Eric"/>
    <s v="TW_CORE"/>
    <x v="17"/>
    <s v="TWER_HELP"/>
    <n v="0"/>
    <n v="16"/>
    <n v="0"/>
    <s v="01"/>
    <s v="TAU"/>
    <s v="11747"/>
    <s v="AUS"/>
    <s v=""/>
    <s v="Melbourne"/>
    <x v="8"/>
  </r>
  <r>
    <s v="Jansen,Eric"/>
    <s v="TW_CORE"/>
    <x v="10"/>
    <s v="TRAINING"/>
    <n v="0"/>
    <n v="16"/>
    <n v="0"/>
    <s v="01"/>
    <s v="TAU"/>
    <s v="11747"/>
    <s v="AUS"/>
    <s v=""/>
    <s v="Melbourne"/>
    <x v="8"/>
  </r>
  <r>
    <s v="Jansen,Eric"/>
    <s v="TW_MTGS"/>
    <x v="77"/>
    <s v="AUSTRALIA"/>
    <n v="0"/>
    <n v="4"/>
    <n v="0"/>
    <s v="01"/>
    <s v="TAU"/>
    <s v="11747"/>
    <s v="AUS"/>
    <s v=""/>
    <s v="Melbourne"/>
    <x v="8"/>
  </r>
  <r>
    <s v="Jansen,Eric"/>
    <s v="TW_TOFF"/>
    <x v="1"/>
    <s v="ANNUAL_LV"/>
    <n v="0"/>
    <n v="16"/>
    <n v="0"/>
    <s v="01"/>
    <s v="TAU"/>
    <s v="11747"/>
    <s v="AUS"/>
    <s v=""/>
    <s v="Melbourne"/>
    <x v="8"/>
  </r>
  <r>
    <s v="Jansen,Eric"/>
    <s v="TW_TOFF"/>
    <x v="1"/>
    <s v="LV_UNPAID"/>
    <n v="0"/>
    <n v="32"/>
    <n v="0"/>
    <s v="01"/>
    <s v="TAU"/>
    <s v="11747"/>
    <s v="AUS"/>
    <s v=""/>
    <s v="Melbourne"/>
    <x v="8"/>
  </r>
  <r>
    <s v="Jansen,Eric"/>
    <s v="TW_TOFF"/>
    <x v="1"/>
    <s v="PUBLIC_HOLIDAY"/>
    <n v="0"/>
    <n v="8"/>
    <n v="0"/>
    <s v="01"/>
    <s v="TAU"/>
    <s v="11747"/>
    <s v="AUS"/>
    <s v=""/>
    <s v="Melbourne"/>
    <x v="8"/>
  </r>
  <r>
    <s v="Janusz,Ronald"/>
    <s v="SML0001"/>
    <x v="312"/>
    <s v="DA"/>
    <n v="88"/>
    <n v="0"/>
    <n v="0"/>
    <s v="01"/>
    <s v="TUS"/>
    <s v="13560"/>
    <s v="CHN"/>
    <s v=""/>
    <s v="Chengdu"/>
    <x v="14"/>
  </r>
  <r>
    <s v="Janusz,Ronald"/>
    <s v="TW_TOFF"/>
    <x v="1"/>
    <s v="ANNUAL_LV"/>
    <n v="0"/>
    <n v="80"/>
    <n v="0"/>
    <s v="01"/>
    <s v="TUS"/>
    <s v="13560"/>
    <s v="CHN"/>
    <s v=""/>
    <s v="Chengdu"/>
    <x v="14"/>
  </r>
  <r>
    <s v="Jarosz,John L."/>
    <s v="TW_CORE"/>
    <x v="17"/>
    <s v="BAU"/>
    <n v="0"/>
    <n v="5"/>
    <n v="0"/>
    <s v="01"/>
    <s v="TUS"/>
    <s v="13862"/>
    <s v="CAN"/>
    <s v=""/>
    <s v="San Francisco"/>
    <x v="11"/>
  </r>
  <r>
    <s v="Jarosz,John L."/>
    <s v="TW_CORE"/>
    <x v="17"/>
    <s v="BAU"/>
    <n v="0"/>
    <n v="24"/>
    <n v="0"/>
    <s v="01"/>
    <s v="TUS"/>
    <s v="13862"/>
    <s v="USA"/>
    <s v="IL"/>
    <s v="San Francisco"/>
    <x v="11"/>
  </r>
  <r>
    <s v="Jarosz,John L."/>
    <s v="TW_CORE"/>
    <x v="17"/>
    <s v="TWER_HELP"/>
    <n v="0"/>
    <n v="18"/>
    <n v="0"/>
    <s v="01"/>
    <s v="TUS"/>
    <s v="13862"/>
    <s v="USA"/>
    <s v="IL"/>
    <s v="San Francisco"/>
    <x v="11"/>
  </r>
  <r>
    <s v="Jarosz,John L."/>
    <s v="TW_CORE"/>
    <x v="17"/>
    <s v="TWER_HELP"/>
    <n v="0"/>
    <n v="33"/>
    <n v="0"/>
    <s v="01"/>
    <s v="TUS"/>
    <s v="13862"/>
    <s v="USA"/>
    <s v="CA"/>
    <s v="San Francisco"/>
    <x v="11"/>
  </r>
  <r>
    <s v="Jarosz,John L."/>
    <s v="TW_PRAC"/>
    <x v="19"/>
    <s v="BAU"/>
    <n v="0"/>
    <n v="27"/>
    <n v="0"/>
    <s v="01"/>
    <s v="TUS"/>
    <s v="13862"/>
    <s v="CAN"/>
    <s v=""/>
    <s v="San Francisco"/>
    <x v="11"/>
  </r>
  <r>
    <s v="Jarosz,John L."/>
    <s v="TW_PRAC"/>
    <x v="19"/>
    <s v="BAU"/>
    <n v="0"/>
    <n v="123"/>
    <n v="0"/>
    <s v="01"/>
    <s v="TUS"/>
    <s v="13862"/>
    <s v="USA"/>
    <s v="IL"/>
    <s v="San Francisco"/>
    <x v="11"/>
  </r>
  <r>
    <s v="Jayabalan,Arun"/>
    <s v="MORRIS1"/>
    <x v="110"/>
    <s v="MISC"/>
    <n v="8"/>
    <n v="0"/>
    <n v="0"/>
    <s v="01"/>
    <s v="TUK"/>
    <s v="11308"/>
    <s v="GBR"/>
    <s v=""/>
    <s v="Manchester"/>
    <x v="10"/>
  </r>
  <r>
    <s v="Jayabalan,Arun"/>
    <s v="MORRIS1"/>
    <x v="110"/>
    <s v="TRVL"/>
    <n v="0"/>
    <n v="8"/>
    <n v="0"/>
    <s v="01"/>
    <s v="TUK"/>
    <s v="11308"/>
    <s v="GBR"/>
    <s v=""/>
    <s v="Manchester"/>
    <x v="10"/>
  </r>
  <r>
    <s v="Jayabalan,Arun"/>
    <s v="TESCO01"/>
    <x v="327"/>
    <s v="MISC"/>
    <n v="48"/>
    <n v="0"/>
    <n v="0"/>
    <s v="01"/>
    <s v="TUK"/>
    <s v="11308"/>
    <s v="GBR"/>
    <s v=""/>
    <s v="London"/>
    <x v="4"/>
  </r>
  <r>
    <s v="Jayabalan,Arun"/>
    <s v="TESCO01"/>
    <x v="327"/>
    <s v="TRVL"/>
    <n v="0"/>
    <n v="24"/>
    <n v="0"/>
    <s v="01"/>
    <s v="TUK"/>
    <s v="11308"/>
    <s v="GBR"/>
    <s v=""/>
    <s v="London"/>
    <x v="4"/>
  </r>
  <r>
    <s v="Jayabalan,Arun"/>
    <s v="TW_CORE"/>
    <x v="3"/>
    <s v="UNASSIGNED"/>
    <n v="0"/>
    <n v="32"/>
    <n v="0"/>
    <s v="01"/>
    <s v="TUK"/>
    <s v="11308"/>
    <s v="GBR"/>
    <s v=""/>
    <s v="Manchester"/>
    <x v="10"/>
  </r>
  <r>
    <s v="Jayabalan,Arun"/>
    <s v="TW_CORE"/>
    <x v="3"/>
    <s v="UNASSIGNED"/>
    <n v="0"/>
    <n v="80"/>
    <n v="0"/>
    <s v="01"/>
    <s v="TUK"/>
    <s v="11308"/>
    <s v="GBR"/>
    <s v=""/>
    <s v="London"/>
    <x v="4"/>
  </r>
  <r>
    <s v="Jayabalan,Gopinath"/>
    <s v="TW_TOFF"/>
    <x v="1"/>
    <s v="ANNUAL_LV"/>
    <n v="0"/>
    <n v="8"/>
    <n v="0"/>
    <s v="04"/>
    <s v="TIN"/>
    <s v="15975"/>
    <s v="IND"/>
    <s v=""/>
    <s v="Chennai"/>
    <x v="0"/>
  </r>
  <r>
    <s v="Jayabalan,Gopinath"/>
    <s v="TW_TOPS"/>
    <x v="60"/>
    <s v="TECH_SUPPORT"/>
    <n v="0"/>
    <n v="160"/>
    <n v="0"/>
    <s v="04"/>
    <s v="TIN"/>
    <s v="15975"/>
    <s v="IND"/>
    <s v=""/>
    <s v="Chennai"/>
    <x v="0"/>
  </r>
  <r>
    <s v="Jayalakshmi R,Gowri"/>
    <s v="SPRING2"/>
    <x v="114"/>
    <s v="DA"/>
    <n v="80"/>
    <n v="0"/>
    <n v="0"/>
    <s v="01"/>
    <s v="TIN"/>
    <s v="12736"/>
    <s v="IND"/>
    <s v=""/>
    <s v="Pune"/>
    <x v="0"/>
  </r>
  <r>
    <s v="Jayalakshmi R,Gowri"/>
    <s v="TW_CORE"/>
    <x v="3"/>
    <s v="UNASSIGNED"/>
    <n v="0"/>
    <n v="8"/>
    <n v="0"/>
    <s v="01"/>
    <s v="TIN"/>
    <s v="12736"/>
    <s v="IND"/>
    <s v=""/>
    <s v="Chennai"/>
    <x v="0"/>
  </r>
  <r>
    <s v="Jayalakshmi R,Gowri"/>
    <s v="TW_TOFF"/>
    <x v="1"/>
    <s v="ANNUAL_LV"/>
    <n v="0"/>
    <n v="40"/>
    <n v="0"/>
    <s v="01"/>
    <s v="TIN"/>
    <s v="12736"/>
    <s v="IND"/>
    <s v=""/>
    <s v="Pune"/>
    <x v="0"/>
  </r>
  <r>
    <s v="Jayalakshmi R,Gowri"/>
    <s v="TW_TOFF"/>
    <x v="1"/>
    <s v="INDIA_REJUV_LV"/>
    <n v="0"/>
    <n v="8"/>
    <n v="0"/>
    <s v="01"/>
    <s v="TIN"/>
    <s v="12736"/>
    <s v="IND"/>
    <s v=""/>
    <s v="Pune"/>
    <x v="0"/>
  </r>
  <r>
    <s v="Jayalakshmi R,Gowri"/>
    <s v="TW_TOFF"/>
    <x v="4"/>
    <s v="SICK_LV"/>
    <n v="0"/>
    <n v="32"/>
    <n v="0"/>
    <s v="01"/>
    <s v="TIN"/>
    <s v="12736"/>
    <s v="IND"/>
    <s v=""/>
    <s v="Pune"/>
    <x v="0"/>
  </r>
  <r>
    <s v="Jayant,Juanita"/>
    <s v="TW_CORE"/>
    <x v="123"/>
    <s v="BAU"/>
    <n v="0"/>
    <n v="88"/>
    <n v="0"/>
    <s v="09"/>
    <s v="TIN"/>
    <s v="11397"/>
    <s v="IND"/>
    <s v=""/>
    <s v="Bangalore"/>
    <x v="0"/>
  </r>
  <r>
    <s v="Jayaprakash,Arjun"/>
    <s v="CISCO02"/>
    <x v="39"/>
    <s v="MISC"/>
    <n v="48"/>
    <n v="0"/>
    <n v="0"/>
    <s v="01"/>
    <s v="TIN"/>
    <s v="15734"/>
    <s v="IND"/>
    <s v=""/>
    <s v="Bangalore"/>
    <x v="0"/>
  </r>
  <r>
    <s v="Jayaprakash,Arjun"/>
    <s v="TW_CORE"/>
    <x v="3"/>
    <s v="HELD"/>
    <n v="0"/>
    <n v="56"/>
    <n v="0"/>
    <s v="01"/>
    <s v="TIN"/>
    <s v="15734"/>
    <s v="IND"/>
    <s v=""/>
    <s v="Bangalore"/>
    <x v="0"/>
  </r>
  <r>
    <s v="Jayaprakash,Arjun"/>
    <s v="TW_TOFF"/>
    <x v="1"/>
    <s v="ANNUAL_LV"/>
    <n v="0"/>
    <n v="24"/>
    <n v="0"/>
    <s v="01"/>
    <s v="TIN"/>
    <s v="15734"/>
    <s v="IND"/>
    <s v=""/>
    <s v="Bangalore"/>
    <x v="0"/>
  </r>
  <r>
    <s v="Jayaprakash,Arjun"/>
    <s v="TW_TOFF"/>
    <x v="1"/>
    <s v="INDIA_OPT_HOL"/>
    <n v="0"/>
    <n v="8"/>
    <n v="0"/>
    <s v="01"/>
    <s v="TIN"/>
    <s v="15734"/>
    <s v="IND"/>
    <s v=""/>
    <s v="Bangalore"/>
    <x v="0"/>
  </r>
  <r>
    <s v="Jayaprakash,Arjun"/>
    <s v="TW_TOFF"/>
    <x v="4"/>
    <s v="SICK_LV"/>
    <n v="0"/>
    <n v="24"/>
    <n v="0"/>
    <s v="01"/>
    <s v="TIN"/>
    <s v="15734"/>
    <s v="IND"/>
    <s v=""/>
    <s v="Bangalore"/>
    <x v="0"/>
  </r>
  <r>
    <s v="Jayaprakash,Arjun"/>
    <s v="TW_TOFF"/>
    <x v="4"/>
    <s v="US_CA_PERS_SICK"/>
    <n v="0"/>
    <n v="8"/>
    <n v="0"/>
    <s v="01"/>
    <s v="TIN"/>
    <s v="15734"/>
    <s v="IND"/>
    <s v=""/>
    <s v="Bangalore"/>
    <x v="0"/>
  </r>
  <r>
    <s v="Jayaraman,Mridula"/>
    <s v="GAP0001"/>
    <x v="58"/>
    <s v="MISC"/>
    <n v="150"/>
    <n v="0"/>
    <n v="0"/>
    <s v="01"/>
    <s v="TUS"/>
    <s v="13248"/>
    <s v="BRA"/>
    <s v=""/>
    <s v="Porto Alegre"/>
    <x v="3"/>
  </r>
  <r>
    <s v="Jayaraman,Mridula"/>
    <s v="GAP0001"/>
    <x v="58"/>
    <s v="OT40"/>
    <n v="0"/>
    <n v="6"/>
    <n v="0"/>
    <s v="01"/>
    <s v="TUS"/>
    <s v="13248"/>
    <s v="BRA"/>
    <s v=""/>
    <s v="Porto Alegre"/>
    <x v="3"/>
  </r>
  <r>
    <s v="Jayaraman,Mridula"/>
    <s v="TW_CORE"/>
    <x v="0"/>
    <s v="LEADER_DEV_GBL"/>
    <n v="0"/>
    <n v="8"/>
    <n v="0"/>
    <s v="01"/>
    <s v="TUS"/>
    <s v="13248"/>
    <s v="USA"/>
    <s v="GA"/>
    <s v="Porto Alegre"/>
    <x v="3"/>
  </r>
  <r>
    <s v="Jayaraman,Mridula"/>
    <s v="TW_CORE"/>
    <x v="0"/>
    <s v="LEADER_DEV_GBL"/>
    <n v="0"/>
    <n v="18"/>
    <n v="0"/>
    <s v="01"/>
    <s v="TUS"/>
    <s v="13248"/>
    <s v="BRA"/>
    <s v=""/>
    <s v="Porto Alegre"/>
    <x v="3"/>
  </r>
  <r>
    <s v="Jayaraman,Mridula"/>
    <s v="TW_TOFF"/>
    <x v="1"/>
    <s v="PUBLIC_HOLIDAY"/>
    <n v="0"/>
    <n v="16"/>
    <n v="0"/>
    <s v="01"/>
    <s v="TUS"/>
    <s v="13248"/>
    <s v="BRA"/>
    <s v=""/>
    <s v="Porto Alegre"/>
    <x v="3"/>
  </r>
  <r>
    <s v="Jayprakash,Sumieetha"/>
    <s v="TW_MOBL"/>
    <x v="278"/>
    <s v="BAU"/>
    <n v="0"/>
    <n v="168"/>
    <n v="0"/>
    <s v="06"/>
    <s v="TIN"/>
    <s v="13346"/>
    <s v="IND"/>
    <s v=""/>
    <s v="Bangalore"/>
    <x v="0"/>
  </r>
  <r>
    <s v="Jebasingh Subramanian,Sheril"/>
    <s v="COOPER1"/>
    <x v="231"/>
    <s v="DEV"/>
    <n v="16"/>
    <n v="0"/>
    <n v="0"/>
    <s v="01"/>
    <s v="TIN"/>
    <s v="15668"/>
    <s v="IND"/>
    <s v=""/>
    <s v="Bangalore"/>
    <x v="0"/>
  </r>
  <r>
    <s v="Jebasingh Subramanian,Sheril"/>
    <s v="EMP0001"/>
    <x v="326"/>
    <s v="DA"/>
    <n v="8"/>
    <n v="0"/>
    <n v="0"/>
    <s v="01"/>
    <s v="TIN"/>
    <s v="15668"/>
    <s v="GBR"/>
    <s v=""/>
    <s v="London"/>
    <x v="4"/>
  </r>
  <r>
    <s v="Jebasingh Subramanian,Sheril"/>
    <s v="SOLIFD1"/>
    <x v="328"/>
    <s v="MISC"/>
    <n v="28"/>
    <n v="0"/>
    <n v="0"/>
    <s v="01"/>
    <s v="TIN"/>
    <s v="15668"/>
    <s v="IND"/>
    <s v=""/>
    <s v="Bangalore"/>
    <x v="0"/>
  </r>
  <r>
    <s v="Jebasingh Subramanian,Sheril"/>
    <s v="TW_CORE"/>
    <x v="3"/>
    <s v="HELD"/>
    <n v="0"/>
    <n v="102"/>
    <n v="0"/>
    <s v="01"/>
    <s v="TIN"/>
    <s v="15668"/>
    <s v="IND"/>
    <s v=""/>
    <s v="Bangalore"/>
    <x v="0"/>
  </r>
  <r>
    <s v="Jebasingh Subramanian,Sheril"/>
    <s v="TW_CORE"/>
    <x v="17"/>
    <s v="BAU"/>
    <n v="0"/>
    <n v="14"/>
    <n v="0"/>
    <s v="01"/>
    <s v="TIN"/>
    <s v="15668"/>
    <s v="IND"/>
    <s v=""/>
    <s v="Bangalore"/>
    <x v="0"/>
  </r>
  <r>
    <s v="Jeevan Sahoo,Jagat"/>
    <s v="CISCO02"/>
    <x v="39"/>
    <s v="MISC"/>
    <n v="160"/>
    <n v="0"/>
    <n v="0"/>
    <s v="01"/>
    <s v="TIN"/>
    <s v="15641"/>
    <s v="IND"/>
    <s v=""/>
    <s v="Bangalore"/>
    <x v="0"/>
  </r>
  <r>
    <s v="Jeevan Sahoo,Jagat"/>
    <s v="TW_TOFF"/>
    <x v="4"/>
    <s v="SICK_LV"/>
    <n v="0"/>
    <n v="8"/>
    <n v="0"/>
    <s v="01"/>
    <s v="TIN"/>
    <s v="15641"/>
    <s v="IND"/>
    <s v=""/>
    <s v="Bangalore"/>
    <x v="0"/>
  </r>
  <r>
    <s v="Jenkinson,Simon Harvey"/>
    <s v="TW_CORE"/>
    <x v="3"/>
    <s v="HELD"/>
    <n v="0"/>
    <n v="8"/>
    <n v="0"/>
    <s v="01"/>
    <s v="TUK"/>
    <s v="16072"/>
    <s v="GBR"/>
    <s v=""/>
    <s v="Manchester"/>
    <x v="10"/>
  </r>
  <r>
    <s v="Jere,Mayase Sandra"/>
    <s v="SML0001"/>
    <x v="156"/>
    <s v="BA"/>
    <n v="0"/>
    <n v="80"/>
    <n v="0"/>
    <s v="01"/>
    <s v="TAU"/>
    <s v="15937"/>
    <s v="AUS"/>
    <s v=""/>
    <s v="Sydney"/>
    <x v="8"/>
  </r>
  <r>
    <s v="Jere,Mayase Sandra"/>
    <s v="TW_CORE"/>
    <x v="3"/>
    <s v="UNASSIGNED"/>
    <n v="0"/>
    <n v="28"/>
    <n v="0"/>
    <s v="01"/>
    <s v="TAU"/>
    <s v="15937"/>
    <s v="AUS"/>
    <s v=""/>
    <s v="Sydney"/>
    <x v="8"/>
  </r>
  <r>
    <s v="Jere,Mayase Sandra"/>
    <s v="TW_CORE"/>
    <x v="3"/>
    <s v="UNASSIGNED"/>
    <n v="0"/>
    <n v="40"/>
    <n v="0"/>
    <s v="01"/>
    <s v="TAU"/>
    <s v="15937"/>
    <s v="AUS"/>
    <s v=""/>
    <s v="Melbourne"/>
    <x v="8"/>
  </r>
  <r>
    <s v="Jere,Mayase Sandra"/>
    <s v="TW_CORE"/>
    <x v="69"/>
    <s v="COACHING"/>
    <n v="0"/>
    <n v="3"/>
    <n v="0"/>
    <s v="01"/>
    <s v="TAU"/>
    <s v="15937"/>
    <s v="AUS"/>
    <s v=""/>
    <s v="Sydney"/>
    <x v="8"/>
  </r>
  <r>
    <s v="Jere,Mayase Sandra"/>
    <s v="TW_MTGS"/>
    <x v="77"/>
    <s v="AUSTRALIA"/>
    <n v="0"/>
    <n v="4"/>
    <n v="0"/>
    <s v="01"/>
    <s v="TAU"/>
    <s v="15937"/>
    <s v="AUS"/>
    <s v=""/>
    <s v="Sydney"/>
    <x v="8"/>
  </r>
  <r>
    <s v="Jere,Mayase Sandra"/>
    <s v="TW_TOFF"/>
    <x v="1"/>
    <s v="PUBLIC_HOLIDAY"/>
    <n v="0"/>
    <n v="8"/>
    <n v="0"/>
    <s v="01"/>
    <s v="TAU"/>
    <s v="15937"/>
    <s v="AUS"/>
    <s v=""/>
    <s v="Melbourne"/>
    <x v="8"/>
  </r>
  <r>
    <s v="Jere,Mayase Sandra"/>
    <s v="TW_TOFF"/>
    <x v="4"/>
    <s v="SICK_LV"/>
    <n v="0"/>
    <n v="8"/>
    <n v="0"/>
    <s v="01"/>
    <s v="TAU"/>
    <s v="15937"/>
    <s v="AUS"/>
    <s v=""/>
    <s v="Melbourne"/>
    <x v="8"/>
  </r>
  <r>
    <s v="Jesensky,Greg"/>
    <s v="TWSMNG1"/>
    <x v="237"/>
    <s v="MISC"/>
    <n v="0"/>
    <n v="160"/>
    <n v="0"/>
    <s v="01"/>
    <s v="TUS"/>
    <s v="13746"/>
    <s v="USA"/>
    <s v="TX"/>
    <s v="ETG US"/>
    <x v="1"/>
  </r>
  <r>
    <s v="Jesensky,Greg"/>
    <s v="TW_TOFF"/>
    <x v="1"/>
    <s v="ANNUAL_LV"/>
    <n v="0"/>
    <n v="8"/>
    <n v="0"/>
    <s v="01"/>
    <s v="TUS"/>
    <s v="13746"/>
    <s v="USA"/>
    <s v="TX"/>
    <s v="ETG US"/>
    <x v="1"/>
  </r>
  <r>
    <s v="Jeyaseetha,Sakunthala"/>
    <s v="TW_CORE"/>
    <x v="3"/>
    <s v="UNASSIGNED"/>
    <n v="0"/>
    <n v="96"/>
    <n v="0"/>
    <s v="01"/>
    <s v="TIN"/>
    <s v="13523"/>
    <s v="IND"/>
    <s v=""/>
    <s v="Chennai"/>
    <x v="0"/>
  </r>
  <r>
    <s v="Jeyaseetha,Sakunthala"/>
    <s v="TW_INVT"/>
    <x v="122"/>
    <s v="PROGRAM_LEVEL"/>
    <n v="0"/>
    <n v="32"/>
    <n v="0"/>
    <s v="01"/>
    <s v="TIN"/>
    <s v="13523"/>
    <s v="IND"/>
    <s v=""/>
    <s v="Chennai"/>
    <x v="0"/>
  </r>
  <r>
    <s v="Jeyaseetha,Sakunthala"/>
    <s v="TW_TOFF"/>
    <x v="1"/>
    <s v="ANNUAL_LV"/>
    <n v="0"/>
    <n v="24"/>
    <n v="0"/>
    <s v="01"/>
    <s v="TIN"/>
    <s v="13523"/>
    <s v="IND"/>
    <s v=""/>
    <s v="Chennai"/>
    <x v="0"/>
  </r>
  <r>
    <s v="Jeyaseetha,Sakunthala"/>
    <s v="TW_TOFF"/>
    <x v="4"/>
    <s v="SICK_LV"/>
    <n v="0"/>
    <n v="16"/>
    <n v="0"/>
    <s v="01"/>
    <s v="TIN"/>
    <s v="13523"/>
    <s v="IND"/>
    <s v=""/>
    <s v="Chennai"/>
    <x v="0"/>
  </r>
  <r>
    <s v="Jia,Chaoyang"/>
    <s v="TELSTRA"/>
    <x v="283"/>
    <s v="MISC"/>
    <n v="136"/>
    <n v="0"/>
    <n v="0"/>
    <s v="01"/>
    <s v="TBS"/>
    <s v="15633"/>
    <s v="CHN"/>
    <s v=""/>
    <s v="Xi'an"/>
    <x v="14"/>
  </r>
  <r>
    <s v="Jia,Chaoyang"/>
    <s v="TW_CORE"/>
    <x v="40"/>
    <s v="TRAINING_OTHER"/>
    <n v="0"/>
    <n v="24"/>
    <n v="0"/>
    <s v="01"/>
    <s v="TBS"/>
    <s v="15633"/>
    <s v="CHN"/>
    <s v=""/>
    <s v="Xi'an"/>
    <x v="14"/>
  </r>
  <r>
    <s v="Jia,Chaoyang"/>
    <s v="TW_TOFF"/>
    <x v="4"/>
    <s v="SICK_LV"/>
    <n v="0"/>
    <n v="8"/>
    <n v="0"/>
    <s v="01"/>
    <s v="TBS"/>
    <s v="15633"/>
    <s v="CHN"/>
    <s v=""/>
    <s v="Xi'an"/>
    <x v="14"/>
  </r>
  <r>
    <s v="Jia,Yang"/>
    <s v="PWC0001"/>
    <x v="62"/>
    <s v="MISC"/>
    <n v="145"/>
    <n v="0"/>
    <n v="0"/>
    <s v="01"/>
    <s v="TBS"/>
    <s v="12245"/>
    <s v="CHN"/>
    <s v=""/>
    <s v="Beijing"/>
    <x v="14"/>
  </r>
  <r>
    <s v="Jia,Yang"/>
    <s v="TW_CORE"/>
    <x v="9"/>
    <s v="BAU"/>
    <n v="0"/>
    <n v="14"/>
    <n v="0"/>
    <s v="01"/>
    <s v="TBS"/>
    <s v="12245"/>
    <s v="CHN"/>
    <s v=""/>
    <s v="Beijing"/>
    <x v="14"/>
  </r>
  <r>
    <s v="Jia,Yang"/>
    <s v="TW_CORE"/>
    <x v="0"/>
    <s v="BAU"/>
    <n v="0"/>
    <n v="9"/>
    <n v="0"/>
    <s v="01"/>
    <s v="TBS"/>
    <s v="12245"/>
    <s v="CHN"/>
    <s v=""/>
    <s v="Beijing"/>
    <x v="14"/>
  </r>
  <r>
    <s v="Jia,Yanjun"/>
    <s v="PWC0001"/>
    <x v="62"/>
    <s v="MISC"/>
    <n v="144"/>
    <n v="0"/>
    <n v="0"/>
    <s v="01"/>
    <s v="TBS"/>
    <s v="14478"/>
    <s v="CHN"/>
    <s v=""/>
    <s v="Beijing"/>
    <x v="14"/>
  </r>
  <r>
    <s v="Jia,Yanjun"/>
    <s v="TW_TOFF"/>
    <x v="1"/>
    <s v="ANNUAL_LV"/>
    <n v="0"/>
    <n v="16"/>
    <n v="0"/>
    <s v="01"/>
    <s v="TBS"/>
    <s v="14478"/>
    <s v="CHN"/>
    <s v=""/>
    <s v="Beijing"/>
    <x v="14"/>
  </r>
  <r>
    <s v="Jia,Yanjun"/>
    <s v="TW_TOFF"/>
    <x v="4"/>
    <s v="SICK_LV"/>
    <n v="0"/>
    <n v="8"/>
    <n v="0"/>
    <s v="01"/>
    <s v="TBS"/>
    <s v="14478"/>
    <s v="CHN"/>
    <s v=""/>
    <s v="Beijing"/>
    <x v="14"/>
  </r>
  <r>
    <s v="Jia,Yongna"/>
    <s v="SCB0002"/>
    <x v="329"/>
    <s v="DEV"/>
    <n v="152"/>
    <n v="0"/>
    <n v="0"/>
    <s v="01"/>
    <s v="TBS"/>
    <s v="11916"/>
    <s v="CHN"/>
    <s v=""/>
    <s v="Beijing"/>
    <x v="14"/>
  </r>
  <r>
    <s v="Jia,Yongna"/>
    <s v="TW_TOFF"/>
    <x v="1"/>
    <s v="ANNUAL_LV"/>
    <n v="0"/>
    <n v="8"/>
    <n v="0"/>
    <s v="01"/>
    <s v="TBS"/>
    <s v="11916"/>
    <s v="CHN"/>
    <s v=""/>
    <s v="Beijing"/>
    <x v="14"/>
  </r>
  <r>
    <s v="Jia,Yongna"/>
    <s v="TW_TOFF"/>
    <x v="4"/>
    <s v="SICK_LV"/>
    <n v="0"/>
    <n v="8"/>
    <n v="0"/>
    <s v="01"/>
    <s v="TBS"/>
    <s v="11916"/>
    <s v="CHN"/>
    <s v=""/>
    <s v="Beijing"/>
    <x v="14"/>
  </r>
  <r>
    <s v="Jiang,Fan"/>
    <s v="TW_TOFF"/>
    <x v="1"/>
    <s v="ANNUAL_LV"/>
    <n v="0"/>
    <n v="20"/>
    <n v="0"/>
    <s v="01"/>
    <s v="TCX"/>
    <s v="15310"/>
    <s v="CHN"/>
    <s v=""/>
    <s v="Xi'an"/>
    <x v="14"/>
  </r>
  <r>
    <s v="Jiang,Fan"/>
    <s v="TW_TOPS"/>
    <x v="7"/>
    <s v="FINLG_INV_FR"/>
    <n v="0"/>
    <n v="148"/>
    <n v="0"/>
    <s v="01"/>
    <s v="TCX"/>
    <s v="15310"/>
    <s v="CHN"/>
    <s v=""/>
    <s v="Xi'an"/>
    <x v="14"/>
  </r>
  <r>
    <s v="Jiang,Jun"/>
    <s v="SFEXP01"/>
    <x v="223"/>
    <s v="DA"/>
    <n v="80"/>
    <n v="0"/>
    <n v="0"/>
    <s v="01"/>
    <s v="TCC"/>
    <s v="16130"/>
    <s v="CHN"/>
    <s v=""/>
    <s v="Chengdu"/>
    <x v="14"/>
  </r>
  <r>
    <s v="Jiang,Peng"/>
    <s v="TWCGDAT"/>
    <x v="277"/>
    <s v="DEV"/>
    <n v="0"/>
    <n v="48"/>
    <n v="0"/>
    <s v="01"/>
    <s v="TCX"/>
    <s v="13207"/>
    <s v="CHN"/>
    <s v=""/>
    <s v="Xi'an"/>
    <x v="14"/>
  </r>
  <r>
    <s v="Jiang,Peng"/>
    <s v="TW_INVT"/>
    <x v="198"/>
    <s v="CONSUM_PROD"/>
    <n v="0"/>
    <n v="120"/>
    <n v="0"/>
    <s v="01"/>
    <s v="TCX"/>
    <s v="13207"/>
    <s v="CHN"/>
    <s v=""/>
    <s v="Xi'an"/>
    <x v="14"/>
  </r>
  <r>
    <s v="Jiang,Wanli"/>
    <s v="TW_CORE"/>
    <x v="52"/>
    <s v="BAU"/>
    <n v="0"/>
    <n v="168"/>
    <n v="0"/>
    <s v="05"/>
    <s v="TCC"/>
    <s v="15793"/>
    <s v="CHN"/>
    <s v=""/>
    <s v="Chengdu"/>
    <x v="14"/>
  </r>
  <r>
    <s v="Jiao,Hongyun"/>
    <s v="TW_CORE"/>
    <x v="123"/>
    <s v="BAU"/>
    <n v="0"/>
    <n v="148"/>
    <n v="0"/>
    <s v="09"/>
    <s v="TCX"/>
    <s v="11531"/>
    <s v="CHN"/>
    <s v=""/>
    <s v="Xi'an"/>
    <x v="14"/>
  </r>
  <r>
    <s v="Jiao,Hongyun"/>
    <s v="TW_TOFF"/>
    <x v="1"/>
    <s v="ANNUAL_LV"/>
    <n v="0"/>
    <n v="20"/>
    <n v="0"/>
    <s v="09"/>
    <s v="TCX"/>
    <s v="11531"/>
    <s v="CHN"/>
    <s v=""/>
    <s v="Xi'an"/>
    <x v="14"/>
  </r>
  <r>
    <s v="Jin,Fanmei"/>
    <s v="TW_CORE"/>
    <x v="123"/>
    <s v="BAU"/>
    <n v="0"/>
    <n v="164"/>
    <n v="0"/>
    <s v="09"/>
    <s v="TCX"/>
    <s v="14809"/>
    <s v="CHN"/>
    <s v=""/>
    <s v="Beijing"/>
    <x v="14"/>
  </r>
  <r>
    <s v="Jin,Fanmei"/>
    <s v="TW_TOFF"/>
    <x v="1"/>
    <s v="ANNUAL_LV"/>
    <n v="0"/>
    <n v="4"/>
    <n v="0"/>
    <s v="09"/>
    <s v="TCX"/>
    <s v="14809"/>
    <s v="CHN"/>
    <s v=""/>
    <s v="Beijing"/>
    <x v="14"/>
  </r>
  <r>
    <s v="Jin,Ming"/>
    <s v="TW_INVT"/>
    <x v="198"/>
    <s v="CLOUD_PROD"/>
    <n v="0"/>
    <n v="160"/>
    <n v="0"/>
    <s v="01"/>
    <s v="TBS"/>
    <s v="12137"/>
    <s v="CHN"/>
    <s v=""/>
    <s v="Shanghai"/>
    <x v="14"/>
  </r>
  <r>
    <s v="Jin,Ming"/>
    <s v="ZTE0001"/>
    <x v="330"/>
    <s v="MISC"/>
    <n v="8"/>
    <n v="0"/>
    <n v="0"/>
    <s v="01"/>
    <s v="TBS"/>
    <s v="12137"/>
    <s v="CHN"/>
    <s v=""/>
    <s v="Shanghai"/>
    <x v="14"/>
  </r>
  <r>
    <s v="John,Vinod C"/>
    <s v="BT00002"/>
    <x v="63"/>
    <s v="DEV"/>
    <n v="160"/>
    <n v="0"/>
    <n v="0"/>
    <s v="01"/>
    <s v="TIN"/>
    <s v="12347"/>
    <s v="IND"/>
    <s v=""/>
    <s v="Bangalore"/>
    <x v="0"/>
  </r>
  <r>
    <s v="John,Vinod C"/>
    <s v="TW_TOFF"/>
    <x v="1"/>
    <s v="ANNUAL_LV"/>
    <n v="0"/>
    <n v="8"/>
    <n v="0"/>
    <s v="01"/>
    <s v="TIN"/>
    <s v="12347"/>
    <s v="IND"/>
    <s v=""/>
    <s v="Bangalore"/>
    <x v="0"/>
  </r>
  <r>
    <s v="John,Vinod C"/>
    <s v="TW_TOFF"/>
    <x v="1"/>
    <s v="INDIA_OPT_HOL"/>
    <n v="0"/>
    <n v="8"/>
    <n v="0"/>
    <s v="01"/>
    <s v="TIN"/>
    <s v="12347"/>
    <s v="IND"/>
    <s v=""/>
    <s v="Bangalore"/>
    <x v="0"/>
  </r>
  <r>
    <s v="Johnson,Andrea"/>
    <s v="TW_CORE"/>
    <x v="52"/>
    <s v="MARKETING_OPS"/>
    <n v="0"/>
    <n v="200.5"/>
    <n v="0"/>
    <s v="05"/>
    <s v="TAU"/>
    <s v="12171"/>
    <s v="AUS"/>
    <s v=""/>
    <s v="Sydney"/>
    <x v="8"/>
  </r>
  <r>
    <s v="Johnson,April"/>
    <s v="TW_CORE"/>
    <x v="0"/>
    <s v="BAU"/>
    <n v="0"/>
    <n v="5"/>
    <n v="0"/>
    <s v="04"/>
    <s v="TUS"/>
    <s v="12883"/>
    <s v="USA"/>
    <s v="VA"/>
    <s v="New York"/>
    <x v="12"/>
  </r>
  <r>
    <s v="Johnson,April"/>
    <s v="TW_TOPS"/>
    <x v="331"/>
    <s v="BAU"/>
    <n v="0"/>
    <n v="54"/>
    <n v="0"/>
    <s v="04"/>
    <s v="TUS"/>
    <s v="12883"/>
    <s v="AUS"/>
    <s v=""/>
    <s v="New York"/>
    <x v="12"/>
  </r>
  <r>
    <s v="Johnson,April"/>
    <s v="TW_TOPS"/>
    <x v="331"/>
    <s v="BAU"/>
    <n v="0"/>
    <n v="87"/>
    <n v="0"/>
    <s v="04"/>
    <s v="TUS"/>
    <s v="12883"/>
    <s v="USA"/>
    <s v="VA"/>
    <s v="New York"/>
    <x v="12"/>
  </r>
  <r>
    <s v="Johnson,April"/>
    <s v="TW_TOPS"/>
    <x v="7"/>
    <s v="SUPPLY_BAU"/>
    <n v="0"/>
    <n v="53"/>
    <n v="0"/>
    <s v="04"/>
    <s v="TUS"/>
    <s v="12883"/>
    <s v="USA"/>
    <s v="VA"/>
    <s v="New York"/>
    <x v="12"/>
  </r>
  <r>
    <s v="Johnson,Charlotte"/>
    <s v="DOMINOS"/>
    <x v="167"/>
    <s v="DOMINO_CORE"/>
    <n v="61.5"/>
    <n v="0"/>
    <n v="0"/>
    <s v="01"/>
    <s v="TAU"/>
    <s v="15509"/>
    <s v="AUS"/>
    <s v=""/>
    <s v="Brisbane"/>
    <x v="8"/>
  </r>
  <r>
    <s v="Johnson,Charlotte"/>
    <s v="DOMINOS"/>
    <x v="167"/>
    <s v="PYRAMID"/>
    <n v="84.5"/>
    <n v="0"/>
    <n v="0"/>
    <s v="01"/>
    <s v="TAU"/>
    <s v="15509"/>
    <s v="AUS"/>
    <s v=""/>
    <s v="Brisbane"/>
    <x v="8"/>
  </r>
  <r>
    <s v="Johnson,Charlotte"/>
    <s v="DOMINOS"/>
    <x v="167"/>
    <s v="TRVL"/>
    <n v="0"/>
    <n v="6"/>
    <n v="0"/>
    <s v="01"/>
    <s v="TAU"/>
    <s v="15509"/>
    <s v="AUS"/>
    <s v=""/>
    <s v="Brisbane"/>
    <x v="8"/>
  </r>
  <r>
    <s v="Johnson,Charlotte"/>
    <s v="TW_MTGS"/>
    <x v="77"/>
    <s v="AUSTRALIA"/>
    <n v="0"/>
    <n v="14"/>
    <n v="0"/>
    <s v="01"/>
    <s v="TAU"/>
    <s v="15509"/>
    <s v="AUS"/>
    <s v=""/>
    <s v="Brisbane"/>
    <x v="8"/>
  </r>
  <r>
    <s v="Johnson,Charlotte"/>
    <s v="TW_TOFF"/>
    <x v="4"/>
    <s v="SICK_LV"/>
    <n v="0"/>
    <n v="17"/>
    <n v="0"/>
    <s v="01"/>
    <s v="TAU"/>
    <s v="15509"/>
    <s v="AUS"/>
    <s v=""/>
    <s v="Brisbane"/>
    <x v="8"/>
  </r>
  <r>
    <s v="Johnson,Derek E.B."/>
    <s v="ONLINE1"/>
    <x v="43"/>
    <s v="DA"/>
    <n v="40"/>
    <n v="0"/>
    <n v="0"/>
    <s v="13"/>
    <s v="TUS"/>
    <s v="12898"/>
    <s v="USA"/>
    <s v="GA"/>
    <s v="Atlanta"/>
    <x v="2"/>
  </r>
  <r>
    <s v="Johnson,Derek E.B."/>
    <s v="TW_CORE"/>
    <x v="17"/>
    <s v="BAU"/>
    <n v="0"/>
    <n v="104"/>
    <n v="0"/>
    <s v="13"/>
    <s v="TUS"/>
    <s v="12898"/>
    <s v="USA"/>
    <s v="GA"/>
    <s v="Atlanta"/>
    <x v="2"/>
  </r>
  <r>
    <s v="Johnson,Derek E.B."/>
    <s v="TW_CORE"/>
    <x v="0"/>
    <s v="LEADER_DEV_AMER"/>
    <n v="0"/>
    <n v="16"/>
    <n v="0"/>
    <s v="13"/>
    <s v="TUS"/>
    <s v="12898"/>
    <s v="USA"/>
    <s v="GA"/>
    <s v="Atlanta"/>
    <x v="2"/>
  </r>
  <r>
    <s v="Johnson,Derek E.B."/>
    <s v="TW_TOFF"/>
    <x v="4"/>
    <s v="US_CA_PERS_SICK"/>
    <n v="0"/>
    <n v="8"/>
    <n v="0"/>
    <s v="13"/>
    <s v="TUS"/>
    <s v="12898"/>
    <s v="USA"/>
    <s v="GA"/>
    <s v="Atlanta"/>
    <x v="2"/>
  </r>
  <r>
    <s v="Johnson,Pallavi"/>
    <s v="SML0001"/>
    <x v="156"/>
    <s v="BA"/>
    <n v="80"/>
    <n v="0"/>
    <n v="0"/>
    <s v="01"/>
    <s v="TAU"/>
    <s v="13632"/>
    <s v="AUS"/>
    <s v=""/>
    <s v="Melbourne"/>
    <x v="8"/>
  </r>
  <r>
    <s v="Johnson,Pallavi"/>
    <s v="TW_INVT"/>
    <x v="65"/>
    <s v="PROGRAM_LEVEL"/>
    <n v="0"/>
    <n v="16"/>
    <n v="0"/>
    <s v="01"/>
    <s v="TAU"/>
    <s v="13632"/>
    <s v="AUS"/>
    <s v=""/>
    <s v="Melbourne"/>
    <x v="8"/>
  </r>
  <r>
    <s v="Johnson,Pallavi"/>
    <s v="TW_TOFF"/>
    <x v="1"/>
    <s v="MATR_PATR_UNPD"/>
    <n v="0"/>
    <n v="64"/>
    <n v="0"/>
    <s v="01"/>
    <s v="TAU"/>
    <s v="13632"/>
    <s v="AUS"/>
    <s v=""/>
    <s v="Melbourne"/>
    <x v="8"/>
  </r>
  <r>
    <s v="Johnson,Pallavi"/>
    <s v="TW_TOFF"/>
    <x v="4"/>
    <s v="CARERS_LV"/>
    <n v="0"/>
    <n v="8"/>
    <n v="0"/>
    <s v="01"/>
    <s v="TAU"/>
    <s v="13632"/>
    <s v="AUS"/>
    <s v=""/>
    <s v="Melbourne"/>
    <x v="8"/>
  </r>
  <r>
    <s v="Johnson,Ruby"/>
    <s v="TW_CORE"/>
    <x v="3"/>
    <s v="UNASSIGNED"/>
    <n v="0"/>
    <n v="16"/>
    <n v="0"/>
    <s v="01"/>
    <s v="TUS"/>
    <s v="16136"/>
    <s v="USA"/>
    <s v="GA"/>
    <s v="Atlanta"/>
    <x v="2"/>
  </r>
  <r>
    <s v="Johnson,Ruby"/>
    <s v="TW_CORE"/>
    <x v="0"/>
    <s v="TWER_INDUCTION"/>
    <n v="0"/>
    <n v="24"/>
    <n v="0"/>
    <s v="01"/>
    <s v="TUS"/>
    <s v="16136"/>
    <s v="USA"/>
    <s v="GA"/>
    <s v="Atlanta"/>
    <x v="2"/>
  </r>
  <r>
    <s v="Johnston,David E."/>
    <s v="TW_INVT"/>
    <x v="214"/>
    <s v="PROGRAM_LEVEL"/>
    <n v="0"/>
    <n v="136"/>
    <n v="0"/>
    <s v="01"/>
    <s v="TUS"/>
    <s v="14761"/>
    <s v="USA"/>
    <s v="MA"/>
    <s v="Chicago"/>
    <x v="5"/>
  </r>
  <r>
    <s v="Johnston,David E."/>
    <s v="TW_TOFF"/>
    <x v="1"/>
    <s v="ANNUAL_LV"/>
    <n v="0"/>
    <n v="32"/>
    <n v="0"/>
    <s v="01"/>
    <s v="TUS"/>
    <s v="14761"/>
    <s v="USA"/>
    <s v="MA"/>
    <s v="Chicago"/>
    <x v="5"/>
  </r>
  <r>
    <s v="Johnston,Derek B"/>
    <s v="SLC0001"/>
    <x v="173"/>
    <s v="MISC"/>
    <n v="168"/>
    <n v="2"/>
    <n v="0"/>
    <s v="01"/>
    <s v="TUK"/>
    <s v="13043"/>
    <s v="GBR"/>
    <s v=""/>
    <s v="Manchester"/>
    <x v="10"/>
  </r>
  <r>
    <s v="Jonah,Beatrice"/>
    <s v="TW_CORE"/>
    <x v="52"/>
    <s v="BAU"/>
    <n v="0"/>
    <n v="40"/>
    <n v="0"/>
    <s v="05"/>
    <s v="TZA"/>
    <s v="15922"/>
    <s v="GBR"/>
    <s v=""/>
    <s v="Johannesburg"/>
    <x v="16"/>
  </r>
  <r>
    <s v="Jonah,Beatrice"/>
    <s v="TW_CORE"/>
    <x v="52"/>
    <s v="BAU"/>
    <n v="0"/>
    <n v="96"/>
    <n v="0"/>
    <s v="05"/>
    <s v="TZA"/>
    <s v="15922"/>
    <s v="ZAF"/>
    <s v=""/>
    <s v="Johannesburg"/>
    <x v="16"/>
  </r>
  <r>
    <s v="Jones,Adrian"/>
    <s v="TWSOPS1"/>
    <x v="102"/>
    <s v="MISC"/>
    <n v="0"/>
    <n v="80"/>
    <n v="0"/>
    <s v=""/>
    <s v=""/>
    <s v="12802"/>
    <s v="GBR"/>
    <s v=""/>
    <s v=""/>
    <x v="18"/>
  </r>
  <r>
    <s v="Jones,Adrian"/>
    <s v="TWSOPS1"/>
    <x v="102"/>
    <s v="MISC"/>
    <n v="0"/>
    <n v="160"/>
    <n v="0"/>
    <s v="02"/>
    <s v="TUK"/>
    <s v="12802"/>
    <s v="GBR"/>
    <s v=""/>
    <s v="ETG UK"/>
    <x v="1"/>
  </r>
  <r>
    <s v="Jones,Andrew"/>
    <s v="OPTUS01"/>
    <x v="154"/>
    <s v="DA"/>
    <n v="159"/>
    <n v="0"/>
    <n v="0"/>
    <s v="01"/>
    <s v="TAU"/>
    <s v="14083"/>
    <s v="AUS"/>
    <s v=""/>
    <s v="Sydney"/>
    <x v="8"/>
  </r>
  <r>
    <s v="Jones,Andrew"/>
    <s v="TW_CORE"/>
    <x v="3"/>
    <s v="UNASSIGNED"/>
    <n v="0"/>
    <n v="4"/>
    <n v="0"/>
    <s v="01"/>
    <s v="TAU"/>
    <s v="14083"/>
    <s v="AUS"/>
    <s v=""/>
    <s v="Sydney"/>
    <x v="8"/>
  </r>
  <r>
    <s v="Jones,Andrew"/>
    <s v="TW_TOFF"/>
    <x v="1"/>
    <s v="ANNUAL_LV"/>
    <n v="0"/>
    <n v="8"/>
    <n v="0"/>
    <s v="01"/>
    <s v="TAU"/>
    <s v="14083"/>
    <s v="AUS"/>
    <s v=""/>
    <s v="Sydney"/>
    <x v="8"/>
  </r>
  <r>
    <s v="Jones,David Anthony"/>
    <s v="MORRIS1"/>
    <x v="110"/>
    <s v="MISC"/>
    <n v="40.5"/>
    <n v="0"/>
    <n v="0"/>
    <s v="01"/>
    <s v="TUK"/>
    <s v="14963"/>
    <s v="GBR"/>
    <s v=""/>
    <s v="Manchester"/>
    <x v="10"/>
  </r>
  <r>
    <s v="Jones,David Anthony"/>
    <s v="MORRIS1"/>
    <x v="110"/>
    <s v="TRVL"/>
    <n v="0"/>
    <n v="10.55"/>
    <n v="0"/>
    <s v="01"/>
    <s v="TUK"/>
    <s v="14963"/>
    <s v="GBR"/>
    <s v=""/>
    <s v="Manchester"/>
    <x v="10"/>
  </r>
  <r>
    <s v="Jones,Nathan"/>
    <s v="TW_CORE"/>
    <x v="3"/>
    <s v="UNASSIGNED"/>
    <n v="0"/>
    <n v="102.5"/>
    <n v="0"/>
    <s v="01"/>
    <s v="TAU"/>
    <s v="13552"/>
    <s v="AUS"/>
    <s v=""/>
    <s v="Perth"/>
    <x v="8"/>
  </r>
  <r>
    <s v="Jones,Nathan"/>
    <s v="TW_MTGS"/>
    <x v="77"/>
    <s v="AUSTRALIA"/>
    <n v="0"/>
    <n v="8"/>
    <n v="0"/>
    <s v="01"/>
    <s v="TAU"/>
    <s v="13552"/>
    <s v="AUS"/>
    <s v=""/>
    <s v="Perth"/>
    <x v="8"/>
  </r>
  <r>
    <s v="Jones,Nathan"/>
    <s v="TW_TOFF"/>
    <x v="1"/>
    <s v="ANNUAL_LV"/>
    <n v="0"/>
    <n v="32"/>
    <n v="0"/>
    <s v="01"/>
    <s v="TAU"/>
    <s v="13552"/>
    <s v="AUS"/>
    <s v=""/>
    <s v="Perth"/>
    <x v="8"/>
  </r>
  <r>
    <s v="Jones,Nathan"/>
    <s v="TW_TOFF"/>
    <x v="1"/>
    <s v="PUBLIC_HOLIDAY"/>
    <n v="0"/>
    <n v="8"/>
    <n v="0"/>
    <s v="01"/>
    <s v="TAU"/>
    <s v="13552"/>
    <s v="AUS"/>
    <s v=""/>
    <s v="Perth"/>
    <x v="8"/>
  </r>
  <r>
    <s v="Jones,Nathan"/>
    <s v="WOOD001"/>
    <x v="20"/>
    <s v="MISC"/>
    <n v="17.5"/>
    <n v="0"/>
    <n v="0"/>
    <s v="01"/>
    <s v="TAU"/>
    <s v="13552"/>
    <s v="AUS"/>
    <s v=""/>
    <s v="Perth"/>
    <x v="8"/>
  </r>
  <r>
    <s v="Jordan,Graham"/>
    <s v="TW_CORE"/>
    <x v="146"/>
    <s v="BAU"/>
    <n v="0"/>
    <n v="191"/>
    <n v="0"/>
    <s v="10"/>
    <s v="TUS"/>
    <s v="11487"/>
    <s v="USA"/>
    <s v="IL"/>
    <s v="Chicago"/>
    <x v="5"/>
  </r>
  <r>
    <s v="Joseph,Manuel Paul Anil Kumar"/>
    <s v="SCB0004"/>
    <x v="332"/>
    <s v="DA"/>
    <n v="171"/>
    <n v="0"/>
    <n v="0"/>
    <s v="01"/>
    <s v="TSG"/>
    <s v="10541"/>
    <s v="SGP"/>
    <s v=""/>
    <s v="Singapore"/>
    <x v="9"/>
  </r>
  <r>
    <s v="Joseph,Manuel Paul Anil Kumar"/>
    <s v="TW_CORE"/>
    <x v="15"/>
    <s v="EVENTS"/>
    <n v="0"/>
    <n v="1"/>
    <n v="0"/>
    <s v="01"/>
    <s v="TSG"/>
    <s v="10541"/>
    <s v="SGP"/>
    <s v=""/>
    <s v="Singapore"/>
    <x v="9"/>
  </r>
  <r>
    <s v="Joseph,Manuel Paul Anil Kumar"/>
    <s v="TW_MTGS"/>
    <x v="77"/>
    <s v="AUSTRALIA"/>
    <n v="0"/>
    <n v="16"/>
    <n v="0"/>
    <s v="01"/>
    <s v="TSG"/>
    <s v="10541"/>
    <s v="SGP"/>
    <s v=""/>
    <s v="Singapore"/>
    <x v="9"/>
  </r>
  <r>
    <s v="Joshi,Atush"/>
    <s v="GDS0001"/>
    <x v="8"/>
    <s v="CONSULTING"/>
    <n v="168"/>
    <n v="0"/>
    <n v="0"/>
    <s v="01"/>
    <s v="TUK"/>
    <s v="10668"/>
    <s v="GBR"/>
    <s v=""/>
    <s v="London"/>
    <x v="4"/>
  </r>
  <r>
    <s v="Joshi,Jayram"/>
    <s v="SPRING2"/>
    <x v="114"/>
    <s v="DA"/>
    <n v="19"/>
    <n v="0"/>
    <n v="0"/>
    <s v="01"/>
    <s v="TIN"/>
    <s v="12992"/>
    <s v="IND"/>
    <s v=""/>
    <s v="Pune"/>
    <x v="0"/>
  </r>
  <r>
    <s v="Joshi,Jayram"/>
    <s v="TW_CORE"/>
    <x v="220"/>
    <s v="NOT_FOR_PROJECT"/>
    <n v="0"/>
    <n v="69"/>
    <n v="0"/>
    <s v="01"/>
    <s v="TIN"/>
    <s v="12992"/>
    <s v="IND"/>
    <s v=""/>
    <s v="Pune"/>
    <x v="0"/>
  </r>
  <r>
    <s v="Joshi,Jayram"/>
    <s v="TW_TOFF"/>
    <x v="1"/>
    <s v="ANNUAL_LV"/>
    <n v="0"/>
    <n v="16"/>
    <n v="0"/>
    <s v="01"/>
    <s v="TIN"/>
    <s v="12992"/>
    <s v="IND"/>
    <s v=""/>
    <s v="Pune"/>
    <x v="0"/>
  </r>
  <r>
    <s v="Joshi,Jayram"/>
    <s v="TW_TOFF"/>
    <x v="1"/>
    <s v="INDIA_REJUV_LV"/>
    <n v="0"/>
    <n v="64"/>
    <n v="0"/>
    <s v="01"/>
    <s v="TIN"/>
    <s v="12992"/>
    <s v="IND"/>
    <s v=""/>
    <s v="Pune"/>
    <x v="0"/>
  </r>
  <r>
    <s v="Joshi,Rahul"/>
    <s v="CATINC1"/>
    <x v="84"/>
    <s v="BA"/>
    <n v="18"/>
    <n v="0"/>
    <n v="0"/>
    <s v="01"/>
    <s v="TIN"/>
    <s v="13361"/>
    <s v="USA"/>
    <s v="IL"/>
    <s v="Chicago"/>
    <x v="5"/>
  </r>
  <r>
    <s v="Joshi,Rahul"/>
    <s v="CATINC1"/>
    <x v="84"/>
    <s v="DEV"/>
    <n v="36"/>
    <n v="0"/>
    <n v="0"/>
    <s v="01"/>
    <s v="TIN"/>
    <s v="13361"/>
    <s v="USA"/>
    <s v="IL"/>
    <s v="Chicago"/>
    <x v="5"/>
  </r>
  <r>
    <s v="Joshi,Rahul"/>
    <s v="CATINC1"/>
    <x v="84"/>
    <s v="DEV"/>
    <n v="48"/>
    <n v="0"/>
    <n v="0"/>
    <s v="01"/>
    <s v="TIN"/>
    <s v="13361"/>
    <s v="IND"/>
    <s v=""/>
    <s v="Delhi"/>
    <x v="0"/>
  </r>
  <r>
    <s v="Joshi,Rahul"/>
    <s v="CATINC1"/>
    <x v="84"/>
    <s v="MISC"/>
    <n v="6"/>
    <n v="0"/>
    <n v="0"/>
    <s v="01"/>
    <s v="TIN"/>
    <s v="13361"/>
    <s v="IND"/>
    <s v=""/>
    <s v="Delhi"/>
    <x v="0"/>
  </r>
  <r>
    <s v="Joshi,Rahul"/>
    <s v="CATINC1"/>
    <x v="84"/>
    <s v="MISC"/>
    <n v="52"/>
    <n v="0"/>
    <n v="0"/>
    <s v="01"/>
    <s v="TIN"/>
    <s v="13361"/>
    <s v="USA"/>
    <s v="IL"/>
    <s v="Chicago"/>
    <x v="5"/>
  </r>
  <r>
    <s v="Joshi,Rahul"/>
    <s v="CATINC1"/>
    <x v="84"/>
    <s v="TRVL"/>
    <n v="0"/>
    <n v="8"/>
    <n v="0"/>
    <s v="01"/>
    <s v="TIN"/>
    <s v="13361"/>
    <s v="USA"/>
    <s v="IL"/>
    <s v="Chicago"/>
    <x v="5"/>
  </r>
  <r>
    <s v="Joshi,Rahul"/>
    <s v="TW_TOFF"/>
    <x v="1"/>
    <s v="ANNUAL_LV"/>
    <n v="0"/>
    <n v="8"/>
    <n v="0"/>
    <s v="01"/>
    <s v="TIN"/>
    <s v="13361"/>
    <s v="IND"/>
    <s v=""/>
    <s v="Delhi"/>
    <x v="0"/>
  </r>
  <r>
    <s v="Joshi,Tejal Dharmavir"/>
    <s v="SPRING2"/>
    <x v="114"/>
    <s v="DA"/>
    <n v="22"/>
    <n v="0"/>
    <n v="0"/>
    <s v="01"/>
    <s v="TIN"/>
    <s v="11235"/>
    <s v="DEU"/>
    <s v=""/>
    <s v="Hamburg"/>
    <x v="7"/>
  </r>
  <r>
    <s v="Joshi,Tejal Dharmavir"/>
    <s v="SPRING2"/>
    <x v="114"/>
    <s v="DA"/>
    <n v="110"/>
    <n v="0"/>
    <n v="0"/>
    <s v="01"/>
    <s v="TIN"/>
    <s v="11235"/>
    <s v="IND"/>
    <s v=""/>
    <s v="Pune"/>
    <x v="0"/>
  </r>
  <r>
    <s v="Joshi,Tejal Dharmavir"/>
    <s v="SPRING2"/>
    <x v="114"/>
    <s v="TRVL"/>
    <n v="0"/>
    <n v="2"/>
    <n v="0"/>
    <s v="01"/>
    <s v="TIN"/>
    <s v="11235"/>
    <s v="IND"/>
    <s v=""/>
    <s v="Pune"/>
    <x v="0"/>
  </r>
  <r>
    <s v="Joshi,Tejal Dharmavir"/>
    <s v="SPRING2"/>
    <x v="114"/>
    <s v="TRVL"/>
    <n v="0"/>
    <n v="16"/>
    <n v="0"/>
    <s v="01"/>
    <s v="TIN"/>
    <s v="11235"/>
    <s v="IND"/>
    <s v=""/>
    <s v="Hamburg"/>
    <x v="7"/>
  </r>
  <r>
    <s v="Joshi,Tejal Dharmavir"/>
    <s v="TW_TOFF"/>
    <x v="1"/>
    <s v="PUBLIC_HOLIDAY"/>
    <n v="0"/>
    <n v="8"/>
    <n v="0"/>
    <s v="01"/>
    <s v="TIN"/>
    <s v="11235"/>
    <s v="IND"/>
    <s v=""/>
    <s v="Pune"/>
    <x v="0"/>
  </r>
  <r>
    <s v="Joshi,Tejal Dharmavir"/>
    <s v="TW_TOFF"/>
    <x v="4"/>
    <s v="SICK_LV"/>
    <n v="0"/>
    <n v="8"/>
    <n v="0"/>
    <s v="01"/>
    <s v="TIN"/>
    <s v="11235"/>
    <s v="IND"/>
    <s v=""/>
    <s v="Pune"/>
    <x v="0"/>
  </r>
  <r>
    <s v="Joshi,Unmesh V"/>
    <s v="TW_CORE"/>
    <x v="3"/>
    <s v="UNASSIGNED"/>
    <n v="0"/>
    <n v="64"/>
    <n v="0"/>
    <s v="01"/>
    <s v="TIN"/>
    <s v="12230"/>
    <s v="IND"/>
    <s v=""/>
    <s v="Pune"/>
    <x v="0"/>
  </r>
  <r>
    <s v="Joshi,Unmesh V"/>
    <s v="TW_CORE"/>
    <x v="3"/>
    <s v="UNASSIGNED"/>
    <n v="0"/>
    <n v="72"/>
    <n v="0"/>
    <s v="04"/>
    <s v="TIN"/>
    <s v="12230"/>
    <s v="IND"/>
    <s v=""/>
    <s v="Pune"/>
    <x v="0"/>
  </r>
  <r>
    <s v="Joshi,Unmesh V"/>
    <s v="TW_CORE"/>
    <x v="86"/>
    <s v="MEETINGS"/>
    <n v="0"/>
    <n v="24"/>
    <n v="0"/>
    <s v="01"/>
    <s v="TIN"/>
    <s v="12230"/>
    <s v="GBR"/>
    <s v=""/>
    <s v="Pune"/>
    <x v="0"/>
  </r>
  <r>
    <s v="Joshi,Unmesh V"/>
    <s v="TW_TOFF"/>
    <x v="4"/>
    <s v="SICK_LV"/>
    <n v="0"/>
    <n v="8"/>
    <n v="0"/>
    <s v="04"/>
    <s v="TIN"/>
    <s v="12230"/>
    <s v="IND"/>
    <s v=""/>
    <s v="Pune"/>
    <x v="0"/>
  </r>
  <r>
    <s v="Joung,Grant H"/>
    <s v="GAP0001"/>
    <x v="333"/>
    <s v="DA"/>
    <n v="0"/>
    <n v="18"/>
    <n v="0"/>
    <s v="01"/>
    <s v="TUS"/>
    <s v="12688"/>
    <s v="USA"/>
    <s v="CA"/>
    <s v="San Francisco"/>
    <x v="11"/>
  </r>
  <r>
    <s v="Joung,Grant H"/>
    <s v="GAP0001"/>
    <x v="334"/>
    <s v="DA"/>
    <n v="0"/>
    <n v="21"/>
    <n v="0"/>
    <s v="01"/>
    <s v="TUS"/>
    <s v="12688"/>
    <s v="USA"/>
    <s v="CA"/>
    <s v="San Francisco"/>
    <x v="11"/>
  </r>
  <r>
    <s v="Joung,Grant H"/>
    <s v="GAP0001"/>
    <x v="158"/>
    <s v="DA"/>
    <n v="41"/>
    <n v="0"/>
    <n v="0"/>
    <s v="01"/>
    <s v="TUS"/>
    <s v="12688"/>
    <s v="USA"/>
    <s v="CA"/>
    <s v="San Francisco"/>
    <x v="11"/>
  </r>
  <r>
    <s v="Joung,Grant H"/>
    <s v="GAP0001"/>
    <x v="25"/>
    <s v="DA"/>
    <n v="41"/>
    <n v="0"/>
    <n v="0"/>
    <s v="01"/>
    <s v="TUS"/>
    <s v="12688"/>
    <s v="USA"/>
    <s v="CA"/>
    <s v="San Francisco"/>
    <x v="11"/>
  </r>
  <r>
    <s v="Joung,Grant H"/>
    <s v="HUBBA01"/>
    <x v="301"/>
    <s v="DA"/>
    <n v="0"/>
    <n v="12"/>
    <n v="0"/>
    <s v="01"/>
    <s v="TUS"/>
    <s v="12688"/>
    <s v="USA"/>
    <s v="CA"/>
    <s v="San Francisco"/>
    <x v="11"/>
  </r>
  <r>
    <s v="Joung,Grant H"/>
    <s v="TW_CORE"/>
    <x v="14"/>
    <s v="APM"/>
    <n v="0"/>
    <n v="3"/>
    <n v="0"/>
    <s v="01"/>
    <s v="TUS"/>
    <s v="12688"/>
    <s v="USA"/>
    <s v="CA"/>
    <s v="San Francisco"/>
    <x v="11"/>
  </r>
  <r>
    <s v="Joung,Grant H"/>
    <s v="TW_CORE"/>
    <x v="33"/>
    <s v="REGION_MGT_BAU"/>
    <n v="0"/>
    <n v="54"/>
    <n v="0"/>
    <s v="01"/>
    <s v="TUS"/>
    <s v="12688"/>
    <s v="USA"/>
    <s v="CA"/>
    <s v="San Francisco"/>
    <x v="11"/>
  </r>
  <r>
    <s v="Joung,Grant H"/>
    <s v="TW_CORE"/>
    <x v="0"/>
    <s v="SDL"/>
    <n v="0"/>
    <n v="6"/>
    <n v="0"/>
    <s v="01"/>
    <s v="TUS"/>
    <s v="12688"/>
    <s v="USA"/>
    <s v="CA"/>
    <s v="San Francisco"/>
    <x v="11"/>
  </r>
  <r>
    <s v="Joung,Grant H"/>
    <s v="TW_CORE"/>
    <x v="0"/>
    <s v="TWER_DEVELOPMNT"/>
    <n v="0"/>
    <n v="14"/>
    <n v="0"/>
    <s v="01"/>
    <s v="TUS"/>
    <s v="12688"/>
    <s v="USA"/>
    <s v="CA"/>
    <s v="San Francisco"/>
    <x v="11"/>
  </r>
  <r>
    <s v="Joung,Grant H"/>
    <s v="TW_CORE"/>
    <x v="15"/>
    <s v="INTERVIEWING"/>
    <n v="0"/>
    <n v="1"/>
    <n v="0"/>
    <s v="01"/>
    <s v="TUS"/>
    <s v="12688"/>
    <s v="USA"/>
    <s v="CA"/>
    <s v="San Francisco"/>
    <x v="11"/>
  </r>
  <r>
    <s v="Joung,Grant H"/>
    <s v="TW_MTGS"/>
    <x v="50"/>
    <s v="SF"/>
    <n v="0"/>
    <n v="6"/>
    <n v="0"/>
    <s v="01"/>
    <s v="TUS"/>
    <s v="12688"/>
    <s v="USA"/>
    <s v="CA"/>
    <s v="San Francisco"/>
    <x v="11"/>
  </r>
  <r>
    <s v="Joung,Grant H"/>
    <s v="TW_PIL3"/>
    <x v="335"/>
    <s v="MEETINGS"/>
    <n v="0"/>
    <n v="1.5"/>
    <n v="0"/>
    <s v="01"/>
    <s v="TUS"/>
    <s v="12688"/>
    <s v="USA"/>
    <s v="CA"/>
    <s v="San Francisco"/>
    <x v="11"/>
  </r>
  <r>
    <s v="Joyce,David Peter"/>
    <s v="TW_CORE"/>
    <x v="3"/>
    <s v="UNASSIGNED"/>
    <n v="0"/>
    <n v="152"/>
    <n v="0"/>
    <s v="01"/>
    <s v="TAU"/>
    <s v="13241"/>
    <s v="AUS"/>
    <s v=""/>
    <s v="Melbourne"/>
    <x v="8"/>
  </r>
  <r>
    <s v="Joyce,David Peter"/>
    <s v="TW_TOFF"/>
    <x v="1"/>
    <s v="ANNUAL_LV"/>
    <n v="0"/>
    <n v="8"/>
    <n v="0"/>
    <s v="01"/>
    <s v="TAU"/>
    <s v="13241"/>
    <s v="AUS"/>
    <s v=""/>
    <s v="Melbourne"/>
    <x v="8"/>
  </r>
  <r>
    <s v="Joyce,David Peter"/>
    <s v="TW_TOFF"/>
    <x v="1"/>
    <s v="PUBLIC_HOLIDAY"/>
    <n v="0"/>
    <n v="8"/>
    <n v="0"/>
    <s v="01"/>
    <s v="TAU"/>
    <s v="13241"/>
    <s v="AUS"/>
    <s v=""/>
    <s v="Melbourne"/>
    <x v="8"/>
  </r>
  <r>
    <s v="Jung,Esther"/>
    <s v="TW_MTGS"/>
    <x v="50"/>
    <s v="TORONTO"/>
    <n v="0"/>
    <n v="8"/>
    <n v="0"/>
    <s v="01"/>
    <s v="TCA"/>
    <s v="15911"/>
    <s v="CAN"/>
    <s v=""/>
    <s v="Toronto"/>
    <x v="13"/>
  </r>
  <r>
    <s v="Jung,Esther"/>
    <s v="TW_SIPP"/>
    <x v="183"/>
    <s v="PROJECTS"/>
    <n v="0"/>
    <n v="7"/>
    <n v="0"/>
    <s v="01"/>
    <s v="TCA"/>
    <s v="15911"/>
    <s v="CAN"/>
    <s v=""/>
    <s v="Toronto"/>
    <x v="13"/>
  </r>
  <r>
    <s v="Jung,Esther"/>
    <s v="TW_SIPP"/>
    <x v="80"/>
    <s v="DEMNOW"/>
    <n v="0"/>
    <n v="84"/>
    <n v="0"/>
    <s v="01"/>
    <s v="TCA"/>
    <s v="15911"/>
    <s v="CAN"/>
    <s v=""/>
    <s v="Toronto"/>
    <x v="13"/>
  </r>
  <r>
    <s v="Jung,Esther"/>
    <s v="WLH0001"/>
    <x v="336"/>
    <s v="MISC"/>
    <n v="69"/>
    <n v="0"/>
    <n v="0"/>
    <s v="01"/>
    <s v="TCA"/>
    <s v="15911"/>
    <s v="CAN"/>
    <s v=""/>
    <s v="Toronto"/>
    <x v="13"/>
  </r>
  <r>
    <s v="Jung,Ju Eun"/>
    <s v="GAP0001"/>
    <x v="216"/>
    <s v="DA"/>
    <n v="189"/>
    <n v="0"/>
    <n v="0"/>
    <s v="01"/>
    <s v="TUS"/>
    <s v="15237"/>
    <s v="USA"/>
    <s v="CA"/>
    <s v="San Francisco"/>
    <x v="11"/>
  </r>
  <r>
    <s v="Junger,Lisa Therese"/>
    <s v="TW_CORE"/>
    <x v="3"/>
    <s v="UNASSIGNED"/>
    <n v="0"/>
    <n v="24"/>
    <n v="0"/>
    <s v="08"/>
    <s v="TDE"/>
    <s v="16054"/>
    <s v="DEU"/>
    <s v=""/>
    <s v="Hamburg"/>
    <x v="7"/>
  </r>
  <r>
    <s v="Junger,Lisa Therese"/>
    <s v="TW_CORE"/>
    <x v="0"/>
    <s v="TWER_INDUCTION"/>
    <n v="0"/>
    <n v="24"/>
    <n v="0"/>
    <s v="08"/>
    <s v="TDE"/>
    <s v="16054"/>
    <s v="GBR"/>
    <s v=""/>
    <s v="Hamburg"/>
    <x v="7"/>
  </r>
  <r>
    <s v="Junger,Lisa Therese"/>
    <s v="TW_INVT"/>
    <x v="125"/>
    <s v="TECH"/>
    <n v="0"/>
    <n v="112"/>
    <n v="0"/>
    <s v="08"/>
    <s v="TDE"/>
    <s v="16054"/>
    <s v="DEU"/>
    <s v=""/>
    <s v="Hamburg"/>
    <x v="7"/>
  </r>
  <r>
    <s v="Junger,Lisa Therese"/>
    <s v="TW_TOFF"/>
    <x v="1"/>
    <s v="ANNUAL_LV"/>
    <n v="0"/>
    <n v="24"/>
    <n v="0"/>
    <s v="08"/>
    <s v="TDE"/>
    <s v="16054"/>
    <s v="DEU"/>
    <s v=""/>
    <s v="Hamburg"/>
    <x v="7"/>
  </r>
  <r>
    <s v="Junior,Edilson Luiz Ales"/>
    <s v="GAP0001"/>
    <x v="58"/>
    <s v="MISC"/>
    <n v="64"/>
    <n v="0"/>
    <n v="0"/>
    <s v="01"/>
    <s v="TBR"/>
    <s v="14553"/>
    <s v="BRA"/>
    <s v=""/>
    <s v="Porto Alegre"/>
    <x v="3"/>
  </r>
  <r>
    <s v="Junior,Edilson Luiz Ales"/>
    <s v="GAP0001"/>
    <x v="58"/>
    <s v="MISC"/>
    <n v="88"/>
    <n v="0"/>
    <n v="0"/>
    <s v="01"/>
    <s v="TBR"/>
    <s v="14553"/>
    <s v="USA"/>
    <s v="CA"/>
    <s v="San Francisco"/>
    <x v="11"/>
  </r>
  <r>
    <s v="Junior,Edilson Luiz Ales"/>
    <s v="TW_TOFF"/>
    <x v="1"/>
    <s v="PUBLIC_HOLIDAY"/>
    <n v="0"/>
    <n v="16"/>
    <n v="0"/>
    <s v="01"/>
    <s v="TBR"/>
    <s v="14553"/>
    <s v="BRA"/>
    <s v=""/>
    <s v="Porto Alegre"/>
    <x v="3"/>
  </r>
  <r>
    <s v="Junior,Fernando Alves da Silva Freitas"/>
    <s v="TWSSNAP"/>
    <x v="224"/>
    <s v="DEV"/>
    <n v="0"/>
    <n v="153"/>
    <n v="0"/>
    <s v="01"/>
    <s v="TBR"/>
    <s v="14920"/>
    <s v="BRA"/>
    <s v=""/>
    <s v="ETG Brazil"/>
    <x v="1"/>
  </r>
  <r>
    <s v="Junior,Fernando Alves da Silva Freitas"/>
    <s v="TW_CORE"/>
    <x v="99"/>
    <s v="BAU"/>
    <n v="0"/>
    <n v="1.5"/>
    <n v="0"/>
    <s v="01"/>
    <s v="TBR"/>
    <s v="14920"/>
    <s v="BRA"/>
    <s v=""/>
    <s v="ETG Brazil"/>
    <x v="1"/>
  </r>
  <r>
    <s v="Junior,Fernando Alves da Silva Freitas"/>
    <s v="TW_CORE"/>
    <x v="15"/>
    <s v="EVENTS"/>
    <n v="0"/>
    <n v="20"/>
    <n v="0"/>
    <s v="01"/>
    <s v="TBR"/>
    <s v="14920"/>
    <s v="BRA"/>
    <s v=""/>
    <s v="ETG Brazil"/>
    <x v="1"/>
  </r>
  <r>
    <s v="Junior,Fernando Alves da Silva Freitas"/>
    <s v="TW_CORE"/>
    <x v="15"/>
    <s v="INTERVIEWING"/>
    <n v="0"/>
    <n v="1"/>
    <n v="0"/>
    <s v="01"/>
    <s v="TBR"/>
    <s v="14920"/>
    <s v="BRA"/>
    <s v=""/>
    <s v="ETG Brazil"/>
    <x v="1"/>
  </r>
  <r>
    <s v="Junior,Fernando Alves da Silva Freitas"/>
    <s v="TW_CORE"/>
    <x v="40"/>
    <s v="GROUP"/>
    <n v="0"/>
    <n v="3"/>
    <n v="0"/>
    <s v="01"/>
    <s v="TBR"/>
    <s v="14920"/>
    <s v="BRA"/>
    <s v=""/>
    <s v="ETG Brazil"/>
    <x v="1"/>
  </r>
  <r>
    <s v="Junior,Fernando Alves da Silva Freitas"/>
    <s v="TW_CORE"/>
    <x v="40"/>
    <s v="TRAINING_OTHER"/>
    <n v="0"/>
    <n v="1"/>
    <n v="0"/>
    <s v="01"/>
    <s v="TBR"/>
    <s v="14920"/>
    <s v="BRA"/>
    <s v=""/>
    <s v="ETG Brazil"/>
    <x v="1"/>
  </r>
  <r>
    <s v="Junior,Fernando Alves da Silva Freitas"/>
    <s v="TW_TOFF"/>
    <x v="1"/>
    <s v="PUBLIC_HOLIDAY"/>
    <n v="0"/>
    <n v="16"/>
    <n v="0"/>
    <s v="01"/>
    <s v="TBR"/>
    <s v="14920"/>
    <s v="BRA"/>
    <s v=""/>
    <s v="ETG Brazil"/>
    <x v="1"/>
  </r>
  <r>
    <s v="K R,Gagan"/>
    <s v="TW_TOFF"/>
    <x v="1"/>
    <s v="ANNUAL_LV"/>
    <n v="0"/>
    <n v="8"/>
    <n v="0"/>
    <s v="04"/>
    <s v="TIN"/>
    <s v="14864"/>
    <s v="IND"/>
    <s v=""/>
    <s v="Bangalore"/>
    <x v="0"/>
  </r>
  <r>
    <s v="K R,Gagan"/>
    <s v="TW_TOPS"/>
    <x v="60"/>
    <s v="TECH_SUPPORT"/>
    <n v="0"/>
    <n v="160"/>
    <n v="0"/>
    <s v="04"/>
    <s v="TIN"/>
    <s v="14864"/>
    <s v="IND"/>
    <s v=""/>
    <s v="Bangalore"/>
    <x v="0"/>
  </r>
  <r>
    <s v="K S,Rithesh"/>
    <s v="TW_CORE"/>
    <x v="123"/>
    <s v="BAU"/>
    <n v="0"/>
    <n v="168"/>
    <n v="0"/>
    <s v="09"/>
    <s v="TIN"/>
    <s v="14589"/>
    <s v="IND"/>
    <s v=""/>
    <s v="Bangalore"/>
    <x v="0"/>
  </r>
  <r>
    <s v="K Swaminathan,Vijay"/>
    <s v="ABCAM01"/>
    <x v="2"/>
    <s v="BA"/>
    <n v="118"/>
    <n v="0"/>
    <n v="0"/>
    <s v="01"/>
    <s v="TIN"/>
    <s v="13788"/>
    <s v="IND"/>
    <s v=""/>
    <s v="Chennai"/>
    <x v="0"/>
  </r>
  <r>
    <s v="K Swaminathan,Vijay"/>
    <s v="TW_CORE"/>
    <x v="3"/>
    <s v="UNASSIGNED"/>
    <n v="0"/>
    <n v="8"/>
    <n v="0"/>
    <s v="01"/>
    <s v="TIN"/>
    <s v="13788"/>
    <s v="IND"/>
    <s v=""/>
    <s v="Chennai"/>
    <x v="0"/>
  </r>
  <r>
    <s v="K Swaminathan,Vijay"/>
    <s v="TW_CORE"/>
    <x v="15"/>
    <s v="INTERVIEWING"/>
    <n v="0"/>
    <n v="2"/>
    <n v="0"/>
    <s v="01"/>
    <s v="TIN"/>
    <s v="13788"/>
    <s v="IND"/>
    <s v=""/>
    <s v="Chennai"/>
    <x v="0"/>
  </r>
  <r>
    <s v="K Swaminathan,Vijay"/>
    <s v="TW_TOFF"/>
    <x v="1"/>
    <s v="ANNUAL_LV"/>
    <n v="0"/>
    <n v="40"/>
    <n v="0"/>
    <s v="01"/>
    <s v="TIN"/>
    <s v="13788"/>
    <s v="IND"/>
    <s v=""/>
    <s v="Chennai"/>
    <x v="0"/>
  </r>
  <r>
    <s v="K,Bipilesh"/>
    <s v="ABCAM01"/>
    <x v="170"/>
    <s v="QA"/>
    <n v="0"/>
    <n v="146"/>
    <n v="0"/>
    <s v="01"/>
    <s v="TIN"/>
    <s v="14785"/>
    <s v="IND"/>
    <s v=""/>
    <s v="Chennai"/>
    <x v="0"/>
  </r>
  <r>
    <s v="K,Bipilesh"/>
    <s v="TW_TOFF"/>
    <x v="1"/>
    <s v="ANNUAL_LV"/>
    <n v="0"/>
    <n v="24"/>
    <n v="0"/>
    <s v="01"/>
    <s v="TIN"/>
    <s v="14785"/>
    <s v="IND"/>
    <s v=""/>
    <s v="Chennai"/>
    <x v="0"/>
  </r>
  <r>
    <s v="K,Pavithra"/>
    <s v="TW_CORE"/>
    <x v="3"/>
    <s v="UNASSIGNED"/>
    <n v="0"/>
    <n v="24"/>
    <n v="0"/>
    <s v="01"/>
    <s v="TIN"/>
    <s v="13591"/>
    <s v="IND"/>
    <s v=""/>
    <s v="Chennai"/>
    <x v="0"/>
  </r>
  <r>
    <s v="K,Pavithra"/>
    <s v="TW_TOFF"/>
    <x v="1"/>
    <s v="ANNUAL_LV"/>
    <n v="0"/>
    <n v="8"/>
    <n v="0"/>
    <s v="01"/>
    <s v="TIN"/>
    <s v="13591"/>
    <s v="IND"/>
    <s v=""/>
    <s v="Chennai"/>
    <x v="0"/>
  </r>
  <r>
    <s v="K,Pavithra"/>
    <s v="TW_TOFF"/>
    <x v="4"/>
    <s v="SICK_LV"/>
    <n v="0"/>
    <n v="8"/>
    <n v="0"/>
    <s v="01"/>
    <s v="TIN"/>
    <s v="13591"/>
    <s v="IND"/>
    <s v=""/>
    <s v="Chennai"/>
    <x v="0"/>
  </r>
  <r>
    <s v="K,Prabhu"/>
    <s v="CISCO02"/>
    <x v="39"/>
    <s v="MISC"/>
    <n v="40"/>
    <n v="0"/>
    <n v="0"/>
    <s v="01"/>
    <s v="TIN"/>
    <s v="12747"/>
    <s v="IND"/>
    <s v=""/>
    <s v="Bangalore"/>
    <x v="0"/>
  </r>
  <r>
    <s v="K,Prabhu"/>
    <s v="TW_CORE"/>
    <x v="3"/>
    <s v="HELD"/>
    <n v="0"/>
    <n v="40"/>
    <n v="0"/>
    <s v="01"/>
    <s v="TIN"/>
    <s v="12747"/>
    <s v="IND"/>
    <s v=""/>
    <s v="Bangalore"/>
    <x v="0"/>
  </r>
  <r>
    <s v="K,Prabhu"/>
    <s v="TW_TOFF"/>
    <x v="1"/>
    <s v="ANNUAL_LV"/>
    <n v="0"/>
    <n v="80"/>
    <n v="0"/>
    <s v="01"/>
    <s v="TIN"/>
    <s v="12747"/>
    <s v="IND"/>
    <s v=""/>
    <s v="Bangalore"/>
    <x v="0"/>
  </r>
  <r>
    <s v="K,Prabhu"/>
    <s v="TW_TOFF"/>
    <x v="1"/>
    <s v="INDIA_OPT_HOL"/>
    <n v="0"/>
    <n v="8"/>
    <n v="0"/>
    <s v="01"/>
    <s v="TIN"/>
    <s v="12747"/>
    <s v="IND"/>
    <s v=""/>
    <s v="Bangalore"/>
    <x v="0"/>
  </r>
  <r>
    <s v="K,Ramesh"/>
    <s v="TW_TOPS"/>
    <x v="60"/>
    <s v="PLATFORMS"/>
    <n v="0"/>
    <n v="176"/>
    <n v="0"/>
    <s v="04"/>
    <s v="TIN"/>
    <s v="13365"/>
    <s v="IND"/>
    <s v=""/>
    <s v="Chennai"/>
    <x v="0"/>
  </r>
  <r>
    <s v="K,Saranya"/>
    <s v="ABCAM01"/>
    <x v="2"/>
    <s v="DEV"/>
    <n v="144"/>
    <n v="0"/>
    <n v="0"/>
    <s v="01"/>
    <s v="TIN"/>
    <s v="15320"/>
    <s v="IND"/>
    <s v=""/>
    <s v="Chennai"/>
    <x v="0"/>
  </r>
  <r>
    <s v="K,Saranya"/>
    <s v="TW_CORE"/>
    <x v="3"/>
    <s v="UNASSIGNED"/>
    <n v="0"/>
    <n v="4"/>
    <n v="0"/>
    <s v="01"/>
    <s v="TIN"/>
    <s v="15320"/>
    <s v="IND"/>
    <s v=""/>
    <s v="Chennai"/>
    <x v="0"/>
  </r>
  <r>
    <s v="K,Saranya"/>
    <s v="TW_MTGS"/>
    <x v="35"/>
    <s v="TWER_EVENTS"/>
    <n v="0"/>
    <n v="4"/>
    <n v="0"/>
    <s v="01"/>
    <s v="TIN"/>
    <s v="15320"/>
    <s v="IND"/>
    <s v=""/>
    <s v="Chennai"/>
    <x v="0"/>
  </r>
  <r>
    <s v="K,Saranya"/>
    <s v="TW_TOFF"/>
    <x v="1"/>
    <s v="ANNUAL_LV"/>
    <n v="0"/>
    <n v="16"/>
    <n v="0"/>
    <s v="01"/>
    <s v="TIN"/>
    <s v="15320"/>
    <s v="IND"/>
    <s v=""/>
    <s v="Chennai"/>
    <x v="0"/>
  </r>
  <r>
    <s v="K,Sri Prasanna"/>
    <s v="IOM0001"/>
    <x v="208"/>
    <s v="DA"/>
    <n v="40"/>
    <n v="0"/>
    <n v="0"/>
    <s v="01"/>
    <s v="TIN"/>
    <s v="13153"/>
    <s v="UGA"/>
    <s v=""/>
    <s v="Kampala"/>
    <x v="15"/>
  </r>
  <r>
    <s v="K,Sri Prasanna"/>
    <s v="NORTH01"/>
    <x v="275"/>
    <s v="DA"/>
    <n v="8"/>
    <n v="0"/>
    <n v="0"/>
    <s v="01"/>
    <s v="TIN"/>
    <s v="13153"/>
    <s v="ECU"/>
    <s v=""/>
    <s v="Quito"/>
    <x v="17"/>
  </r>
  <r>
    <s v="K,Sri Prasanna"/>
    <s v="TW_CORE"/>
    <x v="3"/>
    <s v="HELD"/>
    <n v="0"/>
    <n v="16"/>
    <n v="0"/>
    <s v="01"/>
    <s v="TIN"/>
    <s v="13153"/>
    <s v="ECU"/>
    <s v=""/>
    <s v="Quito"/>
    <x v="17"/>
  </r>
  <r>
    <s v="K,Sri Prasanna"/>
    <s v="TW_CORE"/>
    <x v="3"/>
    <s v="UNASSIGNED"/>
    <n v="0"/>
    <n v="80"/>
    <n v="0"/>
    <s v="01"/>
    <s v="TIN"/>
    <s v="13153"/>
    <s v="ECU"/>
    <s v=""/>
    <s v="Quito"/>
    <x v="17"/>
  </r>
  <r>
    <s v="K,Sri Prasanna"/>
    <s v="TW_CORE"/>
    <x v="17"/>
    <s v="MEETINGS"/>
    <n v="0"/>
    <n v="40"/>
    <n v="0"/>
    <s v="01"/>
    <s v="TIN"/>
    <s v="13153"/>
    <s v="ECU"/>
    <s v=""/>
    <s v="Quito"/>
    <x v="17"/>
  </r>
  <r>
    <s v="K,Sujatha"/>
    <s v="TW_CORE"/>
    <x v="86"/>
    <s v="RESEARCH"/>
    <n v="0"/>
    <n v="168"/>
    <n v="0"/>
    <s v="05"/>
    <s v="TIN"/>
    <s v="15595"/>
    <s v="IND"/>
    <s v=""/>
    <s v="Chennai"/>
    <x v="0"/>
  </r>
  <r>
    <s v="K,Vishnu"/>
    <s v="BT00002"/>
    <x v="63"/>
    <s v="DEV"/>
    <n v="156"/>
    <n v="0"/>
    <n v="0"/>
    <s v="01"/>
    <s v="TIN"/>
    <s v="13848"/>
    <s v="IND"/>
    <s v=""/>
    <s v="Bangalore"/>
    <x v="0"/>
  </r>
  <r>
    <s v="K,Vishnu"/>
    <s v="TW_TOFF"/>
    <x v="4"/>
    <s v="SICK_LV"/>
    <n v="0"/>
    <n v="16"/>
    <n v="0"/>
    <s v="01"/>
    <s v="TIN"/>
    <s v="13848"/>
    <s v="IND"/>
    <s v=""/>
    <s v="Bangalore"/>
    <x v="0"/>
  </r>
  <r>
    <s v="KN,Bhanu  Prakash"/>
    <s v="TW_CORE"/>
    <x v="123"/>
    <s v="BAU"/>
    <n v="0"/>
    <n v="160"/>
    <n v="0"/>
    <s v="09"/>
    <s v="TIN"/>
    <s v="13203"/>
    <s v="IND"/>
    <s v=""/>
    <s v="Bangalore"/>
    <x v="0"/>
  </r>
  <r>
    <s v="KN,Bhanu  Prakash"/>
    <s v="TW_TOFF"/>
    <x v="1"/>
    <s v="INDIA_OPT_HOL"/>
    <n v="0"/>
    <n v="8"/>
    <n v="0"/>
    <s v="09"/>
    <s v="TIN"/>
    <s v="13203"/>
    <s v="IND"/>
    <s v=""/>
    <s v="Bangalore"/>
    <x v="0"/>
  </r>
  <r>
    <s v="Kadam,Sneha"/>
    <s v="FOOT001"/>
    <x v="94"/>
    <s v="BA"/>
    <n v="32"/>
    <n v="0"/>
    <n v="0"/>
    <s v="01"/>
    <s v="TIN"/>
    <s v="12419"/>
    <s v="IND"/>
    <s v=""/>
    <s v="Pune"/>
    <x v="0"/>
  </r>
  <r>
    <s v="Kadam,Sneha"/>
    <s v="FOOT001"/>
    <x v="94"/>
    <s v="BA"/>
    <n v="140"/>
    <n v="0"/>
    <n v="0"/>
    <s v="01"/>
    <s v="TIN"/>
    <s v="12419"/>
    <s v="GBR"/>
    <s v=""/>
    <s v="Manchester"/>
    <x v="10"/>
  </r>
  <r>
    <s v="Kadam,Sneha"/>
    <s v="TW_TOFF"/>
    <x v="1"/>
    <s v="ANNUAL_LV"/>
    <n v="0"/>
    <n v="8"/>
    <n v="0"/>
    <s v="01"/>
    <s v="TIN"/>
    <s v="12419"/>
    <s v="IND"/>
    <s v=""/>
    <s v="Pune"/>
    <x v="0"/>
  </r>
  <r>
    <s v="Kadam,Sneha"/>
    <s v="TW_TOFF"/>
    <x v="1"/>
    <s v="INDIA_OPT_HOL"/>
    <n v="0"/>
    <n v="8"/>
    <n v="0"/>
    <s v="01"/>
    <s v="TIN"/>
    <s v="12419"/>
    <s v="IND"/>
    <s v=""/>
    <s v="Pune"/>
    <x v="0"/>
  </r>
  <r>
    <s v="Kadom,Tim"/>
    <s v="PREMIER"/>
    <x v="209"/>
    <s v="DA"/>
    <n v="9"/>
    <n v="0"/>
    <n v="0"/>
    <s v="01"/>
    <s v="TUS"/>
    <s v="12666"/>
    <s v="USA"/>
    <s v="NC"/>
    <s v="Atlanta"/>
    <x v="2"/>
  </r>
  <r>
    <s v="Kadom,Tim"/>
    <s v="PREMIER"/>
    <x v="209"/>
    <s v="PM"/>
    <n v="20"/>
    <n v="0"/>
    <n v="0"/>
    <s v="01"/>
    <s v="TUS"/>
    <s v="12666"/>
    <s v="USA"/>
    <s v="NC"/>
    <s v="Atlanta"/>
    <x v="2"/>
  </r>
  <r>
    <s v="Kadom,Tim"/>
    <s v="PREMIER"/>
    <x v="209"/>
    <s v="TRVL"/>
    <n v="0"/>
    <n v="4.5"/>
    <n v="0"/>
    <s v="01"/>
    <s v="TUS"/>
    <s v="12666"/>
    <s v="USA"/>
    <s v="NC"/>
    <s v="Atlanta"/>
    <x v="2"/>
  </r>
  <r>
    <s v="Kadom,Tim"/>
    <s v="PREMIER"/>
    <x v="209"/>
    <s v="TRVL"/>
    <n v="0"/>
    <n v="25.5"/>
    <n v="0"/>
    <s v="01"/>
    <s v="TUS"/>
    <s v="12666"/>
    <s v="USA"/>
    <s v="GA"/>
    <s v="Atlanta"/>
    <x v="2"/>
  </r>
  <r>
    <s v="Kadom,Tim"/>
    <s v="TW_CORE"/>
    <x v="92"/>
    <s v="BAU"/>
    <n v="0"/>
    <n v="148"/>
    <n v="0"/>
    <s v="01"/>
    <s v="TUS"/>
    <s v="12666"/>
    <s v="USA"/>
    <s v="GA"/>
    <s v="Atlanta"/>
    <x v="2"/>
  </r>
  <r>
    <s v="Kaimal,Vinay K"/>
    <s v="TESCO01"/>
    <x v="75"/>
    <s v="COACHING"/>
    <n v="24"/>
    <n v="0"/>
    <n v="0"/>
    <s v="01"/>
    <s v="TIN"/>
    <s v="13955"/>
    <s v="IND"/>
    <s v=""/>
    <s v="Bangalore"/>
    <x v="0"/>
  </r>
  <r>
    <s v="Kaimal,Vinay K"/>
    <s v="TESCO01"/>
    <x v="75"/>
    <s v="DEV"/>
    <n v="16"/>
    <n v="0"/>
    <n v="0"/>
    <s v="01"/>
    <s v="TIN"/>
    <s v="13955"/>
    <s v="IND"/>
    <s v=""/>
    <s v="Bangalore"/>
    <x v="0"/>
  </r>
  <r>
    <s v="Kaimal,Vinay K"/>
    <s v="TW_CORE"/>
    <x v="3"/>
    <s v="HELD"/>
    <n v="0"/>
    <n v="80"/>
    <n v="0"/>
    <s v="01"/>
    <s v="TIN"/>
    <s v="13955"/>
    <s v="IND"/>
    <s v=""/>
    <s v="Bangalore"/>
    <x v="0"/>
  </r>
  <r>
    <s v="Kaimal,Vinay K"/>
    <s v="TW_TOFF"/>
    <x v="1"/>
    <s v="ANNUAL_LV"/>
    <n v="0"/>
    <n v="40"/>
    <n v="0"/>
    <s v="01"/>
    <s v="TIN"/>
    <s v="13955"/>
    <s v="IND"/>
    <s v=""/>
    <s v="Bangalore"/>
    <x v="0"/>
  </r>
  <r>
    <s v="Kaimal,Vinay K"/>
    <s v="TW_TOFF"/>
    <x v="1"/>
    <s v="INDIA_OPT_HOL"/>
    <n v="0"/>
    <n v="8"/>
    <n v="0"/>
    <s v="01"/>
    <s v="TIN"/>
    <s v="13955"/>
    <s v="IND"/>
    <s v=""/>
    <s v="Bangalore"/>
    <x v="0"/>
  </r>
  <r>
    <s v="Kakodkar,Shefali"/>
    <s v="TW_CORE"/>
    <x v="3"/>
    <s v="UNASSIGNED"/>
    <n v="0"/>
    <n v="40"/>
    <n v="0"/>
    <s v="01"/>
    <s v="TUS"/>
    <s v="13613"/>
    <s v="USA"/>
    <s v="IL"/>
    <s v="Chicago"/>
    <x v="5"/>
  </r>
  <r>
    <s v="Kakodkar,Shefali"/>
    <s v="TW_TOPS"/>
    <x v="7"/>
    <s v="FINLG_INV_FR"/>
    <n v="0"/>
    <n v="120"/>
    <n v="0"/>
    <s v="01"/>
    <s v="TUS"/>
    <s v="13613"/>
    <s v="USA"/>
    <s v="IL"/>
    <s v="Chicago"/>
    <x v="5"/>
  </r>
  <r>
    <s v="Kala,Romit"/>
    <s v="APPAREL"/>
    <x v="254"/>
    <s v="MISC"/>
    <n v="88"/>
    <n v="0"/>
    <n v="0"/>
    <s v="01"/>
    <s v="TAU"/>
    <s v="12022"/>
    <s v="AUS"/>
    <s v=""/>
    <s v="Melbourne"/>
    <x v="8"/>
  </r>
  <r>
    <s v="Kala,Romit"/>
    <s v="APPAREL"/>
    <x v="255"/>
    <s v="MISC"/>
    <n v="72"/>
    <n v="0"/>
    <n v="0"/>
    <s v="01"/>
    <s v="TAU"/>
    <s v="12022"/>
    <s v="AUS"/>
    <s v=""/>
    <s v="Melbourne"/>
    <x v="8"/>
  </r>
  <r>
    <s v="Kala,Romit"/>
    <s v="TW_TOFF"/>
    <x v="1"/>
    <s v="PUBLIC_HOLIDAY"/>
    <n v="0"/>
    <n v="8"/>
    <n v="0"/>
    <s v="01"/>
    <s v="TAU"/>
    <s v="12022"/>
    <s v="AUS"/>
    <s v=""/>
    <s v="Melbourne"/>
    <x v="8"/>
  </r>
  <r>
    <s v="Kalgutkar,Prasad"/>
    <s v="TW_CORE"/>
    <x v="3"/>
    <s v="HELD"/>
    <n v="0"/>
    <n v="128"/>
    <n v="0"/>
    <s v="01"/>
    <s v="TIN"/>
    <s v="13028"/>
    <s v="IND"/>
    <s v=""/>
    <s v="Pune"/>
    <x v="0"/>
  </r>
  <r>
    <s v="Kalgutkar,Prasad"/>
    <s v="TW_CORE"/>
    <x v="3"/>
    <s v="UNASSIGNED"/>
    <n v="0"/>
    <n v="40"/>
    <n v="0"/>
    <s v="01"/>
    <s v="TIN"/>
    <s v="13028"/>
    <s v="IND"/>
    <s v=""/>
    <s v="Pune"/>
    <x v="0"/>
  </r>
  <r>
    <s v="Kallira,Harish Achappa"/>
    <s v="ABCAM01"/>
    <x v="170"/>
    <s v="PM"/>
    <n v="65"/>
    <n v="2"/>
    <n v="0"/>
    <s v="01"/>
    <s v="TIN"/>
    <s v="13362"/>
    <s v="IND"/>
    <s v=""/>
    <s v="Chennai"/>
    <x v="0"/>
  </r>
  <r>
    <s v="Kallira,Harish Achappa"/>
    <s v="TW_CORE"/>
    <x v="3"/>
    <s v="HELD"/>
    <n v="0"/>
    <n v="17"/>
    <n v="0"/>
    <s v="01"/>
    <s v="TIN"/>
    <s v="13362"/>
    <s v="IND"/>
    <s v=""/>
    <s v="Chennai"/>
    <x v="0"/>
  </r>
  <r>
    <s v="Kallira,Harish Achappa"/>
    <s v="TW_CORE"/>
    <x v="3"/>
    <s v="UNASSIGNED"/>
    <n v="0"/>
    <n v="8"/>
    <n v="0"/>
    <s v="01"/>
    <s v="TIN"/>
    <s v="13362"/>
    <s v="IND"/>
    <s v=""/>
    <s v="Chennai"/>
    <x v="0"/>
  </r>
  <r>
    <s v="Kallira,Harish Achappa"/>
    <s v="TW_CORE"/>
    <x v="17"/>
    <s v="TWER_HELP"/>
    <n v="0"/>
    <n v="55"/>
    <n v="0"/>
    <s v="01"/>
    <s v="TIN"/>
    <s v="13362"/>
    <s v="IND"/>
    <s v=""/>
    <s v="Chennai"/>
    <x v="0"/>
  </r>
  <r>
    <s v="Kallira,Harish Achappa"/>
    <s v="TW_CORE"/>
    <x v="15"/>
    <s v="INTERVIEWING"/>
    <n v="0"/>
    <n v="6"/>
    <n v="0"/>
    <s v="01"/>
    <s v="TIN"/>
    <s v="13362"/>
    <s v="IND"/>
    <s v=""/>
    <s v="Chennai"/>
    <x v="0"/>
  </r>
  <r>
    <s v="Kallira,Harish Achappa"/>
    <s v="TW_MTGS"/>
    <x v="35"/>
    <s v="TWER_EVENTS"/>
    <n v="0"/>
    <n v="3.5"/>
    <n v="0"/>
    <s v="01"/>
    <s v="TIN"/>
    <s v="13362"/>
    <s v="IND"/>
    <s v=""/>
    <s v="Chennai"/>
    <x v="0"/>
  </r>
  <r>
    <s v="Kallira,Harish Achappa"/>
    <s v="TW_TOFF"/>
    <x v="1"/>
    <s v="INDIA_OPT_HOL"/>
    <n v="0"/>
    <n v="8"/>
    <n v="0"/>
    <s v="01"/>
    <s v="TIN"/>
    <s v="13362"/>
    <s v="IND"/>
    <s v=""/>
    <s v="Chennai"/>
    <x v="0"/>
  </r>
  <r>
    <s v="Kalra,Parvinder S"/>
    <s v="TW_CORE"/>
    <x v="17"/>
    <s v="BAU"/>
    <n v="0"/>
    <n v="8"/>
    <n v="0"/>
    <s v="02"/>
    <s v="TZA"/>
    <s v="12292"/>
    <s v="ZAF"/>
    <s v=""/>
    <s v="Bangalore"/>
    <x v="0"/>
  </r>
  <r>
    <s v="Kalra,Parvinder S"/>
    <s v="TW_CORE"/>
    <x v="17"/>
    <s v="BAU"/>
    <n v="0"/>
    <n v="152"/>
    <n v="0"/>
    <s v="02"/>
    <s v="TZA"/>
    <s v="12292"/>
    <s v="ZAF"/>
    <s v=""/>
    <s v="Johannesburg"/>
    <x v="16"/>
  </r>
  <r>
    <s v="Kalra,Parvinder S"/>
    <s v="TW_TOFF"/>
    <x v="1"/>
    <s v="PUBLIC_HOLIDAY"/>
    <n v="0"/>
    <n v="8"/>
    <n v="0"/>
    <s v="02"/>
    <s v="TZA"/>
    <s v="12292"/>
    <s v="ZAF"/>
    <s v=""/>
    <s v="Johannesburg"/>
    <x v="16"/>
  </r>
  <r>
    <s v="Kalyanaraman,Gayatri"/>
    <s v="TW_CORE"/>
    <x v="3"/>
    <s v="HELD"/>
    <n v="0"/>
    <n v="81"/>
    <n v="0"/>
    <s v="01"/>
    <s v="TIN"/>
    <s v="15514"/>
    <s v="IND"/>
    <s v=""/>
    <s v="Chennai"/>
    <x v="0"/>
  </r>
  <r>
    <s v="Kalyanaraman,Gayatri"/>
    <s v="TW_CORE"/>
    <x v="3"/>
    <s v="UNASSIGNED"/>
    <n v="0"/>
    <n v="29"/>
    <n v="0"/>
    <s v="01"/>
    <s v="TIN"/>
    <s v="15514"/>
    <s v="IND"/>
    <s v=""/>
    <s v="Chennai"/>
    <x v="0"/>
  </r>
  <r>
    <s v="Kalyanaraman,Gayatri"/>
    <s v="TW_CORE"/>
    <x v="17"/>
    <s v="TWER_HELP"/>
    <n v="0"/>
    <n v="54"/>
    <n v="0"/>
    <s v="01"/>
    <s v="TIN"/>
    <s v="15514"/>
    <s v="IND"/>
    <s v=""/>
    <s v="Chennai"/>
    <x v="0"/>
  </r>
  <r>
    <s v="Kalyanaraman,Gayatri"/>
    <s v="TW_TOFF"/>
    <x v="1"/>
    <s v="ANNUAL_LV"/>
    <n v="0"/>
    <n v="8"/>
    <n v="0"/>
    <s v="01"/>
    <s v="TIN"/>
    <s v="15514"/>
    <s v="IND"/>
    <s v=""/>
    <s v="Chennai"/>
    <x v="0"/>
  </r>
  <r>
    <s v="Kalyanaraman,Gayatri"/>
    <s v="TW_TOFF"/>
    <x v="1"/>
    <s v="INDIA_OPT_HOL"/>
    <n v="0"/>
    <n v="8"/>
    <n v="0"/>
    <s v="01"/>
    <s v="TIN"/>
    <s v="15514"/>
    <s v="IND"/>
    <s v=""/>
    <s v="Chennai"/>
    <x v="0"/>
  </r>
  <r>
    <s v="Kamboj,Deepika"/>
    <s v="CATINC1"/>
    <x v="27"/>
    <s v="DEV"/>
    <n v="152"/>
    <n v="0"/>
    <n v="0"/>
    <s v="01"/>
    <s v="TIN"/>
    <s v="15296"/>
    <s v="IND"/>
    <s v=""/>
    <s v="Delhi"/>
    <x v="0"/>
  </r>
  <r>
    <s v="Kamboj,Deepika"/>
    <s v="TW_TOFF"/>
    <x v="1"/>
    <s v="PUBLIC_HOLIDAY"/>
    <n v="0"/>
    <n v="8"/>
    <n v="0"/>
    <s v="01"/>
    <s v="TIN"/>
    <s v="15296"/>
    <s v="IND"/>
    <s v=""/>
    <s v="Delhi"/>
    <x v="0"/>
  </r>
  <r>
    <s v="Kamboj,Deepika"/>
    <s v="TW_TOFF"/>
    <x v="4"/>
    <s v="SICK_LV"/>
    <n v="0"/>
    <n v="8"/>
    <n v="0"/>
    <s v="01"/>
    <s v="TIN"/>
    <s v="15296"/>
    <s v="IND"/>
    <s v=""/>
    <s v="Delhi"/>
    <x v="0"/>
  </r>
  <r>
    <s v="Kammerer,Rachel L."/>
    <s v="MITCH02"/>
    <x v="337"/>
    <s v="DA"/>
    <n v="168"/>
    <n v="0"/>
    <n v="0"/>
    <s v="01"/>
    <s v="TUS"/>
    <s v="14010"/>
    <s v="USA"/>
    <s v="NY"/>
    <s v="New York"/>
    <x v="12"/>
  </r>
  <r>
    <s v="Kammerer,Rachel L."/>
    <s v="TW_CORE"/>
    <x v="17"/>
    <s v="BAU"/>
    <n v="0"/>
    <n v="6"/>
    <n v="0"/>
    <s v="01"/>
    <s v="TUS"/>
    <s v="14010"/>
    <s v="USA"/>
    <s v="NY"/>
    <s v="New York"/>
    <x v="12"/>
  </r>
  <r>
    <s v="Kammerer,Rachel L."/>
    <s v="TW_CORE"/>
    <x v="17"/>
    <s v="TWER_HELP"/>
    <n v="0"/>
    <n v="2"/>
    <n v="0"/>
    <s v="01"/>
    <s v="TUS"/>
    <s v="14010"/>
    <s v="USA"/>
    <s v="NY"/>
    <s v="New York"/>
    <x v="12"/>
  </r>
  <r>
    <s v="Kammerer,Rachel L."/>
    <s v="TW_CORE"/>
    <x v="15"/>
    <s v="GRAD_RECRUITING"/>
    <n v="0"/>
    <n v="4"/>
    <n v="0"/>
    <s v="01"/>
    <s v="TUS"/>
    <s v="14010"/>
    <s v="USA"/>
    <s v="NY"/>
    <s v="New York"/>
    <x v="12"/>
  </r>
  <r>
    <s v="Kammerer,Rachel L."/>
    <s v="TW_CORE"/>
    <x v="15"/>
    <s v="INTERVIEWING"/>
    <n v="0"/>
    <n v="2.5"/>
    <n v="0"/>
    <s v="01"/>
    <s v="TUS"/>
    <s v="14010"/>
    <s v="USA"/>
    <s v="NY"/>
    <s v="New York"/>
    <x v="12"/>
  </r>
  <r>
    <s v="Kammerer,Rachel L."/>
    <s v="TW_MTGS"/>
    <x v="50"/>
    <s v="NYC"/>
    <n v="0"/>
    <n v="8"/>
    <n v="0"/>
    <s v="01"/>
    <s v="TUS"/>
    <s v="14010"/>
    <s v="USA"/>
    <s v="NY"/>
    <s v="New York"/>
    <x v="12"/>
  </r>
  <r>
    <s v="Kamola,Grzegorz"/>
    <s v="SML0001"/>
    <x v="155"/>
    <s v="MISC"/>
    <n v="168"/>
    <n v="0"/>
    <n v="0"/>
    <s v="01"/>
    <s v="TAU"/>
    <s v="15771"/>
    <s v="AUS"/>
    <s v=""/>
    <s v="Sydney"/>
    <x v="8"/>
  </r>
  <r>
    <s v="Kanagasabai,Prasanna"/>
    <s v="TW_CORE"/>
    <x v="3"/>
    <s v="HELD"/>
    <n v="0"/>
    <n v="152"/>
    <n v="0"/>
    <s v="01"/>
    <s v="TIN"/>
    <s v="15880"/>
    <s v="IND"/>
    <s v=""/>
    <s v="Pune"/>
    <x v="0"/>
  </r>
  <r>
    <s v="Kanagasabai,Prasanna"/>
    <s v="TW_TOFF"/>
    <x v="1"/>
    <s v="ANNUAL_LV"/>
    <n v="0"/>
    <n v="8"/>
    <n v="0"/>
    <s v="01"/>
    <s v="TIN"/>
    <s v="15880"/>
    <s v="IND"/>
    <s v=""/>
    <s v="Pune"/>
    <x v="0"/>
  </r>
  <r>
    <s v="Kanagasabai,Prasanna"/>
    <s v="TW_TOFF"/>
    <x v="4"/>
    <s v="SICK_LV"/>
    <n v="0"/>
    <n v="8"/>
    <n v="0"/>
    <s v="01"/>
    <s v="TIN"/>
    <s v="15880"/>
    <s v="IND"/>
    <s v=""/>
    <s v="Pune"/>
    <x v="0"/>
  </r>
  <r>
    <s v="Kanala,Vedavalli"/>
    <s v="TW_TOFF"/>
    <x v="1"/>
    <s v="MATR_PATR_PAID"/>
    <n v="0"/>
    <n v="208"/>
    <n v="0"/>
    <s v="01"/>
    <s v="TUK"/>
    <s v="11005"/>
    <s v="GBR"/>
    <s v=""/>
    <s v="London"/>
    <x v="4"/>
  </r>
  <r>
    <s v="Kanchankar,Pankaj"/>
    <s v="SEARCH1"/>
    <x v="338"/>
    <s v="BA"/>
    <n v="161"/>
    <n v="0"/>
    <n v="0"/>
    <s v="01"/>
    <s v="TIN"/>
    <s v="12538"/>
    <s v="IND"/>
    <s v=""/>
    <s v="Pune"/>
    <x v="0"/>
  </r>
  <r>
    <s v="Kanchankar,Pankaj"/>
    <s v="SEARCH1"/>
    <x v="338"/>
    <s v="TRVL"/>
    <n v="0"/>
    <n v="45"/>
    <n v="0"/>
    <s v="01"/>
    <s v="TIN"/>
    <s v="12538"/>
    <s v="IND"/>
    <s v=""/>
    <s v="Pune"/>
    <x v="0"/>
  </r>
  <r>
    <s v="Kanchankar,Pankaj"/>
    <s v="TW_PIL3"/>
    <x v="299"/>
    <s v="MEETINGS"/>
    <n v="0"/>
    <n v="8"/>
    <n v="0"/>
    <s v="01"/>
    <s v="TIN"/>
    <s v="12538"/>
    <s v="IND"/>
    <s v=""/>
    <s v="Pune"/>
    <x v="0"/>
  </r>
  <r>
    <s v="Kancharla,Ramya"/>
    <s v="DRRAMAN"/>
    <x v="113"/>
    <s v="MISC"/>
    <n v="80"/>
    <n v="0"/>
    <n v="0"/>
    <s v="01"/>
    <s v="TIN"/>
    <s v="15642"/>
    <s v="IND"/>
    <s v=""/>
    <s v="Bangalore"/>
    <x v="0"/>
  </r>
  <r>
    <s v="Kandavel,Prakash"/>
    <s v="GRUPPO1"/>
    <x v="5"/>
    <s v="DELIVERY"/>
    <n v="156"/>
    <n v="0"/>
    <n v="0"/>
    <s v="01"/>
    <s v="TIN"/>
    <s v="12829"/>
    <s v="IND"/>
    <s v=""/>
    <s v="Chennai"/>
    <x v="0"/>
  </r>
  <r>
    <s v="Kandavel,Prakash"/>
    <s v="GRUPPO1"/>
    <x v="5"/>
    <s v="MISC"/>
    <n v="0"/>
    <n v="8"/>
    <n v="0"/>
    <s v="01"/>
    <s v="TIN"/>
    <s v="12829"/>
    <s v="IND"/>
    <s v=""/>
    <s v="Chennai"/>
    <x v="0"/>
  </r>
  <r>
    <s v="Kandavel,Prakash"/>
    <s v="TW_MTGS"/>
    <x v="35"/>
    <s v="TWER_EVENTS"/>
    <n v="0"/>
    <n v="4"/>
    <n v="0"/>
    <s v="01"/>
    <s v="TIN"/>
    <s v="12829"/>
    <s v="IND"/>
    <s v=""/>
    <s v="Chennai"/>
    <x v="0"/>
  </r>
  <r>
    <s v="Kandukuru,Nagarjun"/>
    <s v="TW_CORE"/>
    <x v="33"/>
    <s v="REGION_MGT_BAU"/>
    <n v="0"/>
    <n v="223"/>
    <n v="0"/>
    <s v="08"/>
    <s v="TIN"/>
    <s v="11911"/>
    <s v="IND"/>
    <s v=""/>
    <s v="Bangalore"/>
    <x v="0"/>
  </r>
  <r>
    <s v="Kang,Jiangmei"/>
    <s v="SML0001"/>
    <x v="200"/>
    <s v="BA"/>
    <n v="112"/>
    <n v="0"/>
    <n v="0"/>
    <s v="01"/>
    <s v="TBS"/>
    <s v="11801"/>
    <s v="CHN"/>
    <s v=""/>
    <s v="Beijing"/>
    <x v="14"/>
  </r>
  <r>
    <s v="Kang,Jiangmei"/>
    <s v="TW_CORE"/>
    <x v="14"/>
    <s v="BACONF"/>
    <n v="0"/>
    <n v="4"/>
    <n v="0"/>
    <s v="01"/>
    <s v="TBS"/>
    <s v="11801"/>
    <s v="CHN"/>
    <s v=""/>
    <s v="Beijing"/>
    <x v="14"/>
  </r>
  <r>
    <s v="Kang,Jiangmei"/>
    <s v="TW_TOFF"/>
    <x v="1"/>
    <s v="ANNUAL_LV"/>
    <n v="0"/>
    <n v="52"/>
    <n v="0"/>
    <s v="01"/>
    <s v="TBS"/>
    <s v="11801"/>
    <s v="CHN"/>
    <s v=""/>
    <s v="Beijing"/>
    <x v="14"/>
  </r>
  <r>
    <s v="Kang,Sori"/>
    <s v="IOOF001"/>
    <x v="339"/>
    <s v="DA"/>
    <n v="156"/>
    <n v="0"/>
    <n v="0"/>
    <s v="01"/>
    <s v="TAU"/>
    <s v="15736"/>
    <s v="AUS"/>
    <s v=""/>
    <s v="Melbourne"/>
    <x v="8"/>
  </r>
  <r>
    <s v="Kang,Sori"/>
    <s v="TW_MTGS"/>
    <x v="77"/>
    <s v="AUSTRALIA"/>
    <n v="0"/>
    <n v="4"/>
    <n v="0"/>
    <s v="01"/>
    <s v="TAU"/>
    <s v="15736"/>
    <s v="AUS"/>
    <s v=""/>
    <s v="Melbourne"/>
    <x v="8"/>
  </r>
  <r>
    <s v="Kang,Sori"/>
    <s v="TW_TOFF"/>
    <x v="1"/>
    <s v="PUBLIC_HOLIDAY"/>
    <n v="0"/>
    <n v="8"/>
    <n v="0"/>
    <s v="01"/>
    <s v="TAU"/>
    <s v="15736"/>
    <s v="AUS"/>
    <s v=""/>
    <s v="Melbourne"/>
    <x v="8"/>
  </r>
  <r>
    <s v="Kanni,Yashodan"/>
    <s v="STANDB1"/>
    <x v="233"/>
    <s v="DA"/>
    <n v="152"/>
    <n v="0"/>
    <n v="0"/>
    <s v="01"/>
    <s v="TZA"/>
    <s v="15011"/>
    <s v="ZAF"/>
    <s v=""/>
    <s v="Johannesburg"/>
    <x v="16"/>
  </r>
  <r>
    <s v="Kanni,Yashodan"/>
    <s v="TW_TOFF"/>
    <x v="1"/>
    <s v="ANNUAL_LV"/>
    <n v="0"/>
    <n v="8"/>
    <n v="0"/>
    <s v="01"/>
    <s v="TZA"/>
    <s v="15011"/>
    <s v="ZAF"/>
    <s v=""/>
    <s v="Johannesburg"/>
    <x v="16"/>
  </r>
  <r>
    <s v="Kanni,Yashodan"/>
    <s v="TW_TOFF"/>
    <x v="1"/>
    <s v="PUBLIC_HOLIDAY"/>
    <n v="0"/>
    <n v="8"/>
    <n v="0"/>
    <s v="01"/>
    <s v="TZA"/>
    <s v="15011"/>
    <s v="ZAF"/>
    <s v=""/>
    <s v="Johannesburg"/>
    <x v="16"/>
  </r>
  <r>
    <s v="Kansal,Raman"/>
    <s v="CATINC1"/>
    <x v="84"/>
    <s v="DEV"/>
    <n v="40"/>
    <n v="0"/>
    <n v="0"/>
    <s v="01"/>
    <s v="TIN"/>
    <s v="14405"/>
    <s v="IND"/>
    <s v=""/>
    <s v="Delhi"/>
    <x v="0"/>
  </r>
  <r>
    <s v="Kansal,Raman"/>
    <s v="CATINC1"/>
    <x v="84"/>
    <s v="MISC"/>
    <n v="88"/>
    <n v="0"/>
    <n v="0"/>
    <s v="01"/>
    <s v="TIN"/>
    <s v="14405"/>
    <s v="IND"/>
    <s v=""/>
    <s v="Delhi"/>
    <x v="0"/>
  </r>
  <r>
    <s v="Kansal,Raman"/>
    <s v="TW_CORE"/>
    <x v="14"/>
    <s v="VODQA"/>
    <n v="0"/>
    <n v="9"/>
    <n v="0"/>
    <s v="01"/>
    <s v="TIN"/>
    <s v="14405"/>
    <s v="IND"/>
    <s v=""/>
    <s v="Delhi"/>
    <x v="0"/>
  </r>
  <r>
    <s v="Kansal,Raman"/>
    <s v="TW_CORE"/>
    <x v="15"/>
    <s v="DIPL_HIRE_PROG"/>
    <n v="0"/>
    <n v="16"/>
    <n v="0"/>
    <s v="01"/>
    <s v="TIN"/>
    <s v="14405"/>
    <s v="IND"/>
    <s v=""/>
    <s v="Delhi"/>
    <x v="0"/>
  </r>
  <r>
    <s v="Kansal,Raman"/>
    <s v="TW_TOFF"/>
    <x v="1"/>
    <s v="ANNUAL_LV"/>
    <n v="0"/>
    <n v="8"/>
    <n v="0"/>
    <s v="01"/>
    <s v="TIN"/>
    <s v="14405"/>
    <s v="IND"/>
    <s v=""/>
    <s v="Delhi"/>
    <x v="0"/>
  </r>
  <r>
    <s v="Kansal,Raman"/>
    <s v="TW_TOFF"/>
    <x v="1"/>
    <s v="INDIA_OPT_HOL"/>
    <n v="0"/>
    <n v="8"/>
    <n v="0"/>
    <s v="01"/>
    <s v="TIN"/>
    <s v="14405"/>
    <s v="IND"/>
    <s v=""/>
    <s v="Delhi"/>
    <x v="0"/>
  </r>
  <r>
    <s v="Kansal,Raman"/>
    <s v="TW_TOFF"/>
    <x v="1"/>
    <s v="PUBLIC_HOLIDAY"/>
    <n v="0"/>
    <n v="8"/>
    <n v="0"/>
    <s v="01"/>
    <s v="TIN"/>
    <s v="14405"/>
    <s v="IND"/>
    <s v=""/>
    <s v="Delhi"/>
    <x v="0"/>
  </r>
  <r>
    <s v="Kaplan,Claire S."/>
    <s v="TW_TOFF"/>
    <x v="1"/>
    <s v="SABBATICAL_LV"/>
    <n v="0"/>
    <n v="168"/>
    <n v="0"/>
    <s v="04"/>
    <s v="TUK"/>
    <s v="10770"/>
    <s v="GBR"/>
    <s v=""/>
    <s v="London"/>
    <x v="4"/>
  </r>
  <r>
    <s v="Kapoor,Shashank"/>
    <s v="FOOT001"/>
    <x v="95"/>
    <s v="BA"/>
    <n v="24"/>
    <n v="0"/>
    <n v="0"/>
    <s v="01"/>
    <s v="TIN"/>
    <s v="15910"/>
    <s v="IND"/>
    <s v=""/>
    <s v="Pune"/>
    <x v="0"/>
  </r>
  <r>
    <s v="Kapoor,Shashank"/>
    <s v="FOOT001"/>
    <x v="95"/>
    <s v="DA"/>
    <n v="120"/>
    <n v="0"/>
    <n v="0"/>
    <s v="01"/>
    <s v="TIN"/>
    <s v="15910"/>
    <s v="GBR"/>
    <s v=""/>
    <s v="Manchester"/>
    <x v="10"/>
  </r>
  <r>
    <s v="Kapoor,Shashank"/>
    <s v="TW_TOFF"/>
    <x v="1"/>
    <s v="ANNUAL_LV"/>
    <n v="0"/>
    <n v="16"/>
    <n v="0"/>
    <s v="01"/>
    <s v="TIN"/>
    <s v="15910"/>
    <s v="IND"/>
    <s v=""/>
    <s v="Pune"/>
    <x v="0"/>
  </r>
  <r>
    <s v="Kapoor,Shashank"/>
    <s v="TW_TOFF"/>
    <x v="1"/>
    <s v="INDIA_OPT_HOL"/>
    <n v="0"/>
    <n v="8"/>
    <n v="0"/>
    <s v="01"/>
    <s v="TIN"/>
    <s v="15910"/>
    <s v="IND"/>
    <s v=""/>
    <s v="Pune"/>
    <x v="0"/>
  </r>
  <r>
    <s v="Kappler,Benjamin"/>
    <s v="HEPSIB1"/>
    <x v="145"/>
    <s v="XD"/>
    <n v="140"/>
    <n v="0"/>
    <n v="0"/>
    <s v="01"/>
    <s v="TUK"/>
    <s v="15548"/>
    <s v="TUR"/>
    <s v=""/>
    <s v="London"/>
    <x v="4"/>
  </r>
  <r>
    <s v="Kappler,Benjamin"/>
    <s v="TW_PRAC"/>
    <x v="19"/>
    <s v="MEETINGS"/>
    <n v="0"/>
    <n v="8"/>
    <n v="0"/>
    <s v="01"/>
    <s v="TUK"/>
    <s v="15548"/>
    <s v="GBR"/>
    <s v=""/>
    <s v="London"/>
    <x v="4"/>
  </r>
  <r>
    <s v="Kappler,Benjamin"/>
    <s v="TW_PRAC"/>
    <x v="19"/>
    <s v="MEETINGS"/>
    <n v="0"/>
    <n v="8"/>
    <n v="0"/>
    <s v="01"/>
    <s v="TUK"/>
    <s v="15548"/>
    <s v="TUR"/>
    <s v=""/>
    <s v="London"/>
    <x v="4"/>
  </r>
  <r>
    <s v="Kappler,Benjamin"/>
    <s v="TW_TOFF"/>
    <x v="1"/>
    <s v="ANNUAL_LV"/>
    <n v="0"/>
    <n v="8"/>
    <n v="0"/>
    <s v="01"/>
    <s v="TUK"/>
    <s v="15548"/>
    <s v="TUR"/>
    <s v=""/>
    <s v="London"/>
    <x v="4"/>
  </r>
  <r>
    <s v="Kappler,Benjamin"/>
    <s v="TW_TOFF"/>
    <x v="4"/>
    <s v="SICK_LV"/>
    <n v="0"/>
    <n v="4"/>
    <n v="0"/>
    <s v="01"/>
    <s v="TUK"/>
    <s v="15548"/>
    <s v="TUR"/>
    <s v=""/>
    <s v="London"/>
    <x v="4"/>
  </r>
  <r>
    <s v="Kapur,Dhruv"/>
    <s v="CATINC1"/>
    <x v="84"/>
    <s v="DEV"/>
    <n v="0"/>
    <n v="156"/>
    <n v="0"/>
    <s v="01"/>
    <s v="TIN"/>
    <s v="15738"/>
    <s v="IND"/>
    <s v=""/>
    <s v="Delhi"/>
    <x v="0"/>
  </r>
  <r>
    <s v="Kapur,Dhruv"/>
    <s v="TW_CORE"/>
    <x v="15"/>
    <s v="DIPL_HIRE_PROG"/>
    <n v="0"/>
    <n v="4"/>
    <n v="0"/>
    <s v="01"/>
    <s v="TIN"/>
    <s v="15738"/>
    <s v="IND"/>
    <s v=""/>
    <s v="Delhi"/>
    <x v="0"/>
  </r>
  <r>
    <s v="Kapur,Dhruv"/>
    <s v="TW_TOFF"/>
    <x v="4"/>
    <s v="SICK_LV"/>
    <n v="0"/>
    <n v="8"/>
    <n v="0"/>
    <s v="01"/>
    <s v="TIN"/>
    <s v="15738"/>
    <s v="IND"/>
    <s v=""/>
    <s v="Delhi"/>
    <x v="0"/>
  </r>
  <r>
    <s v="Kapur,Priyanka"/>
    <s v="TW_CORE"/>
    <x v="3"/>
    <s v="UNASSIGNED"/>
    <n v="0"/>
    <n v="152"/>
    <n v="0"/>
    <s v="01"/>
    <s v="TIN"/>
    <s v="14113"/>
    <s v="IND"/>
    <s v=""/>
    <s v="Pune"/>
    <x v="0"/>
  </r>
  <r>
    <s v="Kapur,Priyanka"/>
    <s v="TW_TOFF"/>
    <x v="4"/>
    <s v="SICK_LV"/>
    <n v="0"/>
    <n v="16"/>
    <n v="0"/>
    <s v="01"/>
    <s v="TIN"/>
    <s v="14113"/>
    <s v="IND"/>
    <s v=""/>
    <s v="Pune"/>
    <x v="0"/>
  </r>
  <r>
    <s v="Karabukaev,Kurman"/>
    <s v="GOOGLE1"/>
    <x v="135"/>
    <s v="DA"/>
    <n v="120"/>
    <n v="0"/>
    <n v="0"/>
    <s v="01"/>
    <s v="TUS"/>
    <s v="10880"/>
    <s v="USA"/>
    <s v="CA"/>
    <s v="San Francisco"/>
    <x v="11"/>
  </r>
  <r>
    <s v="Karabukaev,Kurman"/>
    <s v="TW_TOFF"/>
    <x v="1"/>
    <s v="ANNUAL_LV"/>
    <n v="0"/>
    <n v="8"/>
    <n v="0"/>
    <s v="01"/>
    <s v="TUS"/>
    <s v="10880"/>
    <s v="USA"/>
    <s v="CA"/>
    <s v="San Francisco"/>
    <x v="11"/>
  </r>
  <r>
    <s v="Karabukaev,Kurman"/>
    <s v="TW_TOFF"/>
    <x v="1"/>
    <s v="MATR_PATR_PAID"/>
    <n v="0"/>
    <n v="40"/>
    <n v="0"/>
    <s v="01"/>
    <s v="TUS"/>
    <s v="10880"/>
    <s v="USA"/>
    <s v="CA"/>
    <s v="San Francisco"/>
    <x v="11"/>
  </r>
  <r>
    <s v="Karanth,Sharan"/>
    <s v="ENTH001"/>
    <x v="285"/>
    <s v="MISC"/>
    <n v="130"/>
    <n v="0"/>
    <n v="0"/>
    <s v="01"/>
    <s v="TCA"/>
    <s v="11642"/>
    <s v="CAN"/>
    <s v=""/>
    <s v="Toronto"/>
    <x v="13"/>
  </r>
  <r>
    <s v="Karanth,Sharan"/>
    <s v="ENTH001"/>
    <x v="286"/>
    <s v="MISC"/>
    <n v="8"/>
    <n v="0"/>
    <n v="0"/>
    <s v="01"/>
    <s v="TCA"/>
    <s v="11642"/>
    <s v="CAN"/>
    <s v=""/>
    <s v="Toronto"/>
    <x v="13"/>
  </r>
  <r>
    <s v="Karanth,Sharan"/>
    <s v="TW_CORE"/>
    <x v="17"/>
    <s v="TWER_HELP"/>
    <n v="0"/>
    <n v="10"/>
    <n v="0"/>
    <s v="01"/>
    <s v="TCA"/>
    <s v="11642"/>
    <s v="CAN"/>
    <s v=""/>
    <s v="Toronto"/>
    <x v="13"/>
  </r>
  <r>
    <s v="Karanth,Sharan"/>
    <s v="TW_MTGS"/>
    <x v="50"/>
    <s v="TORONTO"/>
    <n v="0"/>
    <n v="8"/>
    <n v="0"/>
    <s v="01"/>
    <s v="TCA"/>
    <s v="11642"/>
    <s v="CAN"/>
    <s v=""/>
    <s v="Toronto"/>
    <x v="13"/>
  </r>
  <r>
    <s v="Karanth,Sharan"/>
    <s v="TW_TOFF"/>
    <x v="1"/>
    <s v="TIME_IN_LIEU"/>
    <n v="0"/>
    <n v="8"/>
    <n v="0"/>
    <s v="01"/>
    <s v="TCA"/>
    <s v="11642"/>
    <s v="CAN"/>
    <s v=""/>
    <s v="Toronto"/>
    <x v="13"/>
  </r>
  <r>
    <s v="Karanth,Sharan"/>
    <s v="TW_TOFF"/>
    <x v="4"/>
    <s v="US_CA_PERS_SICK"/>
    <n v="0"/>
    <n v="4"/>
    <n v="0"/>
    <s v="01"/>
    <s v="TCA"/>
    <s v="11642"/>
    <s v="CAN"/>
    <s v=""/>
    <s v="Toronto"/>
    <x v="13"/>
  </r>
  <r>
    <s v="Kariya,Mahendra"/>
    <s v="MSF0001"/>
    <x v="137"/>
    <s v="MISC"/>
    <n v="121"/>
    <n v="0"/>
    <n v="0"/>
    <s v="01"/>
    <s v="TIN"/>
    <s v="15987"/>
    <s v="IND"/>
    <s v=""/>
    <s v="Bangalore"/>
    <x v="0"/>
  </r>
  <r>
    <s v="Kariya,Mahendra"/>
    <s v="TW_CORE"/>
    <x v="0"/>
    <s v="TWER_INDUCTION"/>
    <n v="0"/>
    <n v="40"/>
    <n v="0"/>
    <s v="01"/>
    <s v="TIN"/>
    <s v="15987"/>
    <s v="IND"/>
    <s v=""/>
    <s v="Bangalore"/>
    <x v="0"/>
  </r>
  <r>
    <s v="Kariya,Mahendra"/>
    <s v="TW_CORE"/>
    <x v="40"/>
    <s v="TRAINING_OTHER"/>
    <n v="0"/>
    <n v="13"/>
    <n v="0"/>
    <s v="01"/>
    <s v="TIN"/>
    <s v="15987"/>
    <s v="IND"/>
    <s v=""/>
    <s v="Bangalore"/>
    <x v="0"/>
  </r>
  <r>
    <s v="Karle,Akshay"/>
    <s v="TWSSNAP"/>
    <x v="224"/>
    <s v="DEV"/>
    <n v="0"/>
    <n v="152"/>
    <n v="0"/>
    <s v="01"/>
    <s v="TBR"/>
    <s v="14834"/>
    <s v="BRA"/>
    <s v=""/>
    <s v="ETG Brazil"/>
    <x v="1"/>
  </r>
  <r>
    <s v="Karle,Akshay"/>
    <s v="TW_TOFF"/>
    <x v="1"/>
    <s v="PUBLIC_HOLIDAY"/>
    <n v="0"/>
    <n v="16"/>
    <n v="0"/>
    <s v="01"/>
    <s v="TBR"/>
    <s v="14834"/>
    <s v="BRA"/>
    <s v=""/>
    <s v="ETG Brazil"/>
    <x v="1"/>
  </r>
  <r>
    <s v="Karr-Davidson,Kristi"/>
    <s v="TW_MOBL"/>
    <x v="278"/>
    <s v="BAU"/>
    <n v="0"/>
    <n v="152"/>
    <n v="0"/>
    <s v="06"/>
    <s v="TUS"/>
    <s v="14992"/>
    <s v="USA"/>
    <s v="TX"/>
    <s v="Dallas"/>
    <x v="6"/>
  </r>
  <r>
    <s v="Karr-Davidson,Kristi"/>
    <s v="TW_TOFF"/>
    <x v="1"/>
    <s v="ANNUAL_LV"/>
    <n v="0"/>
    <n v="16"/>
    <n v="0"/>
    <s v="06"/>
    <s v="TUS"/>
    <s v="14992"/>
    <s v="USA"/>
    <s v="TX"/>
    <s v="Dallas"/>
    <x v="6"/>
  </r>
  <r>
    <s v="Karthik L,Vishnu"/>
    <s v="TWSTWT1"/>
    <x v="340"/>
    <s v="DEV"/>
    <n v="0"/>
    <n v="160"/>
    <n v="0"/>
    <s v="01"/>
    <s v="TIN"/>
    <s v="14549"/>
    <s v="IND"/>
    <s v=""/>
    <s v="ETG India"/>
    <x v="1"/>
  </r>
  <r>
    <s v="Karthik L,Vishnu"/>
    <s v="TW_CORE"/>
    <x v="40"/>
    <s v="ISO_DEV"/>
    <n v="0"/>
    <n v="16"/>
    <n v="0"/>
    <s v="01"/>
    <s v="TIN"/>
    <s v="14549"/>
    <s v="IND"/>
    <s v=""/>
    <s v="ETG India"/>
    <x v="1"/>
  </r>
  <r>
    <s v="Karthik S,Aswin"/>
    <s v="ABCAM01"/>
    <x v="341"/>
    <s v="DEV"/>
    <n v="40"/>
    <n v="120"/>
    <n v="0"/>
    <s v="01"/>
    <s v="TIN"/>
    <s v="15888"/>
    <s v="IND"/>
    <s v=""/>
    <s v="Chennai"/>
    <x v="0"/>
  </r>
  <r>
    <s v="Karuppi P L,Muthu"/>
    <s v="PROP001"/>
    <x v="28"/>
    <s v="DA"/>
    <n v="128"/>
    <n v="24"/>
    <n v="0"/>
    <s v="01"/>
    <s v="TSG"/>
    <s v="12713"/>
    <s v="SGP"/>
    <s v=""/>
    <s v="Singapore"/>
    <x v="9"/>
  </r>
  <r>
    <s v="Karuppi P L,Muthu"/>
    <s v="TW_MTGS"/>
    <x v="77"/>
    <s v="AUSTRALIA"/>
    <n v="0"/>
    <n v="8"/>
    <n v="0"/>
    <s v="01"/>
    <s v="TSG"/>
    <s v="12713"/>
    <s v="AUS"/>
    <s v=""/>
    <s v="Singapore"/>
    <x v="9"/>
  </r>
  <r>
    <s v="Karuppi P L,Muthu"/>
    <s v="TW_TOFF"/>
    <x v="4"/>
    <s v="SICK_LV"/>
    <n v="0"/>
    <n v="8"/>
    <n v="0"/>
    <s v="01"/>
    <s v="TSG"/>
    <s v="12713"/>
    <s v="SGP"/>
    <s v=""/>
    <s v="Singapore"/>
    <x v="9"/>
  </r>
  <r>
    <s v="Kasekende,Matthew"/>
    <s v="IOM0001"/>
    <x v="208"/>
    <s v="MISC"/>
    <n v="0"/>
    <n v="40"/>
    <n v="0"/>
    <s v="01"/>
    <s v="TUG"/>
    <s v="14891"/>
    <s v="UGA"/>
    <s v=""/>
    <s v="Kampala"/>
    <x v="15"/>
  </r>
  <r>
    <s v="Kasekende,Matthew"/>
    <s v="MPED001"/>
    <x v="342"/>
    <s v="DA"/>
    <n v="0"/>
    <n v="8"/>
    <n v="0"/>
    <s v="01"/>
    <s v="TUG"/>
    <s v="14891"/>
    <s v="ZAF"/>
    <s v=""/>
    <s v="Kampala"/>
    <x v="15"/>
  </r>
  <r>
    <s v="Kasekende,Matthew"/>
    <s v="MPED001"/>
    <x v="342"/>
    <s v="MISC"/>
    <n v="0"/>
    <n v="40"/>
    <n v="0"/>
    <s v="01"/>
    <s v="TUG"/>
    <s v="14891"/>
    <s v="ZAF"/>
    <s v=""/>
    <s v="Kampala"/>
    <x v="15"/>
  </r>
  <r>
    <s v="Kasekende,Matthew"/>
    <s v="TW_CORE"/>
    <x v="3"/>
    <s v="HELD"/>
    <n v="0"/>
    <n v="40"/>
    <n v="0"/>
    <s v="01"/>
    <s v="TUG"/>
    <s v="14891"/>
    <s v="UGA"/>
    <s v=""/>
    <s v="Kampala"/>
    <x v="15"/>
  </r>
  <r>
    <s v="Kasekende,Matthew"/>
    <s v="TW_CORE"/>
    <x v="3"/>
    <s v="UNASSIGNED"/>
    <n v="0"/>
    <n v="40"/>
    <n v="0"/>
    <s v="01"/>
    <s v="TUG"/>
    <s v="14891"/>
    <s v="UGA"/>
    <s v=""/>
    <s v="Kampala"/>
    <x v="15"/>
  </r>
  <r>
    <s v="Kasekende,Matthew"/>
    <s v="TW_CORE"/>
    <x v="9"/>
    <s v="BAU"/>
    <n v="0"/>
    <n v="1"/>
    <n v="0"/>
    <s v="01"/>
    <s v="TUG"/>
    <s v="14891"/>
    <s v="UGA"/>
    <s v=""/>
    <s v="Kampala"/>
    <x v="15"/>
  </r>
  <r>
    <s v="Kastenhofer,Bettina"/>
    <s v="TW_CORE"/>
    <x v="52"/>
    <s v="BAU"/>
    <n v="0"/>
    <n v="16"/>
    <n v="0"/>
    <s v="05"/>
    <s v="TUK"/>
    <s v="14892"/>
    <s v="DEU"/>
    <s v=""/>
    <s v="London"/>
    <x v="4"/>
  </r>
  <r>
    <s v="Kastenhofer,Bettina"/>
    <s v="TW_CORE"/>
    <x v="52"/>
    <s v="BAU"/>
    <n v="0"/>
    <n v="128"/>
    <n v="0"/>
    <s v="05"/>
    <s v="TUK"/>
    <s v="14892"/>
    <s v="GBR"/>
    <s v=""/>
    <s v="London"/>
    <x v="4"/>
  </r>
  <r>
    <s v="Kastenhofer,Bettina"/>
    <s v="TW_CORE"/>
    <x v="52"/>
    <s v="SPONSORSHIPS"/>
    <n v="0"/>
    <n v="24"/>
    <n v="0"/>
    <s v="05"/>
    <s v="TUK"/>
    <s v="14892"/>
    <s v="DEU"/>
    <s v=""/>
    <s v="London"/>
    <x v="4"/>
  </r>
  <r>
    <s v="Kataria,Riya"/>
    <s v="TW_CORE"/>
    <x v="14"/>
    <s v="VODQA"/>
    <n v="0"/>
    <n v="8"/>
    <n v="0"/>
    <s v="01"/>
    <s v="TIN"/>
    <s v="15498"/>
    <s v="IND"/>
    <s v=""/>
    <s v="Delhi"/>
    <x v="0"/>
  </r>
  <r>
    <s v="Kataria,Riya"/>
    <s v="TW_MTGS"/>
    <x v="35"/>
    <s v="TWER_EVENTS"/>
    <n v="0"/>
    <n v="2"/>
    <n v="0"/>
    <s v="01"/>
    <s v="TIN"/>
    <s v="15498"/>
    <s v="IND"/>
    <s v=""/>
    <s v="Delhi"/>
    <x v="0"/>
  </r>
  <r>
    <s v="Kataria,Riya"/>
    <s v="TW_TOFF"/>
    <x v="1"/>
    <s v="ANNUAL_LV"/>
    <n v="0"/>
    <n v="8"/>
    <n v="0"/>
    <s v="01"/>
    <s v="TIN"/>
    <s v="15498"/>
    <s v="IND"/>
    <s v=""/>
    <s v="Delhi"/>
    <x v="0"/>
  </r>
  <r>
    <s v="Kataria,Riya"/>
    <s v="TW_TOFF"/>
    <x v="1"/>
    <s v="PUBLIC_HOLIDAY"/>
    <n v="0"/>
    <n v="8"/>
    <n v="0"/>
    <s v="01"/>
    <s v="TIN"/>
    <s v="15498"/>
    <s v="IND"/>
    <s v=""/>
    <s v="Delhi"/>
    <x v="0"/>
  </r>
  <r>
    <s v="Kataria,Riya"/>
    <s v="VILLAGE"/>
    <x v="194"/>
    <s v="DEV"/>
    <n v="119"/>
    <n v="1"/>
    <n v="0"/>
    <s v="01"/>
    <s v="TIN"/>
    <s v="15498"/>
    <s v="IND"/>
    <s v=""/>
    <s v="Delhi"/>
    <x v="0"/>
  </r>
  <r>
    <s v="Kataria,Riya"/>
    <s v="VILLAGE"/>
    <x v="194"/>
    <s v="DOC"/>
    <n v="30"/>
    <n v="0"/>
    <n v="0"/>
    <s v="01"/>
    <s v="TIN"/>
    <s v="15498"/>
    <s v="IND"/>
    <s v=""/>
    <s v="Delhi"/>
    <x v="0"/>
  </r>
  <r>
    <s v="Katta,Srivatsa"/>
    <s v="CISCO02"/>
    <x v="39"/>
    <s v="MISC"/>
    <n v="144"/>
    <n v="0"/>
    <n v="0"/>
    <s v="01"/>
    <s v="TIN"/>
    <s v="11946"/>
    <s v="IND"/>
    <s v=""/>
    <s v="Bangalore"/>
    <x v="0"/>
  </r>
  <r>
    <s v="Katta,Srivatsa"/>
    <s v="TW_TOFF"/>
    <x v="1"/>
    <s v="ANNUAL_LV"/>
    <n v="0"/>
    <n v="8"/>
    <n v="0"/>
    <s v="01"/>
    <s v="TIN"/>
    <s v="11946"/>
    <s v="IND"/>
    <s v=""/>
    <s v="Bangalore"/>
    <x v="0"/>
  </r>
  <r>
    <s v="Katta,Srivatsa"/>
    <s v="TW_TOFF"/>
    <x v="1"/>
    <s v="INDIA_OPT_HOL"/>
    <n v="0"/>
    <n v="8"/>
    <n v="0"/>
    <s v="01"/>
    <s v="TIN"/>
    <s v="11946"/>
    <s v="IND"/>
    <s v=""/>
    <s v="Bangalore"/>
    <x v="0"/>
  </r>
  <r>
    <s v="Katta,Srivatsa"/>
    <s v="TW_TOFF"/>
    <x v="4"/>
    <s v="SICK_LV"/>
    <n v="0"/>
    <n v="8"/>
    <n v="0"/>
    <s v="01"/>
    <s v="TIN"/>
    <s v="11946"/>
    <s v="IND"/>
    <s v=""/>
    <s v="Bangalore"/>
    <x v="0"/>
  </r>
  <r>
    <s v="Kaul,Amit A"/>
    <s v="TW_CORE"/>
    <x v="33"/>
    <s v="REGION_MGT_BAU"/>
    <n v="0"/>
    <n v="168"/>
    <n v="0"/>
    <s v="08"/>
    <s v="TUS"/>
    <s v="11533"/>
    <s v="USA"/>
    <s v="CA"/>
    <s v="San Francisco"/>
    <x v="11"/>
  </r>
  <r>
    <s v="Kaur,Amanpreet"/>
    <s v="TW_CORE"/>
    <x v="15"/>
    <s v="BAU"/>
    <n v="0"/>
    <n v="144"/>
    <n v="0"/>
    <s v="03"/>
    <s v="TIN"/>
    <s v="15345"/>
    <s v="IND"/>
    <s v=""/>
    <s v="Bangalore"/>
    <x v="0"/>
  </r>
  <r>
    <s v="Kaur,Amanpreet"/>
    <s v="TW_TOFF"/>
    <x v="1"/>
    <s v="INDIA_OPT_HOL"/>
    <n v="0"/>
    <n v="8"/>
    <n v="0"/>
    <s v="03"/>
    <s v="TIN"/>
    <s v="15345"/>
    <s v="IND"/>
    <s v=""/>
    <s v="Bangalore"/>
    <x v="0"/>
  </r>
  <r>
    <s v="Kaur,Amanpreet"/>
    <s v="TW_TOFF"/>
    <x v="4"/>
    <s v="SICK_LV"/>
    <n v="0"/>
    <n v="16"/>
    <n v="0"/>
    <s v="03"/>
    <s v="TIN"/>
    <s v="15345"/>
    <s v="IND"/>
    <s v=""/>
    <s v="Bangalore"/>
    <x v="0"/>
  </r>
  <r>
    <s v="Kaur,Damandeep"/>
    <s v="TW_CORE"/>
    <x v="14"/>
    <s v="VODQA"/>
    <n v="0"/>
    <n v="6"/>
    <n v="0"/>
    <s v="11"/>
    <s v="TIN"/>
    <s v="16078"/>
    <s v="IND"/>
    <s v=""/>
    <s v="Delhi"/>
    <x v="0"/>
  </r>
  <r>
    <s v="Kaur,Damandeep"/>
    <s v="TW_CORE"/>
    <x v="123"/>
    <s v="BAU"/>
    <n v="0"/>
    <n v="172.5"/>
    <n v="0"/>
    <s v="11"/>
    <s v="TIN"/>
    <s v="16078"/>
    <s v="IND"/>
    <s v=""/>
    <s v="Delhi"/>
    <x v="0"/>
  </r>
  <r>
    <s v="Kaur,Damandeep"/>
    <s v="TW_TOFF"/>
    <x v="4"/>
    <s v="SICK_LV"/>
    <n v="0"/>
    <n v="8"/>
    <n v="0"/>
    <s v="11"/>
    <s v="TIN"/>
    <s v="16078"/>
    <s v="IND"/>
    <s v=""/>
    <s v="Delhi"/>
    <x v="0"/>
  </r>
  <r>
    <s v="Kaur,Tanbir"/>
    <s v="TW_CORE"/>
    <x v="0"/>
    <s v="STEP"/>
    <n v="0"/>
    <n v="132.6"/>
    <n v="0"/>
    <s v="01"/>
    <s v="TIN"/>
    <s v="15448"/>
    <s v="IND"/>
    <s v=""/>
    <s v="Bangalore"/>
    <x v="0"/>
  </r>
  <r>
    <s v="Kaur,Tanbir"/>
    <s v="TW_TOFF"/>
    <x v="1"/>
    <s v="ANNUAL_LV"/>
    <n v="0"/>
    <n v="56"/>
    <n v="0"/>
    <s v="01"/>
    <s v="TIN"/>
    <s v="15448"/>
    <s v="IND"/>
    <s v=""/>
    <s v="Bangalore"/>
    <x v="0"/>
  </r>
  <r>
    <s v="Kavale,Rahul"/>
    <s v="TW_CORE"/>
    <x v="3"/>
    <s v="UNASSIGNED"/>
    <n v="0"/>
    <n v="8"/>
    <n v="0"/>
    <s v="01"/>
    <s v="TIN"/>
    <s v="14658"/>
    <s v="IND"/>
    <s v=""/>
    <s v="Delhi"/>
    <x v="0"/>
  </r>
  <r>
    <s v="Kavale,Rahul"/>
    <s v="TW_MTGS"/>
    <x v="35"/>
    <s v="TWER_EVENTS"/>
    <n v="0"/>
    <n v="2"/>
    <n v="0"/>
    <s v="01"/>
    <s v="TIN"/>
    <s v="14658"/>
    <s v="IND"/>
    <s v=""/>
    <s v="Delhi"/>
    <x v="0"/>
  </r>
  <r>
    <s v="Kavale,Rahul"/>
    <s v="TW_TOFF"/>
    <x v="1"/>
    <s v="PUBLIC_HOLIDAY"/>
    <n v="0"/>
    <n v="8"/>
    <n v="0"/>
    <s v="01"/>
    <s v="TIN"/>
    <s v="14658"/>
    <s v="IND"/>
    <s v=""/>
    <s v="Delhi"/>
    <x v="0"/>
  </r>
  <r>
    <s v="Kavale,Rahul"/>
    <s v="VILLAGE"/>
    <x v="343"/>
    <s v="DEVELOPMENT"/>
    <n v="15"/>
    <n v="0"/>
    <n v="0"/>
    <s v="01"/>
    <s v="TIN"/>
    <s v="14658"/>
    <s v="IND"/>
    <s v=""/>
    <s v="Delhi"/>
    <x v="0"/>
  </r>
  <r>
    <s v="Kavale,Rahul"/>
    <s v="VILLAGE"/>
    <x v="194"/>
    <s v="DEV"/>
    <n v="42"/>
    <n v="0"/>
    <n v="0"/>
    <s v="01"/>
    <s v="TIN"/>
    <s v="14658"/>
    <s v="IND"/>
    <s v=""/>
    <s v="Delhi"/>
    <x v="0"/>
  </r>
  <r>
    <s v="Kavale,Rahul"/>
    <s v="VILLAGE"/>
    <x v="194"/>
    <s v="DOC"/>
    <n v="62"/>
    <n v="0"/>
    <n v="0"/>
    <s v="01"/>
    <s v="TIN"/>
    <s v="14658"/>
    <s v="IND"/>
    <s v=""/>
    <s v="Delhi"/>
    <x v="0"/>
  </r>
  <r>
    <s v="Kavale,Rahul"/>
    <s v="VILLAGE"/>
    <x v="194"/>
    <s v="MISC"/>
    <n v="0"/>
    <n v="1"/>
    <n v="0"/>
    <s v="01"/>
    <s v="TIN"/>
    <s v="14658"/>
    <s v="IND"/>
    <s v=""/>
    <s v="Delhi"/>
    <x v="0"/>
  </r>
  <r>
    <s v="Kavale,Rahul"/>
    <s v="VILLAGE"/>
    <x v="344"/>
    <s v="DEVELOPMENT"/>
    <n v="30"/>
    <n v="0"/>
    <n v="0"/>
    <s v="01"/>
    <s v="TIN"/>
    <s v="14658"/>
    <s v="IND"/>
    <s v=""/>
    <s v="Delhi"/>
    <x v="0"/>
  </r>
  <r>
    <s v="Kay,Michael"/>
    <s v="TW_TOPS"/>
    <x v="7"/>
    <s v="DEMAND_BAU"/>
    <n v="0"/>
    <n v="168"/>
    <n v="0"/>
    <s v="04"/>
    <s v="TUK"/>
    <s v="15341"/>
    <s v="GBR"/>
    <s v=""/>
    <s v="Manchester"/>
    <x v="10"/>
  </r>
  <r>
    <s v="Ke,Xiang"/>
    <s v="SML0001"/>
    <x v="294"/>
    <s v="DEV"/>
    <n v="40"/>
    <n v="0"/>
    <n v="0"/>
    <s v="01"/>
    <s v="TCC"/>
    <s v="15209"/>
    <s v="CHN"/>
    <s v=""/>
    <s v="Chengdu"/>
    <x v="14"/>
  </r>
  <r>
    <s v="Ke,Xiang"/>
    <s v="SML0001"/>
    <x v="294"/>
    <s v="DEV"/>
    <n v="128"/>
    <n v="0"/>
    <n v="0"/>
    <s v="01"/>
    <s v="TCC"/>
    <s v="15209"/>
    <s v="AUS"/>
    <s v=""/>
    <s v="Chengdu"/>
    <x v="14"/>
  </r>
  <r>
    <s v="Keene,Andrew J"/>
    <s v="GDS0001"/>
    <x v="119"/>
    <s v="CONSULTING"/>
    <n v="168"/>
    <n v="0"/>
    <n v="0"/>
    <s v="01"/>
    <s v="TUK"/>
    <s v="12774"/>
    <s v="GBR"/>
    <s v=""/>
    <s v="London"/>
    <x v="4"/>
  </r>
  <r>
    <s v="Keeney,Jessica K."/>
    <s v="TW_CORE"/>
    <x v="0"/>
    <s v="OFFICE_VISITS"/>
    <n v="0"/>
    <n v="8"/>
    <n v="0"/>
    <s v="01"/>
    <s v="TUS"/>
    <s v="15167"/>
    <s v="USA"/>
    <s v="NY"/>
    <s v="Atlanta"/>
    <x v="2"/>
  </r>
  <r>
    <s v="Keeney,Jessica K."/>
    <s v="TW_TOFF"/>
    <x v="1"/>
    <s v="ANNUAL_LV"/>
    <n v="0"/>
    <n v="8"/>
    <n v="0"/>
    <s v="01"/>
    <s v="TUS"/>
    <s v="15167"/>
    <s v="USA"/>
    <s v="FL"/>
    <s v="Atlanta"/>
    <x v="2"/>
  </r>
  <r>
    <s v="Keeney,Jessica K."/>
    <s v="TW_TOFF"/>
    <x v="1"/>
    <s v="ANNUAL_LV"/>
    <n v="0"/>
    <n v="8"/>
    <n v="0"/>
    <s v="01"/>
    <s v="TUS"/>
    <s v="15167"/>
    <s v="USA"/>
    <s v="MA"/>
    <s v="Atlanta"/>
    <x v="2"/>
  </r>
  <r>
    <s v="Keeney,Jessica K."/>
    <s v="ULTSOFT"/>
    <x v="190"/>
    <s v="DA"/>
    <n v="11"/>
    <n v="0"/>
    <n v="0"/>
    <s v="01"/>
    <s v="TUS"/>
    <s v="15167"/>
    <s v="USA"/>
    <s v="FL"/>
    <s v="Atlanta"/>
    <x v="2"/>
  </r>
  <r>
    <s v="Keeney,Jessica K."/>
    <s v="ULTSOFT"/>
    <x v="190"/>
    <s v="MISC"/>
    <n v="59"/>
    <n v="0"/>
    <n v="0"/>
    <s v="01"/>
    <s v="TUS"/>
    <s v="15167"/>
    <s v="USA"/>
    <s v="FL"/>
    <s v="Atlanta"/>
    <x v="2"/>
  </r>
  <r>
    <s v="Keeney,Jessica K."/>
    <s v="ULTSOFT"/>
    <x v="82"/>
    <s v="DA"/>
    <n v="40"/>
    <n v="0"/>
    <n v="0"/>
    <s v="01"/>
    <s v="TUS"/>
    <s v="15167"/>
    <s v="USA"/>
    <s v="MA"/>
    <s v="Atlanta"/>
    <x v="2"/>
  </r>
  <r>
    <s v="Keeney,Jessica K."/>
    <s v="ULTSOFT"/>
    <x v="82"/>
    <s v="DA"/>
    <n v="50.5"/>
    <n v="0"/>
    <n v="0"/>
    <s v="01"/>
    <s v="TUS"/>
    <s v="15167"/>
    <s v="USA"/>
    <s v="FL"/>
    <s v="Atlanta"/>
    <x v="2"/>
  </r>
  <r>
    <s v="Keeney,Jessica K."/>
    <s v="ULTSOFT"/>
    <x v="82"/>
    <s v="TRVL"/>
    <n v="0"/>
    <n v="10"/>
    <n v="0"/>
    <s v="01"/>
    <s v="TUS"/>
    <s v="15167"/>
    <s v="USA"/>
    <s v="MA"/>
    <s v="Atlanta"/>
    <x v="2"/>
  </r>
  <r>
    <s v="Keeney,Jessica K."/>
    <s v="ULTSOFT"/>
    <x v="82"/>
    <s v="TRVL"/>
    <n v="0"/>
    <n v="21"/>
    <n v="0"/>
    <s v="01"/>
    <s v="TUS"/>
    <s v="15167"/>
    <s v="USA"/>
    <s v="FL"/>
    <s v="Atlanta"/>
    <x v="2"/>
  </r>
  <r>
    <s v="Keirns,Morag G."/>
    <s v="TW_CORE"/>
    <x v="52"/>
    <s v="ONLINE"/>
    <n v="0"/>
    <n v="141"/>
    <n v="0"/>
    <s v="05"/>
    <s v="TUS"/>
    <s v="13979"/>
    <s v="USA"/>
    <s v="TX"/>
    <s v="ETG US"/>
    <x v="1"/>
  </r>
  <r>
    <s v="Keirns,Morag G."/>
    <s v="TW_TOFF"/>
    <x v="1"/>
    <s v="ANNUAL_LV"/>
    <n v="0"/>
    <n v="21"/>
    <n v="0"/>
    <s v="05"/>
    <s v="TUS"/>
    <s v="13979"/>
    <s v="USA"/>
    <s v="TX"/>
    <s v="ETG US"/>
    <x v="1"/>
  </r>
  <r>
    <s v="Kelkar,Anuja"/>
    <s v="FOOT001"/>
    <x v="95"/>
    <s v="DEV"/>
    <n v="40"/>
    <n v="40"/>
    <n v="0"/>
    <s v="01"/>
    <s v="TIN"/>
    <s v="15491"/>
    <s v="IND"/>
    <s v=""/>
    <s v="Pune"/>
    <x v="0"/>
  </r>
  <r>
    <s v="Kelley,Wesley Andrews"/>
    <s v="TW_CORE"/>
    <x v="52"/>
    <s v="BAU"/>
    <n v="0"/>
    <n v="139"/>
    <n v="0"/>
    <s v="05"/>
    <s v="TUS"/>
    <s v="14594"/>
    <s v="USA"/>
    <s v="TX"/>
    <s v="ETG US"/>
    <x v="1"/>
  </r>
  <r>
    <s v="Kelley,Wesley Andrews"/>
    <s v="TW_TOFF"/>
    <x v="1"/>
    <s v="ANNUAL_LV"/>
    <n v="0"/>
    <n v="21"/>
    <n v="0"/>
    <s v="05"/>
    <s v="TUS"/>
    <s v="14594"/>
    <s v="USA"/>
    <s v="TX"/>
    <s v="ETG US"/>
    <x v="1"/>
  </r>
  <r>
    <s v="Kelley,Wesley Andrews"/>
    <s v="TW_TOFF"/>
    <x v="4"/>
    <s v="US_CA_PERS_SICK"/>
    <n v="0"/>
    <n v="4"/>
    <n v="0"/>
    <s v="05"/>
    <s v="TUS"/>
    <s v="14594"/>
    <s v="USA"/>
    <s v="TX"/>
    <s v="ETG US"/>
    <x v="1"/>
  </r>
  <r>
    <s v="Kelsall,Ian"/>
    <s v="VODAFON"/>
    <x v="345"/>
    <s v="DA"/>
    <n v="168"/>
    <n v="0"/>
    <n v="0"/>
    <s v="01"/>
    <s v="TAU"/>
    <s v="14441"/>
    <s v="AUS"/>
    <s v=""/>
    <s v="Sydney"/>
    <x v="8"/>
  </r>
  <r>
    <s v="Kennedy,Victoria"/>
    <s v="SWA0001"/>
    <x v="76"/>
    <s v="DA"/>
    <n v="171"/>
    <n v="0"/>
    <n v="0"/>
    <s v="01"/>
    <s v="TUS"/>
    <s v="15291"/>
    <s v="USA"/>
    <s v="TX"/>
    <s v="Dallas"/>
    <x v="6"/>
  </r>
  <r>
    <s v="Kennedy,Victoria"/>
    <s v="SWA0001"/>
    <x v="76"/>
    <s v="TRVL"/>
    <n v="0"/>
    <n v="20"/>
    <n v="0"/>
    <s v="01"/>
    <s v="TUS"/>
    <s v="15291"/>
    <s v="USA"/>
    <s v="TX"/>
    <s v="Dallas"/>
    <x v="6"/>
  </r>
  <r>
    <s v="Kennedy,Victoria"/>
    <s v="TW_CORE"/>
    <x v="92"/>
    <s v="MEETINGS"/>
    <n v="0"/>
    <n v="8"/>
    <n v="0"/>
    <s v="01"/>
    <s v="TUS"/>
    <s v="15291"/>
    <s v="USA"/>
    <s v="NY"/>
    <s v="Dallas"/>
    <x v="6"/>
  </r>
  <r>
    <s v="Kent,James A."/>
    <s v="GAP0001"/>
    <x v="216"/>
    <s v="DA"/>
    <n v="168"/>
    <n v="0"/>
    <n v="0"/>
    <s v="01"/>
    <s v="TUS"/>
    <s v="15231"/>
    <s v="USA"/>
    <s v="CA"/>
    <s v="San Francisco"/>
    <x v="11"/>
  </r>
  <r>
    <s v="Kershaw,David Richard"/>
    <s v="SWA0001"/>
    <x v="31"/>
    <s v="MISC"/>
    <n v="94"/>
    <n v="0"/>
    <n v="0"/>
    <s v="01"/>
    <s v="TUS"/>
    <s v="12979"/>
    <s v="USA"/>
    <s v="TX"/>
    <s v="Dallas"/>
    <x v="6"/>
  </r>
  <r>
    <s v="Kershaw,David Richard"/>
    <s v="SWA0001"/>
    <x v="31"/>
    <s v="TRVL"/>
    <n v="0"/>
    <n v="24"/>
    <n v="0"/>
    <s v="01"/>
    <s v="TUS"/>
    <s v="12979"/>
    <s v="USA"/>
    <s v="TX"/>
    <s v="Dallas"/>
    <x v="6"/>
  </r>
  <r>
    <s v="Kershaw,David Richard"/>
    <s v="TW_CORE"/>
    <x v="3"/>
    <s v="HELD"/>
    <n v="0"/>
    <n v="40"/>
    <n v="0"/>
    <s v="01"/>
    <s v="TUS"/>
    <s v="12979"/>
    <s v="USA"/>
    <s v="CA"/>
    <s v="Chicago"/>
    <x v="5"/>
  </r>
  <r>
    <s v="Kershaw,David Richard"/>
    <s v="TW_TOFF"/>
    <x v="4"/>
    <s v="US_CA_PERS_SICK"/>
    <n v="0"/>
    <n v="40"/>
    <n v="0"/>
    <s v="01"/>
    <s v="TUS"/>
    <s v="12979"/>
    <s v="USA"/>
    <s v="CA"/>
    <s v="Chicago"/>
    <x v="5"/>
  </r>
  <r>
    <s v="Kerssenfischer,Viola"/>
    <s v="TW_CORE"/>
    <x v="15"/>
    <s v="BAU"/>
    <n v="0"/>
    <n v="192"/>
    <n v="0"/>
    <s v="03"/>
    <s v="TDE"/>
    <s v="15818"/>
    <s v="DEU"/>
    <s v=""/>
    <s v="Hamburg"/>
    <x v="7"/>
  </r>
  <r>
    <s v="Khalili,Mehdi"/>
    <s v="TW_TOFF"/>
    <x v="1"/>
    <s v="LOA_UNPAID"/>
    <n v="0"/>
    <n v="168"/>
    <n v="0"/>
    <s v="01"/>
    <s v="TUS"/>
    <s v="14955"/>
    <s v="USA"/>
    <s v="NY"/>
    <s v="New York"/>
    <x v="12"/>
  </r>
  <r>
    <s v="Khan,Aslam"/>
    <s v="MPED001"/>
    <x v="107"/>
    <s v="MISC"/>
    <n v="0"/>
    <n v="7"/>
    <n v="0"/>
    <s v="01"/>
    <s v="TZA"/>
    <s v="15959"/>
    <s v="ZAF"/>
    <s v=""/>
    <s v="Johannesburg"/>
    <x v="16"/>
  </r>
  <r>
    <s v="Khan,Aslam"/>
    <s v="TW_CORE"/>
    <x v="3"/>
    <s v="HELD"/>
    <n v="0"/>
    <n v="3"/>
    <n v="0"/>
    <s v="01"/>
    <s v="TZA"/>
    <s v="15959"/>
    <s v="ZAF"/>
    <s v=""/>
    <s v="Johannesburg"/>
    <x v="16"/>
  </r>
  <r>
    <s v="Khan,Aslam"/>
    <s v="TW_CORE"/>
    <x v="17"/>
    <s v="BAU"/>
    <n v="0"/>
    <n v="10"/>
    <n v="0"/>
    <s v="01"/>
    <s v="TZA"/>
    <s v="15959"/>
    <s v="ZAF"/>
    <s v=""/>
    <s v="Johannesburg"/>
    <x v="16"/>
  </r>
  <r>
    <s v="Khan,Aslam"/>
    <s v="TW_CORE"/>
    <x v="9"/>
    <s v="BAU"/>
    <n v="0"/>
    <n v="9"/>
    <n v="0"/>
    <s v="01"/>
    <s v="TZA"/>
    <s v="15959"/>
    <s v="ZAF"/>
    <s v=""/>
    <s v="Johannesburg"/>
    <x v="16"/>
  </r>
  <r>
    <s v="Khan,Aslam"/>
    <s v="TW_CORE"/>
    <x v="0"/>
    <s v="BAU"/>
    <n v="0"/>
    <n v="19"/>
    <n v="0"/>
    <s v="01"/>
    <s v="TZA"/>
    <s v="15959"/>
    <s v="ZAF"/>
    <s v=""/>
    <s v="Johannesburg"/>
    <x v="16"/>
  </r>
  <r>
    <s v="Khandelwal,Arjun"/>
    <s v="FOOT001"/>
    <x v="94"/>
    <s v="DA"/>
    <n v="160"/>
    <n v="0"/>
    <n v="0"/>
    <s v="01"/>
    <s v="TIN"/>
    <s v="13461"/>
    <s v="IND"/>
    <s v=""/>
    <s v="Pune"/>
    <x v="0"/>
  </r>
  <r>
    <s v="Khandelwal,Arjun"/>
    <s v="TW_TOFF"/>
    <x v="1"/>
    <s v="INDIA_OPT_HOL"/>
    <n v="0"/>
    <n v="8"/>
    <n v="0"/>
    <s v="01"/>
    <s v="TIN"/>
    <s v="13461"/>
    <s v="IND"/>
    <s v=""/>
    <s v="Pune"/>
    <x v="0"/>
  </r>
  <r>
    <s v="Khangale,Orville"/>
    <s v="TW_CORE"/>
    <x v="123"/>
    <s v="BAU"/>
    <n v="0"/>
    <n v="160"/>
    <n v="0"/>
    <s v="08"/>
    <s v="TZA"/>
    <s v="14993"/>
    <s v="ZAF"/>
    <s v=""/>
    <s v="Johannesburg"/>
    <x v="16"/>
  </r>
  <r>
    <s v="Khangale,Orville"/>
    <s v="TW_TOFF"/>
    <x v="1"/>
    <s v="PUBLIC_HOLIDAY"/>
    <n v="0"/>
    <n v="8"/>
    <n v="0"/>
    <s v="08"/>
    <s v="TZA"/>
    <s v="14993"/>
    <s v="ZAF"/>
    <s v=""/>
    <s v="Johannesburg"/>
    <x v="16"/>
  </r>
  <r>
    <s v="Khanna,Isha"/>
    <s v="TW_CORE"/>
    <x v="3"/>
    <s v="UNASSIGNED"/>
    <n v="0"/>
    <n v="152"/>
    <n v="0"/>
    <s v="01"/>
    <s v="TIN"/>
    <s v="14721"/>
    <s v="IND"/>
    <s v=""/>
    <s v="Delhi"/>
    <x v="0"/>
  </r>
  <r>
    <s v="Khanna,Isha"/>
    <s v="TW_TOFF"/>
    <x v="1"/>
    <s v="ANNUAL_LV"/>
    <n v="0"/>
    <n v="8"/>
    <n v="0"/>
    <s v="01"/>
    <s v="TIN"/>
    <s v="14721"/>
    <s v="IND"/>
    <s v=""/>
    <s v="Delhi"/>
    <x v="0"/>
  </r>
  <r>
    <s v="Khanna,Isha"/>
    <s v="TW_TOFF"/>
    <x v="1"/>
    <s v="PUBLIC_HOLIDAY"/>
    <n v="0"/>
    <n v="8"/>
    <n v="0"/>
    <s v="01"/>
    <s v="TIN"/>
    <s v="14721"/>
    <s v="IND"/>
    <s v=""/>
    <s v="Delhi"/>
    <x v="0"/>
  </r>
  <r>
    <s v="Khatwani,Mihir"/>
    <s v="SEARCH1"/>
    <x v="338"/>
    <s v="DEV"/>
    <n v="128"/>
    <n v="0"/>
    <n v="0"/>
    <s v="01"/>
    <s v="TIN"/>
    <s v="15744"/>
    <s v="IND"/>
    <s v=""/>
    <s v="Bangalore"/>
    <x v="0"/>
  </r>
  <r>
    <s v="Khatwani,Mihir"/>
    <s v="SEARCH1"/>
    <x v="338"/>
    <s v="MISC"/>
    <n v="48"/>
    <n v="0"/>
    <n v="0"/>
    <s v="01"/>
    <s v="TIN"/>
    <s v="15744"/>
    <s v="IND"/>
    <s v=""/>
    <s v="Pune"/>
    <x v="0"/>
  </r>
  <r>
    <s v="Khatwani,Mihir"/>
    <s v="TW_CORE"/>
    <x v="14"/>
    <s v="NONTW_CONF"/>
    <n v="0"/>
    <n v="25"/>
    <n v="0"/>
    <s v="01"/>
    <s v="TIN"/>
    <s v="15744"/>
    <s v="IND"/>
    <s v=""/>
    <s v="Bangalore"/>
    <x v="0"/>
  </r>
  <r>
    <s v="Khoaeane,Tholang"/>
    <s v="TW_CORE"/>
    <x v="123"/>
    <s v="BAU"/>
    <n v="0"/>
    <n v="120"/>
    <n v="0"/>
    <s v="09"/>
    <s v="TZA"/>
    <s v="14692"/>
    <s v="ZAF"/>
    <s v=""/>
    <s v="Johannesburg"/>
    <x v="16"/>
  </r>
  <r>
    <s v="Khoaeane,Tholang"/>
    <s v="TW_TOFF"/>
    <x v="1"/>
    <s v="PUBLIC_HOLIDAY"/>
    <n v="0"/>
    <n v="8"/>
    <n v="0"/>
    <s v="09"/>
    <s v="TZA"/>
    <s v="14692"/>
    <s v="ZAF"/>
    <s v=""/>
    <s v="Johannesburg"/>
    <x v="16"/>
  </r>
  <r>
    <s v="Khokhar,Devangana"/>
    <s v="TW_CORE"/>
    <x v="14"/>
    <s v="NONTW_CONF"/>
    <n v="0"/>
    <n v="8"/>
    <n v="0"/>
    <s v="01"/>
    <s v="TIN"/>
    <s v="15328"/>
    <s v="IND"/>
    <s v=""/>
    <s v="Bangalore"/>
    <x v="0"/>
  </r>
  <r>
    <s v="Khokhar,Devangana"/>
    <s v="TW_INVT"/>
    <x v="171"/>
    <s v="PROGRAM_LEVEL"/>
    <n v="0"/>
    <n v="144"/>
    <n v="0"/>
    <s v="01"/>
    <s v="TIN"/>
    <s v="15328"/>
    <s v="IND"/>
    <s v=""/>
    <s v="Bangalore"/>
    <x v="0"/>
  </r>
  <r>
    <s v="Khokhar,Devangana"/>
    <s v="TW_TOFF"/>
    <x v="1"/>
    <s v="ANNUAL_LV"/>
    <n v="0"/>
    <n v="16"/>
    <n v="0"/>
    <s v="01"/>
    <s v="TIN"/>
    <s v="15328"/>
    <s v="IND"/>
    <s v=""/>
    <s v="Bangalore"/>
    <x v="0"/>
  </r>
  <r>
    <s v="Khokhar,Devangana"/>
    <s v="TW_TOFF"/>
    <x v="1"/>
    <s v="INDIA_OPT_HOL"/>
    <n v="0"/>
    <n v="8"/>
    <n v="0"/>
    <s v="01"/>
    <s v="TIN"/>
    <s v="15328"/>
    <s v="IND"/>
    <s v=""/>
    <s v="Bangalore"/>
    <x v="0"/>
  </r>
  <r>
    <s v="Khunger,Vaibhav"/>
    <s v="CATINC1"/>
    <x v="84"/>
    <s v="DEV"/>
    <n v="142"/>
    <n v="0"/>
    <n v="0"/>
    <s v="01"/>
    <s v="TIN"/>
    <s v="15740"/>
    <s v="IND"/>
    <s v=""/>
    <s v="Delhi"/>
    <x v="0"/>
  </r>
  <r>
    <s v="Khunger,Vaibhav"/>
    <s v="TW_MTGS"/>
    <x v="35"/>
    <s v="TWER_EVENTS"/>
    <n v="0"/>
    <n v="2"/>
    <n v="0"/>
    <s v="01"/>
    <s v="TIN"/>
    <s v="15740"/>
    <s v="IND"/>
    <s v=""/>
    <s v="Delhi"/>
    <x v="0"/>
  </r>
  <r>
    <s v="Khunger,Vaibhav"/>
    <s v="TW_TOFF"/>
    <x v="1"/>
    <s v="ANNUAL_LV"/>
    <n v="0"/>
    <n v="16"/>
    <n v="0"/>
    <s v="01"/>
    <s v="TIN"/>
    <s v="15740"/>
    <s v="IND"/>
    <s v=""/>
    <s v="Delhi"/>
    <x v="0"/>
  </r>
  <r>
    <s v="Khunger,Vaibhav"/>
    <s v="TW_TOFF"/>
    <x v="1"/>
    <s v="PUBLIC_HOLIDAY"/>
    <n v="0"/>
    <n v="8"/>
    <n v="0"/>
    <s v="01"/>
    <s v="TIN"/>
    <s v="15740"/>
    <s v="IND"/>
    <s v=""/>
    <s v="Delhi"/>
    <x v="0"/>
  </r>
  <r>
    <s v="Khurana,Balvinder"/>
    <s v="TW_TOFF"/>
    <x v="1"/>
    <s v="PUBLIC_HOLIDAY"/>
    <n v="0"/>
    <n v="8"/>
    <n v="0"/>
    <s v="01"/>
    <s v="TIN"/>
    <s v="14888"/>
    <s v="IND"/>
    <s v=""/>
    <s v="Delhi"/>
    <x v="0"/>
  </r>
  <r>
    <s v="Khurana,Balvinder"/>
    <s v="VILLAGE"/>
    <x v="194"/>
    <s v="ANALYSIS"/>
    <n v="10"/>
    <n v="0"/>
    <n v="0"/>
    <s v="01"/>
    <s v="TIN"/>
    <s v="14888"/>
    <s v="IND"/>
    <s v=""/>
    <s v="Delhi"/>
    <x v="0"/>
  </r>
  <r>
    <s v="Khurana,Balvinder"/>
    <s v="VILLAGE"/>
    <x v="194"/>
    <s v="DEV"/>
    <n v="115"/>
    <n v="0"/>
    <n v="0"/>
    <s v="01"/>
    <s v="TIN"/>
    <s v="14888"/>
    <s v="IND"/>
    <s v=""/>
    <s v="Delhi"/>
    <x v="0"/>
  </r>
  <r>
    <s v="Khurana,Balvinder"/>
    <s v="VILLAGE"/>
    <x v="194"/>
    <s v="DOC"/>
    <n v="31"/>
    <n v="0"/>
    <n v="0"/>
    <s v="01"/>
    <s v="TIN"/>
    <s v="14888"/>
    <s v="IND"/>
    <s v=""/>
    <s v="Delhi"/>
    <x v="0"/>
  </r>
  <r>
    <s v="Kiellor,Andrew"/>
    <s v="LOYAL3_"/>
    <x v="93"/>
    <s v="DEV"/>
    <n v="88"/>
    <n v="0"/>
    <n v="0"/>
    <s v="01"/>
    <s v="TUS"/>
    <s v="13395"/>
    <s v="USA"/>
    <s v="CA"/>
    <s v="San Francisco"/>
    <x v="11"/>
  </r>
  <r>
    <s v="Kiellor,Andrew"/>
    <s v="TW_TOFF"/>
    <x v="4"/>
    <s v="US_CA_PERS_SICK"/>
    <n v="0"/>
    <n v="80"/>
    <n v="0"/>
    <s v="01"/>
    <s v="TUS"/>
    <s v="13395"/>
    <s v="USA"/>
    <s v="CA"/>
    <s v="San Francisco"/>
    <x v="11"/>
  </r>
  <r>
    <s v="Kiggundu,Abraham"/>
    <s v="UNICEF1"/>
    <x v="88"/>
    <s v="DA"/>
    <n v="168"/>
    <n v="0"/>
    <n v="0"/>
    <s v="01"/>
    <s v="TUG"/>
    <s v="15772"/>
    <s v="UGA"/>
    <s v=""/>
    <s v="Kampala"/>
    <x v="15"/>
  </r>
  <r>
    <s v="Kim,John A"/>
    <s v="ONLINE1"/>
    <x v="43"/>
    <s v="DA"/>
    <n v="162"/>
    <n v="0"/>
    <n v="0"/>
    <s v="01"/>
    <s v="TUS"/>
    <s v="13860"/>
    <s v="USA"/>
    <s v="GA"/>
    <s v="Atlanta"/>
    <x v="2"/>
  </r>
  <r>
    <s v="Kim,John A"/>
    <s v="TW_CORE"/>
    <x v="0"/>
    <s v="TWER_DEVELOPMNT"/>
    <n v="0"/>
    <n v="2"/>
    <n v="0"/>
    <s v="01"/>
    <s v="TUS"/>
    <s v="13860"/>
    <s v="USA"/>
    <s v="GA"/>
    <s v="Atlanta"/>
    <x v="2"/>
  </r>
  <r>
    <s v="Kim,John A"/>
    <s v="TW_CORE"/>
    <x v="15"/>
    <s v="INTERVIEWING"/>
    <n v="0"/>
    <n v="2"/>
    <n v="0"/>
    <s v="01"/>
    <s v="TUS"/>
    <s v="13860"/>
    <s v="USA"/>
    <s v="GA"/>
    <s v="Atlanta"/>
    <x v="2"/>
  </r>
  <r>
    <s v="Kimmel,William"/>
    <s v="TW_CORE"/>
    <x v="33"/>
    <s v="REGION_MGT_BAU"/>
    <n v="0"/>
    <n v="200"/>
    <n v="0"/>
    <s v="07"/>
    <s v="TUS"/>
    <s v="10050"/>
    <s v="USA"/>
    <s v="IL"/>
    <s v="Chicago"/>
    <x v="5"/>
  </r>
  <r>
    <s v="King,Aman"/>
    <s v="EMP0001"/>
    <x v="326"/>
    <s v="DA"/>
    <n v="8"/>
    <n v="0"/>
    <n v="0"/>
    <s v="01"/>
    <s v="TIN"/>
    <s v="11924"/>
    <s v="GBR"/>
    <s v=""/>
    <s v="London"/>
    <x v="4"/>
  </r>
  <r>
    <s v="King,Aman"/>
    <s v="TW_CORE"/>
    <x v="3"/>
    <s v="HELD"/>
    <n v="0"/>
    <n v="59"/>
    <n v="0"/>
    <s v="01"/>
    <s v="TIN"/>
    <s v="11924"/>
    <s v="IND"/>
    <s v=""/>
    <s v="Bangalore"/>
    <x v="0"/>
  </r>
  <r>
    <s v="King,Aman"/>
    <s v="TW_CORE"/>
    <x v="14"/>
    <s v="NONTW_CONF"/>
    <n v="0"/>
    <n v="8"/>
    <n v="0"/>
    <s v="01"/>
    <s v="TIN"/>
    <s v="11924"/>
    <s v="IND"/>
    <s v=""/>
    <s v="Bangalore"/>
    <x v="0"/>
  </r>
  <r>
    <s v="King,Aman"/>
    <s v="TW_CORE"/>
    <x v="17"/>
    <s v="TWER_HELP"/>
    <n v="0"/>
    <n v="94"/>
    <n v="0"/>
    <s v="01"/>
    <s v="TIN"/>
    <s v="11924"/>
    <s v="IND"/>
    <s v=""/>
    <s v="Bangalore"/>
    <x v="0"/>
  </r>
  <r>
    <s v="King,Aman"/>
    <s v="TW_CORE"/>
    <x v="0"/>
    <s v="TWER_INDUCTION"/>
    <n v="0"/>
    <n v="20"/>
    <n v="0"/>
    <s v="01"/>
    <s v="TIN"/>
    <s v="11924"/>
    <s v="IND"/>
    <s v=""/>
    <s v="Bangalore"/>
    <x v="0"/>
  </r>
  <r>
    <s v="King,Brian"/>
    <s v="ONLINE1"/>
    <x v="43"/>
    <s v="MISC"/>
    <n v="152"/>
    <n v="0"/>
    <n v="0"/>
    <s v="01"/>
    <s v="TUS"/>
    <s v="15256"/>
    <s v="USA"/>
    <s v="GA"/>
    <s v="Atlanta"/>
    <x v="2"/>
  </r>
  <r>
    <s v="King,Brian"/>
    <s v="TW_TOFF"/>
    <x v="1"/>
    <s v="ANNUAL_LV"/>
    <n v="0"/>
    <n v="16"/>
    <n v="0"/>
    <s v="01"/>
    <s v="TUS"/>
    <s v="15256"/>
    <s v="USA"/>
    <s v="GA"/>
    <s v="Atlanta"/>
    <x v="2"/>
  </r>
  <r>
    <s v="King,Rosemary"/>
    <s v="BELAF01"/>
    <x v="182"/>
    <s v="DA"/>
    <n v="0"/>
    <n v="158"/>
    <n v="0"/>
    <s v="01"/>
    <s v="TUS"/>
    <s v="15663"/>
    <s v="USA"/>
    <s v="NY"/>
    <s v="New York"/>
    <x v="12"/>
  </r>
  <r>
    <s v="King,Rosemary"/>
    <s v="TW_MTGS"/>
    <x v="50"/>
    <s v="NYC"/>
    <n v="0"/>
    <n v="8"/>
    <n v="0"/>
    <s v="01"/>
    <s v="TUS"/>
    <s v="15663"/>
    <s v="USA"/>
    <s v="NY"/>
    <s v="New York"/>
    <x v="12"/>
  </r>
  <r>
    <s v="King,Rosemary"/>
    <s v="TW_TOFF"/>
    <x v="4"/>
    <s v="US_CA_PERS_SICK"/>
    <n v="0"/>
    <n v="6"/>
    <n v="0"/>
    <s v="01"/>
    <s v="TUS"/>
    <s v="15663"/>
    <s v="USA"/>
    <s v="NY"/>
    <s v="New York"/>
    <x v="12"/>
  </r>
  <r>
    <s v="Kini,Uttam Padmanabh"/>
    <s v="TARGET1"/>
    <x v="346"/>
    <s v="MISC"/>
    <n v="72"/>
    <n v="0"/>
    <n v="0"/>
    <s v="01"/>
    <s v="TIN"/>
    <s v="12691"/>
    <s v="IND"/>
    <s v=""/>
    <s v="Bangalore"/>
    <x v="0"/>
  </r>
  <r>
    <s v="Kini,Uttam Padmanabh"/>
    <s v="TW_CORE"/>
    <x v="3"/>
    <s v="UNASSIGNED"/>
    <n v="0"/>
    <n v="24"/>
    <n v="0"/>
    <s v="01"/>
    <s v="TIN"/>
    <s v="12691"/>
    <s v="IND"/>
    <s v=""/>
    <s v="Bangalore"/>
    <x v="0"/>
  </r>
  <r>
    <s v="Kini,Uttam Padmanabh"/>
    <s v="TW_CORE"/>
    <x v="17"/>
    <s v="BAU"/>
    <n v="0"/>
    <n v="8"/>
    <n v="0"/>
    <s v="01"/>
    <s v="TIN"/>
    <s v="12691"/>
    <s v="IND"/>
    <s v=""/>
    <s v="Bangalore"/>
    <x v="0"/>
  </r>
  <r>
    <s v="Kinne,Kirk Matthew"/>
    <s v="IOOF001"/>
    <x v="281"/>
    <s v="TRVL"/>
    <n v="0"/>
    <n v="35"/>
    <n v="0"/>
    <s v="01"/>
    <s v="TAU"/>
    <s v="15725"/>
    <s v="AUS"/>
    <s v=""/>
    <s v="Melbourne"/>
    <x v="8"/>
  </r>
  <r>
    <s v="Kinne,Kirk Matthew"/>
    <s v="SLATER1"/>
    <x v="242"/>
    <s v="MISC"/>
    <n v="0"/>
    <n v="25.5"/>
    <n v="0"/>
    <s v="01"/>
    <s v="TAU"/>
    <s v="15725"/>
    <s v="AUS"/>
    <s v=""/>
    <s v="Melbourne"/>
    <x v="8"/>
  </r>
  <r>
    <s v="Kinne,Kirk Matthew"/>
    <s v="TW_CORE"/>
    <x v="3"/>
    <s v="UNASSIGNED"/>
    <n v="0"/>
    <n v="105"/>
    <n v="0"/>
    <s v="01"/>
    <s v="TAU"/>
    <s v="15725"/>
    <s v="AUS"/>
    <s v=""/>
    <s v="Melbourne"/>
    <x v="8"/>
  </r>
  <r>
    <s v="Kinne,Kirk Matthew"/>
    <s v="TW_CORE"/>
    <x v="69"/>
    <s v="COACHING"/>
    <n v="0"/>
    <n v="14"/>
    <n v="0"/>
    <s v="01"/>
    <s v="TAU"/>
    <s v="15725"/>
    <s v="AUS"/>
    <s v=""/>
    <s v="Melbourne"/>
    <x v="8"/>
  </r>
  <r>
    <s v="Kinne,Kirk Matthew"/>
    <s v="TW_CORE"/>
    <x v="69"/>
    <s v="PREPARATION"/>
    <n v="0"/>
    <n v="2.5"/>
    <n v="0"/>
    <s v="01"/>
    <s v="TAU"/>
    <s v="15725"/>
    <s v="AUS"/>
    <s v=""/>
    <s v="Melbourne"/>
    <x v="8"/>
  </r>
  <r>
    <s v="Kinne,Kirk Matthew"/>
    <s v="TW_MTGS"/>
    <x v="77"/>
    <s v="AUSTRALIA"/>
    <n v="0"/>
    <n v="4"/>
    <n v="0"/>
    <s v="01"/>
    <s v="TAU"/>
    <s v="15725"/>
    <s v="AUS"/>
    <s v=""/>
    <s v="Melbourne"/>
    <x v="8"/>
  </r>
  <r>
    <s v="Kinsey,Jackie"/>
    <s v="TW_INVT"/>
    <x v="65"/>
    <s v="PROGRAM_LEVEL"/>
    <n v="0"/>
    <n v="48"/>
    <n v="0"/>
    <s v="07"/>
    <s v="TUK"/>
    <s v="11546"/>
    <s v="USA"/>
    <s v="GA"/>
    <s v="London"/>
    <x v="4"/>
  </r>
  <r>
    <s v="Kinsey,Jackie"/>
    <s v="TW_INVT"/>
    <x v="65"/>
    <s v="PROGRAM_LEVEL"/>
    <n v="0"/>
    <n v="272"/>
    <n v="0"/>
    <s v="07"/>
    <s v="TUK"/>
    <s v="11546"/>
    <s v="GBR"/>
    <s v=""/>
    <s v="London"/>
    <x v="4"/>
  </r>
  <r>
    <s v="Kinya,Wambui"/>
    <s v="TW_CORE"/>
    <x v="17"/>
    <s v="BAU"/>
    <n v="0"/>
    <n v="90"/>
    <n v="0"/>
    <s v="02"/>
    <s v="TUG"/>
    <s v="15555"/>
    <s v="UGA"/>
    <s v=""/>
    <s v="Kampala"/>
    <x v="15"/>
  </r>
  <r>
    <s v="Kinya,Wambui"/>
    <s v="TW_INVT"/>
    <x v="65"/>
    <s v="PROGRAM_LEVEL"/>
    <n v="0"/>
    <n v="32"/>
    <n v="0"/>
    <s v="02"/>
    <s v="TUG"/>
    <s v="15555"/>
    <s v="UGA"/>
    <s v=""/>
    <s v="Kampala"/>
    <x v="15"/>
  </r>
  <r>
    <s v="Kinya,Wambui"/>
    <s v="TW_MTGS"/>
    <x v="77"/>
    <s v="UGANDA"/>
    <n v="0"/>
    <n v="24"/>
    <n v="0"/>
    <s v="02"/>
    <s v="TUG"/>
    <s v="15555"/>
    <s v="UGA"/>
    <s v=""/>
    <s v="Kampala"/>
    <x v="15"/>
  </r>
  <r>
    <s v="Kinya,Wambui"/>
    <s v="TW_TOFF"/>
    <x v="1"/>
    <s v="ANNUAL_LV"/>
    <n v="0"/>
    <n v="38"/>
    <n v="0"/>
    <s v="02"/>
    <s v="TUG"/>
    <s v="15555"/>
    <s v="UGA"/>
    <s v=""/>
    <s v="Kampala"/>
    <x v="15"/>
  </r>
  <r>
    <s v="Kirschenman,Joleen"/>
    <s v="ONLINE1"/>
    <x v="43"/>
    <s v="DA"/>
    <n v="144.5"/>
    <n v="0"/>
    <n v="0"/>
    <s v="01"/>
    <s v="TUS"/>
    <s v="14110"/>
    <s v="USA"/>
    <s v="GA"/>
    <s v="Atlanta"/>
    <x v="2"/>
  </r>
  <r>
    <s v="Kirschenman,Joleen"/>
    <s v="ONLINE1"/>
    <x v="43"/>
    <s v="TRVL"/>
    <n v="0"/>
    <n v="22.5"/>
    <n v="0"/>
    <s v="01"/>
    <s v="TUS"/>
    <s v="14110"/>
    <s v="USA"/>
    <s v="GA"/>
    <s v="Atlanta"/>
    <x v="2"/>
  </r>
  <r>
    <s v="Kirschenman,Joleen"/>
    <s v="TW_TOFF"/>
    <x v="1"/>
    <s v="BEREAV_COMPASSN"/>
    <n v="0"/>
    <n v="16"/>
    <n v="0"/>
    <s v="01"/>
    <s v="TUS"/>
    <s v="14110"/>
    <s v="USA"/>
    <s v="IL"/>
    <s v="Atlanta"/>
    <x v="2"/>
  </r>
  <r>
    <s v="Kirschenman,Joleen"/>
    <s v="TW_TOFF"/>
    <x v="4"/>
    <s v="US_CA_PERS_SICK"/>
    <n v="0"/>
    <n v="24"/>
    <n v="0"/>
    <s v="01"/>
    <s v="TUS"/>
    <s v="14110"/>
    <s v="USA"/>
    <s v="IL"/>
    <s v="Atlanta"/>
    <x v="2"/>
  </r>
  <r>
    <s v="Kisakye,Alex"/>
    <s v="TW_TOPS"/>
    <x v="60"/>
    <s v="CLT_OPS"/>
    <n v="0"/>
    <n v="148"/>
    <n v="0"/>
    <s v="04"/>
    <s v="TUG"/>
    <s v="15305"/>
    <s v="UGA"/>
    <s v=""/>
    <s v="Kampala"/>
    <x v="15"/>
  </r>
  <r>
    <s v="Kisakye,Alex"/>
    <s v="TW_TOPS"/>
    <x v="60"/>
    <s v="NEW_OFFICE_AF"/>
    <n v="0"/>
    <n v="3"/>
    <n v="0"/>
    <s v="04"/>
    <s v="TUG"/>
    <s v="15305"/>
    <s v="UGA"/>
    <s v=""/>
    <s v="Kampala"/>
    <x v="15"/>
  </r>
  <r>
    <s v="Kisakye,Alex"/>
    <s v="TW_TOPS"/>
    <x v="60"/>
    <s v="TECH_SUPPORT"/>
    <n v="0"/>
    <n v="17"/>
    <n v="0"/>
    <s v="04"/>
    <s v="TUG"/>
    <s v="15305"/>
    <s v="UGA"/>
    <s v=""/>
    <s v="Kampala"/>
    <x v="15"/>
  </r>
  <r>
    <s v="Kistler,Nancy E."/>
    <s v="TW_CORE"/>
    <x v="33"/>
    <s v="GMT_BAU"/>
    <n v="0"/>
    <n v="32"/>
    <n v="0"/>
    <s v="08"/>
    <s v="TUS"/>
    <s v="10013"/>
    <s v="USA"/>
    <s v="MI"/>
    <s v="Chicago"/>
    <x v="5"/>
  </r>
  <r>
    <s v="Kistler,Nancy E."/>
    <s v="TW_CORE"/>
    <x v="33"/>
    <s v="REGION_MGT_BAU"/>
    <n v="0"/>
    <n v="112"/>
    <n v="0"/>
    <s v="08"/>
    <s v="TUS"/>
    <s v="10013"/>
    <s v="USA"/>
    <s v="MI"/>
    <s v="Chicago"/>
    <x v="5"/>
  </r>
  <r>
    <s v="Kistler,Nancy E."/>
    <s v="TW_TOFF"/>
    <x v="1"/>
    <s v="ANNUAL_LV"/>
    <n v="0"/>
    <n v="20"/>
    <n v="0"/>
    <s v="08"/>
    <s v="TUS"/>
    <s v="10013"/>
    <s v="USA"/>
    <s v="MI"/>
    <s v="Chicago"/>
    <x v="5"/>
  </r>
  <r>
    <s v="Kistler,Nancy E."/>
    <s v="TW_TOFF"/>
    <x v="4"/>
    <s v="US_CA_PERS_SICK"/>
    <n v="0"/>
    <n v="4"/>
    <n v="0"/>
    <s v="08"/>
    <s v="TUS"/>
    <s v="10013"/>
    <s v="USA"/>
    <s v="MI"/>
    <s v="Chicago"/>
    <x v="5"/>
  </r>
  <r>
    <s v="Kitaka,Felix"/>
    <s v="UNICEF1"/>
    <x v="218"/>
    <s v="DELIVERY"/>
    <n v="32"/>
    <n v="120"/>
    <n v="0"/>
    <s v="01"/>
    <s v="TUG"/>
    <s v="15182"/>
    <s v="UGA"/>
    <s v=""/>
    <s v="Kampala"/>
    <x v="15"/>
  </r>
  <r>
    <s v="Kite,Christopher Clive"/>
    <s v="SLC0001"/>
    <x v="217"/>
    <s v="BA"/>
    <n v="168"/>
    <n v="0"/>
    <n v="0"/>
    <s v="01"/>
    <s v="TUK"/>
    <s v="11108"/>
    <s v="GBR"/>
    <s v=""/>
    <s v="Manchester"/>
    <x v="10"/>
  </r>
  <r>
    <s v="Klaesener,Tim"/>
    <s v="TW_CORE"/>
    <x v="66"/>
    <s v="COACHING"/>
    <n v="0"/>
    <n v="96"/>
    <n v="0"/>
    <s v="01"/>
    <s v="TDE"/>
    <s v="14257"/>
    <s v="IND"/>
    <s v=""/>
    <s v="Hamburg"/>
    <x v="7"/>
  </r>
  <r>
    <s v="Klaesener,Tim"/>
    <s v="TW_CORE"/>
    <x v="66"/>
    <s v="TRAINER_PREP"/>
    <n v="0"/>
    <n v="80"/>
    <n v="0"/>
    <s v="01"/>
    <s v="TDE"/>
    <s v="14257"/>
    <s v="IND"/>
    <s v=""/>
    <s v="Hamburg"/>
    <x v="7"/>
  </r>
  <r>
    <s v="Klaser,Alexandre Luiz"/>
    <s v="TW_CORE"/>
    <x v="17"/>
    <s v="TWER_HELP"/>
    <n v="0"/>
    <n v="4"/>
    <n v="0"/>
    <s v="01"/>
    <s v="TBR"/>
    <s v="15014"/>
    <s v="USA"/>
    <s v="MA"/>
    <s v="Porto Alegre"/>
    <x v="3"/>
  </r>
  <r>
    <s v="Klaser,Alexandre Luiz"/>
    <s v="TW_CORE"/>
    <x v="17"/>
    <s v="TWER_HELP"/>
    <n v="0"/>
    <n v="33"/>
    <n v="0"/>
    <s v="01"/>
    <s v="TBR"/>
    <s v="15014"/>
    <s v="BRA"/>
    <s v=""/>
    <s v="Porto Alegre"/>
    <x v="3"/>
  </r>
  <r>
    <s v="Klaser,Alexandre Luiz"/>
    <s v="TW_CORE"/>
    <x v="33"/>
    <s v="REGION_MGT_MTG"/>
    <n v="0"/>
    <n v="1"/>
    <n v="0"/>
    <s v="01"/>
    <s v="TBR"/>
    <s v="15014"/>
    <s v="USA"/>
    <s v="MA"/>
    <s v="Porto Alegre"/>
    <x v="3"/>
  </r>
  <r>
    <s v="Klaser,Alexandre Luiz"/>
    <s v="TW_CORE"/>
    <x v="33"/>
    <s v="REGION_MGT_MTG"/>
    <n v="0"/>
    <n v="3"/>
    <n v="0"/>
    <s v="01"/>
    <s v="TBR"/>
    <s v="15014"/>
    <s v="BRA"/>
    <s v=""/>
    <s v="Porto Alegre"/>
    <x v="3"/>
  </r>
  <r>
    <s v="Klaser,Alexandre Luiz"/>
    <s v="TW_SIPP"/>
    <x v="80"/>
    <s v="MIREBAL"/>
    <n v="0"/>
    <n v="48"/>
    <n v="0"/>
    <s v="01"/>
    <s v="TBR"/>
    <s v="15014"/>
    <s v="USA"/>
    <s v="MA"/>
    <s v="Porto Alegre"/>
    <x v="3"/>
  </r>
  <r>
    <s v="Klaser,Alexandre Luiz"/>
    <s v="TW_SIPP"/>
    <x v="80"/>
    <s v="MIREBAL"/>
    <n v="0"/>
    <n v="75"/>
    <n v="0"/>
    <s v="01"/>
    <s v="TBR"/>
    <s v="15014"/>
    <s v="BRA"/>
    <s v=""/>
    <s v="Porto Alegre"/>
    <x v="3"/>
  </r>
  <r>
    <s v="Klaser,Alexandre Luiz"/>
    <s v="TW_TOFF"/>
    <x v="1"/>
    <s v="BRAZIL_BANK"/>
    <n v="0"/>
    <n v="3"/>
    <n v="0"/>
    <s v="01"/>
    <s v="TBR"/>
    <s v="15014"/>
    <s v="BRA"/>
    <s v=""/>
    <s v="Porto Alegre"/>
    <x v="3"/>
  </r>
  <r>
    <s v="Klaser,Alexandre Luiz"/>
    <s v="TW_TOFF"/>
    <x v="1"/>
    <s v="PUBLIC_HOLIDAY"/>
    <n v="0"/>
    <n v="18"/>
    <n v="0"/>
    <s v="01"/>
    <s v="TBR"/>
    <s v="15014"/>
    <s v="BRA"/>
    <s v=""/>
    <s v="Porto Alegre"/>
    <x v="3"/>
  </r>
  <r>
    <s v="Kleiner,Dmytri"/>
    <s v="TW_GLOB"/>
    <x v="347"/>
    <s v="EXPLOR_BERLIN"/>
    <n v="0"/>
    <n v="3"/>
    <n v="0"/>
    <s v="01"/>
    <s v="TDE"/>
    <s v="16062"/>
    <s v="DEU"/>
    <s v=""/>
    <s v="Hamburg"/>
    <x v="7"/>
  </r>
  <r>
    <s v="Kleiner,Dmytri"/>
    <s v="TW_INVT"/>
    <x v="125"/>
    <s v="POLICY"/>
    <n v="0"/>
    <n v="122"/>
    <n v="0"/>
    <s v="01"/>
    <s v="TDE"/>
    <s v="16062"/>
    <s v="DEU"/>
    <s v=""/>
    <s v="Hamburg"/>
    <x v="7"/>
  </r>
  <r>
    <s v="Kleiner,Dmytri"/>
    <s v="TW_PIL3"/>
    <x v="70"/>
    <s v="NEW_ECONOMY"/>
    <n v="0"/>
    <n v="43"/>
    <n v="0"/>
    <s v="01"/>
    <s v="TDE"/>
    <s v="16062"/>
    <s v="DEU"/>
    <s v=""/>
    <s v="Hamburg"/>
    <x v="7"/>
  </r>
  <r>
    <s v="Knapp,Louis"/>
    <s v="TW_CORE"/>
    <x v="3"/>
    <s v="UNASSIGNED"/>
    <n v="0"/>
    <n v="64"/>
    <n v="0"/>
    <s v="01"/>
    <s v="TUS"/>
    <s v="15533"/>
    <s v="USA"/>
    <s v="IL"/>
    <s v="Chicago"/>
    <x v="5"/>
  </r>
  <r>
    <s v="Knapp,Louis"/>
    <s v="TW_CORE"/>
    <x v="0"/>
    <s v="GRAD_TRNPROG"/>
    <n v="0"/>
    <n v="8"/>
    <n v="0"/>
    <s v="01"/>
    <s v="TUS"/>
    <s v="15533"/>
    <s v="USA"/>
    <s v="IL"/>
    <s v="Chicago"/>
    <x v="5"/>
  </r>
  <r>
    <s v="Knapp,Louis"/>
    <s v="TW_CORE"/>
    <x v="0"/>
    <s v="SDL"/>
    <n v="0"/>
    <n v="20"/>
    <n v="0"/>
    <s v="01"/>
    <s v="TUS"/>
    <s v="15533"/>
    <s v="USA"/>
    <s v="IL"/>
    <s v="Chicago"/>
    <x v="5"/>
  </r>
  <r>
    <s v="Knapp,Louis"/>
    <s v="TW_SIPP"/>
    <x v="29"/>
    <s v="OPEN_MRS"/>
    <n v="0"/>
    <n v="6"/>
    <n v="0"/>
    <s v="01"/>
    <s v="TUS"/>
    <s v="15533"/>
    <s v="USA"/>
    <s v="IL"/>
    <s v="Chicago"/>
    <x v="5"/>
  </r>
  <r>
    <s v="Knapp,Louis"/>
    <s v="TW_SIPP"/>
    <x v="42"/>
    <s v="FASTFOOD_STRIKE"/>
    <n v="0"/>
    <n v="89"/>
    <n v="0"/>
    <s v="01"/>
    <s v="TUS"/>
    <s v="15533"/>
    <s v="USA"/>
    <s v="IL"/>
    <s v="Chicago"/>
    <x v="5"/>
  </r>
  <r>
    <s v="Knight,Molly"/>
    <s v="TW_CORE"/>
    <x v="123"/>
    <s v="BAU"/>
    <n v="0"/>
    <n v="168"/>
    <n v="0"/>
    <s v="09"/>
    <s v="TUS"/>
    <s v="12877"/>
    <s v="USA"/>
    <s v="IL"/>
    <s v="Chicago"/>
    <x v="5"/>
  </r>
  <r>
    <s v="Kochar,Pulkit"/>
    <s v="HTW0001"/>
    <x v="38"/>
    <s v="QA"/>
    <n v="72"/>
    <n v="68"/>
    <n v="0"/>
    <s v="01"/>
    <s v="TIN"/>
    <s v="15329"/>
    <s v="IND"/>
    <s v=""/>
    <s v="Delhi"/>
    <x v="0"/>
  </r>
  <r>
    <s v="Kochar,Pulkit"/>
    <s v="TW_CORE"/>
    <x v="14"/>
    <s v="VODQA"/>
    <n v="0"/>
    <n v="8"/>
    <n v="0"/>
    <s v="01"/>
    <s v="TIN"/>
    <s v="15329"/>
    <s v="IND"/>
    <s v=""/>
    <s v="Delhi"/>
    <x v="0"/>
  </r>
  <r>
    <s v="Kochar,Pulkit"/>
    <s v="TW_TOFF"/>
    <x v="1"/>
    <s v="ANNUAL_LV"/>
    <n v="0"/>
    <n v="20"/>
    <n v="0"/>
    <s v="01"/>
    <s v="TIN"/>
    <s v="15329"/>
    <s v="IND"/>
    <s v=""/>
    <s v="Delhi"/>
    <x v="0"/>
  </r>
  <r>
    <s v="Kochar,Pulkit"/>
    <s v="TW_TOFF"/>
    <x v="1"/>
    <s v="PUBLIC_HOLIDAY"/>
    <n v="0"/>
    <n v="8"/>
    <n v="0"/>
    <s v="01"/>
    <s v="TIN"/>
    <s v="15329"/>
    <s v="IND"/>
    <s v=""/>
    <s v="Delhi"/>
    <x v="0"/>
  </r>
  <r>
    <s v="Kodali,Praful Krishna"/>
    <s v="TW_TOFF"/>
    <x v="1"/>
    <s v="ANNUAL_LV"/>
    <n v="0"/>
    <n v="40"/>
    <n v="0"/>
    <s v="04"/>
    <s v="TIN"/>
    <s v="12671"/>
    <s v="IND"/>
    <s v=""/>
    <s v="Bangalore"/>
    <x v="0"/>
  </r>
  <r>
    <s v="Kodali,Praful Krishna"/>
    <s v="TW_TOPS"/>
    <x v="7"/>
    <s v="FINLG_BAU"/>
    <n v="0"/>
    <n v="68"/>
    <n v="0"/>
    <s v="04"/>
    <s v="TIN"/>
    <s v="12671"/>
    <s v="IND"/>
    <s v=""/>
    <s v="Bangalore"/>
    <x v="0"/>
  </r>
  <r>
    <s v="Kodali,Praful Krishna"/>
    <s v="TW_TOPS"/>
    <x v="7"/>
    <s v="SUPPLY_BAU"/>
    <n v="0"/>
    <n v="68.5"/>
    <n v="0"/>
    <s v="04"/>
    <s v="TIN"/>
    <s v="12671"/>
    <s v="IND"/>
    <s v=""/>
    <s v="Bangalore"/>
    <x v="0"/>
  </r>
  <r>
    <s v="Kodandajois,Keshava Nagara"/>
    <s v="MCKIN01"/>
    <x v="126"/>
    <s v="DEV"/>
    <n v="80"/>
    <n v="0"/>
    <n v="0"/>
    <s v="01"/>
    <s v="TIN"/>
    <s v="12984"/>
    <s v="IND"/>
    <s v=""/>
    <s v="London"/>
    <x v="4"/>
  </r>
  <r>
    <s v="Kodandajois,Keshava Nagara"/>
    <s v="MCKIN01"/>
    <x v="126"/>
    <s v="DEV"/>
    <n v="88"/>
    <n v="0"/>
    <n v="0"/>
    <s v="01"/>
    <s v="TIN"/>
    <s v="12984"/>
    <s v="IND"/>
    <s v=""/>
    <s v="Bangalore"/>
    <x v="0"/>
  </r>
  <r>
    <s v="Kodi,Anilkumar"/>
    <s v="PSAIN01"/>
    <x v="348"/>
    <s v="DEV"/>
    <n v="0"/>
    <n v="128"/>
    <n v="0"/>
    <s v="01"/>
    <s v="TIN"/>
    <s v="14790"/>
    <s v="IND"/>
    <s v=""/>
    <s v="Chennai"/>
    <x v="0"/>
  </r>
  <r>
    <s v="Kodi,Anilkumar"/>
    <s v="TW_CORE"/>
    <x v="15"/>
    <s v="EVENTS"/>
    <n v="0"/>
    <n v="32"/>
    <n v="0"/>
    <s v="01"/>
    <s v="TIN"/>
    <s v="14790"/>
    <s v="IND"/>
    <s v=""/>
    <s v="Chennai"/>
    <x v="0"/>
  </r>
  <r>
    <s v="Kodi,Anilkumar"/>
    <s v="TW_TOFF"/>
    <x v="4"/>
    <s v="SICK_LV"/>
    <n v="0"/>
    <n v="8"/>
    <n v="0"/>
    <s v="01"/>
    <s v="TIN"/>
    <s v="14790"/>
    <s v="IND"/>
    <s v=""/>
    <s v="Chennai"/>
    <x v="0"/>
  </r>
  <r>
    <s v="Koh,Boon Tiong Daniel"/>
    <s v="TW_CORE"/>
    <x v="17"/>
    <s v="BAU"/>
    <n v="0"/>
    <n v="160"/>
    <n v="0"/>
    <s v="02"/>
    <s v="TSG"/>
    <s v="15807"/>
    <s v="SGP"/>
    <s v=""/>
    <s v="Singapore"/>
    <x v="9"/>
  </r>
  <r>
    <s v="Koh,Boon Tiong Daniel"/>
    <s v="TW_TOFF"/>
    <x v="1"/>
    <s v="MATR_PATR_PAID"/>
    <n v="0"/>
    <n v="8"/>
    <n v="0"/>
    <s v="02"/>
    <s v="TSG"/>
    <s v="15807"/>
    <s v="SGP"/>
    <s v=""/>
    <s v="Singapore"/>
    <x v="9"/>
  </r>
  <r>
    <s v="Kok,Caroline"/>
    <s v="TW_TOFF"/>
    <x v="4"/>
    <s v="UK_MEDICAL_APPT"/>
    <n v="0"/>
    <n v="2"/>
    <n v="0"/>
    <s v="04"/>
    <s v="TUK"/>
    <s v="14508"/>
    <s v="GBR"/>
    <s v=""/>
    <s v="Manchester"/>
    <x v="10"/>
  </r>
  <r>
    <s v="Kok,Caroline"/>
    <s v="TW_TOPS"/>
    <x v="7"/>
    <s v="DEMAND_BAU"/>
    <n v="0"/>
    <n v="40"/>
    <n v="0"/>
    <s v="04"/>
    <s v="TUK"/>
    <s v="14508"/>
    <s v="GBR"/>
    <s v=""/>
    <s v="Manchester"/>
    <x v="10"/>
  </r>
  <r>
    <s v="Kok,Caroline"/>
    <s v="TW_TOPS"/>
    <x v="7"/>
    <s v="SALES_INV_REF"/>
    <n v="0"/>
    <n v="126"/>
    <n v="0"/>
    <s v="04"/>
    <s v="TUK"/>
    <s v="14508"/>
    <s v="GBR"/>
    <s v=""/>
    <s v="Manchester"/>
    <x v="10"/>
  </r>
  <r>
    <s v="Komlo,Chelsea H."/>
    <s v="BELAF01"/>
    <x v="182"/>
    <s v="DEV"/>
    <n v="102"/>
    <n v="32.5"/>
    <n v="0"/>
    <s v="01"/>
    <s v="TUS"/>
    <s v="15679"/>
    <s v="USA"/>
    <s v="NY"/>
    <s v="New York"/>
    <x v="12"/>
  </r>
  <r>
    <s v="Komlo,Chelsea H."/>
    <s v="TW_CORE"/>
    <x v="33"/>
    <s v="REGION_MGT_MTG"/>
    <n v="0"/>
    <n v="16"/>
    <n v="0"/>
    <s v="01"/>
    <s v="TUS"/>
    <s v="15679"/>
    <s v="USA"/>
    <s v="NY"/>
    <s v="New York"/>
    <x v="12"/>
  </r>
  <r>
    <s v="Komlo,Chelsea H."/>
    <s v="TW_CORE"/>
    <x v="0"/>
    <s v="JC_MGMT"/>
    <n v="0"/>
    <n v="9"/>
    <n v="0"/>
    <s v="01"/>
    <s v="TUS"/>
    <s v="15679"/>
    <s v="USA"/>
    <s v="NY"/>
    <s v="New York"/>
    <x v="12"/>
  </r>
  <r>
    <s v="Komlo,Chelsea H."/>
    <s v="TW_MTGS"/>
    <x v="50"/>
    <s v="NYC"/>
    <n v="0"/>
    <n v="8"/>
    <n v="0"/>
    <s v="01"/>
    <s v="TUS"/>
    <s v="15679"/>
    <s v="USA"/>
    <s v="NY"/>
    <s v="New York"/>
    <x v="12"/>
  </r>
  <r>
    <s v="Komlo,Chelsea H."/>
    <s v="TW_TOFF"/>
    <x v="4"/>
    <s v="US_CA_PERS_SICK"/>
    <n v="0"/>
    <n v="1"/>
    <n v="0"/>
    <s v="01"/>
    <s v="TUS"/>
    <s v="15679"/>
    <s v="USA"/>
    <s v="NY"/>
    <s v="New York"/>
    <x v="12"/>
  </r>
  <r>
    <s v="Konale,Ashwin"/>
    <s v="HNI0001"/>
    <x v="81"/>
    <s v="UI_BANG"/>
    <n v="160"/>
    <n v="0"/>
    <n v="0"/>
    <s v="01"/>
    <s v="TIN"/>
    <s v="14740"/>
    <s v="IND"/>
    <s v=""/>
    <s v="Bangalore"/>
    <x v="0"/>
  </r>
  <r>
    <s v="Konale,Ashwin"/>
    <s v="TW_CORE"/>
    <x v="15"/>
    <s v="GRAD_RECRUITING"/>
    <n v="0"/>
    <n v="8"/>
    <n v="0"/>
    <s v="01"/>
    <s v="TIN"/>
    <s v="14740"/>
    <s v="IND"/>
    <s v=""/>
    <s v="Bangalore"/>
    <x v="0"/>
  </r>
  <r>
    <s v="Kondawar,Shilpa"/>
    <s v="TW_TOFF"/>
    <x v="1"/>
    <s v="INDIA_OPT_HOL"/>
    <n v="0"/>
    <n v="8"/>
    <n v="0"/>
    <s v="04"/>
    <s v="TIN"/>
    <s v="15747"/>
    <s v="IND"/>
    <s v=""/>
    <s v="Pune"/>
    <x v="0"/>
  </r>
  <r>
    <s v="Kondawar,Shilpa"/>
    <s v="TW_TOPS"/>
    <x v="7"/>
    <s v="TWERS_BAU"/>
    <n v="0"/>
    <n v="160"/>
    <n v="0"/>
    <s v="04"/>
    <s v="TIN"/>
    <s v="15747"/>
    <s v="IND"/>
    <s v=""/>
    <s v="Pune"/>
    <x v="0"/>
  </r>
  <r>
    <s v="Korde,Jaydeep"/>
    <s v="MARKEL1"/>
    <x v="349"/>
    <s v="CP"/>
    <n v="420"/>
    <n v="0"/>
    <n v="0"/>
    <s v="13"/>
    <s v="TUK"/>
    <s v="13920"/>
    <s v="GBR"/>
    <s v=""/>
    <s v="London"/>
    <x v="4"/>
  </r>
  <r>
    <s v="Korde,Jaydeep"/>
    <s v="SONY001"/>
    <x v="21"/>
    <s v="CP"/>
    <n v="105"/>
    <n v="0"/>
    <n v="0"/>
    <s v="13"/>
    <s v="TUK"/>
    <s v="13920"/>
    <s v="GBR"/>
    <s v=""/>
    <s v="London"/>
    <x v="4"/>
  </r>
  <r>
    <s v="Kordyback,John"/>
    <s v="GAP0001"/>
    <x v="334"/>
    <s v="DA"/>
    <n v="133"/>
    <n v="0"/>
    <n v="0"/>
    <s v="01"/>
    <s v="TCA"/>
    <s v="10461"/>
    <s v="USA"/>
    <s v="CA"/>
    <s v="San Francisco"/>
    <x v="11"/>
  </r>
  <r>
    <s v="Kordyback,John"/>
    <s v="GAP0001"/>
    <x v="334"/>
    <s v="TRVL"/>
    <n v="0"/>
    <n v="46"/>
    <n v="0"/>
    <s v="01"/>
    <s v="TCA"/>
    <s v="10461"/>
    <s v="USA"/>
    <s v="CA"/>
    <s v="San Francisco"/>
    <x v="11"/>
  </r>
  <r>
    <s v="Kordyback,John"/>
    <s v="TW_CORE"/>
    <x v="17"/>
    <s v="BAU"/>
    <n v="0"/>
    <n v="34"/>
    <n v="0"/>
    <s v="01"/>
    <s v="TCA"/>
    <s v="10461"/>
    <s v="CAN"/>
    <s v=""/>
    <s v="San Francisco"/>
    <x v="11"/>
  </r>
  <r>
    <s v="Koripalli,Srujana"/>
    <s v="FOOT001"/>
    <x v="94"/>
    <s v="QA"/>
    <n v="32"/>
    <n v="0"/>
    <n v="0"/>
    <s v="01"/>
    <s v="TIN"/>
    <s v="15323"/>
    <s v="IND"/>
    <s v=""/>
    <s v="Pune"/>
    <x v="0"/>
  </r>
  <r>
    <s v="Koripalli,Srujana"/>
    <s v="FOOT001"/>
    <x v="95"/>
    <s v="QA"/>
    <n v="104"/>
    <n v="0"/>
    <n v="0"/>
    <s v="01"/>
    <s v="TIN"/>
    <s v="15323"/>
    <s v="IND"/>
    <s v=""/>
    <s v="Pune"/>
    <x v="0"/>
  </r>
  <r>
    <s v="Koripalli,Srujana"/>
    <s v="TW_TOFF"/>
    <x v="1"/>
    <s v="ANNUAL_LV"/>
    <n v="0"/>
    <n v="16"/>
    <n v="0"/>
    <s v="01"/>
    <s v="TIN"/>
    <s v="15323"/>
    <s v="IND"/>
    <s v=""/>
    <s v="Pune"/>
    <x v="0"/>
  </r>
  <r>
    <s v="Koripalli,Srujana"/>
    <s v="TW_TOFF"/>
    <x v="1"/>
    <s v="INDIA_OPT_HOL"/>
    <n v="0"/>
    <n v="8"/>
    <n v="0"/>
    <s v="01"/>
    <s v="TIN"/>
    <s v="15323"/>
    <s v="IND"/>
    <s v=""/>
    <s v="Pune"/>
    <x v="0"/>
  </r>
  <r>
    <s v="Koripalli,Srujana"/>
    <s v="TW_TOFF"/>
    <x v="4"/>
    <s v="SICK_LV"/>
    <n v="0"/>
    <n v="8"/>
    <n v="0"/>
    <s v="01"/>
    <s v="TIN"/>
    <s v="15323"/>
    <s v="IND"/>
    <s v=""/>
    <s v="Pune"/>
    <x v="0"/>
  </r>
  <r>
    <s v="Korumilli,Sravan"/>
    <s v="GAP0001"/>
    <x v="291"/>
    <s v="DA"/>
    <n v="112"/>
    <n v="0"/>
    <n v="0"/>
    <s v="01"/>
    <s v="TIN"/>
    <s v="14245"/>
    <s v="IND"/>
    <s v=""/>
    <s v="Bangalore"/>
    <x v="0"/>
  </r>
  <r>
    <s v="Korumilli,Sravan"/>
    <s v="TW_CORE"/>
    <x v="3"/>
    <s v="UNASSIGNED"/>
    <n v="0"/>
    <n v="40"/>
    <n v="0"/>
    <s v="01"/>
    <s v="TIN"/>
    <s v="14245"/>
    <s v="IND"/>
    <s v=""/>
    <s v="Bangalore"/>
    <x v="0"/>
  </r>
  <r>
    <s v="Korumilli,Sravan"/>
    <s v="TW_TOFF"/>
    <x v="1"/>
    <s v="ANNUAL_LV"/>
    <n v="0"/>
    <n v="8"/>
    <n v="0"/>
    <s v="01"/>
    <s v="TIN"/>
    <s v="14245"/>
    <s v="IND"/>
    <s v=""/>
    <s v="Bangalore"/>
    <x v="0"/>
  </r>
  <r>
    <s v="Korumilli,Sravan"/>
    <s v="TW_TOFF"/>
    <x v="1"/>
    <s v="PUBLIC_HOLIDAY"/>
    <n v="0"/>
    <n v="8"/>
    <n v="0"/>
    <s v="01"/>
    <s v="TIN"/>
    <s v="14245"/>
    <s v="IND"/>
    <s v=""/>
    <s v="Bangalore"/>
    <x v="0"/>
  </r>
  <r>
    <s v="Koth,Guy Itzhak"/>
    <s v="GDS0001"/>
    <x v="8"/>
    <s v="CONSULTING"/>
    <n v="161.30000000000001"/>
    <n v="0"/>
    <n v="0"/>
    <s v="01"/>
    <s v="TUK"/>
    <s v="14143"/>
    <s v="GBR"/>
    <s v=""/>
    <s v="London"/>
    <x v="4"/>
  </r>
  <r>
    <s v="Koth,Guy Itzhak"/>
    <s v="TW_TOFF"/>
    <x v="4"/>
    <s v="CARERS_LV"/>
    <n v="0"/>
    <n v="8"/>
    <n v="0"/>
    <s v="01"/>
    <s v="TUK"/>
    <s v="14143"/>
    <s v="GBR"/>
    <s v=""/>
    <s v="London"/>
    <x v="4"/>
  </r>
  <r>
    <s v="Kothandaraman,Sreedevi Thillaisthanam"/>
    <s v="TW_CORE"/>
    <x v="0"/>
    <s v="LEADER_DEV_GBL"/>
    <n v="0"/>
    <n v="10"/>
    <n v="0"/>
    <s v="04"/>
    <s v="TIN"/>
    <s v="13170"/>
    <s v="USA"/>
    <s v="GA"/>
    <s v="Bangalore"/>
    <x v="0"/>
  </r>
  <r>
    <s v="Kothandaraman,Sreedevi Thillaisthanam"/>
    <s v="TW_TOPS"/>
    <x v="7"/>
    <s v="PROGRAM_LEVEL"/>
    <n v="0"/>
    <n v="134"/>
    <n v="0"/>
    <s v="04"/>
    <s v="TIN"/>
    <s v="13170"/>
    <s v="IND"/>
    <s v=""/>
    <s v="Bangalore"/>
    <x v="0"/>
  </r>
  <r>
    <s v="Kothandaraman,Sreedevi Thillaisthanam"/>
    <s v="TW_TOPS"/>
    <x v="7"/>
    <s v="SUPPLY_BAU"/>
    <n v="0"/>
    <n v="40"/>
    <n v="0"/>
    <s v="04"/>
    <s v="TIN"/>
    <s v="13170"/>
    <s v="IND"/>
    <s v=""/>
    <s v="Bangalore"/>
    <x v="0"/>
  </r>
  <r>
    <s v="Koti,Sneha"/>
    <s v="CISCO02"/>
    <x v="39"/>
    <s v="MISC"/>
    <n v="151"/>
    <n v="0"/>
    <n v="0"/>
    <s v="01"/>
    <s v="TIN"/>
    <s v="13947"/>
    <s v="IND"/>
    <s v=""/>
    <s v="Bangalore"/>
    <x v="0"/>
  </r>
  <r>
    <s v="Koti,Sneha"/>
    <s v="TW_CORE"/>
    <x v="0"/>
    <s v="TWER_INDUCTION"/>
    <n v="0"/>
    <n v="1"/>
    <n v="0"/>
    <s v="01"/>
    <s v="TIN"/>
    <s v="13947"/>
    <s v="IND"/>
    <s v=""/>
    <s v="Bangalore"/>
    <x v="0"/>
  </r>
  <r>
    <s v="Koti,Sneha"/>
    <s v="TW_TOFF"/>
    <x v="1"/>
    <s v="ANNUAL_LV"/>
    <n v="0"/>
    <n v="8"/>
    <n v="0"/>
    <s v="01"/>
    <s v="TIN"/>
    <s v="13947"/>
    <s v="IND"/>
    <s v=""/>
    <s v="Bangalore"/>
    <x v="0"/>
  </r>
  <r>
    <s v="Koti,Sneha"/>
    <s v="TW_TOFF"/>
    <x v="1"/>
    <s v="INDIA_OPT_HOL"/>
    <n v="0"/>
    <n v="8"/>
    <n v="0"/>
    <s v="01"/>
    <s v="TIN"/>
    <s v="13947"/>
    <s v="IND"/>
    <s v=""/>
    <s v="Bangalore"/>
    <x v="0"/>
  </r>
  <r>
    <s v="Koushik,Sridevi K R"/>
    <s v="CISCO02"/>
    <x v="39"/>
    <s v="MISC"/>
    <n v="32"/>
    <n v="0"/>
    <n v="0"/>
    <s v="01"/>
    <s v="TIN"/>
    <s v="13946"/>
    <s v="IND"/>
    <s v=""/>
    <s v="Bangalore"/>
    <x v="0"/>
  </r>
  <r>
    <s v="Koushik,Sridevi K R"/>
    <s v="RACK001"/>
    <x v="34"/>
    <s v="MISC"/>
    <n v="108"/>
    <n v="0"/>
    <n v="0"/>
    <s v="01"/>
    <s v="TIN"/>
    <s v="13946"/>
    <s v="IND"/>
    <s v=""/>
    <s v="Bangalore"/>
    <x v="0"/>
  </r>
  <r>
    <s v="Koushik,Sridevi K R"/>
    <s v="TW_CORE"/>
    <x v="15"/>
    <s v="GRAD_RECRUITING"/>
    <n v="0"/>
    <n v="8"/>
    <n v="0"/>
    <s v="01"/>
    <s v="TIN"/>
    <s v="13946"/>
    <s v="IND"/>
    <s v=""/>
    <s v="Bangalore"/>
    <x v="0"/>
  </r>
  <r>
    <s v="Koushik,Sridevi K R"/>
    <s v="TW_CORE"/>
    <x v="40"/>
    <s v="TRAINING_OTHER"/>
    <n v="0"/>
    <n v="8"/>
    <n v="0"/>
    <s v="01"/>
    <s v="TIN"/>
    <s v="13946"/>
    <s v="IND"/>
    <s v=""/>
    <s v="Bangalore"/>
    <x v="0"/>
  </r>
  <r>
    <s v="Koushik,Sridevi K R"/>
    <s v="TW_TOFF"/>
    <x v="4"/>
    <s v="SICK_LV"/>
    <n v="0"/>
    <n v="12"/>
    <n v="0"/>
    <s v="01"/>
    <s v="TIN"/>
    <s v="13946"/>
    <s v="IND"/>
    <s v=""/>
    <s v="Bangalore"/>
    <x v="0"/>
  </r>
  <r>
    <s v="Koutropoulos,Fotina"/>
    <s v="TW_MOBL"/>
    <x v="273"/>
    <s v="ASSIGNMENT_EXP"/>
    <n v="0"/>
    <n v="4"/>
    <n v="0"/>
    <s v="01"/>
    <s v="TAU"/>
    <s v="13052"/>
    <s v="ZAF"/>
    <s v=""/>
    <s v="Kampala"/>
    <x v="15"/>
  </r>
  <r>
    <s v="Koutropoulos,Fotina"/>
    <s v="TW_TOFF"/>
    <x v="1"/>
    <s v="ANNUAL_LV"/>
    <n v="0"/>
    <n v="8"/>
    <n v="0"/>
    <s v="01"/>
    <s v="TAU"/>
    <s v="13052"/>
    <s v="ZAF"/>
    <s v=""/>
    <s v="Kampala"/>
    <x v="15"/>
  </r>
  <r>
    <s v="Koutropoulos,Fotina"/>
    <s v="UNICEF1"/>
    <x v="88"/>
    <s v="DA"/>
    <n v="74"/>
    <n v="0"/>
    <n v="0"/>
    <s v="01"/>
    <s v="TAU"/>
    <s v="13052"/>
    <s v="ZAF"/>
    <s v=""/>
    <s v="Kampala"/>
    <x v="15"/>
  </r>
  <r>
    <s v="Koutropoulos,Fotina"/>
    <s v="UNICEF1"/>
    <x v="88"/>
    <s v="DA"/>
    <n v="80"/>
    <n v="0"/>
    <n v="0"/>
    <s v="01"/>
    <s v="TAU"/>
    <s v="13052"/>
    <s v="UGA"/>
    <s v=""/>
    <s v="Kampala"/>
    <x v="15"/>
  </r>
  <r>
    <s v="Koutropoulos,Fotina"/>
    <s v="UNICEF1"/>
    <x v="88"/>
    <s v="TRVL"/>
    <n v="0"/>
    <n v="6"/>
    <n v="0"/>
    <s v="01"/>
    <s v="TAU"/>
    <s v="13052"/>
    <s v="UGA"/>
    <s v=""/>
    <s v="Kampala"/>
    <x v="15"/>
  </r>
  <r>
    <s v="Kozak,Christopher"/>
    <s v="TW_CORE"/>
    <x v="15"/>
    <s v="GRAD_RECRUITING"/>
    <n v="0"/>
    <n v="7"/>
    <n v="0"/>
    <s v="04"/>
    <s v="TUS"/>
    <s v="12325"/>
    <s v="GBR"/>
    <s v=""/>
    <s v="Manchester"/>
    <x v="10"/>
  </r>
  <r>
    <s v="Kozak,Christopher"/>
    <s v="TW_CORE"/>
    <x v="15"/>
    <s v="INTERVIEWING"/>
    <n v="0"/>
    <n v="5"/>
    <n v="0"/>
    <s v="04"/>
    <s v="TUS"/>
    <s v="12325"/>
    <s v="GBR"/>
    <s v=""/>
    <s v="Manchester"/>
    <x v="10"/>
  </r>
  <r>
    <s v="Kozak,Christopher"/>
    <s v="TW_TOPS"/>
    <x v="7"/>
    <s v="SALES_INV_REF"/>
    <n v="0"/>
    <n v="174.5"/>
    <n v="0"/>
    <s v="04"/>
    <s v="TUS"/>
    <s v="12325"/>
    <s v="GBR"/>
    <s v=""/>
    <s v="Manchester"/>
    <x v="10"/>
  </r>
  <r>
    <s v="Krel,David"/>
    <s v="TW_TOFF"/>
    <x v="4"/>
    <s v="US_CA_PERS_SICK"/>
    <n v="0"/>
    <n v="11"/>
    <n v="0"/>
    <s v="04"/>
    <s v="TUS"/>
    <s v="14747"/>
    <s v="USA"/>
    <s v="IL"/>
    <s v="Chicago"/>
    <x v="5"/>
  </r>
  <r>
    <s v="Krel,David"/>
    <s v="TW_TOPS"/>
    <x v="60"/>
    <s v="CHDS_INV"/>
    <n v="0"/>
    <n v="33"/>
    <n v="0"/>
    <s v="04"/>
    <s v="TUS"/>
    <s v="14747"/>
    <s v="USA"/>
    <s v="IL"/>
    <s v="Chicago"/>
    <x v="5"/>
  </r>
  <r>
    <s v="Krel,David"/>
    <s v="TW_TOPS"/>
    <x v="60"/>
    <s v="NETWORKSTD_INV"/>
    <n v="0"/>
    <n v="77"/>
    <n v="0"/>
    <s v="04"/>
    <s v="TUS"/>
    <s v="14747"/>
    <s v="USA"/>
    <s v="IL"/>
    <s v="Chicago"/>
    <x v="5"/>
  </r>
  <r>
    <s v="Krel,David"/>
    <s v="TW_TOPS"/>
    <x v="60"/>
    <s v="PLATFORMS"/>
    <n v="0"/>
    <n v="48"/>
    <n v="0"/>
    <s v="04"/>
    <s v="TUS"/>
    <s v="14747"/>
    <s v="USA"/>
    <s v="IL"/>
    <s v="Chicago"/>
    <x v="5"/>
  </r>
  <r>
    <s v="Krel,David"/>
    <s v="TW_TOPS"/>
    <x v="60"/>
    <s v="VENDOR_MGT"/>
    <n v="0"/>
    <n v="14"/>
    <n v="0"/>
    <s v="04"/>
    <s v="TUS"/>
    <s v="14747"/>
    <s v="USA"/>
    <s v="IL"/>
    <s v="Chicago"/>
    <x v="5"/>
  </r>
  <r>
    <s v="Kriegel,Noah A"/>
    <s v="ONLINE1"/>
    <x v="43"/>
    <s v="MISC"/>
    <n v="53.5"/>
    <n v="0"/>
    <n v="0"/>
    <s v="01"/>
    <s v="TUS"/>
    <s v="11864"/>
    <s v="USA"/>
    <s v="GA"/>
    <s v="Atlanta"/>
    <x v="2"/>
  </r>
  <r>
    <s v="Kriegel,Noah A"/>
    <s v="ONLINE1"/>
    <x v="43"/>
    <s v="MISC"/>
    <n v="96"/>
    <n v="0"/>
    <n v="0"/>
    <s v="01"/>
    <s v="TUS"/>
    <s v="11864"/>
    <s v="BRA"/>
    <s v=""/>
    <s v="Atlanta"/>
    <x v="2"/>
  </r>
  <r>
    <s v="Kriegel,Noah A"/>
    <s v="ONLINE1"/>
    <x v="43"/>
    <s v="TRVL"/>
    <n v="0"/>
    <n v="10"/>
    <n v="0"/>
    <s v="01"/>
    <s v="TUS"/>
    <s v="11864"/>
    <s v="USA"/>
    <s v="GA"/>
    <s v="Atlanta"/>
    <x v="2"/>
  </r>
  <r>
    <s v="Kriegel,Noah A"/>
    <s v="TW_CORE"/>
    <x v="40"/>
    <s v="TRAINING_OTHER"/>
    <n v="0"/>
    <n v="16"/>
    <n v="0"/>
    <s v="01"/>
    <s v="TUS"/>
    <s v="11864"/>
    <s v="USA"/>
    <s v="GA"/>
    <s v="Atlanta"/>
    <x v="2"/>
  </r>
  <r>
    <s v="Kriegel,Noah A"/>
    <s v="TW_TOFF"/>
    <x v="4"/>
    <s v="US_CA_PERS_SICK"/>
    <n v="0"/>
    <n v="8"/>
    <n v="0"/>
    <s v="01"/>
    <s v="TUS"/>
    <s v="11864"/>
    <s v="BRA"/>
    <s v=""/>
    <s v="Atlanta"/>
    <x v="2"/>
  </r>
  <r>
    <s v="Kriner,Kevin D"/>
    <s v="GAP0001"/>
    <x v="180"/>
    <s v="MISC"/>
    <n v="28"/>
    <n v="0"/>
    <n v="0"/>
    <s v="01"/>
    <s v="TUS"/>
    <s v="13797"/>
    <s v="USA"/>
    <s v="CA"/>
    <s v="San Francisco"/>
    <x v="11"/>
  </r>
  <r>
    <s v="Kriner,Kevin D"/>
    <s v="GAP0001"/>
    <x v="350"/>
    <s v="DA"/>
    <n v="0"/>
    <n v="24"/>
    <n v="0"/>
    <s v="01"/>
    <s v="TUS"/>
    <s v="13797"/>
    <s v="USA"/>
    <s v="CA"/>
    <s v="San Francisco"/>
    <x v="11"/>
  </r>
  <r>
    <s v="Kriner,Kevin D"/>
    <s v="GAP0001"/>
    <x v="350"/>
    <s v="MISC"/>
    <n v="56"/>
    <n v="12"/>
    <n v="0"/>
    <s v="01"/>
    <s v="TUS"/>
    <s v="13797"/>
    <s v="USA"/>
    <s v="CA"/>
    <s v="San Francisco"/>
    <x v="11"/>
  </r>
  <r>
    <s v="Kriner,Kevin D"/>
    <s v="GAP0001"/>
    <x v="350"/>
    <s v="OT40"/>
    <n v="0"/>
    <n v="6.25"/>
    <n v="0"/>
    <s v="01"/>
    <s v="TUS"/>
    <s v="13797"/>
    <s v="USA"/>
    <s v="CA"/>
    <s v="San Francisco"/>
    <x v="11"/>
  </r>
  <r>
    <s v="Kriner,Kevin D"/>
    <s v="TW_CORE"/>
    <x v="14"/>
    <s v="NONTW_CONF"/>
    <n v="0"/>
    <n v="24"/>
    <n v="0"/>
    <s v="01"/>
    <s v="TUS"/>
    <s v="13797"/>
    <s v="USA"/>
    <s v="FL"/>
    <s v="San Francisco"/>
    <x v="11"/>
  </r>
  <r>
    <s v="Kriner,Kevin D"/>
    <s v="TW_MTGS"/>
    <x v="50"/>
    <s v="NYC"/>
    <n v="0"/>
    <n v="14"/>
    <n v="0"/>
    <s v="01"/>
    <s v="TUS"/>
    <s v="13797"/>
    <s v="USA"/>
    <s v="NY"/>
    <s v="San Francisco"/>
    <x v="11"/>
  </r>
  <r>
    <s v="Kriner,Kevin D"/>
    <s v="TW_TOFF"/>
    <x v="1"/>
    <s v="BEREAV_COMPASSN"/>
    <n v="0"/>
    <n v="8"/>
    <n v="0"/>
    <s v="01"/>
    <s v="TUS"/>
    <s v="13797"/>
    <s v="USA"/>
    <s v="CA"/>
    <s v="San Francisco"/>
    <x v="11"/>
  </r>
  <r>
    <s v="Kriner,Kevin D"/>
    <s v="YEARUP1"/>
    <x v="351"/>
    <s v="MISC"/>
    <n v="0"/>
    <n v="1"/>
    <n v="0"/>
    <s v="01"/>
    <s v="TUS"/>
    <s v="13797"/>
    <s v="USA"/>
    <s v="CA"/>
    <s v="San Francisco"/>
    <x v="11"/>
  </r>
  <r>
    <s v="Kriner,Kevin D"/>
    <s v="YEARUP1"/>
    <x v="351"/>
    <s v="MISC"/>
    <n v="0"/>
    <n v="2"/>
    <n v="0"/>
    <s v="01"/>
    <s v="TUS"/>
    <s v="13797"/>
    <s v="USA"/>
    <s v="NY"/>
    <s v="San Francisco"/>
    <x v="11"/>
  </r>
  <r>
    <s v="Kriplani,Aarti Mahesh"/>
    <s v="FOOT001"/>
    <x v="95"/>
    <s v="DEV"/>
    <n v="160"/>
    <n v="0"/>
    <n v="0"/>
    <s v="01"/>
    <s v="TIN"/>
    <s v="13407"/>
    <s v="IND"/>
    <s v=""/>
    <s v="Pune"/>
    <x v="0"/>
  </r>
  <r>
    <s v="Kriplani,Aarti Mahesh"/>
    <s v="TW_TOFF"/>
    <x v="1"/>
    <s v="ANNUAL_LV"/>
    <n v="0"/>
    <n v="8"/>
    <n v="0"/>
    <s v="01"/>
    <s v="TIN"/>
    <s v="13407"/>
    <s v="IND"/>
    <s v=""/>
    <s v="Pune"/>
    <x v="0"/>
  </r>
  <r>
    <s v="Krisch,Sophia L."/>
    <s v="GAP0001"/>
    <x v="205"/>
    <s v="DEV"/>
    <n v="169"/>
    <n v="0"/>
    <n v="0"/>
    <s v="01"/>
    <s v="TUS"/>
    <s v="15360"/>
    <s v="USA"/>
    <s v="CA"/>
    <s v="San Francisco"/>
    <x v="11"/>
  </r>
  <r>
    <s v="Krisch,Sophia L."/>
    <s v="TW_CORE"/>
    <x v="0"/>
    <s v="GRAD_TRNPROG"/>
    <n v="0"/>
    <n v="8"/>
    <n v="0"/>
    <s v="01"/>
    <s v="TUS"/>
    <s v="15360"/>
    <s v="USA"/>
    <s v="CA"/>
    <s v="San Francisco"/>
    <x v="11"/>
  </r>
  <r>
    <s v="Krisch,Sophia L."/>
    <s v="TW_CORE"/>
    <x v="0"/>
    <s v="SDL"/>
    <n v="0"/>
    <n v="4.5"/>
    <n v="0"/>
    <s v="01"/>
    <s v="TUS"/>
    <s v="15360"/>
    <s v="USA"/>
    <s v="CA"/>
    <s v="San Francisco"/>
    <x v="11"/>
  </r>
  <r>
    <s v="Krisch,Sophia L."/>
    <s v="TW_MTGS"/>
    <x v="50"/>
    <s v="SF"/>
    <n v="0"/>
    <n v="2"/>
    <n v="0"/>
    <s v="01"/>
    <s v="TUS"/>
    <s v="15360"/>
    <s v="USA"/>
    <s v="CA"/>
    <s v="San Francisco"/>
    <x v="11"/>
  </r>
  <r>
    <s v="Krishnakumar,Rajeswari"/>
    <s v="TRIP001"/>
    <x v="130"/>
    <s v="MISC"/>
    <n v="168"/>
    <n v="0"/>
    <n v="0"/>
    <s v="01"/>
    <s v="TIN"/>
    <s v="14904"/>
    <s v="IND"/>
    <s v=""/>
    <s v="Chennai"/>
    <x v="0"/>
  </r>
  <r>
    <s v="Krishnan,Karthik"/>
    <s v="CISCO02"/>
    <x v="39"/>
    <s v="MISC"/>
    <n v="40"/>
    <n v="0"/>
    <n v="0"/>
    <s v="01"/>
    <s v="TIN"/>
    <s v="15206"/>
    <s v="IRL"/>
    <s v=""/>
    <s v="Bangalore"/>
    <x v="0"/>
  </r>
  <r>
    <s v="Krishnan,Karthik"/>
    <s v="CISCO02"/>
    <x v="39"/>
    <s v="MISC"/>
    <n v="108"/>
    <n v="0"/>
    <n v="0"/>
    <s v="01"/>
    <s v="TIN"/>
    <s v="15206"/>
    <s v="IND"/>
    <s v=""/>
    <s v="Bangalore"/>
    <x v="0"/>
  </r>
  <r>
    <s v="Krishnan,Karthik"/>
    <s v="TW_CORE"/>
    <x v="17"/>
    <s v="BAU"/>
    <n v="0"/>
    <n v="4"/>
    <n v="0"/>
    <s v="01"/>
    <s v="TIN"/>
    <s v="15206"/>
    <s v="IND"/>
    <s v=""/>
    <s v="Bangalore"/>
    <x v="0"/>
  </r>
  <r>
    <s v="Krishnan,Karthik"/>
    <s v="TW_CORE"/>
    <x v="40"/>
    <s v="TRAINING_OTHER"/>
    <n v="0"/>
    <n v="16"/>
    <n v="0"/>
    <s v="01"/>
    <s v="TIN"/>
    <s v="15206"/>
    <s v="IND"/>
    <s v=""/>
    <s v="Bangalore"/>
    <x v="0"/>
  </r>
  <r>
    <s v="Krishnan,Karthik"/>
    <s v="TW_TOFF"/>
    <x v="4"/>
    <s v="SICK_LV"/>
    <n v="0"/>
    <n v="8"/>
    <n v="0"/>
    <s v="01"/>
    <s v="TIN"/>
    <s v="15206"/>
    <s v="IND"/>
    <s v=""/>
    <s v="Bangalore"/>
    <x v="0"/>
  </r>
  <r>
    <s v="Krishnan,Santhana G"/>
    <s v="NEWGEN1"/>
    <x v="352"/>
    <s v="DP"/>
    <n v="0"/>
    <n v="15"/>
    <n v="0"/>
    <s v="01"/>
    <s v="TIN"/>
    <s v="12063"/>
    <s v="IND"/>
    <s v=""/>
    <s v="Chennai"/>
    <x v="0"/>
  </r>
  <r>
    <s v="Krishnan,Santhana G"/>
    <s v="SPIC001"/>
    <x v="353"/>
    <s v="DP"/>
    <n v="0"/>
    <n v="3"/>
    <n v="0"/>
    <s v="01"/>
    <s v="TIN"/>
    <s v="12063"/>
    <s v="IND"/>
    <s v=""/>
    <s v="Chennai"/>
    <x v="0"/>
  </r>
  <r>
    <s v="Krishnan,Santhana G"/>
    <s v="TW_CORE"/>
    <x v="17"/>
    <s v="BAU"/>
    <n v="0"/>
    <n v="156"/>
    <n v="0"/>
    <s v="01"/>
    <s v="TIN"/>
    <s v="12063"/>
    <s v="IND"/>
    <s v=""/>
    <s v="Chennai"/>
    <x v="0"/>
  </r>
  <r>
    <s v="Krishnaswamy,Anand"/>
    <s v="ABCAM01"/>
    <x v="354"/>
    <s v="DA"/>
    <n v="48"/>
    <n v="0"/>
    <n v="0"/>
    <s v="01"/>
    <s v="TIN"/>
    <s v="13238"/>
    <s v="IND"/>
    <s v=""/>
    <s v="Chennai"/>
    <x v="0"/>
  </r>
  <r>
    <s v="Krishnaswamy,Anand"/>
    <s v="ABCAM01"/>
    <x v="354"/>
    <s v="MISC"/>
    <n v="0"/>
    <n v="24"/>
    <n v="0"/>
    <s v="01"/>
    <s v="TIN"/>
    <s v="13238"/>
    <s v="IND"/>
    <s v=""/>
    <s v="Chennai"/>
    <x v="0"/>
  </r>
  <r>
    <s v="Krishnaswamy,Anand"/>
    <s v="TW_CORE"/>
    <x v="3"/>
    <s v="HELD"/>
    <n v="0"/>
    <n v="40"/>
    <n v="0"/>
    <s v="01"/>
    <s v="TIN"/>
    <s v="13238"/>
    <s v="IND"/>
    <s v=""/>
    <s v="Chennai"/>
    <x v="0"/>
  </r>
  <r>
    <s v="Krishnaswamy,Anand"/>
    <s v="TW_CORE"/>
    <x v="15"/>
    <s v="DIPL_HIRE_PROG"/>
    <n v="0"/>
    <n v="56"/>
    <n v="0"/>
    <s v="01"/>
    <s v="TIN"/>
    <s v="13238"/>
    <s v="IND"/>
    <s v=""/>
    <s v="Chennai"/>
    <x v="0"/>
  </r>
  <r>
    <s v="Krishnaswamy,Sriram"/>
    <s v="TARGET1"/>
    <x v="133"/>
    <s v="MISC"/>
    <n v="144"/>
    <n v="0"/>
    <n v="0"/>
    <s v="01"/>
    <s v="TIN"/>
    <s v="13056"/>
    <s v="IND"/>
    <s v=""/>
    <s v="Bangalore"/>
    <x v="0"/>
  </r>
  <r>
    <s v="Krishnaswamy,Sriram"/>
    <s v="TW_TOFF"/>
    <x v="1"/>
    <s v="ANNUAL_LV"/>
    <n v="0"/>
    <n v="12"/>
    <n v="0"/>
    <s v="01"/>
    <s v="TIN"/>
    <s v="13056"/>
    <s v="IND"/>
    <s v=""/>
    <s v="Bangalore"/>
    <x v="0"/>
  </r>
  <r>
    <s v="Krishnaswamy,Sriram"/>
    <s v="TW_TOFF"/>
    <x v="1"/>
    <s v="INDIA_OPT_HOL"/>
    <n v="0"/>
    <n v="8"/>
    <n v="0"/>
    <s v="01"/>
    <s v="TIN"/>
    <s v="13056"/>
    <s v="IND"/>
    <s v=""/>
    <s v="Bangalore"/>
    <x v="0"/>
  </r>
  <r>
    <s v="Krishnaswamy,Sriram"/>
    <s v="TW_TOFF"/>
    <x v="4"/>
    <s v="SICK_LV"/>
    <n v="0"/>
    <n v="4"/>
    <n v="0"/>
    <s v="01"/>
    <s v="TIN"/>
    <s v="13056"/>
    <s v="IND"/>
    <s v=""/>
    <s v="Bangalore"/>
    <x v="0"/>
  </r>
  <r>
    <s v="Krishnavathi T,Suganthi"/>
    <s v="FOOT001"/>
    <x v="94"/>
    <s v="DEV"/>
    <n v="168"/>
    <n v="0"/>
    <n v="0"/>
    <s v="01"/>
    <s v="TIN"/>
    <s v="14726"/>
    <s v="IND"/>
    <s v=""/>
    <s v="Pune"/>
    <x v="0"/>
  </r>
  <r>
    <s v="Kritzinger,Petra"/>
    <s v="JSE0001"/>
    <x v="251"/>
    <s v="MISC"/>
    <n v="117"/>
    <n v="0"/>
    <n v="0"/>
    <s v="01"/>
    <s v="TZA"/>
    <s v="15767"/>
    <s v="ZAF"/>
    <s v=""/>
    <s v="Johannesburg"/>
    <x v="16"/>
  </r>
  <r>
    <s v="Kritzinger,Petra"/>
    <s v="TW_TOFF"/>
    <x v="1"/>
    <s v="ANNUAL_LV"/>
    <n v="0"/>
    <n v="8"/>
    <n v="0"/>
    <s v="01"/>
    <s v="TZA"/>
    <s v="15767"/>
    <s v="ZAF"/>
    <s v=""/>
    <s v="Johannesburg"/>
    <x v="16"/>
  </r>
  <r>
    <s v="Kritzinger,Petra"/>
    <s v="TW_TOFF"/>
    <x v="1"/>
    <s v="TIME_IN_LIEU"/>
    <n v="0"/>
    <n v="27"/>
    <n v="0"/>
    <s v="01"/>
    <s v="TZA"/>
    <s v="15767"/>
    <s v="ZAF"/>
    <s v=""/>
    <s v="Johannesburg"/>
    <x v="16"/>
  </r>
  <r>
    <s v="Krouth,Kristine T."/>
    <s v="TW_CORE"/>
    <x v="9"/>
    <s v="BAU"/>
    <n v="0"/>
    <n v="203.25"/>
    <n v="0"/>
    <s v="08"/>
    <s v="TUS"/>
    <s v="15708"/>
    <s v="USA"/>
    <s v="WI"/>
    <s v="Chicago"/>
    <x v="5"/>
  </r>
  <r>
    <s v="Krouth,Kristine T."/>
    <s v="TW_TOPS"/>
    <x v="7"/>
    <s v="TEPRD_SUPPORT"/>
    <n v="0"/>
    <n v="27.25"/>
    <n v="0"/>
    <s v="08"/>
    <s v="TUS"/>
    <s v="15708"/>
    <s v="USA"/>
    <s v="WI"/>
    <s v="Chicago"/>
    <x v="5"/>
  </r>
  <r>
    <s v="Ku,Theodore P."/>
    <s v="ALPHA02"/>
    <x v="300"/>
    <s v="DA"/>
    <n v="48"/>
    <n v="0"/>
    <n v="0"/>
    <s v="01"/>
    <s v="TUS"/>
    <s v="14670"/>
    <s v="USA"/>
    <s v="NY"/>
    <s v="New York"/>
    <x v="12"/>
  </r>
  <r>
    <s v="Ku,Theodore P."/>
    <s v="TW_CORE"/>
    <x v="3"/>
    <s v="HELD"/>
    <n v="0"/>
    <n v="40"/>
    <n v="0"/>
    <s v="01"/>
    <s v="TUS"/>
    <s v="14670"/>
    <s v="USA"/>
    <s v="NY"/>
    <s v="New York"/>
    <x v="12"/>
  </r>
  <r>
    <s v="Ku,Theodore P."/>
    <s v="TW_CORE"/>
    <x v="3"/>
    <s v="UNASSIGNED"/>
    <n v="0"/>
    <n v="80"/>
    <n v="0"/>
    <s v="01"/>
    <s v="TUS"/>
    <s v="14670"/>
    <s v="USA"/>
    <s v="NY"/>
    <s v="New York"/>
    <x v="12"/>
  </r>
  <r>
    <s v="Kua,Patrick"/>
    <s v="TW_TOFF"/>
    <x v="1"/>
    <s v="LOA_UNPAID"/>
    <n v="0"/>
    <n v="168"/>
    <n v="0"/>
    <s v="01"/>
    <s v="TUK"/>
    <s v="10857"/>
    <s v="GBR"/>
    <s v=""/>
    <s v="London"/>
    <x v="4"/>
  </r>
  <r>
    <s v="Kudale Vilas,Prajakta"/>
    <s v="TW_CORE"/>
    <x v="0"/>
    <s v="STEP"/>
    <n v="0"/>
    <n v="130"/>
    <n v="0"/>
    <s v="01"/>
    <s v="TIN"/>
    <s v="15440"/>
    <s v="IND"/>
    <s v=""/>
    <s v="Bangalore"/>
    <x v="0"/>
  </r>
  <r>
    <s v="Kudale Vilas,Prajakta"/>
    <s v="TW_TOFF"/>
    <x v="1"/>
    <s v="ANNUAL_LV"/>
    <n v="0"/>
    <n v="56"/>
    <n v="0"/>
    <s v="01"/>
    <s v="TIN"/>
    <s v="15440"/>
    <s v="IND"/>
    <s v=""/>
    <s v="Bangalore"/>
    <x v="0"/>
  </r>
  <r>
    <s v="Kudva Vishwanath,Pranav"/>
    <s v="TW_CORE"/>
    <x v="0"/>
    <s v="STEP"/>
    <n v="0"/>
    <n v="168"/>
    <n v="0"/>
    <s v="01"/>
    <s v="TIN"/>
    <s v="14803"/>
    <s v="IND"/>
    <s v=""/>
    <s v="Bangalore"/>
    <x v="0"/>
  </r>
  <r>
    <s v="Kulkarni,Manasi"/>
    <s v="EMBTECH"/>
    <x v="253"/>
    <s v="DA"/>
    <n v="164"/>
    <n v="0"/>
    <n v="0"/>
    <s v="01"/>
    <s v="TUK"/>
    <s v="14416"/>
    <s v="GBR"/>
    <s v=""/>
    <s v="Manchester"/>
    <x v="10"/>
  </r>
  <r>
    <s v="Kulkarni,Manasi"/>
    <s v="TW_TOFF"/>
    <x v="4"/>
    <s v="SICK_LV"/>
    <n v="0"/>
    <n v="4"/>
    <n v="0"/>
    <s v="01"/>
    <s v="TUK"/>
    <s v="14416"/>
    <s v="GBR"/>
    <s v=""/>
    <s v="Manchester"/>
    <x v="10"/>
  </r>
  <r>
    <s v="Kulkarni,Pranav"/>
    <s v="FOOT001"/>
    <x v="94"/>
    <s v="DA"/>
    <n v="144"/>
    <n v="0"/>
    <n v="0"/>
    <s v="01"/>
    <s v="TIN"/>
    <s v="15637"/>
    <s v="IND"/>
    <s v=""/>
    <s v="Pune"/>
    <x v="0"/>
  </r>
  <r>
    <s v="Kulkarni,Pranav"/>
    <s v="TW_TOFF"/>
    <x v="1"/>
    <s v="ANNUAL_LV"/>
    <n v="0"/>
    <n v="8"/>
    <n v="0"/>
    <s v="01"/>
    <s v="TIN"/>
    <s v="15637"/>
    <s v="IND"/>
    <s v=""/>
    <s v="Pune"/>
    <x v="0"/>
  </r>
  <r>
    <s v="Kulkarni,Pranav"/>
    <s v="TW_TOFF"/>
    <x v="4"/>
    <s v="SICK_LV"/>
    <n v="0"/>
    <n v="16"/>
    <n v="0"/>
    <s v="01"/>
    <s v="TIN"/>
    <s v="15637"/>
    <s v="IND"/>
    <s v=""/>
    <s v="Pune"/>
    <x v="0"/>
  </r>
  <r>
    <s v="Kulkarni,Pravin"/>
    <s v="TW_CORE"/>
    <x v="0"/>
    <s v="SDL"/>
    <n v="0"/>
    <n v="88"/>
    <n v="0"/>
    <s v="01"/>
    <s v="TIN"/>
    <s v="16081"/>
    <s v="IND"/>
    <s v=""/>
    <s v="Pune"/>
    <x v="0"/>
  </r>
  <r>
    <s v="Kulkarni,Pravin"/>
    <s v="TW_CORE"/>
    <x v="0"/>
    <s v="TWER_INDUCTION"/>
    <n v="0"/>
    <n v="56"/>
    <n v="0"/>
    <s v="01"/>
    <s v="TIN"/>
    <s v="16081"/>
    <s v="IND"/>
    <s v=""/>
    <s v="Pune"/>
    <x v="0"/>
  </r>
  <r>
    <s v="Kulkarni,Rakhee"/>
    <s v="TW_CORE"/>
    <x v="14"/>
    <s v="MOVEMENTS"/>
    <n v="0"/>
    <n v="5"/>
    <n v="0"/>
    <s v="03"/>
    <s v="TIN"/>
    <s v="13562"/>
    <s v="IND"/>
    <s v=""/>
    <s v="Pune"/>
    <x v="0"/>
  </r>
  <r>
    <s v="Kulkarni,Rakhee"/>
    <s v="TW_CORE"/>
    <x v="15"/>
    <s v="BAU"/>
    <n v="0"/>
    <n v="136"/>
    <n v="0"/>
    <s v="03"/>
    <s v="TIN"/>
    <s v="13562"/>
    <s v="IND"/>
    <s v=""/>
    <s v="Pune"/>
    <x v="0"/>
  </r>
  <r>
    <s v="Kulkarni,Rakhee"/>
    <s v="TW_CORE"/>
    <x v="15"/>
    <s v="GRAD_RECRUITING"/>
    <n v="0"/>
    <n v="24"/>
    <n v="0"/>
    <s v="03"/>
    <s v="TIN"/>
    <s v="13562"/>
    <s v="IND"/>
    <s v=""/>
    <s v="Pune"/>
    <x v="0"/>
  </r>
  <r>
    <s v="Kulkarni,Rakhee"/>
    <s v="TW_TOFF"/>
    <x v="1"/>
    <s v="ANNUAL_LV"/>
    <n v="0"/>
    <n v="16"/>
    <n v="0"/>
    <s v="03"/>
    <s v="TIN"/>
    <s v="13562"/>
    <s v="IND"/>
    <s v=""/>
    <s v="Pune"/>
    <x v="0"/>
  </r>
  <r>
    <s v="Kulkarni,Rohini"/>
    <s v="DELTA01"/>
    <x v="206"/>
    <s v="DA"/>
    <n v="152"/>
    <n v="0"/>
    <n v="0"/>
    <s v="01"/>
    <s v="TIN"/>
    <s v="13843"/>
    <s v="IND"/>
    <s v=""/>
    <s v="Pune"/>
    <x v="0"/>
  </r>
  <r>
    <s v="Kulkarni,Rohini"/>
    <s v="TW_TOFF"/>
    <x v="4"/>
    <s v="SICK_LV"/>
    <n v="0"/>
    <n v="16"/>
    <n v="0"/>
    <s v="01"/>
    <s v="TIN"/>
    <s v="13843"/>
    <s v="IND"/>
    <s v=""/>
    <s v="Pune"/>
    <x v="0"/>
  </r>
  <r>
    <s v="Kulukala,Chandramohan"/>
    <s v="TW_CORE"/>
    <x v="123"/>
    <s v="BAU"/>
    <n v="0"/>
    <n v="32"/>
    <n v="0"/>
    <s v="11"/>
    <s v="TIN"/>
    <s v="11162"/>
    <s v="IND"/>
    <s v=""/>
    <s v="Bangalore"/>
    <x v="0"/>
  </r>
  <r>
    <s v="Kulukala,Chandramohan"/>
    <s v="TW_CORE"/>
    <x v="123"/>
    <s v="BAU"/>
    <n v="0"/>
    <n v="136"/>
    <n v="0"/>
    <s v="11"/>
    <s v="TIN"/>
    <s v="11162"/>
    <s v="SGP"/>
    <s v=""/>
    <s v="Bangalore"/>
    <x v="0"/>
  </r>
  <r>
    <s v="Kumahor,Enyonam"/>
    <s v="TW_CORE"/>
    <x v="33"/>
    <s v="REGION_MGT_BAU"/>
    <n v="0"/>
    <n v="160"/>
    <n v="0"/>
    <s v="08"/>
    <s v="TUS"/>
    <s v="14865"/>
    <s v="USA"/>
    <s v="GA"/>
    <s v="Chicago"/>
    <x v="5"/>
  </r>
  <r>
    <s v="Kumana,Darius C"/>
    <s v="MARKEL1"/>
    <x v="106"/>
    <s v="BA"/>
    <n v="40"/>
    <n v="0"/>
    <n v="0"/>
    <s v="01"/>
    <s v="TUK"/>
    <s v="13358"/>
    <s v="GBR"/>
    <s v=""/>
    <s v="London"/>
    <x v="4"/>
  </r>
  <r>
    <s v="Kumana,Darius C"/>
    <s v="MARKEL1"/>
    <x v="106"/>
    <s v="XD"/>
    <n v="104"/>
    <n v="0"/>
    <n v="0"/>
    <s v="01"/>
    <s v="TUK"/>
    <s v="13358"/>
    <s v="GBR"/>
    <s v=""/>
    <s v="London"/>
    <x v="4"/>
  </r>
  <r>
    <s v="Kumana,Darius C"/>
    <s v="TW_PRAC"/>
    <x v="19"/>
    <s v="MEETINGS"/>
    <n v="0"/>
    <n v="8"/>
    <n v="0"/>
    <s v="01"/>
    <s v="TUK"/>
    <s v="13358"/>
    <s v="GBR"/>
    <s v=""/>
    <s v="London"/>
    <x v="4"/>
  </r>
  <r>
    <s v="Kumana,Darius C"/>
    <s v="TW_TOFF"/>
    <x v="1"/>
    <s v="ANNUAL_LV"/>
    <n v="0"/>
    <n v="16"/>
    <n v="0"/>
    <s v="01"/>
    <s v="TUK"/>
    <s v="13358"/>
    <s v="GBR"/>
    <s v=""/>
    <s v="London"/>
    <x v="4"/>
  </r>
  <r>
    <s v="Kumar B,Dinesh"/>
    <s v="TW_CORE"/>
    <x v="15"/>
    <s v="EVENTS"/>
    <n v="0"/>
    <n v="168"/>
    <n v="0"/>
    <s v="01"/>
    <s v="TIN"/>
    <s v="15889"/>
    <s v="IND"/>
    <s v=""/>
    <s v="Chennai"/>
    <x v="0"/>
  </r>
  <r>
    <s v="Kumar B,Dinesh"/>
    <s v="TW_PRAC"/>
    <x v="19"/>
    <s v="EVENTS"/>
    <n v="0"/>
    <n v="18"/>
    <n v="0"/>
    <s v="01"/>
    <s v="TIN"/>
    <s v="15889"/>
    <s v="IND"/>
    <s v=""/>
    <s v="Chennai"/>
    <x v="0"/>
  </r>
  <r>
    <s v="Kumar Baheti,Prateek"/>
    <s v="TWSTWT1"/>
    <x v="340"/>
    <s v="DEV"/>
    <n v="0"/>
    <n v="148"/>
    <n v="0"/>
    <s v="01"/>
    <s v="TIN"/>
    <s v="14753"/>
    <s v="IND"/>
    <s v=""/>
    <s v="ETG India"/>
    <x v="1"/>
  </r>
  <r>
    <s v="Kumar Baheti,Prateek"/>
    <s v="TW_CORE"/>
    <x v="40"/>
    <s v="ISO_DEV"/>
    <n v="0"/>
    <n v="16"/>
    <n v="0"/>
    <s v="01"/>
    <s v="TIN"/>
    <s v="14753"/>
    <s v="IND"/>
    <s v=""/>
    <s v="ETG India"/>
    <x v="1"/>
  </r>
  <r>
    <s v="Kumar Baheti,Prateek"/>
    <s v="TW_TOFF"/>
    <x v="1"/>
    <s v="ANNUAL_LV"/>
    <n v="0"/>
    <n v="12"/>
    <n v="0"/>
    <s v="01"/>
    <s v="TIN"/>
    <s v="14753"/>
    <s v="IND"/>
    <s v=""/>
    <s v="ETG India"/>
    <x v="1"/>
  </r>
  <r>
    <s v="Kumar M,Magesh"/>
    <s v="ABCAM01"/>
    <x v="170"/>
    <s v="DEV"/>
    <n v="144"/>
    <n v="8"/>
    <n v="0"/>
    <s v="01"/>
    <s v="TIN"/>
    <s v="15620"/>
    <s v="IND"/>
    <s v=""/>
    <s v="Chennai"/>
    <x v="0"/>
  </r>
  <r>
    <s v="Kumar M,Magesh"/>
    <s v="TW_TOFF"/>
    <x v="1"/>
    <s v="ANNUAL_LV"/>
    <n v="0"/>
    <n v="8"/>
    <n v="0"/>
    <s v="01"/>
    <s v="TIN"/>
    <s v="15620"/>
    <s v="IND"/>
    <s v=""/>
    <s v="Chennai"/>
    <x v="0"/>
  </r>
  <r>
    <s v="Kumar M,Magesh"/>
    <s v="TW_TOFF"/>
    <x v="4"/>
    <s v="SICK_LV"/>
    <n v="0"/>
    <n v="8"/>
    <n v="0"/>
    <s v="01"/>
    <s v="TIN"/>
    <s v="15620"/>
    <s v="IND"/>
    <s v=""/>
    <s v="Chennai"/>
    <x v="0"/>
  </r>
  <r>
    <s v="Kumar P,Pradeep"/>
    <s v="TWSOPS1"/>
    <x v="102"/>
    <s v="MISC"/>
    <n v="0"/>
    <n v="160"/>
    <n v="0"/>
    <s v="02"/>
    <s v="TIN"/>
    <s v="15846"/>
    <s v="IND"/>
    <s v=""/>
    <s v="Bangalore"/>
    <x v="0"/>
  </r>
  <r>
    <s v="Kumar R,Arun"/>
    <s v="TW_CORE"/>
    <x v="3"/>
    <s v="UNASSIGNED"/>
    <n v="0"/>
    <n v="68"/>
    <n v="0"/>
    <s v="01"/>
    <s v="TIN"/>
    <s v="14725"/>
    <s v="IND"/>
    <s v=""/>
    <s v="Chennai"/>
    <x v="0"/>
  </r>
  <r>
    <s v="Kumar R,Arun"/>
    <s v="TW_CORE"/>
    <x v="15"/>
    <s v="EVENTS"/>
    <n v="0"/>
    <n v="37"/>
    <n v="0"/>
    <s v="01"/>
    <s v="TIN"/>
    <s v="14725"/>
    <s v="IND"/>
    <s v=""/>
    <s v="Chennai"/>
    <x v="0"/>
  </r>
  <r>
    <s v="Kumar R,Arun"/>
    <s v="TW_CORE"/>
    <x v="15"/>
    <s v="GRAD_RECRUITING"/>
    <n v="0"/>
    <n v="12"/>
    <n v="0"/>
    <s v="01"/>
    <s v="TIN"/>
    <s v="14725"/>
    <s v="IND"/>
    <s v=""/>
    <s v="Chennai"/>
    <x v="0"/>
  </r>
  <r>
    <s v="Kumar R,Arun"/>
    <s v="TW_CORE"/>
    <x v="15"/>
    <s v="INTERVIEWING"/>
    <n v="0"/>
    <n v="3"/>
    <n v="0"/>
    <s v="01"/>
    <s v="TIN"/>
    <s v="14725"/>
    <s v="IND"/>
    <s v=""/>
    <s v="Chennai"/>
    <x v="0"/>
  </r>
  <r>
    <s v="Kumar R,Arun"/>
    <s v="TW_PRAC"/>
    <x v="11"/>
    <s v="EVENTS"/>
    <n v="0"/>
    <n v="16"/>
    <n v="0"/>
    <s v="01"/>
    <s v="TIN"/>
    <s v="14725"/>
    <s v="IND"/>
    <s v=""/>
    <s v="Chennai"/>
    <x v="0"/>
  </r>
  <r>
    <s v="Kumar R,Arun"/>
    <s v="TW_TOFF"/>
    <x v="1"/>
    <s v="ANNUAL_LV"/>
    <n v="0"/>
    <n v="40"/>
    <n v="0"/>
    <s v="01"/>
    <s v="TIN"/>
    <s v="14725"/>
    <s v="IND"/>
    <s v=""/>
    <s v="Chennai"/>
    <x v="0"/>
  </r>
  <r>
    <s v="Kumar Rana,Jaideep"/>
    <s v="GPP0001"/>
    <x v="85"/>
    <s v="DA"/>
    <n v="0"/>
    <n v="80"/>
    <n v="0"/>
    <s v="01"/>
    <s v="TIN"/>
    <s v="14799"/>
    <s v="IND"/>
    <s v=""/>
    <s v="Chennai"/>
    <x v="0"/>
  </r>
  <r>
    <s v="Kumar Rana,Jaideep"/>
    <s v="TW_CORE"/>
    <x v="3"/>
    <s v="UNASSIGNED"/>
    <n v="0"/>
    <n v="72"/>
    <n v="0"/>
    <s v="01"/>
    <s v="TIN"/>
    <s v="14799"/>
    <s v="IND"/>
    <s v=""/>
    <s v="Chennai"/>
    <x v="0"/>
  </r>
  <r>
    <s v="Kumar Rana,Jaideep"/>
    <s v="TW_TOFF"/>
    <x v="1"/>
    <s v="INDIA_REJUV_LV"/>
    <n v="0"/>
    <n v="8"/>
    <n v="0"/>
    <s v="01"/>
    <s v="TIN"/>
    <s v="14799"/>
    <s v="IND"/>
    <s v=""/>
    <s v="Chennai"/>
    <x v="0"/>
  </r>
  <r>
    <s v="Kumar Rana,Jaideep"/>
    <s v="TW_TOFF"/>
    <x v="4"/>
    <s v="CARERS_LV"/>
    <n v="0"/>
    <n v="8"/>
    <n v="0"/>
    <s v="01"/>
    <s v="TIN"/>
    <s v="14799"/>
    <s v="IND"/>
    <s v=""/>
    <s v="Chennai"/>
    <x v="0"/>
  </r>
  <r>
    <s v="Kumar S,Arun"/>
    <s v="TW_INVT"/>
    <x v="122"/>
    <s v="PROGRAM_LEVEL"/>
    <n v="0"/>
    <n v="168"/>
    <n v="0"/>
    <s v="01"/>
    <s v="TIN"/>
    <s v="15728"/>
    <s v="IND"/>
    <s v=""/>
    <s v="Chennai"/>
    <x v="0"/>
  </r>
  <r>
    <s v="Kumar S,Arun"/>
    <s v="TW_PRAC"/>
    <x v="11"/>
    <s v="EVENTS"/>
    <n v="0"/>
    <n v="22"/>
    <n v="0"/>
    <s v="01"/>
    <s v="TIN"/>
    <s v="15728"/>
    <s v="IND"/>
    <s v=""/>
    <s v="Chennai"/>
    <x v="0"/>
  </r>
  <r>
    <s v="Kumar S,Arun"/>
    <s v="TW_PRAC"/>
    <x v="19"/>
    <s v="EVENTS"/>
    <n v="0"/>
    <n v="15"/>
    <n v="0"/>
    <s v="01"/>
    <s v="TIN"/>
    <s v="15728"/>
    <s v="IND"/>
    <s v=""/>
    <s v="Chennai"/>
    <x v="0"/>
  </r>
  <r>
    <s v="Kumar S,Ashok"/>
    <s v="GRAMEEN"/>
    <x v="355"/>
    <s v="CARE"/>
    <n v="0"/>
    <n v="3"/>
    <n v="0"/>
    <s v="01"/>
    <s v="TIN"/>
    <s v="14569"/>
    <s v="IND"/>
    <s v=""/>
    <s v="Bangalore"/>
    <x v="0"/>
  </r>
  <r>
    <s v="Kumar S,Ashok"/>
    <s v="TW_TOFF"/>
    <x v="1"/>
    <s v="INDIA_OPT_HOL"/>
    <n v="0"/>
    <n v="8"/>
    <n v="0"/>
    <s v="01"/>
    <s v="TIN"/>
    <s v="14569"/>
    <s v="IND"/>
    <s v=""/>
    <s v="Bangalore"/>
    <x v="0"/>
  </r>
  <r>
    <s v="Kumar S,Ashok"/>
    <s v="TW_TOFF"/>
    <x v="4"/>
    <s v="SICK_LV"/>
    <n v="0"/>
    <n v="8"/>
    <n v="0"/>
    <s v="01"/>
    <s v="TIN"/>
    <s v="14569"/>
    <s v="IND"/>
    <s v=""/>
    <s v="Bangalore"/>
    <x v="0"/>
  </r>
  <r>
    <s v="Kumar S,Ashok"/>
    <s v="WORLD05"/>
    <x v="26"/>
    <s v="DA"/>
    <n v="77"/>
    <n v="24"/>
    <n v="0"/>
    <s v="01"/>
    <s v="TIN"/>
    <s v="14569"/>
    <s v="IND"/>
    <s v=""/>
    <s v="Bangalore"/>
    <x v="0"/>
  </r>
  <r>
    <s v="Kumar S,Chetan"/>
    <s v="TW_TOPS"/>
    <x v="60"/>
    <s v="TECH_SUPPORT"/>
    <n v="0"/>
    <n v="168"/>
    <n v="0"/>
    <s v="04"/>
    <s v="TIN"/>
    <s v="15669"/>
    <s v="IND"/>
    <s v=""/>
    <s v="Bangalore"/>
    <x v="0"/>
  </r>
  <r>
    <s v="Kumar Singh,Chandan"/>
    <s v="TW_CORE"/>
    <x v="3"/>
    <s v="UNASSIGNED"/>
    <n v="0"/>
    <n v="152"/>
    <n v="0"/>
    <s v="01"/>
    <s v="TIN"/>
    <s v="15746"/>
    <s v="IND"/>
    <s v=""/>
    <s v="Pune"/>
    <x v="0"/>
  </r>
  <r>
    <s v="Kumar Singh,Chandan"/>
    <s v="TW_CORE"/>
    <x v="40"/>
    <s v="TRAINING_OTHER"/>
    <n v="0"/>
    <n v="30"/>
    <n v="0"/>
    <s v="01"/>
    <s v="TIN"/>
    <s v="15746"/>
    <s v="IND"/>
    <s v=""/>
    <s v="Pune"/>
    <x v="0"/>
  </r>
  <r>
    <s v="Kumar T,Sasi"/>
    <s v="MCKIN01"/>
    <x v="356"/>
    <s v="MISC"/>
    <n v="32"/>
    <n v="0"/>
    <n v="0"/>
    <s v="01"/>
    <s v="TIN"/>
    <s v="14445"/>
    <s v="IND"/>
    <s v=""/>
    <s v="Bangalore"/>
    <x v="0"/>
  </r>
  <r>
    <s v="Kumar T,Sasi"/>
    <s v="MCKIN01"/>
    <x v="356"/>
    <s v="MISC"/>
    <n v="80"/>
    <n v="0"/>
    <n v="0"/>
    <s v="01"/>
    <s v="TIN"/>
    <s v="14445"/>
    <s v="BEL"/>
    <s v=""/>
    <s v="London"/>
    <x v="4"/>
  </r>
  <r>
    <s v="Kumar T,Sasi"/>
    <s v="TW_CORE"/>
    <x v="3"/>
    <s v="UNASSIGNED"/>
    <n v="0"/>
    <n v="40"/>
    <n v="0"/>
    <s v="01"/>
    <s v="TIN"/>
    <s v="14445"/>
    <s v="IND"/>
    <s v=""/>
    <s v="London"/>
    <x v="4"/>
  </r>
  <r>
    <s v="Kumar T,Sasi"/>
    <s v="TW_TOFF"/>
    <x v="1"/>
    <s v="ANNUAL_LV"/>
    <n v="0"/>
    <n v="16"/>
    <n v="0"/>
    <s v="01"/>
    <s v="TIN"/>
    <s v="14445"/>
    <s v="IND"/>
    <s v=""/>
    <s v="London"/>
    <x v="4"/>
  </r>
  <r>
    <s v="Kumar,Abhishek"/>
    <s v="RACK001"/>
    <x v="34"/>
    <s v="MISC"/>
    <n v="6"/>
    <n v="0"/>
    <n v="0"/>
    <s v="01"/>
    <s v="TIN"/>
    <s v="13017"/>
    <s v="IND"/>
    <s v=""/>
    <s v="Pune"/>
    <x v="0"/>
  </r>
  <r>
    <s v="Kumar,Abhishek"/>
    <s v="SML0001"/>
    <x v="98"/>
    <s v="MISC"/>
    <n v="160"/>
    <n v="0"/>
    <n v="0"/>
    <s v="01"/>
    <s v="TIN"/>
    <s v="13017"/>
    <s v="IND"/>
    <s v=""/>
    <s v="Pune"/>
    <x v="0"/>
  </r>
  <r>
    <s v="Kumar,Abhishek"/>
    <s v="TW_TOFF"/>
    <x v="1"/>
    <s v="PUBLIC_HOLIDAY"/>
    <n v="0"/>
    <n v="8"/>
    <n v="0"/>
    <s v="01"/>
    <s v="TIN"/>
    <s v="13017"/>
    <s v="IND"/>
    <s v=""/>
    <s v="Pune"/>
    <x v="0"/>
  </r>
  <r>
    <s v="Kumar,Aman"/>
    <s v="TW_TOFF"/>
    <x v="1"/>
    <s v="ANNUAL_LV"/>
    <n v="0"/>
    <n v="12"/>
    <n v="0"/>
    <s v="01"/>
    <s v="TUS"/>
    <s v="12566"/>
    <s v="USA"/>
    <s v="IL"/>
    <s v="New York"/>
    <x v="12"/>
  </r>
  <r>
    <s v="Kumar,Aman"/>
    <s v="ULTSOFT"/>
    <x v="82"/>
    <s v="MISC"/>
    <n v="157"/>
    <n v="0"/>
    <n v="0"/>
    <s v="01"/>
    <s v="TUS"/>
    <s v="12566"/>
    <s v="USA"/>
    <s v="FL"/>
    <s v="New York"/>
    <x v="12"/>
  </r>
  <r>
    <s v="Kumar,Aman"/>
    <s v="ULTSOFT"/>
    <x v="82"/>
    <s v="TRVL"/>
    <n v="0"/>
    <n v="24"/>
    <n v="0"/>
    <s v="01"/>
    <s v="TUS"/>
    <s v="12566"/>
    <s v="USA"/>
    <s v="IL"/>
    <s v="New York"/>
    <x v="12"/>
  </r>
  <r>
    <s v="Kumar,Amit"/>
    <s v="SPRING2"/>
    <x v="114"/>
    <s v="DA"/>
    <n v="0"/>
    <n v="24"/>
    <n v="0"/>
    <s v="01"/>
    <s v="TIN"/>
    <s v="12485"/>
    <s v="IND"/>
    <s v=""/>
    <s v="Pune"/>
    <x v="0"/>
  </r>
  <r>
    <s v="Kumar,Amit"/>
    <s v="TW_CORE"/>
    <x v="3"/>
    <s v="UNASSIGNED"/>
    <n v="0"/>
    <n v="56"/>
    <n v="0"/>
    <s v="01"/>
    <s v="TIN"/>
    <s v="12485"/>
    <s v="IND"/>
    <s v=""/>
    <s v="Pune"/>
    <x v="0"/>
  </r>
  <r>
    <s v="Kumar,Amit"/>
    <s v="TW_TOFF"/>
    <x v="1"/>
    <s v="ANNUAL_LV"/>
    <n v="0"/>
    <n v="80"/>
    <n v="0"/>
    <s v="01"/>
    <s v="TIN"/>
    <s v="12485"/>
    <s v="IND"/>
    <s v=""/>
    <s v="Pune"/>
    <x v="0"/>
  </r>
  <r>
    <s v="Kumar,Amit"/>
    <s v="TW_TOFF"/>
    <x v="1"/>
    <s v="INDIA_OPT_HOL"/>
    <n v="0"/>
    <n v="8"/>
    <n v="0"/>
    <s v="01"/>
    <s v="TIN"/>
    <s v="12485"/>
    <s v="IND"/>
    <s v=""/>
    <s v="Pune"/>
    <x v="0"/>
  </r>
  <r>
    <s v="Kumar,Arnav"/>
    <s v="HTW0001"/>
    <x v="38"/>
    <s v="DEV"/>
    <n v="8"/>
    <n v="0"/>
    <n v="0"/>
    <s v="01"/>
    <s v="TIN"/>
    <s v="14541"/>
    <s v="AUS"/>
    <s v=""/>
    <s v="Delhi"/>
    <x v="0"/>
  </r>
  <r>
    <s v="Kumar,Arnav"/>
    <s v="HTW0001"/>
    <x v="38"/>
    <s v="DEV"/>
    <n v="39"/>
    <n v="0"/>
    <n v="0"/>
    <s v="01"/>
    <s v="TIN"/>
    <s v="14541"/>
    <s v="AUS"/>
    <s v=""/>
    <s v="Brisbane"/>
    <x v="8"/>
  </r>
  <r>
    <s v="Kumar,Arnav"/>
    <s v="HTW0001"/>
    <x v="38"/>
    <s v="DEV"/>
    <n v="100"/>
    <n v="0"/>
    <n v="0"/>
    <s v="01"/>
    <s v="TIN"/>
    <s v="14541"/>
    <s v="IND"/>
    <s v=""/>
    <s v="Delhi"/>
    <x v="0"/>
  </r>
  <r>
    <s v="Kumar,Arnav"/>
    <s v="TW_TOFF"/>
    <x v="1"/>
    <s v="ANNUAL_LV"/>
    <n v="0"/>
    <n v="4"/>
    <n v="0"/>
    <s v="01"/>
    <s v="TIN"/>
    <s v="14541"/>
    <s v="IND"/>
    <s v=""/>
    <s v="Delhi"/>
    <x v="0"/>
  </r>
  <r>
    <s v="Kumar,Arnav"/>
    <s v="TW_TOFF"/>
    <x v="1"/>
    <s v="PUBLIC_HOLIDAY"/>
    <n v="0"/>
    <n v="8"/>
    <n v="0"/>
    <s v="01"/>
    <s v="TIN"/>
    <s v="14541"/>
    <s v="IND"/>
    <s v=""/>
    <s v="Delhi"/>
    <x v="0"/>
  </r>
  <r>
    <s v="Kumar,Arnav"/>
    <s v="TW_TOFF"/>
    <x v="4"/>
    <s v="SICK_LV"/>
    <n v="0"/>
    <n v="8"/>
    <n v="0"/>
    <s v="01"/>
    <s v="TIN"/>
    <s v="14541"/>
    <s v="IND"/>
    <s v=""/>
    <s v="Delhi"/>
    <x v="0"/>
  </r>
  <r>
    <s v="Kumar,Ashish"/>
    <s v="SONY001"/>
    <x v="21"/>
    <s v="DEV"/>
    <n v="63"/>
    <n v="0"/>
    <n v="0"/>
    <s v="01"/>
    <s v="TIN"/>
    <s v="10884"/>
    <s v="IND"/>
    <s v=""/>
    <s v="London"/>
    <x v="4"/>
  </r>
  <r>
    <s v="Kumar,Ashish"/>
    <s v="SONY001"/>
    <x v="21"/>
    <s v="DEV"/>
    <n v="88"/>
    <n v="0"/>
    <n v="0"/>
    <s v="01"/>
    <s v="TIN"/>
    <s v="10884"/>
    <s v="IND"/>
    <s v=""/>
    <s v="Pune"/>
    <x v="0"/>
  </r>
  <r>
    <s v="Kumar,Ashish"/>
    <s v="SONY001"/>
    <x v="22"/>
    <s v="DEV"/>
    <n v="8"/>
    <n v="0"/>
    <n v="0"/>
    <s v="01"/>
    <s v="TIN"/>
    <s v="10884"/>
    <s v="IND"/>
    <s v=""/>
    <s v="Pune"/>
    <x v="0"/>
  </r>
  <r>
    <s v="Kumar,Ashish"/>
    <s v="TW_TOFF"/>
    <x v="1"/>
    <s v="INDIA_OPT_HOL"/>
    <n v="0"/>
    <n v="8"/>
    <n v="0"/>
    <s v="01"/>
    <s v="TIN"/>
    <s v="10884"/>
    <s v="IND"/>
    <s v=""/>
    <s v="Pune"/>
    <x v="0"/>
  </r>
  <r>
    <s v="Kumar,Ashish"/>
    <s v="TW_TOFF"/>
    <x v="4"/>
    <s v="SICK_LV"/>
    <n v="0"/>
    <n v="16"/>
    <n v="0"/>
    <s v="01"/>
    <s v="TIN"/>
    <s v="10884"/>
    <s v="IND"/>
    <s v=""/>
    <s v="London"/>
    <x v="4"/>
  </r>
  <r>
    <s v="Kumar,Avinash"/>
    <s v="SML0001"/>
    <x v="98"/>
    <s v="DA"/>
    <n v="152"/>
    <n v="0"/>
    <n v="0"/>
    <s v="01"/>
    <s v="TIN"/>
    <s v="13375"/>
    <s v="IND"/>
    <s v=""/>
    <s v="Pune"/>
    <x v="0"/>
  </r>
  <r>
    <s v="Kumar,Avinash"/>
    <s v="TW_TOFF"/>
    <x v="1"/>
    <s v="ANNUAL_LV"/>
    <n v="0"/>
    <n v="8"/>
    <n v="0"/>
    <s v="01"/>
    <s v="TIN"/>
    <s v="13375"/>
    <s v="IND"/>
    <s v=""/>
    <s v="Pune"/>
    <x v="0"/>
  </r>
  <r>
    <s v="Kumar,Avinash"/>
    <s v="TW_TOFF"/>
    <x v="1"/>
    <s v="INDIA_OPT_HOL"/>
    <n v="0"/>
    <n v="8"/>
    <n v="0"/>
    <s v="01"/>
    <s v="TIN"/>
    <s v="13375"/>
    <s v="IND"/>
    <s v=""/>
    <s v="Pune"/>
    <x v="0"/>
  </r>
  <r>
    <s v="Kumar,Kishore S"/>
    <s v="TRAIN01"/>
    <x v="61"/>
    <s v="A922_DEV"/>
    <n v="16"/>
    <n v="0"/>
    <n v="0"/>
    <s v="01"/>
    <s v="TIN"/>
    <s v="13836"/>
    <s v="IND"/>
    <s v=""/>
    <s v="Bangalore"/>
    <x v="0"/>
  </r>
  <r>
    <s v="Kumar,Kishore S"/>
    <s v="TRAIN01"/>
    <x v="61"/>
    <s v="A938_DEV"/>
    <n v="82"/>
    <n v="0"/>
    <n v="0"/>
    <s v="01"/>
    <s v="TIN"/>
    <s v="13836"/>
    <s v="IND"/>
    <s v=""/>
    <s v="Bangalore"/>
    <x v="0"/>
  </r>
  <r>
    <s v="Kumar,Kishore S"/>
    <s v="TRAIN01"/>
    <x v="61"/>
    <s v="DEV_REG_DEFECTS"/>
    <n v="44"/>
    <n v="0"/>
    <n v="0"/>
    <s v="01"/>
    <s v="TIN"/>
    <s v="13836"/>
    <s v="IND"/>
    <s v=""/>
    <s v="Bangalore"/>
    <x v="0"/>
  </r>
  <r>
    <s v="Kumar,Kishore S"/>
    <s v="TRAIN01"/>
    <x v="61"/>
    <s v="DPSBANG_RELEASE"/>
    <n v="2"/>
    <n v="0"/>
    <n v="0"/>
    <s v="01"/>
    <s v="TIN"/>
    <s v="13836"/>
    <s v="IND"/>
    <s v=""/>
    <s v="Bangalore"/>
    <x v="0"/>
  </r>
  <r>
    <s v="Kumar,Kishore S"/>
    <s v="TW_TOFF"/>
    <x v="1"/>
    <s v="ANNUAL_LV"/>
    <n v="0"/>
    <n v="16"/>
    <n v="0"/>
    <s v="01"/>
    <s v="TIN"/>
    <s v="13836"/>
    <s v="IND"/>
    <s v=""/>
    <s v="Bangalore"/>
    <x v="0"/>
  </r>
  <r>
    <s v="Kumar,Kishore S"/>
    <s v="TW_TOFF"/>
    <x v="1"/>
    <s v="INDIA_OPT_HOL"/>
    <n v="0"/>
    <n v="8"/>
    <n v="0"/>
    <s v="01"/>
    <s v="TIN"/>
    <s v="13836"/>
    <s v="IND"/>
    <s v=""/>
    <s v="Bangalore"/>
    <x v="0"/>
  </r>
  <r>
    <s v="Kumar,Manikandan"/>
    <s v="GRUPPO1"/>
    <x v="5"/>
    <s v="DA"/>
    <n v="181"/>
    <n v="0"/>
    <n v="0"/>
    <s v="01"/>
    <s v="TIN"/>
    <s v="14453"/>
    <s v="IND"/>
    <s v=""/>
    <s v="Chennai"/>
    <x v="0"/>
  </r>
  <r>
    <s v="Kumar,Manikandan"/>
    <s v="GRUPPO1"/>
    <x v="5"/>
    <s v="MISC"/>
    <n v="0"/>
    <n v="8"/>
    <n v="0"/>
    <s v="01"/>
    <s v="TIN"/>
    <s v="14453"/>
    <s v="IND"/>
    <s v=""/>
    <s v="Chennai"/>
    <x v="0"/>
  </r>
  <r>
    <s v="Kumar,Manikandan"/>
    <s v="TW_MTGS"/>
    <x v="35"/>
    <s v="TWER_EVENTS"/>
    <n v="0"/>
    <n v="3"/>
    <n v="0"/>
    <s v="01"/>
    <s v="TIN"/>
    <s v="14453"/>
    <s v="IND"/>
    <s v=""/>
    <s v="Chennai"/>
    <x v="0"/>
  </r>
  <r>
    <s v="Kumar,Manish"/>
    <s v="TW_CORE"/>
    <x v="17"/>
    <s v="BAU"/>
    <n v="0"/>
    <n v="167"/>
    <n v="0"/>
    <s v="01"/>
    <s v="TIN"/>
    <s v="10526"/>
    <s v="IND"/>
    <s v=""/>
    <s v="Bangalore"/>
    <x v="0"/>
  </r>
  <r>
    <s v="Kumar,Manish"/>
    <s v="TW_TOFF"/>
    <x v="1"/>
    <s v="INDIA_OPT_HOL"/>
    <n v="0"/>
    <n v="8"/>
    <n v="0"/>
    <s v="01"/>
    <s v="TIN"/>
    <s v="10526"/>
    <s v="IND"/>
    <s v=""/>
    <s v="Bangalore"/>
    <x v="0"/>
  </r>
  <r>
    <s v="Kumar,Mukesh"/>
    <s v="TW_CORE"/>
    <x v="220"/>
    <s v="NOT_FOR_PROJECT"/>
    <n v="0"/>
    <n v="160"/>
    <n v="0"/>
    <s v="01"/>
    <s v="TIN"/>
    <s v="12375"/>
    <s v="IND"/>
    <s v=""/>
    <s v="Delhi"/>
    <x v="0"/>
  </r>
  <r>
    <s v="Kumar,Mukesh"/>
    <s v="TW_TOFF"/>
    <x v="4"/>
    <s v="SICK_LV"/>
    <n v="0"/>
    <n v="8"/>
    <n v="0"/>
    <s v="01"/>
    <s v="TIN"/>
    <s v="12375"/>
    <s v="IND"/>
    <s v=""/>
    <s v="Delhi"/>
    <x v="0"/>
  </r>
  <r>
    <s v="Kumar,Nagesh"/>
    <s v="SWA0001"/>
    <x v="76"/>
    <s v="DA"/>
    <n v="168"/>
    <n v="0"/>
    <n v="0"/>
    <s v="01"/>
    <s v="TUS"/>
    <s v="11525"/>
    <s v="USA"/>
    <s v="TX"/>
    <s v="Dallas"/>
    <x v="6"/>
  </r>
  <r>
    <s v="Kumar,Nagesh"/>
    <s v="TW_CORE"/>
    <x v="15"/>
    <s v="INTERVIEWING"/>
    <n v="0"/>
    <n v="4"/>
    <n v="0"/>
    <s v="01"/>
    <s v="TUS"/>
    <s v="11525"/>
    <s v="USA"/>
    <s v="TX"/>
    <s v="Dallas"/>
    <x v="6"/>
  </r>
  <r>
    <s v="Kumar,Nagesh"/>
    <s v="TW_TOFF"/>
    <x v="4"/>
    <s v="US_CA_PERS_SICK"/>
    <n v="0"/>
    <n v="8"/>
    <n v="0"/>
    <s v="01"/>
    <s v="TUS"/>
    <s v="11525"/>
    <s v="USA"/>
    <s v="TX"/>
    <s v="Dallas"/>
    <x v="6"/>
  </r>
  <r>
    <s v="Kumar,Nitin"/>
    <s v="TW_TOFF"/>
    <x v="1"/>
    <s v="ANNUAL_LV"/>
    <n v="0"/>
    <n v="8"/>
    <n v="0"/>
    <s v="04"/>
    <s v="TIN"/>
    <s v="14743"/>
    <s v="GBR"/>
    <s v=""/>
    <s v="Bangalore"/>
    <x v="0"/>
  </r>
  <r>
    <s v="Kumar,Nitin"/>
    <s v="TW_TOPS"/>
    <x v="7"/>
    <s v="SALES_INV_REF"/>
    <n v="0"/>
    <n v="160"/>
    <n v="0"/>
    <s v="04"/>
    <s v="TIN"/>
    <s v="14743"/>
    <s v="GBR"/>
    <s v=""/>
    <s v="Bangalore"/>
    <x v="0"/>
  </r>
  <r>
    <s v="Kumar,Pani"/>
    <s v="TARGET1"/>
    <x v="133"/>
    <s v="MISC"/>
    <n v="124"/>
    <n v="0"/>
    <n v="0"/>
    <s v="01"/>
    <s v="TIN"/>
    <s v="12206"/>
    <s v="IND"/>
    <s v=""/>
    <s v="Bangalore"/>
    <x v="0"/>
  </r>
  <r>
    <s v="Kumar,Pani"/>
    <s v="TW_CORE"/>
    <x v="17"/>
    <s v="BAU"/>
    <n v="0"/>
    <n v="8"/>
    <n v="0"/>
    <s v="01"/>
    <s v="TIN"/>
    <s v="12206"/>
    <s v="IND"/>
    <s v=""/>
    <s v="Bangalore"/>
    <x v="0"/>
  </r>
  <r>
    <s v="Kumar,Pani"/>
    <s v="TW_TOFF"/>
    <x v="1"/>
    <s v="ANNUAL_LV"/>
    <n v="0"/>
    <n v="12"/>
    <n v="0"/>
    <s v="01"/>
    <s v="TIN"/>
    <s v="12206"/>
    <s v="IND"/>
    <s v=""/>
    <s v="Bangalore"/>
    <x v="0"/>
  </r>
  <r>
    <s v="Kumar,Pani"/>
    <s v="TW_TOFF"/>
    <x v="1"/>
    <s v="PUBLIC_HOLIDAY"/>
    <n v="0"/>
    <n v="8"/>
    <n v="0"/>
    <s v="01"/>
    <s v="TIN"/>
    <s v="12206"/>
    <s v="IND"/>
    <s v=""/>
    <s v="Bangalore"/>
    <x v="0"/>
  </r>
  <r>
    <s v="Kumar,Pani"/>
    <s v="TW_TOFF"/>
    <x v="4"/>
    <s v="SICK_LV"/>
    <n v="0"/>
    <n v="16"/>
    <n v="0"/>
    <s v="01"/>
    <s v="TIN"/>
    <s v="12206"/>
    <s v="IND"/>
    <s v=""/>
    <s v="Bangalore"/>
    <x v="0"/>
  </r>
  <r>
    <s v="Kumar,Phani A"/>
    <s v="TW_CORE"/>
    <x v="15"/>
    <s v="BAU"/>
    <n v="0"/>
    <n v="176"/>
    <n v="0"/>
    <s v="03"/>
    <s v="TSG"/>
    <s v="12217"/>
    <s v="SGP"/>
    <s v=""/>
    <s v="Singapore"/>
    <x v="9"/>
  </r>
  <r>
    <s v="Kumar,Piyush"/>
    <s v="RACK001"/>
    <x v="34"/>
    <s v="MISC"/>
    <n v="170"/>
    <n v="2"/>
    <n v="0"/>
    <s v="01"/>
    <s v="TUS"/>
    <s v="11603"/>
    <s v="USA"/>
    <s v="TX"/>
    <s v="Dallas"/>
    <x v="6"/>
  </r>
  <r>
    <s v="Kumar,Piyush"/>
    <s v="RACK001"/>
    <x v="34"/>
    <s v="TRVL"/>
    <n v="0"/>
    <n v="15"/>
    <n v="0"/>
    <s v="01"/>
    <s v="TUS"/>
    <s v="11603"/>
    <s v="USA"/>
    <s v="TX"/>
    <s v="Dallas"/>
    <x v="6"/>
  </r>
  <r>
    <s v="Kumar,Praveen"/>
    <s v="SPRING2"/>
    <x v="30"/>
    <s v="DA"/>
    <n v="152"/>
    <n v="0"/>
    <n v="0"/>
    <s v="01"/>
    <s v="TIN"/>
    <s v="14767"/>
    <s v="IND"/>
    <s v=""/>
    <s v="Pune"/>
    <x v="0"/>
  </r>
  <r>
    <s v="Kumar,Praveen"/>
    <s v="TW_TOFF"/>
    <x v="1"/>
    <s v="INDIA_OPT_HOL"/>
    <n v="0"/>
    <n v="8"/>
    <n v="0"/>
    <s v="01"/>
    <s v="TIN"/>
    <s v="14767"/>
    <s v="IND"/>
    <s v=""/>
    <s v="Pune"/>
    <x v="0"/>
  </r>
  <r>
    <s v="Kumar,Praveen"/>
    <s v="TW_TOFF"/>
    <x v="1"/>
    <s v="PUBLIC_HOLIDAY"/>
    <n v="0"/>
    <n v="8"/>
    <n v="0"/>
    <s v="01"/>
    <s v="TIN"/>
    <s v="14767"/>
    <s v="IND"/>
    <s v=""/>
    <s v="Pune"/>
    <x v="0"/>
  </r>
  <r>
    <s v="Kumar,Raj"/>
    <s v="GPP0001"/>
    <x v="85"/>
    <s v="DA"/>
    <n v="0"/>
    <n v="64"/>
    <n v="0"/>
    <s v="01"/>
    <s v="TIN"/>
    <s v="15388"/>
    <s v="IND"/>
    <s v=""/>
    <s v="Bangalore"/>
    <x v="0"/>
  </r>
  <r>
    <s v="Kumar,Raj"/>
    <s v="TW_CORE"/>
    <x v="3"/>
    <s v="UNASSIGNED"/>
    <n v="0"/>
    <n v="64"/>
    <n v="0"/>
    <s v="01"/>
    <s v="TIN"/>
    <s v="15388"/>
    <s v="IND"/>
    <s v=""/>
    <s v="Bangalore"/>
    <x v="0"/>
  </r>
  <r>
    <s v="Kumar,Raj"/>
    <s v="TW_TOFF"/>
    <x v="1"/>
    <s v="ANNUAL_LV"/>
    <n v="0"/>
    <n v="56"/>
    <n v="0"/>
    <s v="01"/>
    <s v="TIN"/>
    <s v="15388"/>
    <s v="IND"/>
    <s v=""/>
    <s v="Bangalore"/>
    <x v="0"/>
  </r>
  <r>
    <s v="Kumar,Ravinder"/>
    <s v="HCAH001"/>
    <x v="24"/>
    <s v="DEV"/>
    <n v="124"/>
    <n v="0"/>
    <n v="0"/>
    <s v="01"/>
    <s v="TIN"/>
    <s v="14543"/>
    <s v="IND"/>
    <s v=""/>
    <s v="Delhi"/>
    <x v="0"/>
  </r>
  <r>
    <s v="Kumar,Ravinder"/>
    <s v="TW_TOFF"/>
    <x v="1"/>
    <s v="ANNUAL_LV"/>
    <n v="0"/>
    <n v="32"/>
    <n v="0"/>
    <s v="01"/>
    <s v="TIN"/>
    <s v="14543"/>
    <s v="IND"/>
    <s v=""/>
    <s v="Delhi"/>
    <x v="0"/>
  </r>
  <r>
    <s v="Kumar,Ravinder"/>
    <s v="TW_TOFF"/>
    <x v="1"/>
    <s v="PUBLIC_HOLIDAY"/>
    <n v="0"/>
    <n v="8"/>
    <n v="0"/>
    <s v="01"/>
    <s v="TIN"/>
    <s v="14543"/>
    <s v="IND"/>
    <s v=""/>
    <s v="Delhi"/>
    <x v="0"/>
  </r>
  <r>
    <s v="Kumar,Rohit"/>
    <s v="TRAIN01"/>
    <x v="61"/>
    <s v="A922_DEV"/>
    <n v="38"/>
    <n v="0"/>
    <n v="0"/>
    <s v="01"/>
    <s v="TIN"/>
    <s v="14744"/>
    <s v="IND"/>
    <s v=""/>
    <s v="Bangalore"/>
    <x v="0"/>
  </r>
  <r>
    <s v="Kumar,Rohit"/>
    <s v="TRAIN01"/>
    <x v="61"/>
    <s v="A938_DEV"/>
    <n v="24"/>
    <n v="0"/>
    <n v="0"/>
    <s v="01"/>
    <s v="TIN"/>
    <s v="14744"/>
    <s v="IND"/>
    <s v=""/>
    <s v="Bangalore"/>
    <x v="0"/>
  </r>
  <r>
    <s v="Kumar,Rohit"/>
    <s v="TRAIN01"/>
    <x v="61"/>
    <s v="REGTEST_RELEASE"/>
    <n v="8"/>
    <n v="0"/>
    <n v="0"/>
    <s v="01"/>
    <s v="TIN"/>
    <s v="14744"/>
    <s v="IND"/>
    <s v=""/>
    <s v="Bangalore"/>
    <x v="0"/>
  </r>
  <r>
    <s v="Kumar,Rohit"/>
    <s v="TW_CORE"/>
    <x v="15"/>
    <s v="CODE_REVIEW"/>
    <n v="0"/>
    <n v="2"/>
    <n v="0"/>
    <s v="01"/>
    <s v="TIN"/>
    <s v="14744"/>
    <s v="IND"/>
    <s v=""/>
    <s v="Bangalore"/>
    <x v="0"/>
  </r>
  <r>
    <s v="Kumar,Rohit"/>
    <s v="TW_TOFF"/>
    <x v="1"/>
    <s v="ANNUAL_LV"/>
    <n v="0"/>
    <n v="96"/>
    <n v="0"/>
    <s v="01"/>
    <s v="TIN"/>
    <s v="14744"/>
    <s v="IND"/>
    <s v=""/>
    <s v="Bangalore"/>
    <x v="0"/>
  </r>
  <r>
    <s v="Kumar,Sandeep"/>
    <s v="GPP0001"/>
    <x v="85"/>
    <s v="DA"/>
    <n v="64"/>
    <n v="0"/>
    <n v="0"/>
    <s v="01"/>
    <s v="TIN"/>
    <s v="14804"/>
    <s v="IND"/>
    <s v=""/>
    <s v="Chennai"/>
    <x v="0"/>
  </r>
  <r>
    <s v="Kumar,Sandeep"/>
    <s v="TW_CORE"/>
    <x v="3"/>
    <s v="UNASSIGNED"/>
    <n v="0"/>
    <n v="64"/>
    <n v="0"/>
    <s v="01"/>
    <s v="TIN"/>
    <s v="14804"/>
    <s v="IND"/>
    <s v=""/>
    <s v="Chennai"/>
    <x v="0"/>
  </r>
  <r>
    <s v="Kumar,Sandeep"/>
    <s v="TW_TOFF"/>
    <x v="1"/>
    <s v="ANNUAL_LV"/>
    <n v="0"/>
    <n v="40"/>
    <n v="0"/>
    <s v="01"/>
    <s v="TIN"/>
    <s v="14804"/>
    <s v="IND"/>
    <s v=""/>
    <s v="Chennai"/>
    <x v="0"/>
  </r>
  <r>
    <s v="Kumar,Senthil"/>
    <s v="DELTA01"/>
    <x v="206"/>
    <s v="MISC"/>
    <n v="160"/>
    <n v="0"/>
    <n v="0"/>
    <s v="01"/>
    <s v="TIN"/>
    <s v="14044"/>
    <s v="IND"/>
    <s v=""/>
    <s v="Pune"/>
    <x v="0"/>
  </r>
  <r>
    <s v="Kumar,Senthil"/>
    <s v="TW_TOFF"/>
    <x v="1"/>
    <s v="ANNUAL_LV"/>
    <n v="0"/>
    <n v="8"/>
    <n v="0"/>
    <s v="01"/>
    <s v="TIN"/>
    <s v="14044"/>
    <s v="IND"/>
    <s v=""/>
    <s v="Pune"/>
    <x v="0"/>
  </r>
  <r>
    <s v="Kumar,Sukesh"/>
    <s v="BT00002"/>
    <x v="63"/>
    <s v="TESTING"/>
    <n v="40"/>
    <n v="0"/>
    <n v="0"/>
    <s v="01"/>
    <s v="TIN"/>
    <s v="11239"/>
    <s v="IND"/>
    <s v=""/>
    <s v="Bangalore"/>
    <x v="0"/>
  </r>
  <r>
    <s v="Kumar,Sukesh"/>
    <s v="TW_CORE"/>
    <x v="3"/>
    <s v="UNASSIGNED"/>
    <n v="0"/>
    <n v="96"/>
    <n v="0"/>
    <s v="01"/>
    <s v="TIN"/>
    <s v="11239"/>
    <s v="IND"/>
    <s v=""/>
    <s v="Bangalore"/>
    <x v="0"/>
  </r>
  <r>
    <s v="Kumar,Sukesh"/>
    <s v="TW_TOFF"/>
    <x v="1"/>
    <s v="ANNUAL_LV"/>
    <n v="0"/>
    <n v="24"/>
    <n v="0"/>
    <s v="01"/>
    <s v="TIN"/>
    <s v="11239"/>
    <s v="IND"/>
    <s v=""/>
    <s v="Bangalore"/>
    <x v="0"/>
  </r>
  <r>
    <s v="Kumar,Sukesh"/>
    <s v="TW_TOFF"/>
    <x v="1"/>
    <s v="INDIA_OPT_HOL"/>
    <n v="0"/>
    <n v="8"/>
    <n v="0"/>
    <s v="01"/>
    <s v="TIN"/>
    <s v="11239"/>
    <s v="IND"/>
    <s v=""/>
    <s v="Bangalore"/>
    <x v="0"/>
  </r>
  <r>
    <s v="Kumar,Suresh"/>
    <s v="TW_CORE"/>
    <x v="123"/>
    <s v="BAU"/>
    <n v="0"/>
    <n v="168"/>
    <n v="0"/>
    <s v="11"/>
    <s v="TIN"/>
    <s v="10517"/>
    <s v="IND"/>
    <s v=""/>
    <s v="Bangalore"/>
    <x v="0"/>
  </r>
  <r>
    <s v="Kumar,Yekkanti Kishore"/>
    <s v="SPIC001"/>
    <x v="357"/>
    <s v="DEV"/>
    <n v="42"/>
    <n v="0"/>
    <n v="0"/>
    <s v="01"/>
    <s v="TIN"/>
    <s v="12635"/>
    <s v="IND"/>
    <s v=""/>
    <s v="Chennai"/>
    <x v="0"/>
  </r>
  <r>
    <s v="Kumar,Yekkanti Kishore"/>
    <s v="TW_CORE"/>
    <x v="17"/>
    <s v="TWER_HELP"/>
    <n v="0"/>
    <n v="80"/>
    <n v="0"/>
    <s v="01"/>
    <s v="TIN"/>
    <s v="12635"/>
    <s v="IND"/>
    <s v=""/>
    <s v="Chennai"/>
    <x v="0"/>
  </r>
  <r>
    <s v="Kumar,Yekkanti Kishore"/>
    <s v="TW_TOFF"/>
    <x v="1"/>
    <s v="INDIA_OPT_HOL"/>
    <n v="0"/>
    <n v="8"/>
    <n v="0"/>
    <s v="01"/>
    <s v="TIN"/>
    <s v="12635"/>
    <s v="IND"/>
    <s v=""/>
    <s v="Chennai"/>
    <x v="0"/>
  </r>
  <r>
    <s v="Kumar,Yekkanti Kishore"/>
    <s v="TW_TOFF"/>
    <x v="1"/>
    <s v="MATR_PATR_PAID"/>
    <n v="0"/>
    <n v="40"/>
    <n v="0"/>
    <s v="01"/>
    <s v="TIN"/>
    <s v="12635"/>
    <s v="IND"/>
    <s v=""/>
    <s v="Chennai"/>
    <x v="0"/>
  </r>
  <r>
    <s v="Kumarasamy,Balamurugan"/>
    <s v="TW_CORE"/>
    <x v="52"/>
    <s v="MARKETING_OPS"/>
    <n v="0"/>
    <n v="120"/>
    <n v="0"/>
    <s v="05"/>
    <s v="TIN"/>
    <s v="15027"/>
    <s v="IND"/>
    <s v=""/>
    <s v="Bangalore"/>
    <x v="0"/>
  </r>
  <r>
    <s v="Kumaria,Apurv V"/>
    <s v="RACK001"/>
    <x v="34"/>
    <s v="DA"/>
    <n v="187"/>
    <n v="13"/>
    <n v="0"/>
    <s v="01"/>
    <s v="TUS"/>
    <s v="12023"/>
    <s v="USA"/>
    <s v="TX"/>
    <s v="Dallas"/>
    <x v="6"/>
  </r>
  <r>
    <s v="Kumaria,Apurv V"/>
    <s v="RACK001"/>
    <x v="34"/>
    <s v="TRVL"/>
    <n v="0"/>
    <n v="42"/>
    <n v="0"/>
    <s v="01"/>
    <s v="TUS"/>
    <s v="12023"/>
    <s v="USA"/>
    <s v="TX"/>
    <s v="Dallas"/>
    <x v="6"/>
  </r>
  <r>
    <s v="Kumaria,Apurv V"/>
    <s v="RACK001"/>
    <x v="115"/>
    <s v="DA"/>
    <n v="0"/>
    <n v="8"/>
    <n v="0"/>
    <s v="01"/>
    <s v="TUS"/>
    <s v="12023"/>
    <s v="USA"/>
    <s v="TX"/>
    <s v="Dallas"/>
    <x v="6"/>
  </r>
  <r>
    <s v="Kumaria,Apurv V"/>
    <s v="RACK001"/>
    <x v="259"/>
    <s v="DA"/>
    <n v="0"/>
    <n v="18"/>
    <n v="0"/>
    <s v="01"/>
    <s v="TUS"/>
    <s v="12023"/>
    <s v="USA"/>
    <s v="TX"/>
    <s v="Dallas"/>
    <x v="6"/>
  </r>
  <r>
    <s v="Kumaria,Apurv V"/>
    <s v="RACK001"/>
    <x v="358"/>
    <s v="DA"/>
    <n v="0"/>
    <n v="4"/>
    <n v="0"/>
    <s v="01"/>
    <s v="TUS"/>
    <s v="12023"/>
    <s v="USA"/>
    <s v="TX"/>
    <s v="Dallas"/>
    <x v="6"/>
  </r>
  <r>
    <s v="Kumaria,Apurv V"/>
    <s v="RACK001"/>
    <x v="151"/>
    <s v="DA"/>
    <n v="0"/>
    <n v="8"/>
    <n v="0"/>
    <s v="01"/>
    <s v="TUS"/>
    <s v="12023"/>
    <s v="USA"/>
    <s v="TX"/>
    <s v="Dallas"/>
    <x v="6"/>
  </r>
  <r>
    <s v="Kumaria,Apurv V"/>
    <s v="TW_CORE"/>
    <x v="17"/>
    <s v="TWER_HELP"/>
    <n v="0"/>
    <n v="18"/>
    <n v="0"/>
    <s v="01"/>
    <s v="TUS"/>
    <s v="12023"/>
    <s v="USA"/>
    <s v="TX"/>
    <s v="Dallas"/>
    <x v="6"/>
  </r>
  <r>
    <s v="Kundaje,Kunal B."/>
    <s v="KROGER1"/>
    <x v="226"/>
    <s v="EDC_PAS"/>
    <n v="13"/>
    <n v="0"/>
    <n v="0"/>
    <s v="01"/>
    <s v="TUS"/>
    <s v="14395"/>
    <s v="USA"/>
    <s v="OH"/>
    <s v="Chicago"/>
    <x v="5"/>
  </r>
  <r>
    <s v="Kundaje,Kunal B."/>
    <s v="KROGER1"/>
    <x v="226"/>
    <s v="EDC_RAR"/>
    <n v="35"/>
    <n v="0"/>
    <n v="0"/>
    <s v="01"/>
    <s v="TUS"/>
    <s v="14395"/>
    <s v="USA"/>
    <s v="OH"/>
    <s v="Chicago"/>
    <x v="5"/>
  </r>
  <r>
    <s v="Kundaje,Kunal B."/>
    <s v="KROGER1"/>
    <x v="226"/>
    <s v="EDC_RECIPES"/>
    <n v="42"/>
    <n v="0"/>
    <n v="0"/>
    <s v="01"/>
    <s v="TUS"/>
    <s v="14395"/>
    <s v="USA"/>
    <s v="OH"/>
    <s v="Chicago"/>
    <x v="5"/>
  </r>
  <r>
    <s v="Kundaje,Kunal B."/>
    <s v="KROGER1"/>
    <x v="226"/>
    <s v="MISC"/>
    <n v="80"/>
    <n v="0"/>
    <n v="0"/>
    <s v="01"/>
    <s v="TUS"/>
    <s v="14395"/>
    <s v="USA"/>
    <s v="OH"/>
    <s v="Chicago"/>
    <x v="5"/>
  </r>
  <r>
    <s v="Kundu,Anupam"/>
    <s v="TW_CORE"/>
    <x v="17"/>
    <s v="BAU"/>
    <n v="0"/>
    <n v="48"/>
    <n v="0"/>
    <s v="01"/>
    <s v="TUS"/>
    <s v="12097"/>
    <s v="USA"/>
    <s v="NY"/>
    <s v="New York"/>
    <x v="12"/>
  </r>
  <r>
    <s v="Kundu,Anupam"/>
    <s v="TW_CORE"/>
    <x v="9"/>
    <s v="BAU"/>
    <n v="0"/>
    <n v="38"/>
    <n v="0"/>
    <s v="01"/>
    <s v="TUS"/>
    <s v="12097"/>
    <s v="USA"/>
    <s v="NY"/>
    <s v="New York"/>
    <x v="12"/>
  </r>
  <r>
    <s v="Kundu,Anupam"/>
    <s v="TW_CORE"/>
    <x v="149"/>
    <s v="BUSINESS_DEV"/>
    <n v="0"/>
    <n v="26"/>
    <n v="0"/>
    <s v="01"/>
    <s v="TUS"/>
    <s v="12097"/>
    <s v="USA"/>
    <s v="NY"/>
    <s v="New York"/>
    <x v="12"/>
  </r>
  <r>
    <s v="Kundu,Anupam"/>
    <s v="TW_TOFF"/>
    <x v="1"/>
    <s v="ANNUAL_LV"/>
    <n v="0"/>
    <n v="56"/>
    <n v="0"/>
    <s v="01"/>
    <s v="TUS"/>
    <s v="12097"/>
    <s v="USA"/>
    <s v="NY"/>
    <s v="New York"/>
    <x v="12"/>
  </r>
  <r>
    <s v="Kundu,Pradipta"/>
    <s v="CROWNA1"/>
    <x v="295"/>
    <s v="DA"/>
    <n v="8"/>
    <n v="0"/>
    <n v="0"/>
    <s v="01"/>
    <s v="TIN"/>
    <s v="11387"/>
    <s v="IND"/>
    <s v=""/>
    <s v="Bangalore"/>
    <x v="0"/>
  </r>
  <r>
    <s v="Kundu,Pradipta"/>
    <s v="DRRAMAN"/>
    <x v="113"/>
    <s v="MISC"/>
    <n v="156"/>
    <n v="0"/>
    <n v="0"/>
    <s v="01"/>
    <s v="TIN"/>
    <s v="11387"/>
    <s v="IND"/>
    <s v=""/>
    <s v="Bangalore"/>
    <x v="0"/>
  </r>
  <r>
    <s v="Kundu,Pradipta"/>
    <s v="DRRAMAN"/>
    <x v="113"/>
    <s v="TRVL"/>
    <n v="0"/>
    <n v="16"/>
    <n v="0"/>
    <s v="01"/>
    <s v="TIN"/>
    <s v="11387"/>
    <s v="IND"/>
    <s v=""/>
    <s v="Bangalore"/>
    <x v="0"/>
  </r>
  <r>
    <s v="Kundu,Pradipta"/>
    <s v="TW_TOFF"/>
    <x v="1"/>
    <s v="ANNUAL_LV"/>
    <n v="0"/>
    <n v="4"/>
    <n v="0"/>
    <s v="01"/>
    <s v="TIN"/>
    <s v="11387"/>
    <s v="IND"/>
    <s v=""/>
    <s v="Bangalore"/>
    <x v="0"/>
  </r>
  <r>
    <s v="Kuppu,Jaya Chakravarthi"/>
    <s v="TESCO01"/>
    <x v="75"/>
    <s v="COACHING"/>
    <n v="20"/>
    <n v="0"/>
    <n v="0"/>
    <s v="01"/>
    <s v="TIN"/>
    <s v="12384"/>
    <s v="IND"/>
    <s v=""/>
    <s v="Bangalore"/>
    <x v="0"/>
  </r>
  <r>
    <s v="Kuppu,Jaya Chakravarthi"/>
    <s v="TESCO01"/>
    <x v="75"/>
    <s v="QA"/>
    <n v="20"/>
    <n v="0"/>
    <n v="0"/>
    <s v="01"/>
    <s v="TIN"/>
    <s v="12384"/>
    <s v="IND"/>
    <s v=""/>
    <s v="Bangalore"/>
    <x v="0"/>
  </r>
  <r>
    <s v="Kuppu,Jaya Chakravarthi"/>
    <s v="TW_CORE"/>
    <x v="3"/>
    <s v="HELD"/>
    <n v="0"/>
    <n v="48"/>
    <n v="0"/>
    <s v="01"/>
    <s v="TIN"/>
    <s v="12384"/>
    <s v="IND"/>
    <s v=""/>
    <s v="Chennai"/>
    <x v="0"/>
  </r>
  <r>
    <s v="Kuppu,Jaya Chakravarthi"/>
    <s v="TW_CORE"/>
    <x v="3"/>
    <s v="UNASSIGNED"/>
    <n v="0"/>
    <n v="80"/>
    <n v="0"/>
    <s v="01"/>
    <s v="TIN"/>
    <s v="12384"/>
    <s v="IND"/>
    <s v=""/>
    <s v="Chennai"/>
    <x v="0"/>
  </r>
  <r>
    <s v="Kuria,Jonah Muiru"/>
    <s v="TW_CORE"/>
    <x v="0"/>
    <s v="GRAD_TRNPROG"/>
    <n v="0"/>
    <n v="24"/>
    <n v="0"/>
    <s v="01"/>
    <s v="TZA"/>
    <s v="14991"/>
    <s v="IND"/>
    <s v=""/>
    <s v="Johannesburg"/>
    <x v="16"/>
  </r>
  <r>
    <s v="Kuria,Jonah Muiru"/>
    <s v="TW_CORE"/>
    <x v="0"/>
    <s v="GRAD_TRNPROG"/>
    <n v="0"/>
    <n v="56"/>
    <n v="0"/>
    <s v="01"/>
    <s v="TZA"/>
    <s v="14991"/>
    <s v="ZAF"/>
    <s v=""/>
    <s v="Johannesburg"/>
    <x v="16"/>
  </r>
  <r>
    <s v="Kuria,Jonah Muiru"/>
    <s v="TW_CORE"/>
    <x v="66"/>
    <s v="ATTENDEE"/>
    <n v="0"/>
    <n v="105"/>
    <n v="0"/>
    <s v="01"/>
    <s v="TZA"/>
    <s v="14991"/>
    <s v="IND"/>
    <s v=""/>
    <s v="Johannesburg"/>
    <x v="16"/>
  </r>
  <r>
    <s v="Kurian,Lucy"/>
    <s v="MARKEL1"/>
    <x v="106"/>
    <s v="DEV"/>
    <n v="152"/>
    <n v="0"/>
    <n v="0"/>
    <s v="01"/>
    <s v="TUK"/>
    <s v="12946"/>
    <s v="GBR"/>
    <s v=""/>
    <s v="London"/>
    <x v="4"/>
  </r>
  <r>
    <s v="Kurian,Lucy"/>
    <s v="TW_TOFF"/>
    <x v="1"/>
    <s v="ANNUAL_LV"/>
    <n v="0"/>
    <n v="8"/>
    <n v="0"/>
    <s v="01"/>
    <s v="TUK"/>
    <s v="12946"/>
    <s v="GBR"/>
    <s v=""/>
    <s v="London"/>
    <x v="4"/>
  </r>
  <r>
    <s v="Kurian,Lucy"/>
    <s v="TW_TOFF"/>
    <x v="4"/>
    <s v="SICK_LV"/>
    <n v="0"/>
    <n v="8"/>
    <n v="0"/>
    <s v="01"/>
    <s v="TUK"/>
    <s v="12946"/>
    <s v="GBR"/>
    <s v=""/>
    <s v="London"/>
    <x v="4"/>
  </r>
  <r>
    <s v="Kurumeti,Suresh Jaydev"/>
    <s v="SWA0001"/>
    <x v="76"/>
    <s v="DA"/>
    <n v="0"/>
    <n v="10"/>
    <n v="0"/>
    <s v="01"/>
    <s v="TUS"/>
    <s v="10487"/>
    <s v="USA"/>
    <s v="TX"/>
    <s v="Dallas"/>
    <x v="6"/>
  </r>
  <r>
    <s v="Kurumeti,Suresh Jaydev"/>
    <s v="TW_CORE"/>
    <x v="3"/>
    <s v="HELD"/>
    <n v="0"/>
    <n v="128"/>
    <n v="0"/>
    <s v="01"/>
    <s v="TUS"/>
    <s v="10487"/>
    <s v="USA"/>
    <s v="TX"/>
    <s v="Dallas"/>
    <x v="6"/>
  </r>
  <r>
    <s v="Kurumeti,Suresh Jaydev"/>
    <s v="TW_TOFF"/>
    <x v="1"/>
    <s v="ANNUAL_LV"/>
    <n v="0"/>
    <n v="32"/>
    <n v="0"/>
    <s v="01"/>
    <s v="TUS"/>
    <s v="10487"/>
    <s v="USA"/>
    <s v="TX"/>
    <s v="Dallas"/>
    <x v="6"/>
  </r>
  <r>
    <s v="Kurutin,Mykola"/>
    <s v="ALPHA02"/>
    <x v="300"/>
    <s v="MISC"/>
    <n v="9.5"/>
    <n v="0"/>
    <n v="0"/>
    <s v="01"/>
    <s v="TUS"/>
    <s v="14001"/>
    <s v="USA"/>
    <s v="NY"/>
    <s v="New York"/>
    <x v="12"/>
  </r>
  <r>
    <s v="Kurutin,Mykola"/>
    <s v="SYSCOF1"/>
    <x v="13"/>
    <s v="MISC"/>
    <n v="155"/>
    <n v="0"/>
    <n v="0"/>
    <s v="01"/>
    <s v="TUS"/>
    <s v="14001"/>
    <s v="USA"/>
    <s v="TX"/>
    <s v="Dallas"/>
    <x v="6"/>
  </r>
  <r>
    <s v="Kurutin,Mykola"/>
    <s v="SYSCOF1"/>
    <x v="13"/>
    <s v="TRVL"/>
    <n v="0"/>
    <n v="6"/>
    <n v="0"/>
    <s v="01"/>
    <s v="TUS"/>
    <s v="14001"/>
    <s v="USA"/>
    <s v="TX"/>
    <s v="Dallas"/>
    <x v="6"/>
  </r>
  <r>
    <s v="Kurutin,Mykola"/>
    <s v="TW_MTGS"/>
    <x v="50"/>
    <s v="NYC"/>
    <n v="0"/>
    <n v="3"/>
    <n v="0"/>
    <s v="01"/>
    <s v="TUS"/>
    <s v="14001"/>
    <s v="USA"/>
    <s v="NJ"/>
    <s v="Dallas"/>
    <x v="6"/>
  </r>
  <r>
    <s v="Kurutin,Mykola"/>
    <s v="TW_TOFF"/>
    <x v="4"/>
    <s v="US_CA_PERS_SICK"/>
    <n v="0"/>
    <n v="8"/>
    <n v="0"/>
    <s v="01"/>
    <s v="TUS"/>
    <s v="14001"/>
    <s v="USA"/>
    <s v="NJ"/>
    <s v="Dallas"/>
    <x v="6"/>
  </r>
  <r>
    <s v="Kwan,Barrow H."/>
    <s v="TWSOPS1"/>
    <x v="359"/>
    <s v="MISC"/>
    <n v="0"/>
    <n v="168"/>
    <n v="0"/>
    <s v="04"/>
    <s v="TUS"/>
    <s v="10021"/>
    <s v="USA"/>
    <s v="CA"/>
    <s v="ETG US"/>
    <x v="1"/>
  </r>
  <r>
    <s v="Kwatra,Rajdeep"/>
    <s v="DELTA01"/>
    <x v="206"/>
    <s v="DA"/>
    <n v="40"/>
    <n v="0"/>
    <n v="0"/>
    <s v="01"/>
    <s v="TUS"/>
    <s v="12338"/>
    <s v="IND"/>
    <s v=""/>
    <s v="Atlanta"/>
    <x v="2"/>
  </r>
  <r>
    <s v="Kwatra,Rajdeep"/>
    <s v="DELTA01"/>
    <x v="206"/>
    <s v="DA"/>
    <n v="100"/>
    <n v="0"/>
    <n v="0"/>
    <s v="01"/>
    <s v="TUS"/>
    <s v="12338"/>
    <s v="USA"/>
    <s v="GA"/>
    <s v="Atlanta"/>
    <x v="2"/>
  </r>
  <r>
    <s v="Kwatra,Rajdeep"/>
    <s v="DELTA01"/>
    <x v="206"/>
    <s v="TRVL"/>
    <n v="0"/>
    <n v="12"/>
    <n v="0"/>
    <s v="01"/>
    <s v="TUS"/>
    <s v="12338"/>
    <s v="IND"/>
    <s v=""/>
    <s v="Atlanta"/>
    <x v="2"/>
  </r>
  <r>
    <s v="Kwatra,Rajdeep"/>
    <s v="TW_TOFF"/>
    <x v="1"/>
    <s v="ANNUAL_LV"/>
    <n v="0"/>
    <n v="4"/>
    <n v="0"/>
    <s v="01"/>
    <s v="TUS"/>
    <s v="12338"/>
    <s v="USA"/>
    <s v="GA"/>
    <s v="Atlanta"/>
    <x v="2"/>
  </r>
  <r>
    <s v="Kwatra,Rajdeep"/>
    <s v="TW_TOFF"/>
    <x v="1"/>
    <s v="ANNUAL_LV"/>
    <n v="0"/>
    <n v="12"/>
    <n v="0"/>
    <s v="01"/>
    <s v="TUS"/>
    <s v="12338"/>
    <s v="IND"/>
    <s v=""/>
    <s v="Atlanta"/>
    <x v="2"/>
  </r>
  <r>
    <s v="Kwiatkowski,Marcin Krzysztof"/>
    <s v="SLC0001"/>
    <x v="173"/>
    <s v="DA"/>
    <n v="120"/>
    <n v="0"/>
    <n v="0"/>
    <s v="01"/>
    <s v="TUK"/>
    <s v="14053"/>
    <s v="GBR"/>
    <s v=""/>
    <s v="Manchester"/>
    <x v="10"/>
  </r>
  <r>
    <s v="Kwiatkowski,Marcin Krzysztof"/>
    <s v="TW_TOFF"/>
    <x v="1"/>
    <s v="ANNUAL_LV"/>
    <n v="0"/>
    <n v="48"/>
    <n v="0"/>
    <s v="01"/>
    <s v="TUK"/>
    <s v="14053"/>
    <s v="GBR"/>
    <s v=""/>
    <s v="Manchester"/>
    <x v="10"/>
  </r>
  <r>
    <s v="Kwong,Leo"/>
    <s v="TWSOPS1"/>
    <x v="120"/>
    <s v="SUPPORT"/>
    <n v="0"/>
    <n v="187"/>
    <n v="0"/>
    <s v="01"/>
    <s v="TUS"/>
    <s v="15125"/>
    <s v="USA"/>
    <s v="CA"/>
    <s v="ETG US"/>
    <x v="1"/>
  </r>
  <r>
    <s v="Käfer Migot,Bethlem"/>
    <s v="SICREDI"/>
    <x v="176"/>
    <s v="MISC"/>
    <n v="16"/>
    <n v="8"/>
    <n v="0"/>
    <s v="04"/>
    <s v="TBR"/>
    <s v="14796"/>
    <s v="BRA"/>
    <s v=""/>
    <s v="Porto Alegre"/>
    <x v="3"/>
  </r>
  <r>
    <s v="Käfer Migot,Bethlem"/>
    <s v="TW_CORE"/>
    <x v="17"/>
    <s v="TWER_HELP"/>
    <n v="0"/>
    <n v="14"/>
    <n v="0"/>
    <s v="04"/>
    <s v="TBR"/>
    <s v="14796"/>
    <s v="BRA"/>
    <s v=""/>
    <s v="Porto Alegre"/>
    <x v="3"/>
  </r>
  <r>
    <s v="Käfer Migot,Bethlem"/>
    <s v="TW_TOFF"/>
    <x v="1"/>
    <s v="PUBLIC_HOLIDAY"/>
    <n v="0"/>
    <n v="16"/>
    <n v="0"/>
    <s v="04"/>
    <s v="TBR"/>
    <s v="14796"/>
    <s v="BRA"/>
    <s v=""/>
    <s v="Porto Alegre"/>
    <x v="3"/>
  </r>
  <r>
    <s v="Käfer Migot,Bethlem"/>
    <s v="TW_TOPS"/>
    <x v="7"/>
    <s v="SUPPLY_BAU"/>
    <n v="0"/>
    <n v="120"/>
    <n v="0"/>
    <s v="04"/>
    <s v="TBR"/>
    <s v="14796"/>
    <s v="BRA"/>
    <s v=""/>
    <s v="Porto Alegre"/>
    <x v="3"/>
  </r>
  <r>
    <s v="L,Agalya"/>
    <s v="GRUPPO1"/>
    <x v="5"/>
    <s v="DELIVERY"/>
    <n v="159"/>
    <n v="8"/>
    <n v="0"/>
    <s v="01"/>
    <s v="TIN"/>
    <s v="14523"/>
    <s v="IND"/>
    <s v=""/>
    <s v="Chennai"/>
    <x v="0"/>
  </r>
  <r>
    <s v="L,Agalya"/>
    <s v="TW_MTGS"/>
    <x v="35"/>
    <s v="TWER_EVENTS"/>
    <n v="0"/>
    <n v="4"/>
    <n v="0"/>
    <s v="01"/>
    <s v="TIN"/>
    <s v="14523"/>
    <s v="IND"/>
    <s v=""/>
    <s v="Chennai"/>
    <x v="0"/>
  </r>
  <r>
    <s v="Lad,Punit"/>
    <s v="KROGER1"/>
    <x v="226"/>
    <s v="EDC_PAS"/>
    <n v="10"/>
    <n v="0"/>
    <n v="0"/>
    <s v="01"/>
    <s v="TCA"/>
    <s v="15702"/>
    <s v="USA"/>
    <s v="OH"/>
    <s v="Chicago"/>
    <x v="5"/>
  </r>
  <r>
    <s v="Lad,Punit"/>
    <s v="KROGER1"/>
    <x v="226"/>
    <s v="EDC_RAR"/>
    <n v="44"/>
    <n v="0"/>
    <n v="0"/>
    <s v="01"/>
    <s v="TCA"/>
    <s v="15702"/>
    <s v="USA"/>
    <s v="OH"/>
    <s v="Chicago"/>
    <x v="5"/>
  </r>
  <r>
    <s v="Lad,Punit"/>
    <s v="KROGER1"/>
    <x v="226"/>
    <s v="EDC_RECIPES"/>
    <n v="28"/>
    <n v="0"/>
    <n v="0"/>
    <s v="01"/>
    <s v="TCA"/>
    <s v="15702"/>
    <s v="USA"/>
    <s v="OH"/>
    <s v="Chicago"/>
    <x v="5"/>
  </r>
  <r>
    <s v="Lad,Punit"/>
    <s v="KROGER1"/>
    <x v="226"/>
    <s v="MISC"/>
    <n v="40"/>
    <n v="0"/>
    <n v="0"/>
    <s v="01"/>
    <s v="TCA"/>
    <s v="15702"/>
    <s v="CAN"/>
    <s v=""/>
    <s v="Chicago"/>
    <x v="5"/>
  </r>
  <r>
    <s v="Lad,Punit"/>
    <s v="KROGER1"/>
    <x v="226"/>
    <s v="MISC"/>
    <n v="40"/>
    <n v="0"/>
    <n v="0"/>
    <s v="01"/>
    <s v="TCA"/>
    <s v="15702"/>
    <s v="USA"/>
    <s v="OH"/>
    <s v="Chicago"/>
    <x v="5"/>
  </r>
  <r>
    <s v="Lahti,Felipe de Souza"/>
    <s v="GAP0001"/>
    <x v="58"/>
    <s v="DA"/>
    <n v="24"/>
    <n v="0"/>
    <n v="0"/>
    <s v="01"/>
    <s v="TBR"/>
    <s v="14771"/>
    <s v="BRA"/>
    <s v=""/>
    <s v="Porto Alegre"/>
    <x v="3"/>
  </r>
  <r>
    <s v="Lahti,Felipe de Souza"/>
    <s v="GAP0001"/>
    <x v="58"/>
    <s v="MISC"/>
    <n v="8"/>
    <n v="0"/>
    <n v="0"/>
    <s v="01"/>
    <s v="TBR"/>
    <s v="14771"/>
    <s v="USA"/>
    <s v="CA"/>
    <s v="San Francisco"/>
    <x v="11"/>
  </r>
  <r>
    <s v="Lahti,Felipe de Souza"/>
    <s v="GAP0001"/>
    <x v="58"/>
    <s v="MISC"/>
    <n v="104"/>
    <n v="0"/>
    <n v="0"/>
    <s v="01"/>
    <s v="TBR"/>
    <s v="14771"/>
    <s v="BRA"/>
    <s v=""/>
    <s v="Porto Alegre"/>
    <x v="3"/>
  </r>
  <r>
    <s v="Lahti,Felipe de Souza"/>
    <s v="TW_MOBL"/>
    <x v="278"/>
    <s v="BAU"/>
    <n v="0"/>
    <n v="16"/>
    <n v="0"/>
    <s v="01"/>
    <s v="TBR"/>
    <s v="14771"/>
    <s v="BRA"/>
    <s v=""/>
    <s v="Porto Alegre"/>
    <x v="3"/>
  </r>
  <r>
    <s v="Lahti,Felipe de Souza"/>
    <s v="TW_TOFF"/>
    <x v="1"/>
    <s v="PUBLIC_HOLIDAY"/>
    <n v="0"/>
    <n v="16"/>
    <n v="0"/>
    <s v="01"/>
    <s v="TBR"/>
    <s v="14771"/>
    <s v="BRA"/>
    <s v=""/>
    <s v="Porto Alegre"/>
    <x v="3"/>
  </r>
  <r>
    <s v="Lai,Feng"/>
    <s v="SFEXP01"/>
    <x v="264"/>
    <s v="BA"/>
    <n v="180"/>
    <n v="0"/>
    <n v="0"/>
    <s v="01"/>
    <s v="TCC"/>
    <s v="15709"/>
    <s v="CHN"/>
    <s v=""/>
    <s v="Beijing"/>
    <x v="14"/>
  </r>
  <r>
    <s v="Lai,Feng"/>
    <s v="TW_TOFF"/>
    <x v="4"/>
    <s v="SICK_LV"/>
    <n v="0"/>
    <n v="12"/>
    <n v="0"/>
    <s v="01"/>
    <s v="TCC"/>
    <s v="15709"/>
    <s v="CHN"/>
    <s v=""/>
    <s v="Beijing"/>
    <x v="14"/>
  </r>
  <r>
    <s v="Lai,Yingfan"/>
    <s v="TW_CORE"/>
    <x v="123"/>
    <s v="BAU"/>
    <n v="0"/>
    <n v="189"/>
    <n v="0"/>
    <s v="09"/>
    <s v="TCC"/>
    <s v="14183"/>
    <s v="CHN"/>
    <s v=""/>
    <s v="Chengdu"/>
    <x v="14"/>
  </r>
  <r>
    <s v="Laimer,Luis Fernando Prestes"/>
    <s v="TW_TOPS"/>
    <x v="360"/>
    <s v="INV"/>
    <n v="0"/>
    <n v="148"/>
    <n v="0"/>
    <s v="04"/>
    <s v="TBR"/>
    <s v="13092"/>
    <s v="BRA"/>
    <s v=""/>
    <s v="Porto Alegre"/>
    <x v="3"/>
  </r>
  <r>
    <s v="Lakshminarasimhan,Sudarshan"/>
    <s v="SLC0001"/>
    <x v="173"/>
    <s v="MISC"/>
    <n v="136"/>
    <n v="0"/>
    <n v="0"/>
    <s v="01"/>
    <s v="TUK"/>
    <s v="10438"/>
    <s v="GBR"/>
    <s v=""/>
    <s v="Manchester"/>
    <x v="10"/>
  </r>
  <r>
    <s v="Lakshminarasimhan,Sudarshan"/>
    <s v="TW_TOFF"/>
    <x v="1"/>
    <s v="ANNUAL_LV"/>
    <n v="0"/>
    <n v="32"/>
    <n v="0"/>
    <s v="01"/>
    <s v="TUK"/>
    <s v="10438"/>
    <s v="GBR"/>
    <s v=""/>
    <s v="Manchester"/>
    <x v="10"/>
  </r>
  <r>
    <s v="Lal,Mahesh Krishna"/>
    <s v="SPRING2"/>
    <x v="114"/>
    <s v="DA"/>
    <n v="152"/>
    <n v="0"/>
    <n v="0"/>
    <s v="01"/>
    <s v="TIN"/>
    <s v="12734"/>
    <s v="IND"/>
    <s v=""/>
    <s v="Pune"/>
    <x v="0"/>
  </r>
  <r>
    <s v="Lal,Mahesh Krishna"/>
    <s v="TW_TOFF"/>
    <x v="1"/>
    <s v="ANNUAL_LV"/>
    <n v="0"/>
    <n v="8"/>
    <n v="0"/>
    <s v="01"/>
    <s v="TIN"/>
    <s v="12734"/>
    <s v="IND"/>
    <s v=""/>
    <s v="Pune"/>
    <x v="0"/>
  </r>
  <r>
    <s v="Lal,Mahesh Krishna"/>
    <s v="TW_TOFF"/>
    <x v="1"/>
    <s v="PUBLIC_HOLIDAY"/>
    <n v="0"/>
    <n v="8"/>
    <n v="0"/>
    <s v="01"/>
    <s v="TIN"/>
    <s v="12734"/>
    <s v="IND"/>
    <s v=""/>
    <s v="Pune"/>
    <x v="0"/>
  </r>
  <r>
    <s v="Lam,Mai"/>
    <s v="DOMINOS"/>
    <x v="167"/>
    <s v="DOMINO_CORE"/>
    <n v="15"/>
    <n v="0"/>
    <n v="0"/>
    <s v="01"/>
    <s v="TAU"/>
    <s v="14637"/>
    <s v="AUS"/>
    <s v=""/>
    <s v="Brisbane"/>
    <x v="8"/>
  </r>
  <r>
    <s v="Lam,Mai"/>
    <s v="DOMINOS"/>
    <x v="167"/>
    <s v="PYRAMID"/>
    <n v="25"/>
    <n v="0"/>
    <n v="0"/>
    <s v="01"/>
    <s v="TAU"/>
    <s v="14637"/>
    <s v="AUS"/>
    <s v=""/>
    <s v="Brisbane"/>
    <x v="8"/>
  </r>
  <r>
    <s v="Lam,Mai"/>
    <s v="NBN0001"/>
    <x v="270"/>
    <s v="DA"/>
    <n v="88"/>
    <n v="0"/>
    <n v="0"/>
    <s v="01"/>
    <s v="TAU"/>
    <s v="14637"/>
    <s v="AUS"/>
    <s v=""/>
    <s v="Sydney"/>
    <x v="8"/>
  </r>
  <r>
    <s v="Lam,Mai"/>
    <s v="TW_CORE"/>
    <x v="3"/>
    <s v="HELD"/>
    <n v="0"/>
    <n v="40"/>
    <n v="0"/>
    <s v="01"/>
    <s v="TAU"/>
    <s v="14637"/>
    <s v="AUS"/>
    <s v=""/>
    <s v="Brisbane"/>
    <x v="8"/>
  </r>
  <r>
    <s v="Lambda,Lily"/>
    <s v="GAP0001"/>
    <x v="361"/>
    <s v="DA"/>
    <n v="88"/>
    <n v="40"/>
    <n v="0"/>
    <s v="01"/>
    <s v="TUS"/>
    <s v="16038"/>
    <s v="USA"/>
    <s v="CA"/>
    <s v="San Francisco"/>
    <x v="11"/>
  </r>
  <r>
    <s v="Lambda,Lily"/>
    <s v="TW_CORE"/>
    <x v="3"/>
    <s v="UNASSIGNED"/>
    <n v="0"/>
    <n v="32"/>
    <n v="0"/>
    <s v="01"/>
    <s v="TUS"/>
    <s v="16038"/>
    <s v="USA"/>
    <s v="CA"/>
    <s v="San Francisco"/>
    <x v="11"/>
  </r>
  <r>
    <s v="Lambda,Lily"/>
    <s v="TW_CORE"/>
    <x v="40"/>
    <s v="TRAINING_OTHER"/>
    <n v="0"/>
    <n v="8"/>
    <n v="0"/>
    <s v="01"/>
    <s v="TUS"/>
    <s v="16038"/>
    <s v="USA"/>
    <s v="CA"/>
    <s v="San Francisco"/>
    <x v="11"/>
  </r>
  <r>
    <s v="Lane,Danielle"/>
    <s v="TW_TOFF"/>
    <x v="1"/>
    <s v="SABBATICAL_LV"/>
    <n v="0"/>
    <n v="168"/>
    <n v="0"/>
    <s v="06"/>
    <s v="TAU"/>
    <s v="11815"/>
    <s v="AUS"/>
    <s v=""/>
    <s v="Sydney"/>
    <x v="8"/>
  </r>
  <r>
    <s v="Lane,Hannah Morgan"/>
    <s v="FLIGHTC"/>
    <x v="148"/>
    <s v="DA"/>
    <n v="8"/>
    <n v="0"/>
    <n v="0"/>
    <s v="01"/>
    <s v="TUS"/>
    <s v="16006"/>
    <s v="USA"/>
    <s v="NY"/>
    <s v="New York"/>
    <x v="12"/>
  </r>
  <r>
    <s v="Lane,Hannah Morgan"/>
    <s v="TW_CORE"/>
    <x v="3"/>
    <s v="UNASSIGNED"/>
    <n v="0"/>
    <n v="40"/>
    <n v="0"/>
    <s v="01"/>
    <s v="TUS"/>
    <s v="16006"/>
    <s v="USA"/>
    <s v="NY"/>
    <s v="New York"/>
    <x v="12"/>
  </r>
  <r>
    <s v="Lane,Hannah Morgan"/>
    <s v="TW_CORE"/>
    <x v="14"/>
    <s v="ASHOKA"/>
    <n v="0"/>
    <n v="53"/>
    <n v="0"/>
    <s v="01"/>
    <s v="TUS"/>
    <s v="16006"/>
    <s v="USA"/>
    <s v="NY"/>
    <s v="New York"/>
    <x v="12"/>
  </r>
  <r>
    <s v="Lane,Hannah Morgan"/>
    <s v="TW_CORE"/>
    <x v="17"/>
    <s v="BAU"/>
    <n v="0"/>
    <n v="10"/>
    <n v="0"/>
    <s v="01"/>
    <s v="TUS"/>
    <s v="16006"/>
    <s v="USA"/>
    <s v="NY"/>
    <s v="New York"/>
    <x v="12"/>
  </r>
  <r>
    <s v="Lane,Hannah Morgan"/>
    <s v="TW_CORE"/>
    <x v="17"/>
    <s v="TWER_HELP"/>
    <n v="0"/>
    <n v="8"/>
    <n v="0"/>
    <s v="01"/>
    <s v="TUS"/>
    <s v="16006"/>
    <s v="USA"/>
    <s v="DC"/>
    <s v="New York"/>
    <x v="12"/>
  </r>
  <r>
    <s v="Lane,Hannah Morgan"/>
    <s v="TW_INVT"/>
    <x v="49"/>
    <s v="MISC"/>
    <n v="0"/>
    <n v="63"/>
    <n v="0"/>
    <s v="01"/>
    <s v="TUS"/>
    <s v="16006"/>
    <s v="USA"/>
    <s v="NY"/>
    <s v="New York"/>
    <x v="12"/>
  </r>
  <r>
    <s v="Lanning,Kimberly"/>
    <s v="SWA0001"/>
    <x v="31"/>
    <s v="DA"/>
    <n v="175"/>
    <n v="0"/>
    <n v="0"/>
    <s v="01"/>
    <s v="TUS"/>
    <s v="14487"/>
    <s v="USA"/>
    <s v="TX"/>
    <s v="Dallas"/>
    <x v="6"/>
  </r>
  <r>
    <s v="Lanning,Kimberly"/>
    <s v="TW_CORE"/>
    <x v="0"/>
    <s v="BAU"/>
    <n v="0"/>
    <n v="5"/>
    <n v="0"/>
    <s v="01"/>
    <s v="TUS"/>
    <s v="14487"/>
    <s v="USA"/>
    <s v="TX"/>
    <s v="Dallas"/>
    <x v="6"/>
  </r>
  <r>
    <s v="Lanning,Kimberly"/>
    <s v="TW_CORE"/>
    <x v="0"/>
    <s v="TWER_DEVELOPMNT"/>
    <n v="0"/>
    <n v="2"/>
    <n v="0"/>
    <s v="01"/>
    <s v="TUS"/>
    <s v="14487"/>
    <s v="USA"/>
    <s v="TX"/>
    <s v="Dallas"/>
    <x v="6"/>
  </r>
  <r>
    <s v="Lanning,Kimberly"/>
    <s v="TW_CORE"/>
    <x v="15"/>
    <s v="INTERVIEWING"/>
    <n v="0"/>
    <n v="2"/>
    <n v="0"/>
    <s v="01"/>
    <s v="TUS"/>
    <s v="14487"/>
    <s v="USA"/>
    <s v="TX"/>
    <s v="Dallas"/>
    <x v="6"/>
  </r>
  <r>
    <s v="Larock,Staci"/>
    <s v="TW_CORE"/>
    <x v="0"/>
    <s v="BAU"/>
    <n v="0"/>
    <n v="168"/>
    <n v="0"/>
    <s v="07"/>
    <s v="TUS"/>
    <s v="13654"/>
    <s v="USA"/>
    <s v="IL"/>
    <s v="Chicago"/>
    <x v="5"/>
  </r>
  <r>
    <s v="Larock,Staci"/>
    <s v="TW_CORE"/>
    <x v="0"/>
    <s v="REG_MEETINGS"/>
    <n v="0"/>
    <n v="30"/>
    <n v="0"/>
    <s v="07"/>
    <s v="TUS"/>
    <s v="13654"/>
    <s v="USA"/>
    <s v="IL"/>
    <s v="Chicago"/>
    <x v="5"/>
  </r>
  <r>
    <s v="Larock,Staci"/>
    <s v="TW_TOFF"/>
    <x v="4"/>
    <s v="US_CA_PERS_SICK"/>
    <n v="0"/>
    <n v="8"/>
    <n v="0"/>
    <s v="07"/>
    <s v="TUS"/>
    <s v="13654"/>
    <s v="USA"/>
    <s v="IL"/>
    <s v="Chicago"/>
    <x v="5"/>
  </r>
  <r>
    <s v="Latkar,Manali"/>
    <s v="RACK001"/>
    <x v="34"/>
    <s v="MISC"/>
    <n v="152"/>
    <n v="0"/>
    <n v="0"/>
    <s v="01"/>
    <s v="TIN"/>
    <s v="14654"/>
    <s v="IND"/>
    <s v=""/>
    <s v="Bangalore"/>
    <x v="0"/>
  </r>
  <r>
    <s v="Latkar,Manali"/>
    <s v="TW_TOFF"/>
    <x v="1"/>
    <s v="ANNUAL_LV"/>
    <n v="0"/>
    <n v="8"/>
    <n v="0"/>
    <s v="01"/>
    <s v="TIN"/>
    <s v="14654"/>
    <s v="IND"/>
    <s v=""/>
    <s v="Bangalore"/>
    <x v="0"/>
  </r>
  <r>
    <s v="Latkar,Manali"/>
    <s v="TW_TOFF"/>
    <x v="4"/>
    <s v="SICK_LV"/>
    <n v="0"/>
    <n v="8"/>
    <n v="0"/>
    <s v="01"/>
    <s v="TIN"/>
    <s v="14654"/>
    <s v="IND"/>
    <s v=""/>
    <s v="Bangalore"/>
    <x v="0"/>
  </r>
  <r>
    <s v="Lau,Beverly A."/>
    <s v="TW_CORE"/>
    <x v="0"/>
    <s v="TWER_INDUCTION"/>
    <n v="0"/>
    <n v="8"/>
    <n v="0"/>
    <s v="01"/>
    <s v="TUS"/>
    <s v="16020"/>
    <s v="USA"/>
    <s v="IL"/>
    <s v="San Francisco"/>
    <x v="11"/>
  </r>
  <r>
    <s v="Lau,Beverly A."/>
    <s v="TW_CORE"/>
    <x v="66"/>
    <s v="ATTENDEE"/>
    <n v="0"/>
    <n v="145"/>
    <n v="0"/>
    <s v="01"/>
    <s v="TUS"/>
    <s v="16020"/>
    <s v="IND"/>
    <s v=""/>
    <s v="San Francisco"/>
    <x v="11"/>
  </r>
  <r>
    <s v="Lau,Beverly A."/>
    <s v="TW_CORE"/>
    <x v="66"/>
    <s v="PREP"/>
    <n v="0"/>
    <n v="56"/>
    <n v="0"/>
    <s v="01"/>
    <s v="TUS"/>
    <s v="16020"/>
    <s v="USA"/>
    <s v="IL"/>
    <s v="San Francisco"/>
    <x v="11"/>
  </r>
  <r>
    <s v="Lau,Rebecca"/>
    <s v="ALPHA02"/>
    <x v="174"/>
    <s v="DA"/>
    <n v="43"/>
    <n v="0"/>
    <n v="0"/>
    <s v="01"/>
    <s v="TUS"/>
    <s v="15366"/>
    <s v="USA"/>
    <s v="IL"/>
    <s v="New York"/>
    <x v="12"/>
  </r>
  <r>
    <s v="Lau,Rebecca"/>
    <s v="ALPHA02"/>
    <x v="174"/>
    <s v="DA"/>
    <n v="129"/>
    <n v="0"/>
    <n v="0"/>
    <s v="01"/>
    <s v="TUS"/>
    <s v="15366"/>
    <s v="USA"/>
    <s v="NY"/>
    <s v="New York"/>
    <x v="12"/>
  </r>
  <r>
    <s v="Lau,Rebecca"/>
    <s v="TW_CORE"/>
    <x v="99"/>
    <s v="BAU"/>
    <n v="0"/>
    <n v="19"/>
    <n v="0"/>
    <s v="01"/>
    <s v="TUS"/>
    <s v="15366"/>
    <s v="USA"/>
    <s v="IL"/>
    <s v="New York"/>
    <x v="12"/>
  </r>
  <r>
    <s v="Lau,Rebecca"/>
    <s v="TW_CORE"/>
    <x v="10"/>
    <s v="BOOKS"/>
    <n v="0"/>
    <n v="2"/>
    <n v="0"/>
    <s v="01"/>
    <s v="TUS"/>
    <s v="15366"/>
    <s v="USA"/>
    <s v="IL"/>
    <s v="New York"/>
    <x v="12"/>
  </r>
  <r>
    <s v="Lau,Rebecca"/>
    <s v="TW_CORE"/>
    <x v="10"/>
    <s v="BOOKS"/>
    <n v="0"/>
    <n v="6.5"/>
    <n v="0"/>
    <s v="01"/>
    <s v="TUS"/>
    <s v="15366"/>
    <s v="USA"/>
    <s v="NY"/>
    <s v="New York"/>
    <x v="12"/>
  </r>
  <r>
    <s v="Lau,Rebecca"/>
    <s v="TW_CORE"/>
    <x v="10"/>
    <s v="BOOKS_TRAINING"/>
    <n v="0"/>
    <n v="8"/>
    <n v="0"/>
    <s v="01"/>
    <s v="TUS"/>
    <s v="15366"/>
    <s v="USA"/>
    <s v="IL"/>
    <s v="New York"/>
    <x v="12"/>
  </r>
  <r>
    <s v="Lau,Rebecca"/>
    <s v="TW_CORE"/>
    <x v="10"/>
    <s v="ONLINE_TRAINING"/>
    <n v="0"/>
    <n v="2"/>
    <n v="0"/>
    <s v="01"/>
    <s v="TUS"/>
    <s v="15366"/>
    <s v="USA"/>
    <s v="IL"/>
    <s v="New York"/>
    <x v="12"/>
  </r>
  <r>
    <s v="Lau,Rebecca"/>
    <s v="TW_CORE"/>
    <x v="181"/>
    <s v="BAU"/>
    <n v="0"/>
    <n v="8"/>
    <n v="0"/>
    <s v="01"/>
    <s v="TUS"/>
    <s v="15366"/>
    <s v="USA"/>
    <s v="IL"/>
    <s v="New York"/>
    <x v="12"/>
  </r>
  <r>
    <s v="Lau,Rebecca"/>
    <s v="TW_MTGS"/>
    <x v="50"/>
    <s v="NYC"/>
    <n v="0"/>
    <n v="8"/>
    <n v="0"/>
    <s v="01"/>
    <s v="TUS"/>
    <s v="15366"/>
    <s v="USA"/>
    <s v="NY"/>
    <s v="New York"/>
    <x v="12"/>
  </r>
  <r>
    <s v="Laurence,MacGuire"/>
    <s v="REA0001"/>
    <x v="195"/>
    <s v="DA"/>
    <n v="40"/>
    <n v="0"/>
    <n v="0"/>
    <s v="01"/>
    <s v="TCX"/>
    <s v="15845"/>
    <s v="CHN"/>
    <s v=""/>
    <s v="Xi'an"/>
    <x v="14"/>
  </r>
  <r>
    <s v="Laurence,MacGuire"/>
    <s v="REA0001"/>
    <x v="195"/>
    <s v="MISC"/>
    <n v="128"/>
    <n v="0"/>
    <n v="0"/>
    <s v="01"/>
    <s v="TCX"/>
    <s v="15845"/>
    <s v="CHN"/>
    <s v=""/>
    <s v="Xi'an"/>
    <x v="14"/>
  </r>
  <r>
    <s v="Lawrence,Alex Anto"/>
    <s v="SCB0004"/>
    <x v="303"/>
    <s v="DA"/>
    <n v="207"/>
    <n v="0"/>
    <n v="0"/>
    <s v="01"/>
    <s v="TIN"/>
    <s v="13236"/>
    <s v="SGP"/>
    <s v=""/>
    <s v="Singapore"/>
    <x v="9"/>
  </r>
  <r>
    <s v="Lawrie,Michael"/>
    <s v="IATA001"/>
    <x v="302"/>
    <s v="MISC"/>
    <n v="12"/>
    <n v="0"/>
    <n v="0"/>
    <s v="01"/>
    <s v="TCA"/>
    <s v="15582"/>
    <s v="USA"/>
    <s v="OH"/>
    <s v="Chicago"/>
    <x v="5"/>
  </r>
  <r>
    <s v="Lawrie,Michael"/>
    <s v="IATA001"/>
    <x v="302"/>
    <s v="MISC"/>
    <n v="21"/>
    <n v="0"/>
    <n v="0"/>
    <s v="01"/>
    <s v="TCA"/>
    <s v="15582"/>
    <s v="CAN"/>
    <s v=""/>
    <s v="Chicago"/>
    <x v="5"/>
  </r>
  <r>
    <s v="Lawrie,Michael"/>
    <s v="KROGER1"/>
    <x v="226"/>
    <s v="EDC_RAR"/>
    <n v="8.5"/>
    <n v="0"/>
    <n v="0"/>
    <s v="01"/>
    <s v="TCA"/>
    <s v="15582"/>
    <s v="CAN"/>
    <s v=""/>
    <s v="Chicago"/>
    <x v="5"/>
  </r>
  <r>
    <s v="Lawrie,Michael"/>
    <s v="KROGER1"/>
    <x v="226"/>
    <s v="EDC_RAR"/>
    <n v="80"/>
    <n v="0"/>
    <n v="0"/>
    <s v="01"/>
    <s v="TCA"/>
    <s v="15582"/>
    <s v="USA"/>
    <s v="OH"/>
    <s v="Chicago"/>
    <x v="5"/>
  </r>
  <r>
    <s v="Lawrie,Michael"/>
    <s v="KROGER1"/>
    <x v="226"/>
    <s v="MISC"/>
    <n v="60"/>
    <n v="0"/>
    <n v="0"/>
    <s v="01"/>
    <s v="TCA"/>
    <s v="15582"/>
    <s v="USA"/>
    <s v="OH"/>
    <s v="Chicago"/>
    <x v="5"/>
  </r>
  <r>
    <s v="Lawrie,Michael"/>
    <s v="KROGER1"/>
    <x v="226"/>
    <s v="TRVL"/>
    <n v="0"/>
    <n v="41"/>
    <n v="0"/>
    <s v="01"/>
    <s v="TCA"/>
    <s v="15582"/>
    <s v="USA"/>
    <s v="OH"/>
    <s v="Chicago"/>
    <x v="5"/>
  </r>
  <r>
    <s v="Lawrie,Michael"/>
    <s v="TW_CORE"/>
    <x v="0"/>
    <s v="TWER_DEVELOPMNT"/>
    <n v="0"/>
    <n v="1"/>
    <n v="0"/>
    <s v="01"/>
    <s v="TCA"/>
    <s v="15582"/>
    <s v="CAN"/>
    <s v=""/>
    <s v="Chicago"/>
    <x v="5"/>
  </r>
  <r>
    <s v="Lawrie,Michael"/>
    <s v="TW_CORE"/>
    <x v="0"/>
    <s v="TWER_DEVELOPMNT"/>
    <n v="0"/>
    <n v="1"/>
    <n v="0"/>
    <s v="01"/>
    <s v="TCA"/>
    <s v="15582"/>
    <s v="USA"/>
    <s v="OH"/>
    <s v="Chicago"/>
    <x v="5"/>
  </r>
  <r>
    <s v="Lawrie,Michael"/>
    <s v="TW_CORE"/>
    <x v="15"/>
    <s v="INTERVIEWING"/>
    <n v="0"/>
    <n v="3"/>
    <n v="0"/>
    <s v="01"/>
    <s v="TCA"/>
    <s v="15582"/>
    <s v="USA"/>
    <s v="OH"/>
    <s v="Chicago"/>
    <x v="5"/>
  </r>
  <r>
    <s v="Lawrie,Michael"/>
    <s v="TW_MTGS"/>
    <x v="50"/>
    <s v="TORONTO"/>
    <n v="0"/>
    <n v="8"/>
    <n v="0"/>
    <s v="01"/>
    <s v="TCA"/>
    <s v="15582"/>
    <s v="CAN"/>
    <s v=""/>
    <s v="Chicago"/>
    <x v="5"/>
  </r>
  <r>
    <s v="Lawson,Henry Grahame"/>
    <s v="SML0001"/>
    <x v="98"/>
    <s v="DA"/>
    <n v="88"/>
    <n v="0"/>
    <n v="0"/>
    <s v="01"/>
    <s v="TAU"/>
    <s v="14109"/>
    <s v="AUS"/>
    <s v=""/>
    <s v="Brisbane"/>
    <x v="8"/>
  </r>
  <r>
    <s v="Lawson,Henry Grahame"/>
    <s v="TW_CORE"/>
    <x v="3"/>
    <s v="HELD"/>
    <n v="0"/>
    <n v="40"/>
    <n v="0"/>
    <s v="01"/>
    <s v="TAU"/>
    <s v="14109"/>
    <s v="AUS"/>
    <s v=""/>
    <s v="Brisbane"/>
    <x v="8"/>
  </r>
  <r>
    <s v="Lawson,Henry Grahame"/>
    <s v="TW_TOFF"/>
    <x v="1"/>
    <s v="ANNUAL_LV"/>
    <n v="0"/>
    <n v="40"/>
    <n v="0"/>
    <s v="01"/>
    <s v="TAU"/>
    <s v="14109"/>
    <s v="AUS"/>
    <s v=""/>
    <s v="Brisbane"/>
    <x v="8"/>
  </r>
  <r>
    <s v="Laxman,Vidya"/>
    <s v="TWSOPS1"/>
    <x v="147"/>
    <s v="MISC"/>
    <n v="0"/>
    <n v="80"/>
    <n v="0"/>
    <s v="08"/>
    <s v="TIN"/>
    <s v="13971"/>
    <s v="IND"/>
    <s v=""/>
    <s v="ETG India"/>
    <x v="1"/>
  </r>
  <r>
    <s v="Laycock,Rachel"/>
    <s v="BARCARD"/>
    <x v="179"/>
    <s v="DA"/>
    <n v="9.5"/>
    <n v="0"/>
    <n v="0"/>
    <s v="01"/>
    <s v="TUS"/>
    <s v="13259"/>
    <s v="USA"/>
    <s v="NY"/>
    <s v="New York"/>
    <x v="12"/>
  </r>
  <r>
    <s v="Laycock,Rachel"/>
    <s v="BELAF01"/>
    <x v="182"/>
    <s v="DA"/>
    <n v="45"/>
    <n v="0"/>
    <n v="0"/>
    <s v="01"/>
    <s v="TUS"/>
    <s v="13259"/>
    <s v="USA"/>
    <s v="NY"/>
    <s v="New York"/>
    <x v="12"/>
  </r>
  <r>
    <s v="Laycock,Rachel"/>
    <s v="MITCH02"/>
    <x v="337"/>
    <s v="DA"/>
    <n v="4"/>
    <n v="0"/>
    <n v="0"/>
    <s v="01"/>
    <s v="TUS"/>
    <s v="13259"/>
    <s v="USA"/>
    <s v="NY"/>
    <s v="New York"/>
    <x v="12"/>
  </r>
  <r>
    <s v="Laycock,Rachel"/>
    <s v="TW_CORE"/>
    <x v="3"/>
    <s v="UNASSIGNED"/>
    <n v="0"/>
    <n v="35"/>
    <n v="0"/>
    <s v="01"/>
    <s v="TUS"/>
    <s v="13259"/>
    <s v="USA"/>
    <s v="NY"/>
    <s v="New York"/>
    <x v="12"/>
  </r>
  <r>
    <s v="Laycock,Rachel"/>
    <s v="TW_CORE"/>
    <x v="17"/>
    <s v="TWER_HELP"/>
    <n v="0"/>
    <n v="4"/>
    <n v="0"/>
    <s v="01"/>
    <s v="TUS"/>
    <s v="13259"/>
    <s v="USA"/>
    <s v="NY"/>
    <s v="New York"/>
    <x v="12"/>
  </r>
  <r>
    <s v="Laycock,Rachel"/>
    <s v="TW_CORE"/>
    <x v="0"/>
    <s v="TWER_DEVELOPMNT"/>
    <n v="0"/>
    <n v="5"/>
    <n v="0"/>
    <s v="01"/>
    <s v="TUS"/>
    <s v="13259"/>
    <s v="USA"/>
    <s v="NY"/>
    <s v="New York"/>
    <x v="12"/>
  </r>
  <r>
    <s v="Laycock,Rachel"/>
    <s v="TW_CORE"/>
    <x v="15"/>
    <s v="INTERVIEWING"/>
    <n v="0"/>
    <n v="2"/>
    <n v="0"/>
    <s v="01"/>
    <s v="TUS"/>
    <s v="13259"/>
    <s v="USA"/>
    <s v="NY"/>
    <s v="New York"/>
    <x v="12"/>
  </r>
  <r>
    <s v="Laycock,Rachel"/>
    <s v="TW_CORE"/>
    <x v="118"/>
    <s v="TAB"/>
    <n v="0"/>
    <n v="2"/>
    <n v="0"/>
    <s v="01"/>
    <s v="TUS"/>
    <s v="13259"/>
    <s v="USA"/>
    <s v="NY"/>
    <s v="New York"/>
    <x v="12"/>
  </r>
  <r>
    <s v="Laycock,Rachel"/>
    <s v="TW_MTGS"/>
    <x v="77"/>
    <s v="NORTH_AMERICA"/>
    <n v="0"/>
    <n v="10"/>
    <n v="0"/>
    <s v="01"/>
    <s v="TUS"/>
    <s v="13259"/>
    <s v="USA"/>
    <s v="NY"/>
    <s v="New York"/>
    <x v="12"/>
  </r>
  <r>
    <s v="Laycock,Rachel"/>
    <s v="TW_MTGS"/>
    <x v="50"/>
    <s v="NYC"/>
    <n v="0"/>
    <n v="4"/>
    <n v="0"/>
    <s v="01"/>
    <s v="TUS"/>
    <s v="13259"/>
    <s v="USA"/>
    <s v="NY"/>
    <s v="New York"/>
    <x v="12"/>
  </r>
  <r>
    <s v="Laycock,Rachel"/>
    <s v="TW_SIPP"/>
    <x v="183"/>
    <s v="PROJECTS"/>
    <n v="0"/>
    <n v="43"/>
    <n v="0"/>
    <s v="01"/>
    <s v="TUS"/>
    <s v="13259"/>
    <s v="USA"/>
    <s v="NY"/>
    <s v="New York"/>
    <x v="12"/>
  </r>
  <r>
    <s v="Laycock,Rachel"/>
    <s v="TW_TOFF"/>
    <x v="1"/>
    <s v="BEREAV_COMPASSN"/>
    <n v="0"/>
    <n v="24"/>
    <n v="0"/>
    <s v="01"/>
    <s v="TUS"/>
    <s v="13259"/>
    <s v="USA"/>
    <s v="NY"/>
    <s v="New York"/>
    <x v="12"/>
  </r>
  <r>
    <s v="Laycock,Rachel"/>
    <s v="TW_TOFF"/>
    <x v="4"/>
    <s v="US_CA_PERS_SICK"/>
    <n v="0"/>
    <n v="8"/>
    <n v="0"/>
    <s v="01"/>
    <s v="TUS"/>
    <s v="13259"/>
    <s v="USA"/>
    <s v="NY"/>
    <s v="New York"/>
    <x v="12"/>
  </r>
  <r>
    <s v="Le Hong,Sylvia Magdalena"/>
    <s v="REA0001"/>
    <x v="74"/>
    <s v="DA"/>
    <n v="136"/>
    <n v="0"/>
    <n v="0"/>
    <s v="01"/>
    <s v="TAU"/>
    <s v="14256"/>
    <s v="AUS"/>
    <s v=""/>
    <s v="Melbourne"/>
    <x v="8"/>
  </r>
  <r>
    <s v="Le Hong,Sylvia Magdalena"/>
    <s v="TW_MTGS"/>
    <x v="77"/>
    <s v="AUSTRALIA"/>
    <n v="0"/>
    <n v="5"/>
    <n v="0"/>
    <s v="01"/>
    <s v="TAU"/>
    <s v="14256"/>
    <s v="AUS"/>
    <s v=""/>
    <s v="Melbourne"/>
    <x v="8"/>
  </r>
  <r>
    <s v="Le,Son"/>
    <s v="TW_MTGS"/>
    <x v="50"/>
    <s v="NYC"/>
    <n v="0"/>
    <n v="8"/>
    <n v="0"/>
    <s v="01"/>
    <s v="TUS"/>
    <s v="14207"/>
    <s v="USA"/>
    <s v="NY"/>
    <s v="Atlanta"/>
    <x v="2"/>
  </r>
  <r>
    <s v="Le,Son"/>
    <s v="ULTSOFT"/>
    <x v="112"/>
    <s v="MISC"/>
    <n v="169.5"/>
    <n v="0"/>
    <n v="0"/>
    <s v="01"/>
    <s v="TUS"/>
    <s v="14207"/>
    <s v="USA"/>
    <s v="FL"/>
    <s v="Atlanta"/>
    <x v="2"/>
  </r>
  <r>
    <s v="Leal,Pedro Morhy Borges"/>
    <s v="GAP0001"/>
    <x v="58"/>
    <s v="DA"/>
    <n v="152"/>
    <n v="0"/>
    <n v="0"/>
    <s v="01"/>
    <s v="TBR"/>
    <s v="14901"/>
    <s v="BRA"/>
    <s v=""/>
    <s v="Porto Alegre"/>
    <x v="3"/>
  </r>
  <r>
    <s v="Leal,Pedro Morhy Borges"/>
    <s v="TW_CORE"/>
    <x v="99"/>
    <s v="BAU"/>
    <n v="0"/>
    <n v="6"/>
    <n v="0"/>
    <s v="01"/>
    <s v="TBR"/>
    <s v="14901"/>
    <s v="BRA"/>
    <s v=""/>
    <s v="Porto Alegre"/>
    <x v="3"/>
  </r>
  <r>
    <s v="Leal,Pedro Morhy Borges"/>
    <s v="TW_CORE"/>
    <x v="0"/>
    <s v="TWER_DEVELOPMNT"/>
    <n v="0"/>
    <n v="1"/>
    <n v="0"/>
    <s v="01"/>
    <s v="TBR"/>
    <s v="14901"/>
    <s v="BRA"/>
    <s v=""/>
    <s v="Porto Alegre"/>
    <x v="3"/>
  </r>
  <r>
    <s v="Leal,Pedro Morhy Borges"/>
    <s v="TW_CORE"/>
    <x v="15"/>
    <s v="INTERVIEWING"/>
    <n v="0"/>
    <n v="3"/>
    <n v="0"/>
    <s v="01"/>
    <s v="TBR"/>
    <s v="14901"/>
    <s v="BRA"/>
    <s v=""/>
    <s v="Porto Alegre"/>
    <x v="3"/>
  </r>
  <r>
    <s v="Leal,Pedro Morhy Borges"/>
    <s v="TW_CORE"/>
    <x v="40"/>
    <s v="GROUP"/>
    <n v="0"/>
    <n v="2.5"/>
    <n v="0"/>
    <s v="01"/>
    <s v="TBR"/>
    <s v="14901"/>
    <s v="BRA"/>
    <s v=""/>
    <s v="Porto Alegre"/>
    <x v="3"/>
  </r>
  <r>
    <s v="Leal,Pedro Morhy Borges"/>
    <s v="TW_TOFF"/>
    <x v="1"/>
    <s v="PUBLIC_HOLIDAY"/>
    <n v="0"/>
    <n v="16"/>
    <n v="0"/>
    <s v="01"/>
    <s v="TBR"/>
    <s v="14901"/>
    <s v="BRA"/>
    <s v=""/>
    <s v="Porto Alegre"/>
    <x v="3"/>
  </r>
  <r>
    <s v="Lee,Addison"/>
    <s v="RACK001"/>
    <x v="221"/>
    <s v="DA"/>
    <n v="8"/>
    <n v="0"/>
    <n v="0"/>
    <s v="01"/>
    <s v="TUS"/>
    <s v="12609"/>
    <s v="USA"/>
    <s v="CA"/>
    <s v="Dallas"/>
    <x v="6"/>
  </r>
  <r>
    <s v="Lee,Addison"/>
    <s v="RACK001"/>
    <x v="221"/>
    <s v="DA"/>
    <n v="120"/>
    <n v="40"/>
    <n v="0"/>
    <s v="01"/>
    <s v="TUS"/>
    <s v="12609"/>
    <s v="USA"/>
    <s v="TX"/>
    <s v="Dallas"/>
    <x v="6"/>
  </r>
  <r>
    <s v="Lee,Addison"/>
    <s v="RACK001"/>
    <x v="221"/>
    <s v="TRVL"/>
    <n v="0"/>
    <n v="35"/>
    <n v="0"/>
    <s v="01"/>
    <s v="TUS"/>
    <s v="12609"/>
    <s v="USA"/>
    <s v="CA"/>
    <s v="Dallas"/>
    <x v="6"/>
  </r>
  <r>
    <s v="Lee,Chris"/>
    <s v="OFGEM01"/>
    <x v="90"/>
    <s v="MISC"/>
    <n v="143"/>
    <n v="0"/>
    <n v="0"/>
    <s v="01"/>
    <s v="TUK"/>
    <s v="12619"/>
    <s v="GBR"/>
    <s v=""/>
    <s v="London"/>
    <x v="4"/>
  </r>
  <r>
    <s v="Lee,Chris"/>
    <s v="TW_TOFF"/>
    <x v="1"/>
    <s v="ANNUAL_LV"/>
    <n v="0"/>
    <n v="4"/>
    <n v="0"/>
    <s v="01"/>
    <s v="TUK"/>
    <s v="12619"/>
    <s v="GBR"/>
    <s v=""/>
    <s v="London"/>
    <x v="4"/>
  </r>
  <r>
    <s v="Lee,Chris"/>
    <s v="TW_TOFF"/>
    <x v="4"/>
    <s v="SICK_LV"/>
    <n v="0"/>
    <n v="42"/>
    <n v="0"/>
    <s v="01"/>
    <s v="TUK"/>
    <s v="12619"/>
    <s v="GBR"/>
    <s v=""/>
    <s v="London"/>
    <x v="4"/>
  </r>
  <r>
    <s v="Lee,Fiona K."/>
    <s v="TW_CORE"/>
    <x v="0"/>
    <s v="BAU"/>
    <n v="0"/>
    <n v="160"/>
    <n v="0"/>
    <s v="07"/>
    <s v="TUS"/>
    <s v="15563"/>
    <s v="USA"/>
    <s v="CA"/>
    <s v="San Francisco"/>
    <x v="11"/>
  </r>
  <r>
    <s v="Lee,Fiona K."/>
    <s v="TW_TOFF"/>
    <x v="1"/>
    <s v="ANNUAL_LV"/>
    <n v="0"/>
    <n v="8"/>
    <n v="0"/>
    <s v="07"/>
    <s v="TUS"/>
    <s v="15563"/>
    <s v="USA"/>
    <s v="CA"/>
    <s v="San Francisco"/>
    <x v="11"/>
  </r>
  <r>
    <s v="Lee,Jorge"/>
    <s v="LTS0001"/>
    <x v="47"/>
    <s v="DA"/>
    <n v="167"/>
    <n v="0"/>
    <n v="0"/>
    <s v="01"/>
    <s v="TUS"/>
    <s v="15031"/>
    <s v="USA"/>
    <s v="CA"/>
    <s v="New York"/>
    <x v="12"/>
  </r>
  <r>
    <s v="Lee,Jorge"/>
    <s v="TW_MTGS"/>
    <x v="50"/>
    <s v="NYC"/>
    <n v="0"/>
    <n v="8"/>
    <n v="0"/>
    <s v="01"/>
    <s v="TUS"/>
    <s v="15031"/>
    <s v="USA"/>
    <s v="NY"/>
    <s v="New York"/>
    <x v="12"/>
  </r>
  <r>
    <s v="Lee,Jorge"/>
    <s v="TW_MTGS"/>
    <x v="50"/>
    <s v="SF"/>
    <n v="0"/>
    <n v="6"/>
    <n v="0"/>
    <s v="01"/>
    <s v="TUS"/>
    <s v="15031"/>
    <s v="USA"/>
    <s v="CA"/>
    <s v="New York"/>
    <x v="12"/>
  </r>
  <r>
    <s v="Lee,Julia Y."/>
    <s v="IDC0001"/>
    <x v="124"/>
    <s v="DA"/>
    <n v="172"/>
    <n v="0"/>
    <n v="0"/>
    <s v="01"/>
    <s v="TUS"/>
    <s v="15677"/>
    <s v="USA"/>
    <s v="IL"/>
    <s v="Chicago"/>
    <x v="5"/>
  </r>
  <r>
    <s v="Lee,Julia Y."/>
    <s v="TW_CORE"/>
    <x v="0"/>
    <s v="GRAD_TRNPROG"/>
    <n v="0"/>
    <n v="11"/>
    <n v="0"/>
    <s v="01"/>
    <s v="TUS"/>
    <s v="15677"/>
    <s v="USA"/>
    <s v="IL"/>
    <s v="Chicago"/>
    <x v="5"/>
  </r>
  <r>
    <s v="Lee,Julia Y."/>
    <s v="TW_CORE"/>
    <x v="0"/>
    <s v="JC_MGMT"/>
    <n v="0"/>
    <n v="1.5"/>
    <n v="0"/>
    <s v="01"/>
    <s v="TUS"/>
    <s v="15677"/>
    <s v="USA"/>
    <s v="IL"/>
    <s v="Chicago"/>
    <x v="5"/>
  </r>
  <r>
    <s v="Lee,Julia Y."/>
    <s v="TW_CORE"/>
    <x v="0"/>
    <s v="REG_MEETINGS"/>
    <n v="0"/>
    <n v="5"/>
    <n v="0"/>
    <s v="01"/>
    <s v="TUS"/>
    <s v="15677"/>
    <s v="USA"/>
    <s v="IL"/>
    <s v="Chicago"/>
    <x v="5"/>
  </r>
  <r>
    <s v="Lee,Keng Fei"/>
    <s v="PROP001"/>
    <x v="28"/>
    <s v="DA"/>
    <n v="168"/>
    <n v="0"/>
    <n v="0"/>
    <s v="01"/>
    <s v="TSG"/>
    <s v="15791"/>
    <s v="SGP"/>
    <s v=""/>
    <s v="Singapore"/>
    <x v="9"/>
  </r>
  <r>
    <s v="Lee,Marques Brian"/>
    <s v="TWSMNG1"/>
    <x v="236"/>
    <s v="DEV"/>
    <n v="0"/>
    <n v="160"/>
    <n v="0"/>
    <s v="01"/>
    <s v="TUS"/>
    <s v="13801"/>
    <s v="USA"/>
    <s v="CA"/>
    <s v="ETG US"/>
    <x v="1"/>
  </r>
  <r>
    <s v="Lee,Richard"/>
    <s v="RACK001"/>
    <x v="115"/>
    <s v="MISC"/>
    <n v="72"/>
    <n v="0"/>
    <n v="0"/>
    <s v="01"/>
    <s v="TUS"/>
    <s v="13067"/>
    <s v="USA"/>
    <s v="IL"/>
    <s v="Dallas"/>
    <x v="6"/>
  </r>
  <r>
    <s v="Lee,Richard"/>
    <s v="RACK001"/>
    <x v="115"/>
    <s v="MISC"/>
    <n v="86"/>
    <n v="0"/>
    <n v="0"/>
    <s v="01"/>
    <s v="TUS"/>
    <s v="13067"/>
    <s v="USA"/>
    <s v="TX"/>
    <s v="Dallas"/>
    <x v="6"/>
  </r>
  <r>
    <s v="Lee,Richard"/>
    <s v="RACK001"/>
    <x v="115"/>
    <s v="TRVL"/>
    <n v="0"/>
    <n v="27"/>
    <n v="0"/>
    <s v="01"/>
    <s v="TUS"/>
    <s v="13067"/>
    <s v="USA"/>
    <s v="TX"/>
    <s v="Dallas"/>
    <x v="6"/>
  </r>
  <r>
    <s v="Lee,Richard"/>
    <s v="TW_CORE"/>
    <x v="15"/>
    <s v="CODE_REVIEW"/>
    <n v="0"/>
    <n v="1"/>
    <n v="0"/>
    <s v="01"/>
    <s v="TUS"/>
    <s v="13067"/>
    <s v="USA"/>
    <s v="TX"/>
    <s v="Dallas"/>
    <x v="6"/>
  </r>
  <r>
    <s v="Lee,Richard"/>
    <s v="TW_MTGS"/>
    <x v="50"/>
    <s v="CHICAGO"/>
    <n v="0"/>
    <n v="4"/>
    <n v="0"/>
    <s v="01"/>
    <s v="TUS"/>
    <s v="13067"/>
    <s v="USA"/>
    <s v="IL"/>
    <s v="Dallas"/>
    <x v="6"/>
  </r>
  <r>
    <s v="Lee,Richard"/>
    <s v="TW_TOFF"/>
    <x v="4"/>
    <s v="US_CA_PERS_SICK"/>
    <n v="0"/>
    <n v="8"/>
    <n v="0"/>
    <s v="01"/>
    <s v="TUS"/>
    <s v="13067"/>
    <s v="USA"/>
    <s v="IL"/>
    <s v="Dallas"/>
    <x v="6"/>
  </r>
  <r>
    <s v="Lee,Suet Yi"/>
    <s v="GAP0001"/>
    <x v="105"/>
    <s v="DA"/>
    <n v="128"/>
    <n v="26"/>
    <n v="0"/>
    <s v="01"/>
    <s v="TUS"/>
    <s v="14866"/>
    <s v="USA"/>
    <s v="CA"/>
    <s v="San Francisco"/>
    <x v="11"/>
  </r>
  <r>
    <s v="Lee,Suet Yi"/>
    <s v="GAP0001"/>
    <x v="105"/>
    <s v="OT40"/>
    <n v="5"/>
    <n v="0"/>
    <n v="0"/>
    <s v="01"/>
    <s v="TUS"/>
    <s v="14866"/>
    <s v="USA"/>
    <s v="CA"/>
    <s v="San Francisco"/>
    <x v="11"/>
  </r>
  <r>
    <s v="Lee,Suet Yi"/>
    <s v="TW_CORE"/>
    <x v="3"/>
    <s v="UNASSIGNED"/>
    <n v="0"/>
    <n v="8"/>
    <n v="0"/>
    <s v="01"/>
    <s v="TUS"/>
    <s v="14866"/>
    <s v="USA"/>
    <s v="CA"/>
    <s v="San Francisco"/>
    <x v="11"/>
  </r>
  <r>
    <s v="Lee,Suet Yi"/>
    <s v="TW_CORE"/>
    <x v="14"/>
    <s v="NONTW_CONF"/>
    <n v="0"/>
    <n v="16"/>
    <n v="0"/>
    <s v="01"/>
    <s v="TUS"/>
    <s v="14866"/>
    <s v="USA"/>
    <s v="CA"/>
    <s v="San Francisco"/>
    <x v="11"/>
  </r>
  <r>
    <s v="Lee,Suet Yi"/>
    <s v="TW_MTGS"/>
    <x v="50"/>
    <s v="SF"/>
    <n v="0"/>
    <n v="6"/>
    <n v="0"/>
    <s v="01"/>
    <s v="TUS"/>
    <s v="14866"/>
    <s v="USA"/>
    <s v="CA"/>
    <s v="San Francisco"/>
    <x v="11"/>
  </r>
  <r>
    <s v="Leeya,Zaynab Harun"/>
    <s v="JSE0001"/>
    <x v="362"/>
    <s v="DA"/>
    <n v="72"/>
    <n v="0"/>
    <n v="0"/>
    <s v="01"/>
    <s v="TUK"/>
    <s v="11571"/>
    <s v="ZAF"/>
    <s v=""/>
    <s v="Johannesburg"/>
    <x v="16"/>
  </r>
  <r>
    <s v="Leeya,Zaynab Harun"/>
    <s v="TW_CORE"/>
    <x v="17"/>
    <s v="BAU"/>
    <n v="0"/>
    <n v="41"/>
    <n v="0"/>
    <s v="01"/>
    <s v="TUK"/>
    <s v="11571"/>
    <s v="GBR"/>
    <s v=""/>
    <s v="Johannesburg"/>
    <x v="16"/>
  </r>
  <r>
    <s v="Leeya,Zaynab Harun"/>
    <s v="TW_CORE"/>
    <x v="52"/>
    <s v="PR"/>
    <n v="0"/>
    <n v="28"/>
    <n v="0"/>
    <s v="01"/>
    <s v="TUK"/>
    <s v="11571"/>
    <s v="ZAF"/>
    <s v=""/>
    <s v="Johannesburg"/>
    <x v="16"/>
  </r>
  <r>
    <s v="Leeya,Zaynab Harun"/>
    <s v="TW_CORE"/>
    <x v="0"/>
    <s v="TWER_DEVELOPMNT"/>
    <n v="0"/>
    <n v="6"/>
    <n v="0"/>
    <s v="01"/>
    <s v="TUK"/>
    <s v="11571"/>
    <s v="ZAF"/>
    <s v=""/>
    <s v="Johannesburg"/>
    <x v="16"/>
  </r>
  <r>
    <s v="Leeya,Zaynab Harun"/>
    <s v="TW_TOFF"/>
    <x v="1"/>
    <s v="ANNUAL_LV"/>
    <n v="0"/>
    <n v="16"/>
    <n v="0"/>
    <s v="01"/>
    <s v="TUK"/>
    <s v="11571"/>
    <s v="ZAF"/>
    <s v=""/>
    <s v="Johannesburg"/>
    <x v="16"/>
  </r>
  <r>
    <s v="Leeya,Zaynab Harun"/>
    <s v="TW_TOFF"/>
    <x v="1"/>
    <s v="PUBLIC_HOLIDAY"/>
    <n v="0"/>
    <n v="8"/>
    <n v="0"/>
    <s v="01"/>
    <s v="TUK"/>
    <s v="11571"/>
    <s v="ZAF"/>
    <s v=""/>
    <s v="Johannesburg"/>
    <x v="16"/>
  </r>
  <r>
    <s v="Leeya,Zaynab Harun"/>
    <s v="TW_TOFF"/>
    <x v="4"/>
    <s v="SICK_LV"/>
    <n v="0"/>
    <n v="8"/>
    <n v="0"/>
    <s v="01"/>
    <s v="TUK"/>
    <s v="11571"/>
    <s v="ZAF"/>
    <s v=""/>
    <s v="Johannesburg"/>
    <x v="16"/>
  </r>
  <r>
    <s v="Lehl,Jagbir Singh"/>
    <s v="CATINC1"/>
    <x v="27"/>
    <s v="BA"/>
    <n v="113"/>
    <n v="0"/>
    <n v="0"/>
    <s v="01"/>
    <s v="TIN"/>
    <s v="13509"/>
    <s v="IND"/>
    <s v=""/>
    <s v="Delhi"/>
    <x v="0"/>
  </r>
  <r>
    <s v="Lehl,Jagbir Singh"/>
    <s v="TW_CORE"/>
    <x v="14"/>
    <s v="NONTW_CONF"/>
    <n v="0"/>
    <n v="27"/>
    <n v="0"/>
    <s v="01"/>
    <s v="TIN"/>
    <s v="13509"/>
    <s v="IND"/>
    <s v=""/>
    <s v="Delhi"/>
    <x v="0"/>
  </r>
  <r>
    <s v="Lehl,Jagbir Singh"/>
    <s v="TW_TOFF"/>
    <x v="1"/>
    <s v="ANNUAL_LV"/>
    <n v="0"/>
    <n v="47"/>
    <n v="0"/>
    <s v="01"/>
    <s v="TIN"/>
    <s v="13509"/>
    <s v="IND"/>
    <s v=""/>
    <s v="Delhi"/>
    <x v="0"/>
  </r>
  <r>
    <s v="Lehman,Rachel"/>
    <s v="TW_CORE"/>
    <x v="15"/>
    <s v="BAU"/>
    <n v="0"/>
    <n v="194.75"/>
    <n v="0"/>
    <s v="03"/>
    <s v="TUS"/>
    <s v="15872"/>
    <s v="USA"/>
    <s v="IL"/>
    <s v="Chicago"/>
    <x v="5"/>
  </r>
  <r>
    <s v="Lehman,Rachel"/>
    <s v="TW_TOFF"/>
    <x v="4"/>
    <s v="US_FMLA_PERS"/>
    <n v="0"/>
    <n v="8"/>
    <n v="0"/>
    <s v="03"/>
    <s v="TUS"/>
    <s v="15872"/>
    <s v="USA"/>
    <s v="IL"/>
    <s v="Chicago"/>
    <x v="5"/>
  </r>
  <r>
    <s v="Lei,Hui"/>
    <s v="REA0001"/>
    <x v="201"/>
    <s v="DA"/>
    <n v="163"/>
    <n v="0"/>
    <n v="0"/>
    <s v="01"/>
    <s v="TCX"/>
    <s v="15853"/>
    <s v="CHN"/>
    <s v=""/>
    <s v="Xi'an"/>
    <x v="14"/>
  </r>
  <r>
    <s v="Lei,Hui"/>
    <s v="TW_TOFF"/>
    <x v="1"/>
    <s v="ANNUAL_LV"/>
    <n v="0"/>
    <n v="5"/>
    <n v="0"/>
    <s v="01"/>
    <s v="TCX"/>
    <s v="15853"/>
    <s v="CHN"/>
    <s v=""/>
    <s v="Xi'an"/>
    <x v="14"/>
  </r>
  <r>
    <s v="Lei,Lifang"/>
    <s v="TW_CORE"/>
    <x v="15"/>
    <s v="BAU"/>
    <n v="0"/>
    <n v="156"/>
    <n v="0"/>
    <s v="03"/>
    <s v="TCC"/>
    <s v="13914"/>
    <s v="CHN"/>
    <s v=""/>
    <s v="Chengdu"/>
    <x v="14"/>
  </r>
  <r>
    <s v="Lei,Lifang"/>
    <s v="TW_TOFF"/>
    <x v="4"/>
    <s v="SICK_LV"/>
    <n v="0"/>
    <n v="12"/>
    <n v="0"/>
    <s v="03"/>
    <s v="TCC"/>
    <s v="13914"/>
    <s v="CHN"/>
    <s v=""/>
    <s v="Chengdu"/>
    <x v="14"/>
  </r>
  <r>
    <s v="Lei,Yu"/>
    <s v="SML0001"/>
    <x v="197"/>
    <s v="DEV"/>
    <n v="168"/>
    <n v="0"/>
    <n v="0"/>
    <s v="01"/>
    <s v="TCC"/>
    <s v="15171"/>
    <s v="CHN"/>
    <s v=""/>
    <s v="Chengdu"/>
    <x v="14"/>
  </r>
  <r>
    <s v="Leibrich,Torsten"/>
    <s v="GEMA001"/>
    <x v="16"/>
    <s v="BA"/>
    <n v="168"/>
    <n v="0"/>
    <n v="0"/>
    <s v="01"/>
    <s v="TUK"/>
    <s v="14120"/>
    <s v="DEU"/>
    <s v=""/>
    <s v="Hamburg"/>
    <x v="7"/>
  </r>
  <r>
    <s v="Leibrich,Torsten"/>
    <s v="GEMA001"/>
    <x v="16"/>
    <s v="TRVL"/>
    <n v="0"/>
    <n v="49"/>
    <n v="0"/>
    <s v="01"/>
    <s v="TUK"/>
    <s v="14120"/>
    <s v="DEU"/>
    <s v=""/>
    <s v="Hamburg"/>
    <x v="7"/>
  </r>
  <r>
    <s v="Leitao,Gilmar Pereira de Sa"/>
    <s v="GAP0001"/>
    <x v="58"/>
    <s v="DA"/>
    <n v="144"/>
    <n v="0"/>
    <n v="0"/>
    <s v="01"/>
    <s v="TBR"/>
    <s v="15083"/>
    <s v="BRA"/>
    <s v=""/>
    <s v="Porto Alegre"/>
    <x v="3"/>
  </r>
  <r>
    <s v="Leitao,Gilmar Pereira de Sa"/>
    <s v="TW_TOFF"/>
    <x v="1"/>
    <s v="PUBLIC_HOLIDAY"/>
    <n v="0"/>
    <n v="16"/>
    <n v="0"/>
    <s v="01"/>
    <s v="TBR"/>
    <s v="15083"/>
    <s v="BRA"/>
    <s v=""/>
    <s v="Porto Alegre"/>
    <x v="3"/>
  </r>
  <r>
    <s v="Leitao,Gilmar Pereira de Sa"/>
    <s v="TW_TOFF"/>
    <x v="4"/>
    <s v="SICK_LV"/>
    <n v="0"/>
    <n v="8"/>
    <n v="0"/>
    <s v="01"/>
    <s v="TBR"/>
    <s v="15083"/>
    <s v="BRA"/>
    <s v=""/>
    <s v="Porto Alegre"/>
    <x v="3"/>
  </r>
  <r>
    <s v="Leite,Sarah Figueiredo Caixeta"/>
    <s v="GAP0001"/>
    <x v="58"/>
    <s v="DA"/>
    <n v="8"/>
    <n v="80"/>
    <n v="0"/>
    <s v="01"/>
    <s v="TBR"/>
    <s v="15874"/>
    <s v="BRA"/>
    <s v=""/>
    <s v="Porto Alegre"/>
    <x v="3"/>
  </r>
  <r>
    <s v="Leite,Sarah Figueiredo Caixeta"/>
    <s v="TW_CORE"/>
    <x v="3"/>
    <s v="UNASSIGNED"/>
    <n v="0"/>
    <n v="40"/>
    <n v="0"/>
    <s v="01"/>
    <s v="TBR"/>
    <s v="15874"/>
    <s v="BRA"/>
    <s v=""/>
    <s v="Porto Alegre"/>
    <x v="3"/>
  </r>
  <r>
    <s v="Leite,Sarah Figueiredo Caixeta"/>
    <s v="TW_CORE"/>
    <x v="99"/>
    <s v="BAU"/>
    <n v="0"/>
    <n v="1"/>
    <n v="0"/>
    <s v="01"/>
    <s v="TBR"/>
    <s v="15874"/>
    <s v="BRA"/>
    <s v=""/>
    <s v="Porto Alegre"/>
    <x v="3"/>
  </r>
  <r>
    <s v="Leite,Sarah Figueiredo Caixeta"/>
    <s v="TW_TOFF"/>
    <x v="1"/>
    <s v="PUBLIC_HOLIDAY"/>
    <n v="0"/>
    <n v="20"/>
    <n v="0"/>
    <s v="01"/>
    <s v="TBR"/>
    <s v="15874"/>
    <s v="BRA"/>
    <s v=""/>
    <s v="Porto Alegre"/>
    <x v="3"/>
  </r>
  <r>
    <s v="Leite,Sarah Figueiredo Caixeta"/>
    <s v="TW_TOFF"/>
    <x v="1"/>
    <s v="TRANSITION_LV"/>
    <n v="0"/>
    <n v="20"/>
    <n v="0"/>
    <s v="01"/>
    <s v="TBR"/>
    <s v="15874"/>
    <s v="BRA"/>
    <s v=""/>
    <s v="Porto Alegre"/>
    <x v="3"/>
  </r>
  <r>
    <s v="Leke Betechuoh,Brain"/>
    <s v="STANDB1"/>
    <x v="233"/>
    <s v="DA"/>
    <n v="174"/>
    <n v="0"/>
    <n v="0"/>
    <s v="01"/>
    <s v="TZA"/>
    <s v="14377"/>
    <s v="ZAF"/>
    <s v=""/>
    <s v="Johannesburg"/>
    <x v="16"/>
  </r>
  <r>
    <s v="Leke Betechuoh,Brain"/>
    <s v="TW_CORE"/>
    <x v="14"/>
    <s v="NONTW_CONF"/>
    <n v="0"/>
    <n v="8"/>
    <n v="0"/>
    <s v="01"/>
    <s v="TZA"/>
    <s v="14377"/>
    <s v="ZAF"/>
    <s v=""/>
    <s v="Johannesburg"/>
    <x v="16"/>
  </r>
  <r>
    <s v="Leke Betechuoh,Brain"/>
    <s v="TW_CORE"/>
    <x v="0"/>
    <s v="GLOB_MEETINGS"/>
    <n v="0"/>
    <n v="8"/>
    <n v="0"/>
    <s v="01"/>
    <s v="TZA"/>
    <s v="14377"/>
    <s v="GBR"/>
    <s v=""/>
    <s v="Johannesburg"/>
    <x v="16"/>
  </r>
  <r>
    <s v="Leke Betechuoh,Brain"/>
    <s v="TW_TOFF"/>
    <x v="1"/>
    <s v="PUBLIC_HOLIDAY"/>
    <n v="0"/>
    <n v="8"/>
    <n v="0"/>
    <s v="01"/>
    <s v="TZA"/>
    <s v="14377"/>
    <s v="ZAF"/>
    <s v=""/>
    <s v="Johannesburg"/>
    <x v="16"/>
  </r>
  <r>
    <s v="Lemay,Frederic"/>
    <s v="SML0001"/>
    <x v="363"/>
    <s v="DA"/>
    <n v="48"/>
    <n v="0"/>
    <n v="0"/>
    <s v="01"/>
    <s v="TAU"/>
    <s v="14035"/>
    <s v="AUS"/>
    <s v=""/>
    <s v="Sydney"/>
    <x v="8"/>
  </r>
  <r>
    <s v="Lemay,Frederic"/>
    <s v="TW_TOFF"/>
    <x v="1"/>
    <s v="ANNUAL_LV"/>
    <n v="0"/>
    <n v="120"/>
    <n v="0"/>
    <s v="01"/>
    <s v="TAU"/>
    <s v="14035"/>
    <s v="AUS"/>
    <s v=""/>
    <s v="Sydney"/>
    <x v="8"/>
  </r>
  <r>
    <s v="Lengwinat,Rene"/>
    <s v="GEMA001"/>
    <x v="16"/>
    <s v="DEV"/>
    <n v="172"/>
    <n v="0"/>
    <n v="0"/>
    <s v="01"/>
    <s v="TDE"/>
    <s v="14424"/>
    <s v="DEU"/>
    <s v=""/>
    <s v="Hamburg"/>
    <x v="7"/>
  </r>
  <r>
    <s v="Lengwinat,Rene"/>
    <s v="TW_CORE"/>
    <x v="118"/>
    <s v="BAU"/>
    <n v="0"/>
    <n v="16"/>
    <n v="0"/>
    <s v="01"/>
    <s v="TDE"/>
    <s v="14424"/>
    <s v="GBR"/>
    <s v=""/>
    <s v="Hamburg"/>
    <x v="7"/>
  </r>
  <r>
    <s v="Lennon,Michael S"/>
    <s v="TW_CORE"/>
    <x v="0"/>
    <s v="TWER_INDUCTION"/>
    <n v="0"/>
    <n v="8"/>
    <n v="0"/>
    <s v="01"/>
    <s v="TUS"/>
    <s v="16024"/>
    <s v="USA"/>
    <s v="IL"/>
    <s v="Chicago"/>
    <x v="5"/>
  </r>
  <r>
    <s v="Lennon,Michael S"/>
    <s v="TW_CORE"/>
    <x v="66"/>
    <s v="ATTENDEE"/>
    <n v="0"/>
    <n v="32"/>
    <n v="0"/>
    <s v="01"/>
    <s v="TUS"/>
    <s v="16024"/>
    <s v="USA"/>
    <s v="IL"/>
    <s v="Chicago"/>
    <x v="5"/>
  </r>
  <r>
    <s v="Lennon,Michael S"/>
    <s v="TW_CORE"/>
    <x v="66"/>
    <s v="ATTENDEE"/>
    <n v="0"/>
    <n v="88"/>
    <n v="0"/>
    <s v="01"/>
    <s v="TUS"/>
    <s v="16024"/>
    <s v="IND"/>
    <s v=""/>
    <s v="Chicago"/>
    <x v="5"/>
  </r>
  <r>
    <s v="Lennon,Michael S"/>
    <s v="TW_CORE"/>
    <x v="66"/>
    <s v="PREP"/>
    <n v="0"/>
    <n v="44"/>
    <n v="0"/>
    <s v="01"/>
    <s v="TUS"/>
    <s v="16024"/>
    <s v="USA"/>
    <s v="IL"/>
    <s v="Chicago"/>
    <x v="5"/>
  </r>
  <r>
    <s v="Lentz,Tiffany"/>
    <s v="TW_CORE"/>
    <x v="33"/>
    <s v="REGION_MGT_BAU"/>
    <n v="0"/>
    <n v="223"/>
    <n v="0"/>
    <s v="13"/>
    <s v="TUS"/>
    <s v="11032"/>
    <s v="USA"/>
    <s v="NY"/>
    <s v="Atlanta"/>
    <x v="2"/>
  </r>
  <r>
    <s v="Leonard,Olivia"/>
    <s v="TW_CORE"/>
    <x v="52"/>
    <s v="BAU"/>
    <n v="0"/>
    <n v="160"/>
    <n v="0"/>
    <s v="05"/>
    <s v="TAU"/>
    <s v="14733"/>
    <s v="AUS"/>
    <s v=""/>
    <s v="Sydney"/>
    <x v="8"/>
  </r>
  <r>
    <s v="Leonard,Olivia"/>
    <s v="TW_TOFF"/>
    <x v="4"/>
    <s v="SICK_LV"/>
    <n v="0"/>
    <n v="8"/>
    <n v="0"/>
    <s v="05"/>
    <s v="TAU"/>
    <s v="14733"/>
    <s v="AUS"/>
    <s v=""/>
    <s v="Sydney"/>
    <x v="8"/>
  </r>
  <r>
    <s v="Leroy,Jonny M."/>
    <s v="EFF0001"/>
    <x v="46"/>
    <s v="DA"/>
    <n v="7"/>
    <n v="0"/>
    <n v="0"/>
    <s v="01"/>
    <s v="TUS"/>
    <s v="10974"/>
    <s v="USA"/>
    <s v="CA"/>
    <s v="San Francisco"/>
    <x v="11"/>
  </r>
  <r>
    <s v="Leroy,Jonny M."/>
    <s v="TW_CORE"/>
    <x v="17"/>
    <s v="BAU"/>
    <n v="0"/>
    <n v="33"/>
    <n v="0"/>
    <s v="01"/>
    <s v="TUS"/>
    <s v="10974"/>
    <s v="USA"/>
    <s v="CA"/>
    <s v="San Francisco"/>
    <x v="11"/>
  </r>
  <r>
    <s v="Leroy,Jonny M."/>
    <s v="TW_CORE"/>
    <x v="33"/>
    <s v="REGION_MGT_MTG"/>
    <n v="0"/>
    <n v="63"/>
    <n v="0"/>
    <s v="01"/>
    <s v="TUS"/>
    <s v="10974"/>
    <s v="USA"/>
    <s v="CA"/>
    <s v="San Francisco"/>
    <x v="11"/>
  </r>
  <r>
    <s v="Leroy,Jonny M."/>
    <s v="TW_CORE"/>
    <x v="15"/>
    <s v="INTERVIEWING"/>
    <n v="0"/>
    <n v="2"/>
    <n v="0"/>
    <s v="01"/>
    <s v="TUS"/>
    <s v="10974"/>
    <s v="USA"/>
    <s v="CA"/>
    <s v="San Francisco"/>
    <x v="11"/>
  </r>
  <r>
    <s v="Leroy,Jonny M."/>
    <s v="TW_CORE"/>
    <x v="118"/>
    <s v="BAU"/>
    <n v="0"/>
    <n v="61"/>
    <n v="0"/>
    <s v="01"/>
    <s v="TUS"/>
    <s v="10974"/>
    <s v="USA"/>
    <s v="CA"/>
    <s v="San Francisco"/>
    <x v="11"/>
  </r>
  <r>
    <s v="Leroy,Jonny M."/>
    <s v="TW_INVT"/>
    <x v="49"/>
    <s v="MISC"/>
    <n v="0"/>
    <n v="28"/>
    <n v="0"/>
    <s v="01"/>
    <s v="TUS"/>
    <s v="10974"/>
    <s v="USA"/>
    <s v="CA"/>
    <s v="San Francisco"/>
    <x v="11"/>
  </r>
  <r>
    <s v="Lewis,Craig M."/>
    <s v="TWSOPS1"/>
    <x v="102"/>
    <s v="MISC"/>
    <n v="0"/>
    <n v="160"/>
    <n v="0"/>
    <s v="02"/>
    <s v="TUS"/>
    <s v="12616"/>
    <s v="USA"/>
    <s v="CO"/>
    <s v="ETG US"/>
    <x v="1"/>
  </r>
  <r>
    <s v="Lewis,Craig M."/>
    <s v="TW_TOFF"/>
    <x v="4"/>
    <s v="US_CA_PERS_SICK"/>
    <n v="0"/>
    <n v="8"/>
    <n v="0"/>
    <s v="02"/>
    <s v="TUS"/>
    <s v="12616"/>
    <s v="USA"/>
    <s v="CO"/>
    <s v="ETG US"/>
    <x v="1"/>
  </r>
  <r>
    <s v="Lewis,James"/>
    <s v="ELSEV01"/>
    <x v="169"/>
    <s v="MISC"/>
    <n v="80"/>
    <n v="0"/>
    <n v="0"/>
    <s v="01"/>
    <s v="TUK"/>
    <s v="11327"/>
    <s v="GBR"/>
    <s v=""/>
    <s v="London"/>
    <x v="4"/>
  </r>
  <r>
    <s v="Lewis,James"/>
    <s v="TW_CORE"/>
    <x v="3"/>
    <s v="UNASSIGNED"/>
    <n v="0"/>
    <n v="2"/>
    <n v="0"/>
    <s v="01"/>
    <s v="TUK"/>
    <s v="11327"/>
    <s v="GBR"/>
    <s v=""/>
    <s v="London"/>
    <x v="4"/>
  </r>
  <r>
    <s v="Lewis,James"/>
    <s v="TW_CORE"/>
    <x v="14"/>
    <s v="NONTW_CONF"/>
    <n v="0"/>
    <n v="8"/>
    <n v="0"/>
    <s v="01"/>
    <s v="TUK"/>
    <s v="11327"/>
    <s v="NLD"/>
    <s v=""/>
    <s v="London"/>
    <x v="4"/>
  </r>
  <r>
    <s v="Lewis,James"/>
    <s v="TW_CORE"/>
    <x v="14"/>
    <s v="NONTW_CONF"/>
    <n v="0"/>
    <n v="16"/>
    <n v="0"/>
    <s v="01"/>
    <s v="TUK"/>
    <s v="11327"/>
    <s v="GBR"/>
    <s v=""/>
    <s v="London"/>
    <x v="4"/>
  </r>
  <r>
    <s v="Lewis,James"/>
    <s v="TW_CORE"/>
    <x v="86"/>
    <s v="MEETINGS"/>
    <n v="0"/>
    <n v="20"/>
    <n v="0"/>
    <s v="01"/>
    <s v="TUK"/>
    <s v="11327"/>
    <s v="GBR"/>
    <s v=""/>
    <s v="London"/>
    <x v="4"/>
  </r>
  <r>
    <s v="Lewis,James"/>
    <s v="TW_CORE"/>
    <x v="52"/>
    <s v="BAU"/>
    <n v="0"/>
    <n v="16"/>
    <n v="0"/>
    <s v="01"/>
    <s v="TUK"/>
    <s v="11327"/>
    <s v="DEU"/>
    <s v=""/>
    <s v="London"/>
    <x v="4"/>
  </r>
  <r>
    <s v="Lewis,James"/>
    <s v="TW_CORE"/>
    <x v="52"/>
    <s v="BAU"/>
    <n v="0"/>
    <n v="28"/>
    <n v="0"/>
    <s v="01"/>
    <s v="TUK"/>
    <s v="11327"/>
    <s v="GBR"/>
    <s v=""/>
    <s v="London"/>
    <x v="4"/>
  </r>
  <r>
    <s v="Lewis,James"/>
    <s v="TW_CORE"/>
    <x v="0"/>
    <s v="TWER_DEVELOPMNT"/>
    <n v="0"/>
    <n v="2"/>
    <n v="0"/>
    <s v="01"/>
    <s v="TUK"/>
    <s v="11327"/>
    <s v="GBR"/>
    <s v=""/>
    <s v="London"/>
    <x v="4"/>
  </r>
  <r>
    <s v="Lewis,James"/>
    <s v="TW_TOFF"/>
    <x v="4"/>
    <s v="SICK_LV"/>
    <n v="0"/>
    <n v="16"/>
    <n v="0"/>
    <s v="01"/>
    <s v="TUK"/>
    <s v="11327"/>
    <s v="GBR"/>
    <s v=""/>
    <s v="London"/>
    <x v="4"/>
  </r>
  <r>
    <s v="Lewis,Moneik-Marie M."/>
    <s v="MOODYS4"/>
    <x v="103"/>
    <s v="DA"/>
    <n v="149"/>
    <n v="0"/>
    <n v="0"/>
    <s v="01"/>
    <s v="TUS"/>
    <s v="14668"/>
    <s v="USA"/>
    <s v="CA"/>
    <s v="San Francisco"/>
    <x v="11"/>
  </r>
  <r>
    <s v="Lewis,Moneik-Marie M."/>
    <s v="TW_CORE"/>
    <x v="14"/>
    <s v="NSBE"/>
    <n v="0"/>
    <n v="25"/>
    <n v="0"/>
    <s v="01"/>
    <s v="TUS"/>
    <s v="14668"/>
    <s v="USA"/>
    <s v="CA"/>
    <s v="San Francisco"/>
    <x v="11"/>
  </r>
  <r>
    <s v="Li,Bin"/>
    <s v="TELSTRA"/>
    <x v="322"/>
    <s v="MISC"/>
    <n v="168"/>
    <n v="0"/>
    <n v="0"/>
    <s v="01"/>
    <s v="TBS"/>
    <s v="13451"/>
    <s v="CHN"/>
    <s v=""/>
    <s v="Beijing"/>
    <x v="14"/>
  </r>
  <r>
    <s v="Li,Chao"/>
    <s v="TW_CORE"/>
    <x v="17"/>
    <s v="BAU"/>
    <n v="0"/>
    <n v="168"/>
    <n v="0"/>
    <s v="02"/>
    <s v="TBS"/>
    <s v="15151"/>
    <s v="CHN"/>
    <s v=""/>
    <s v="Beijing"/>
    <x v="14"/>
  </r>
  <r>
    <s v="Li,Dong"/>
    <s v="REA0001"/>
    <x v="243"/>
    <s v="DA"/>
    <n v="8"/>
    <n v="0"/>
    <n v="0"/>
    <s v="01"/>
    <s v="TCX"/>
    <s v="14286"/>
    <s v="AUS"/>
    <s v=""/>
    <s v="Xi'an"/>
    <x v="14"/>
  </r>
  <r>
    <s v="Li,Dong"/>
    <s v="REA0001"/>
    <x v="243"/>
    <s v="DA"/>
    <n v="152"/>
    <n v="0"/>
    <n v="0"/>
    <s v="01"/>
    <s v="TCX"/>
    <s v="14286"/>
    <s v="CHN"/>
    <s v=""/>
    <s v="Xi'an"/>
    <x v="14"/>
  </r>
  <r>
    <s v="Li,Dong"/>
    <s v="TW_TOFF"/>
    <x v="1"/>
    <s v="ANNUAL_LV"/>
    <n v="0"/>
    <n v="8"/>
    <n v="0"/>
    <s v="01"/>
    <s v="TCX"/>
    <s v="14286"/>
    <s v="CHN"/>
    <s v=""/>
    <s v="Xi'an"/>
    <x v="14"/>
  </r>
  <r>
    <s v="Li,Gang"/>
    <s v="LIVETEX"/>
    <x v="161"/>
    <s v="MISC"/>
    <n v="0"/>
    <n v="84"/>
    <n v="0"/>
    <s v="01"/>
    <s v="TCX"/>
    <s v="16116"/>
    <s v="CHN"/>
    <s v=""/>
    <s v="Xi'an"/>
    <x v="14"/>
  </r>
  <r>
    <s v="Li,Gang"/>
    <s v="TW_CORE"/>
    <x v="3"/>
    <s v="UNASSIGNED"/>
    <n v="0"/>
    <n v="8"/>
    <n v="0"/>
    <s v="01"/>
    <s v="TCX"/>
    <s v="16116"/>
    <s v="CHN"/>
    <s v=""/>
    <s v="Xi'an"/>
    <x v="14"/>
  </r>
  <r>
    <s v="Li,Gang"/>
    <s v="TW_TOFF"/>
    <x v="1"/>
    <s v="LV_UNPAID"/>
    <n v="0"/>
    <n v="4"/>
    <n v="0"/>
    <s v="01"/>
    <s v="TCX"/>
    <s v="16116"/>
    <s v="CHN"/>
    <s v=""/>
    <s v="Xi'an"/>
    <x v="14"/>
  </r>
  <r>
    <s v="Li,Guanglei"/>
    <s v="SCHLUM1"/>
    <x v="364"/>
    <s v="MISC"/>
    <n v="20"/>
    <n v="0"/>
    <n v="0"/>
    <s v="01"/>
    <s v="TBS"/>
    <s v="11723"/>
    <s v="CHN"/>
    <s v=""/>
    <s v="Beijing"/>
    <x v="14"/>
  </r>
  <r>
    <s v="Li,Guanglei"/>
    <s v="TW_CORE"/>
    <x v="3"/>
    <s v="UNASSIGNED"/>
    <n v="0"/>
    <n v="148"/>
    <n v="0"/>
    <s v="01"/>
    <s v="TBS"/>
    <s v="11723"/>
    <s v="CHN"/>
    <s v=""/>
    <s v="Beijing"/>
    <x v="14"/>
  </r>
  <r>
    <s v="Li,Huimin"/>
    <s v="TWSMNG1"/>
    <x v="236"/>
    <s v="BA"/>
    <n v="0"/>
    <n v="80"/>
    <n v="0"/>
    <s v="01"/>
    <s v="TUS"/>
    <s v="12320"/>
    <s v="USA"/>
    <s v="CA"/>
    <s v="San Francisco"/>
    <x v="11"/>
  </r>
  <r>
    <s v="Li,Huimin"/>
    <s v="TW_TOFF"/>
    <x v="1"/>
    <s v="MATR_PATR_PAID"/>
    <n v="0"/>
    <n v="88"/>
    <n v="0"/>
    <s v="01"/>
    <s v="TUS"/>
    <s v="12320"/>
    <s v="USA"/>
    <s v="CA"/>
    <s v="San Francisco"/>
    <x v="11"/>
  </r>
  <r>
    <s v="Li,Jian Jakim"/>
    <s v="SML0001"/>
    <x v="200"/>
    <s v="DEV"/>
    <n v="168"/>
    <n v="0"/>
    <n v="0"/>
    <s v="01"/>
    <s v="TCC"/>
    <s v="15407"/>
    <s v="CHN"/>
    <s v=""/>
    <s v="Chengdu"/>
    <x v="14"/>
  </r>
  <r>
    <s v="Li,Jiapeng"/>
    <s v="SFEXP01"/>
    <x v="284"/>
    <s v="MISC"/>
    <n v="128"/>
    <n v="0"/>
    <n v="0"/>
    <s v="01"/>
    <s v="TBS"/>
    <s v="14311"/>
    <s v="CHN"/>
    <s v=""/>
    <s v="Beijing"/>
    <x v="14"/>
  </r>
  <r>
    <s v="Li,Jiapeng"/>
    <s v="TW_CORE"/>
    <x v="3"/>
    <s v="HELD"/>
    <n v="0"/>
    <n v="10"/>
    <n v="0"/>
    <s v="01"/>
    <s v="TBS"/>
    <s v="14311"/>
    <s v="CHN"/>
    <s v=""/>
    <s v="Beijing"/>
    <x v="14"/>
  </r>
  <r>
    <s v="Li,Jiapeng"/>
    <s v="WUJING1"/>
    <x v="365"/>
    <s v="MISC"/>
    <n v="26"/>
    <n v="4"/>
    <n v="0"/>
    <s v="01"/>
    <s v="TBS"/>
    <s v="14311"/>
    <s v="CHN"/>
    <s v=""/>
    <s v="Beijing"/>
    <x v="14"/>
  </r>
  <r>
    <s v="Li,Jun"/>
    <s v="TELSTRA"/>
    <x v="283"/>
    <s v="MISC"/>
    <n v="152"/>
    <n v="0"/>
    <n v="0"/>
    <s v="01"/>
    <s v="TCX"/>
    <s v="15104"/>
    <s v="CHN"/>
    <s v=""/>
    <s v="Xi'an"/>
    <x v="14"/>
  </r>
  <r>
    <s v="Li,Jun"/>
    <s v="TW_TOFF"/>
    <x v="1"/>
    <s v="ANNUAL_LV"/>
    <n v="0"/>
    <n v="16"/>
    <n v="0"/>
    <s v="01"/>
    <s v="TCX"/>
    <s v="15104"/>
    <s v="CHN"/>
    <s v=""/>
    <s v="Xi'an"/>
    <x v="14"/>
  </r>
  <r>
    <s v="Li,Junying"/>
    <s v="TW_CORE"/>
    <x v="123"/>
    <s v="BAU"/>
    <n v="0"/>
    <n v="160"/>
    <n v="0"/>
    <s v="09"/>
    <s v="TCX"/>
    <s v="14254"/>
    <s v="CHN"/>
    <s v=""/>
    <s v="Beijing"/>
    <x v="14"/>
  </r>
  <r>
    <s v="Li,Junying"/>
    <s v="TW_TOFF"/>
    <x v="4"/>
    <s v="SICK_LV"/>
    <n v="0"/>
    <n v="8"/>
    <n v="0"/>
    <s v="09"/>
    <s v="TCX"/>
    <s v="14254"/>
    <s v="CHN"/>
    <s v=""/>
    <s v="Beijing"/>
    <x v="14"/>
  </r>
  <r>
    <s v="Li,Ke"/>
    <s v="PWC0001"/>
    <x v="62"/>
    <s v="MISC"/>
    <n v="144"/>
    <n v="0"/>
    <n v="0"/>
    <s v="01"/>
    <s v="TCX"/>
    <s v="15204"/>
    <s v="CHN"/>
    <s v=""/>
    <s v="Beijing"/>
    <x v="14"/>
  </r>
  <r>
    <s v="Li,Ke"/>
    <s v="TW_TOFF"/>
    <x v="1"/>
    <s v="ANNUAL_LV"/>
    <n v="0"/>
    <n v="20"/>
    <n v="0"/>
    <s v="01"/>
    <s v="TCX"/>
    <s v="15204"/>
    <s v="CHN"/>
    <s v=""/>
    <s v="Beijing"/>
    <x v="14"/>
  </r>
  <r>
    <s v="Li,Ke"/>
    <s v="TW_TOFF"/>
    <x v="4"/>
    <s v="CARERS_LV"/>
    <n v="0"/>
    <n v="4"/>
    <n v="0"/>
    <s v="01"/>
    <s v="TCX"/>
    <s v="15204"/>
    <s v="CHN"/>
    <s v=""/>
    <s v="Beijing"/>
    <x v="14"/>
  </r>
  <r>
    <s v="Li,Kewei"/>
    <s v="SML0001"/>
    <x v="163"/>
    <s v="DEV"/>
    <n v="168"/>
    <n v="0"/>
    <n v="0"/>
    <s v="01"/>
    <s v="TCC"/>
    <s v="14629"/>
    <s v="CHN"/>
    <s v=""/>
    <s v="Chengdu"/>
    <x v="14"/>
  </r>
  <r>
    <s v="Li,Liyan"/>
    <s v="IATA001"/>
    <x v="318"/>
    <s v="MISC"/>
    <n v="140"/>
    <n v="16"/>
    <n v="0"/>
    <s v="01"/>
    <s v="TBS"/>
    <s v="13698"/>
    <s v="CHN"/>
    <s v=""/>
    <s v="Beijing"/>
    <x v="14"/>
  </r>
  <r>
    <s v="Li,Liyan"/>
    <s v="TW_TOFF"/>
    <x v="4"/>
    <s v="SICK_LV"/>
    <n v="0"/>
    <n v="4"/>
    <n v="0"/>
    <s v="01"/>
    <s v="TBS"/>
    <s v="13698"/>
    <s v="CHN"/>
    <s v=""/>
    <s v="Beijing"/>
    <x v="14"/>
  </r>
  <r>
    <s v="Li,Liying"/>
    <s v="PWC0001"/>
    <x v="62"/>
    <s v="MISC"/>
    <n v="168"/>
    <n v="0"/>
    <n v="0"/>
    <s v="01"/>
    <s v="TBS"/>
    <s v="13856"/>
    <s v="CHN"/>
    <s v=""/>
    <s v="Beijing"/>
    <x v="14"/>
  </r>
  <r>
    <s v="Li,Min"/>
    <s v="REA0001"/>
    <x v="243"/>
    <s v="DA"/>
    <n v="8"/>
    <n v="0"/>
    <n v="0"/>
    <s v="01"/>
    <s v="TCX"/>
    <s v="15172"/>
    <s v="CHN"/>
    <s v=""/>
    <s v="Xi'an"/>
    <x v="14"/>
  </r>
  <r>
    <s v="Li,Min"/>
    <s v="REA0001"/>
    <x v="243"/>
    <s v="MISC"/>
    <n v="156"/>
    <n v="0"/>
    <n v="0"/>
    <s v="01"/>
    <s v="TCX"/>
    <s v="15172"/>
    <s v="CHN"/>
    <s v=""/>
    <s v="Xi'an"/>
    <x v="14"/>
  </r>
  <r>
    <s v="Li,Min"/>
    <s v="TW_TOFF"/>
    <x v="1"/>
    <s v="ANNUAL_LV"/>
    <n v="0"/>
    <n v="4"/>
    <n v="0"/>
    <s v="01"/>
    <s v="TCX"/>
    <s v="15172"/>
    <s v="CHN"/>
    <s v=""/>
    <s v="Xi'an"/>
    <x v="14"/>
  </r>
  <r>
    <s v="Li,Peng"/>
    <s v="REA0001"/>
    <x v="243"/>
    <s v="DA"/>
    <n v="8"/>
    <n v="80"/>
    <n v="0"/>
    <s v="01"/>
    <s v="TBS"/>
    <s v="15247"/>
    <s v="CHN"/>
    <s v=""/>
    <s v="Xi'an"/>
    <x v="14"/>
  </r>
  <r>
    <s v="Li,Peng"/>
    <s v="SCB0002"/>
    <x v="366"/>
    <s v="DEV"/>
    <n v="80"/>
    <n v="0"/>
    <n v="0"/>
    <s v="01"/>
    <s v="TBS"/>
    <s v="15247"/>
    <s v="CHN"/>
    <s v=""/>
    <s v="Xi'an"/>
    <x v="14"/>
  </r>
  <r>
    <s v="Li,Qing"/>
    <s v="SML0001"/>
    <x v="199"/>
    <s v="DA"/>
    <n v="168"/>
    <n v="0"/>
    <n v="0"/>
    <s v="01"/>
    <s v="TCC"/>
    <s v="15132"/>
    <s v="CHN"/>
    <s v=""/>
    <s v="Chengdu"/>
    <x v="14"/>
  </r>
  <r>
    <s v="Li,Teng"/>
    <s v="TW_INVT"/>
    <x v="198"/>
    <s v="CLOUD_PROD"/>
    <n v="0"/>
    <n v="168"/>
    <n v="0"/>
    <s v="01"/>
    <s v="TBS"/>
    <s v="15955"/>
    <s v="CHN"/>
    <s v=""/>
    <s v="Shanghai"/>
    <x v="14"/>
  </r>
  <r>
    <s v="Li,Tongxin"/>
    <s v="REA0001"/>
    <x v="201"/>
    <s v="DA"/>
    <n v="156"/>
    <n v="0"/>
    <n v="0"/>
    <s v="01"/>
    <s v="TCX"/>
    <s v="15812"/>
    <s v="CHN"/>
    <s v=""/>
    <s v="Xi'an"/>
    <x v="14"/>
  </r>
  <r>
    <s v="Li,Tongxin"/>
    <s v="TW_TOFF"/>
    <x v="1"/>
    <s v="ANNUAL_LV"/>
    <n v="0"/>
    <n v="4"/>
    <n v="0"/>
    <s v="01"/>
    <s v="TCX"/>
    <s v="15812"/>
    <s v="CHN"/>
    <s v=""/>
    <s v="Xi'an"/>
    <x v="14"/>
  </r>
  <r>
    <s v="Li,Tongxin"/>
    <s v="TW_TOFF"/>
    <x v="4"/>
    <s v="SICK_LV"/>
    <n v="0"/>
    <n v="8"/>
    <n v="0"/>
    <s v="01"/>
    <s v="TCX"/>
    <s v="15812"/>
    <s v="CHN"/>
    <s v=""/>
    <s v="Xi'an"/>
    <x v="14"/>
  </r>
  <r>
    <s v="Li,Xiao"/>
    <s v="TWSMNG1"/>
    <x v="236"/>
    <s v="DEV"/>
    <n v="0"/>
    <n v="168"/>
    <n v="0"/>
    <s v="01"/>
    <s v="TUS"/>
    <s v="11288"/>
    <s v="USA"/>
    <s v="CA"/>
    <s v="ETG US"/>
    <x v="1"/>
  </r>
  <r>
    <s v="Li,Xiaobo"/>
    <s v="SFEXP01"/>
    <x v="367"/>
    <s v="DA"/>
    <n v="160"/>
    <n v="0"/>
    <n v="0"/>
    <s v="01"/>
    <s v="TBS"/>
    <s v="15612"/>
    <s v="CHN"/>
    <s v=""/>
    <s v="Beijing"/>
    <x v="14"/>
  </r>
  <r>
    <s v="Li,Xiaobo"/>
    <s v="TW_CORE"/>
    <x v="14"/>
    <s v="XCONF"/>
    <n v="0"/>
    <n v="8"/>
    <n v="0"/>
    <s v="01"/>
    <s v="TBS"/>
    <s v="15612"/>
    <s v="CHN"/>
    <s v=""/>
    <s v="Beijing"/>
    <x v="14"/>
  </r>
  <r>
    <s v="Li,Xiaodong"/>
    <s v="PWC0001"/>
    <x v="62"/>
    <s v="MISC"/>
    <n v="160"/>
    <n v="0"/>
    <n v="0"/>
    <s v="01"/>
    <s v="TBS"/>
    <s v="15903"/>
    <s v="CHN"/>
    <s v=""/>
    <s v="Beijing"/>
    <x v="14"/>
  </r>
  <r>
    <s v="Li,Xiaodong"/>
    <s v="TW_CORE"/>
    <x v="40"/>
    <s v="TRAINING_OTHER"/>
    <n v="0"/>
    <n v="8"/>
    <n v="0"/>
    <s v="01"/>
    <s v="TBS"/>
    <s v="15903"/>
    <s v="CHN"/>
    <s v=""/>
    <s v="Beijing"/>
    <x v="14"/>
  </r>
  <r>
    <s v="Li,Xin"/>
    <s v="LENOVO1"/>
    <x v="368"/>
    <s v="MISC"/>
    <n v="8"/>
    <n v="0"/>
    <n v="0"/>
    <s v="01"/>
    <s v="TBS"/>
    <s v="13483"/>
    <s v="CHN"/>
    <s v=""/>
    <s v="Beijing"/>
    <x v="14"/>
  </r>
  <r>
    <s v="Li,Xin"/>
    <s v="PWC0001"/>
    <x v="62"/>
    <s v="MISC"/>
    <n v="144"/>
    <n v="0"/>
    <n v="0"/>
    <s v="01"/>
    <s v="TBS"/>
    <s v="13483"/>
    <s v="CHN"/>
    <s v=""/>
    <s v="Beijing"/>
    <x v="14"/>
  </r>
  <r>
    <s v="Li,Xin"/>
    <s v="TW_TOFF"/>
    <x v="1"/>
    <s v="ANNUAL_LV"/>
    <n v="0"/>
    <n v="24"/>
    <n v="0"/>
    <s v="01"/>
    <s v="TBS"/>
    <s v="13483"/>
    <s v="CHN"/>
    <s v=""/>
    <s v="Beijing"/>
    <x v="14"/>
  </r>
  <r>
    <s v="Li,Ying Lisa"/>
    <s v="TW_CORE"/>
    <x v="15"/>
    <s v="BAU"/>
    <n v="0"/>
    <n v="88"/>
    <n v="0"/>
    <s v="03"/>
    <s v="TCC"/>
    <s v="16105"/>
    <s v="CHN"/>
    <s v=""/>
    <s v="Chengdu"/>
    <x v="14"/>
  </r>
  <r>
    <s v="Li,Yuan"/>
    <s v="IATA001"/>
    <x v="318"/>
    <s v="MISC"/>
    <n v="140"/>
    <n v="16"/>
    <n v="0"/>
    <s v="01"/>
    <s v="TCX"/>
    <s v="14284"/>
    <s v="CHN"/>
    <s v=""/>
    <s v="Beijing"/>
    <x v="14"/>
  </r>
  <r>
    <s v="Li,Yuan"/>
    <s v="TW_TOFF"/>
    <x v="4"/>
    <s v="SICK_LV"/>
    <n v="0"/>
    <n v="12"/>
    <n v="0"/>
    <s v="01"/>
    <s v="TCX"/>
    <s v="14284"/>
    <s v="CHN"/>
    <s v=""/>
    <s v="Beijing"/>
    <x v="14"/>
  </r>
  <r>
    <s v="Li,Zhe"/>
    <s v="SML0001"/>
    <x v="87"/>
    <s v="BA"/>
    <n v="156"/>
    <n v="8"/>
    <n v="0"/>
    <s v="01"/>
    <s v="TCC"/>
    <s v="15131"/>
    <s v="CHN"/>
    <s v=""/>
    <s v="Chengdu"/>
    <x v="14"/>
  </r>
  <r>
    <s v="Li,Zhe"/>
    <s v="TW_TOFF"/>
    <x v="1"/>
    <s v="ANNUAL_LV"/>
    <n v="0"/>
    <n v="4"/>
    <n v="0"/>
    <s v="01"/>
    <s v="TCC"/>
    <s v="15131"/>
    <s v="CHN"/>
    <s v=""/>
    <s v="Chengdu"/>
    <x v="14"/>
  </r>
  <r>
    <s v="Li,Zhigang"/>
    <s v="TW_CORE"/>
    <x v="0"/>
    <s v="BAU"/>
    <n v="0"/>
    <n v="40"/>
    <n v="0"/>
    <s v="06"/>
    <s v="TCC"/>
    <s v="15762"/>
    <s v="CHN"/>
    <s v=""/>
    <s v="Chengdu"/>
    <x v="14"/>
  </r>
  <r>
    <s v="Li,Zhigang"/>
    <s v="TW_TOFF"/>
    <x v="1"/>
    <s v="LOA_UNPAID"/>
    <n v="0"/>
    <n v="40"/>
    <n v="0"/>
    <s v="06"/>
    <s v="TCC"/>
    <s v="15762"/>
    <s v="CHN"/>
    <s v=""/>
    <s v="Chengdu"/>
    <x v="14"/>
  </r>
  <r>
    <s v="Li,Zhiheng"/>
    <s v="SFEXP01"/>
    <x v="264"/>
    <s v="DEV"/>
    <n v="160"/>
    <n v="0"/>
    <n v="0"/>
    <s v="01"/>
    <s v="TCC"/>
    <s v="14301"/>
    <s v="CHN"/>
    <s v=""/>
    <s v="Chengdu"/>
    <x v="14"/>
  </r>
  <r>
    <s v="Li,Zhiheng"/>
    <s v="SFEXP01"/>
    <x v="264"/>
    <s v="TRVL"/>
    <n v="0"/>
    <n v="8"/>
    <n v="0"/>
    <s v="01"/>
    <s v="TCC"/>
    <s v="14301"/>
    <s v="CHN"/>
    <s v=""/>
    <s v="Chengdu"/>
    <x v="14"/>
  </r>
  <r>
    <s v="Liang,Yue"/>
    <s v="SML0001"/>
    <x v="156"/>
    <s v="DEV"/>
    <n v="156"/>
    <n v="0"/>
    <n v="0"/>
    <s v="01"/>
    <s v="TCC"/>
    <s v="14828"/>
    <s v="CHN"/>
    <s v=""/>
    <s v="Chengdu"/>
    <x v="14"/>
  </r>
  <r>
    <s v="Liang,Yue"/>
    <s v="TW_TOFF"/>
    <x v="1"/>
    <s v="ANNUAL_LV"/>
    <n v="0"/>
    <n v="8"/>
    <n v="0"/>
    <s v="01"/>
    <s v="TCC"/>
    <s v="14828"/>
    <s v="CHN"/>
    <s v=""/>
    <s v="Chengdu"/>
    <x v="14"/>
  </r>
  <r>
    <s v="Liang,Yue"/>
    <s v="TW_TOFF"/>
    <x v="4"/>
    <s v="SICK_LV"/>
    <n v="0"/>
    <n v="4"/>
    <n v="0"/>
    <s v="01"/>
    <s v="TCC"/>
    <s v="14828"/>
    <s v="CHN"/>
    <s v=""/>
    <s v="Chengdu"/>
    <x v="14"/>
  </r>
  <r>
    <s v="Liedke,Raquel Barbosa Silva"/>
    <s v="PREMIER"/>
    <x v="209"/>
    <s v="DEV"/>
    <n v="24"/>
    <n v="0"/>
    <n v="0"/>
    <s v="01"/>
    <s v="TBR"/>
    <s v="15379"/>
    <s v="BRA"/>
    <s v=""/>
    <s v="Porto Alegre"/>
    <x v="3"/>
  </r>
  <r>
    <s v="Liedke,Raquel Barbosa Silva"/>
    <s v="PREMIER"/>
    <x v="209"/>
    <s v="DEV"/>
    <n v="128"/>
    <n v="0"/>
    <n v="0"/>
    <s v="01"/>
    <s v="TBR"/>
    <s v="15379"/>
    <s v="USA"/>
    <s v="NC"/>
    <s v="Atlanta"/>
    <x v="2"/>
  </r>
  <r>
    <s v="Liedke,Raquel Barbosa Silva"/>
    <s v="TW_TOFF"/>
    <x v="1"/>
    <s v="PUBLIC_HOLIDAY"/>
    <n v="0"/>
    <n v="16"/>
    <n v="0"/>
    <s v="01"/>
    <s v="TBR"/>
    <s v="15379"/>
    <s v="BRA"/>
    <s v=""/>
    <s v="Porto Alegre"/>
    <x v="3"/>
  </r>
  <r>
    <s v="Lilic,Igor"/>
    <s v="MORGAN3"/>
    <x v="128"/>
    <s v="DA"/>
    <n v="72"/>
    <n v="0"/>
    <n v="0"/>
    <s v="01"/>
    <s v="TUS"/>
    <s v="15616"/>
    <s v="USA"/>
    <s v="NY"/>
    <s v="New York"/>
    <x v="12"/>
  </r>
  <r>
    <s v="Lilic,Igor"/>
    <s v="MORGAN3"/>
    <x v="128"/>
    <s v="DEV"/>
    <n v="48.5"/>
    <n v="0"/>
    <n v="0"/>
    <s v="01"/>
    <s v="TUS"/>
    <s v="15616"/>
    <s v="USA"/>
    <s v="NY"/>
    <s v="New York"/>
    <x v="12"/>
  </r>
  <r>
    <s v="Lilic,Igor"/>
    <s v="TW_CORE"/>
    <x v="3"/>
    <s v="HELD"/>
    <n v="0"/>
    <n v="40"/>
    <n v="0"/>
    <s v="01"/>
    <s v="TUS"/>
    <s v="15616"/>
    <s v="USA"/>
    <s v="NY"/>
    <s v="New York"/>
    <x v="12"/>
  </r>
  <r>
    <s v="Lilic,Igor"/>
    <s v="TW_TOFF"/>
    <x v="4"/>
    <s v="SICK_LV"/>
    <n v="0"/>
    <n v="8"/>
    <n v="0"/>
    <s v="01"/>
    <s v="TUS"/>
    <s v="15616"/>
    <s v="USA"/>
    <s v="NY"/>
    <s v="New York"/>
    <x v="12"/>
  </r>
  <r>
    <s v="Lill,Brady Charles"/>
    <s v="NOPSA01"/>
    <x v="309"/>
    <s v="MISC"/>
    <n v="64"/>
    <n v="40"/>
    <n v="0"/>
    <s v="01"/>
    <s v="TAU"/>
    <s v="12436"/>
    <s v="AUS"/>
    <s v=""/>
    <s v="Perth"/>
    <x v="8"/>
  </r>
  <r>
    <s v="Lill,Brady Charles"/>
    <s v="TW_CORE"/>
    <x v="3"/>
    <s v="HELD"/>
    <n v="0"/>
    <n v="48"/>
    <n v="0"/>
    <s v="01"/>
    <s v="TAU"/>
    <s v="12436"/>
    <s v="AUS"/>
    <s v=""/>
    <s v="Perth"/>
    <x v="8"/>
  </r>
  <r>
    <s v="Lill,Brady Charles"/>
    <s v="TW_MTGS"/>
    <x v="77"/>
    <s v="AUSTRALIA"/>
    <n v="0"/>
    <n v="8"/>
    <n v="0"/>
    <s v="01"/>
    <s v="TAU"/>
    <s v="12436"/>
    <s v="AUS"/>
    <s v=""/>
    <s v="Perth"/>
    <x v="8"/>
  </r>
  <r>
    <s v="Lill,Brady Charles"/>
    <s v="TW_TOFF"/>
    <x v="1"/>
    <s v="PUBLIC_HOLIDAY"/>
    <n v="0"/>
    <n v="8"/>
    <n v="0"/>
    <s v="01"/>
    <s v="TAU"/>
    <s v="12436"/>
    <s v="AUS"/>
    <s v=""/>
    <s v="Perth"/>
    <x v="8"/>
  </r>
  <r>
    <s v="Lima,Isabella Rocha Albuquerque"/>
    <s v="GAP0001"/>
    <x v="121"/>
    <s v="DA"/>
    <n v="40"/>
    <n v="0"/>
    <n v="0"/>
    <s v="01"/>
    <s v="TBR"/>
    <s v="15224"/>
    <s v="USA"/>
    <s v="CA"/>
    <s v="San Francisco"/>
    <x v="11"/>
  </r>
  <r>
    <s v="Lima,Isabella Rocha Albuquerque"/>
    <s v="GAP0001"/>
    <x v="121"/>
    <s v="DA"/>
    <n v="90"/>
    <n v="0"/>
    <n v="0"/>
    <s v="01"/>
    <s v="TBR"/>
    <s v="15224"/>
    <s v="BRA"/>
    <s v=""/>
    <s v="Recife"/>
    <x v="3"/>
  </r>
  <r>
    <s v="Lima,Isabella Rocha Albuquerque"/>
    <s v="TW_MTGS"/>
    <x v="77"/>
    <s v="BRAZIL"/>
    <n v="0"/>
    <n v="2"/>
    <n v="0"/>
    <s v="01"/>
    <s v="TBR"/>
    <s v="15224"/>
    <s v="BRA"/>
    <s v=""/>
    <s v="Recife"/>
    <x v="3"/>
  </r>
  <r>
    <s v="Lima,Isabella Rocha Albuquerque"/>
    <s v="TW_TOFF"/>
    <x v="1"/>
    <s v="PUBLIC_HOLIDAY"/>
    <n v="0"/>
    <n v="16"/>
    <n v="0"/>
    <s v="01"/>
    <s v="TBR"/>
    <s v="15224"/>
    <s v="BRA"/>
    <s v=""/>
    <s v="Recife"/>
    <x v="3"/>
  </r>
  <r>
    <s v="Lima,Isabella Rocha Albuquerque"/>
    <s v="TW_TOFF"/>
    <x v="1"/>
    <s v="TRANSITION_LV"/>
    <n v="0"/>
    <n v="6.5"/>
    <n v="0"/>
    <s v="01"/>
    <s v="TBR"/>
    <s v="15224"/>
    <s v="BRA"/>
    <s v=""/>
    <s v="Recife"/>
    <x v="3"/>
  </r>
  <r>
    <s v="Lima,Isabella Rocha Albuquerque"/>
    <s v="TW_TOFF"/>
    <x v="4"/>
    <s v="SICK_LV"/>
    <n v="0"/>
    <n v="5.5"/>
    <n v="0"/>
    <s v="01"/>
    <s v="TBR"/>
    <s v="15224"/>
    <s v="BRA"/>
    <s v=""/>
    <s v="Recife"/>
    <x v="3"/>
  </r>
  <r>
    <s v="Lima,Isabella Rocha Albuquerque"/>
    <s v="TW_TOFF"/>
    <x v="4"/>
    <s v="US_CA_PERS_SICK"/>
    <n v="0"/>
    <n v="8"/>
    <n v="0"/>
    <s v="01"/>
    <s v="TBR"/>
    <s v="15224"/>
    <s v="USA"/>
    <s v="CA"/>
    <s v="San Francisco"/>
    <x v="11"/>
  </r>
  <r>
    <s v="Lima,Matheus Tait"/>
    <s v="GAP0001"/>
    <x v="58"/>
    <s v="MISC"/>
    <n v="136"/>
    <n v="0"/>
    <n v="0"/>
    <s v="01"/>
    <s v="TBR"/>
    <s v="15197"/>
    <s v="BRA"/>
    <s v=""/>
    <s v="Porto Alegre"/>
    <x v="3"/>
  </r>
  <r>
    <s v="Lima,Matheus Tait"/>
    <s v="TW_CORE"/>
    <x v="10"/>
    <s v="TRAINING"/>
    <n v="0"/>
    <n v="16"/>
    <n v="0"/>
    <s v="01"/>
    <s v="TBR"/>
    <s v="15197"/>
    <s v="BRA"/>
    <s v=""/>
    <s v="Porto Alegre"/>
    <x v="3"/>
  </r>
  <r>
    <s v="Lima,Matheus Tait"/>
    <s v="TW_TOFF"/>
    <x v="1"/>
    <s v="PUBLIC_HOLIDAY"/>
    <n v="0"/>
    <n v="16"/>
    <n v="0"/>
    <s v="01"/>
    <s v="TBR"/>
    <s v="15197"/>
    <s v="BRA"/>
    <s v=""/>
    <s v="Porto Alegre"/>
    <x v="3"/>
  </r>
  <r>
    <s v="Lima,Neissi Torres"/>
    <s v="REACHL1"/>
    <x v="97"/>
    <s v="MISC"/>
    <n v="64"/>
    <n v="0"/>
    <n v="0"/>
    <s v="01"/>
    <s v="TBR"/>
    <s v="14933"/>
    <s v="BRA"/>
    <s v=""/>
    <s v="Porto Alegre"/>
    <x v="3"/>
  </r>
  <r>
    <s v="Lima,Neissi Torres"/>
    <s v="REACHL1"/>
    <x v="97"/>
    <s v="MISC"/>
    <n v="88"/>
    <n v="0"/>
    <n v="0"/>
    <s v="01"/>
    <s v="TBR"/>
    <s v="14933"/>
    <s v="BRA"/>
    <s v=""/>
    <s v="San Francisco"/>
    <x v="11"/>
  </r>
  <r>
    <s v="Lima,Neissi Torres"/>
    <s v="REACHL1"/>
    <x v="97"/>
    <s v="TRVL"/>
    <n v="0"/>
    <n v="18"/>
    <n v="0"/>
    <s v="01"/>
    <s v="TBR"/>
    <s v="14933"/>
    <s v="BRA"/>
    <s v=""/>
    <s v="Porto Alegre"/>
    <x v="3"/>
  </r>
  <r>
    <s v="Lima,Neissi Torres"/>
    <s v="TW_TOFF"/>
    <x v="1"/>
    <s v="PUBLIC_HOLIDAY"/>
    <n v="0"/>
    <n v="16"/>
    <n v="0"/>
    <s v="01"/>
    <s v="TBR"/>
    <s v="14933"/>
    <s v="BRA"/>
    <s v=""/>
    <s v="Porto Alegre"/>
    <x v="3"/>
  </r>
  <r>
    <s v="Lima,Rafael Pereira de"/>
    <s v="GAP0001"/>
    <x v="121"/>
    <s v="MISC"/>
    <n v="0"/>
    <n v="48"/>
    <n v="0"/>
    <s v="01"/>
    <s v="TBR"/>
    <s v="14975"/>
    <s v="BRA"/>
    <s v=""/>
    <s v="Recife"/>
    <x v="3"/>
  </r>
  <r>
    <s v="Lima,Rafael Pereira de"/>
    <s v="ONLINE1"/>
    <x v="43"/>
    <s v="DA"/>
    <n v="104"/>
    <n v="0"/>
    <n v="0"/>
    <s v="01"/>
    <s v="TBR"/>
    <s v="14975"/>
    <s v="BRA"/>
    <s v=""/>
    <s v="Recife"/>
    <x v="3"/>
  </r>
  <r>
    <s v="Lima,Rafael Pereira de"/>
    <s v="TW_CORE"/>
    <x v="40"/>
    <s v="TRAINING_OTHER"/>
    <n v="0"/>
    <n v="10"/>
    <n v="0"/>
    <s v="01"/>
    <s v="TBR"/>
    <s v="14975"/>
    <s v="BRA"/>
    <s v=""/>
    <s v="Recife"/>
    <x v="3"/>
  </r>
  <r>
    <s v="Lima,Rafael Pereira de"/>
    <s v="TW_TOFF"/>
    <x v="1"/>
    <s v="PUBLIC_HOLIDAY"/>
    <n v="0"/>
    <n v="16"/>
    <n v="0"/>
    <s v="01"/>
    <s v="TBR"/>
    <s v="14975"/>
    <s v="BRA"/>
    <s v=""/>
    <s v="Recife"/>
    <x v="3"/>
  </r>
  <r>
    <s v="Lin,Bingyu"/>
    <s v="TELSTRA"/>
    <x v="322"/>
    <s v="MISC"/>
    <n v="136"/>
    <n v="0"/>
    <n v="0"/>
    <s v="01"/>
    <s v="TBS"/>
    <s v="12197"/>
    <s v="CHN"/>
    <s v=""/>
    <s v="Beijing"/>
    <x v="14"/>
  </r>
  <r>
    <s v="Lin,Bingyu"/>
    <s v="TW_TOFF"/>
    <x v="1"/>
    <s v="TIME_IN_LIEU"/>
    <n v="0"/>
    <n v="32"/>
    <n v="0"/>
    <s v="01"/>
    <s v="TBS"/>
    <s v="12197"/>
    <s v="CHN"/>
    <s v=""/>
    <s v="Beijing"/>
    <x v="14"/>
  </r>
  <r>
    <s v="Lin,Fan"/>
    <s v="SML0001"/>
    <x v="312"/>
    <s v="DA"/>
    <n v="0"/>
    <n v="40"/>
    <n v="0"/>
    <s v="01"/>
    <s v="TCC"/>
    <s v="16067"/>
    <s v="CHN"/>
    <s v=""/>
    <s v="Chengdu"/>
    <x v="14"/>
  </r>
  <r>
    <s v="Lin,Fan"/>
    <s v="SML0001"/>
    <x v="313"/>
    <s v="DA"/>
    <n v="48"/>
    <n v="0"/>
    <n v="0"/>
    <s v="01"/>
    <s v="TCC"/>
    <s v="16067"/>
    <s v="CHN"/>
    <s v=""/>
    <s v="Chengdu"/>
    <x v="14"/>
  </r>
  <r>
    <s v="Lin,Kenny"/>
    <s v="MOODYS4"/>
    <x v="103"/>
    <s v="DA"/>
    <n v="165"/>
    <n v="0"/>
    <n v="0"/>
    <s v="01"/>
    <s v="TUS"/>
    <s v="13800"/>
    <s v="USA"/>
    <s v="CA"/>
    <s v="San Francisco"/>
    <x v="11"/>
  </r>
  <r>
    <s v="Lin,Kenny"/>
    <s v="MOODYS4"/>
    <x v="103"/>
    <s v="TRVL"/>
    <n v="0"/>
    <n v="14"/>
    <n v="0"/>
    <s v="01"/>
    <s v="TUS"/>
    <s v="13800"/>
    <s v="USA"/>
    <s v="CA"/>
    <s v="San Francisco"/>
    <x v="11"/>
  </r>
  <r>
    <s v="Lin,Kenny"/>
    <s v="TW_TOFF"/>
    <x v="4"/>
    <s v="US_CA_PERS_SICK"/>
    <n v="0"/>
    <n v="4"/>
    <n v="0"/>
    <s v="01"/>
    <s v="TUS"/>
    <s v="13800"/>
    <s v="USA"/>
    <s v="CA"/>
    <s v="San Francisco"/>
    <x v="11"/>
  </r>
  <r>
    <s v="Lincoln,Max Evan"/>
    <s v="RACK001"/>
    <x v="369"/>
    <s v="DA"/>
    <n v="80"/>
    <n v="0"/>
    <n v="0"/>
    <s v="01"/>
    <s v="TUS"/>
    <s v="13814"/>
    <s v="USA"/>
    <s v="VT"/>
    <s v="Dallas"/>
    <x v="6"/>
  </r>
  <r>
    <s v="Lincoln,Max Evan"/>
    <s v="RACK001"/>
    <x v="369"/>
    <s v="DA"/>
    <n v="88"/>
    <n v="0"/>
    <n v="0"/>
    <s v="01"/>
    <s v="TUS"/>
    <s v="13814"/>
    <s v="USA"/>
    <s v="NY"/>
    <s v="Dallas"/>
    <x v="6"/>
  </r>
  <r>
    <s v="Lincoln,Max Evan"/>
    <s v="TW_MTGS"/>
    <x v="50"/>
    <s v="NYC"/>
    <n v="0"/>
    <n v="8"/>
    <n v="0"/>
    <s v="01"/>
    <s v="TUS"/>
    <s v="13814"/>
    <s v="USA"/>
    <s v="NY"/>
    <s v="Dallas"/>
    <x v="6"/>
  </r>
  <r>
    <s v="Lindberg,Zachary D."/>
    <s v="EFF0001"/>
    <x v="46"/>
    <s v="DA"/>
    <n v="0"/>
    <n v="27"/>
    <n v="0"/>
    <s v="01"/>
    <s v="TUS"/>
    <s v="15839"/>
    <s v="USA"/>
    <s v="CA"/>
    <s v="San Francisco"/>
    <x v="11"/>
  </r>
  <r>
    <s v="Lindberg,Zachary D."/>
    <s v="EFF0001"/>
    <x v="46"/>
    <s v="MISC"/>
    <n v="0"/>
    <n v="42.5"/>
    <n v="0"/>
    <s v="01"/>
    <s v="TUS"/>
    <s v="15839"/>
    <s v="USA"/>
    <s v="CA"/>
    <s v="San Francisco"/>
    <x v="11"/>
  </r>
  <r>
    <s v="Lindberg,Zachary D."/>
    <s v="GAP0001"/>
    <x v="216"/>
    <s v="MISC"/>
    <n v="8"/>
    <n v="0"/>
    <n v="0"/>
    <s v="01"/>
    <s v="TUS"/>
    <s v="15839"/>
    <s v="USA"/>
    <s v="CA"/>
    <s v="San Francisco"/>
    <x v="11"/>
  </r>
  <r>
    <s v="Lindberg,Zachary D."/>
    <s v="TW_CORE"/>
    <x v="3"/>
    <s v="HELD"/>
    <n v="0"/>
    <n v="13"/>
    <n v="0"/>
    <s v="01"/>
    <s v="TUS"/>
    <s v="15839"/>
    <s v="USA"/>
    <s v="CA"/>
    <s v="San Francisco"/>
    <x v="11"/>
  </r>
  <r>
    <s v="Lindberg,Zachary D."/>
    <s v="TW_CORE"/>
    <x v="3"/>
    <s v="UNASSIGNED"/>
    <n v="0"/>
    <n v="92.5"/>
    <n v="0"/>
    <s v="01"/>
    <s v="TUS"/>
    <s v="15839"/>
    <s v="USA"/>
    <s v="CA"/>
    <s v="San Francisco"/>
    <x v="11"/>
  </r>
  <r>
    <s v="Lindberg,Zachary D."/>
    <s v="TW_CORE"/>
    <x v="0"/>
    <s v="SDL"/>
    <n v="0"/>
    <n v="34"/>
    <n v="0"/>
    <s v="01"/>
    <s v="TUS"/>
    <s v="15839"/>
    <s v="USA"/>
    <s v="CA"/>
    <s v="San Francisco"/>
    <x v="11"/>
  </r>
  <r>
    <s v="Lindberg,Zachary D."/>
    <s v="TW_CORE"/>
    <x v="66"/>
    <s v="ATTENDEE"/>
    <n v="0"/>
    <n v="30"/>
    <n v="0"/>
    <s v="01"/>
    <s v="TUS"/>
    <s v="15839"/>
    <s v="IND"/>
    <s v=""/>
    <s v="San Francisco"/>
    <x v="11"/>
  </r>
  <r>
    <s v="Lindemann,Karen"/>
    <s v="TCHIBO1"/>
    <x v="152"/>
    <s v="DA"/>
    <n v="168"/>
    <n v="0"/>
    <n v="0"/>
    <s v="01"/>
    <s v="TDE"/>
    <s v="14647"/>
    <s v="DEU"/>
    <s v=""/>
    <s v="Hamburg"/>
    <x v="7"/>
  </r>
  <r>
    <s v="Lindenmeyer,Amy"/>
    <s v="TW_CORE"/>
    <x v="123"/>
    <s v="BAU"/>
    <n v="0"/>
    <n v="174"/>
    <n v="0"/>
    <s v="09"/>
    <s v="TUS"/>
    <s v="12112"/>
    <s v="USA"/>
    <s v="IL"/>
    <s v="Chicago"/>
    <x v="5"/>
  </r>
  <r>
    <s v="Lindenmeyer,Amy"/>
    <s v="TW_CORE"/>
    <x v="123"/>
    <s v="MEETINGS"/>
    <n v="0"/>
    <n v="46"/>
    <n v="0"/>
    <s v="09"/>
    <s v="TUS"/>
    <s v="12112"/>
    <s v="USA"/>
    <s v="IL"/>
    <s v="Chicago"/>
    <x v="5"/>
  </r>
  <r>
    <s v="Lindenmeyer,Amy"/>
    <s v="TW_TOFF"/>
    <x v="4"/>
    <s v="US_CA_PERS_SICK"/>
    <n v="0"/>
    <n v="12"/>
    <n v="0"/>
    <s v="09"/>
    <s v="TUS"/>
    <s v="12112"/>
    <s v="USA"/>
    <s v="IL"/>
    <s v="Chicago"/>
    <x v="5"/>
  </r>
  <r>
    <s v="Linnegar,James"/>
    <s v="SML0001"/>
    <x v="156"/>
    <s v="DEV"/>
    <n v="152"/>
    <n v="0"/>
    <n v="0"/>
    <s v="01"/>
    <s v="TAU"/>
    <s v="14212"/>
    <s v="AUS"/>
    <s v=""/>
    <s v="Sydney"/>
    <x v="8"/>
  </r>
  <r>
    <s v="Linnegar,James"/>
    <s v="TW_CORE"/>
    <x v="69"/>
    <s v="COACHING"/>
    <n v="0"/>
    <n v="6"/>
    <n v="0"/>
    <s v="01"/>
    <s v="TAU"/>
    <s v="14212"/>
    <s v="AUS"/>
    <s v=""/>
    <s v="Sydney"/>
    <x v="8"/>
  </r>
  <r>
    <s v="Linnegar,James"/>
    <s v="TW_TOFF"/>
    <x v="1"/>
    <s v="TRANSITION_LV"/>
    <n v="0"/>
    <n v="16"/>
    <n v="0"/>
    <s v="01"/>
    <s v="TAU"/>
    <s v="14212"/>
    <s v="AUS"/>
    <s v=""/>
    <s v="Sydney"/>
    <x v="8"/>
  </r>
  <r>
    <s v="Lins,Bruno Verçosa Pereira"/>
    <s v="GAP0001"/>
    <x v="121"/>
    <s v="DA"/>
    <n v="88.5"/>
    <n v="40"/>
    <n v="0"/>
    <s v="01"/>
    <s v="TBR"/>
    <s v="15019"/>
    <s v="BRA"/>
    <s v=""/>
    <s v="Recife"/>
    <x v="3"/>
  </r>
  <r>
    <s v="Lins,Bruno Verçosa Pereira"/>
    <s v="TW_CORE"/>
    <x v="3"/>
    <s v="UNASSIGNED"/>
    <n v="0"/>
    <n v="25.75"/>
    <n v="0"/>
    <s v="01"/>
    <s v="TBR"/>
    <s v="15019"/>
    <s v="BRA"/>
    <s v=""/>
    <s v="Recife"/>
    <x v="3"/>
  </r>
  <r>
    <s v="Lins,Bruno Verçosa Pereira"/>
    <s v="TW_CORE"/>
    <x v="15"/>
    <s v="INTERVIEWING"/>
    <n v="0"/>
    <n v="2"/>
    <n v="0"/>
    <s v="01"/>
    <s v="TBR"/>
    <s v="15019"/>
    <s v="BRA"/>
    <s v=""/>
    <s v="Recife"/>
    <x v="3"/>
  </r>
  <r>
    <s v="Lins,Bruno Verçosa Pereira"/>
    <s v="TW_CORE"/>
    <x v="40"/>
    <s v="GROUP"/>
    <n v="0"/>
    <n v="2"/>
    <n v="0"/>
    <s v="01"/>
    <s v="TBR"/>
    <s v="15019"/>
    <s v="BRA"/>
    <s v=""/>
    <s v="Recife"/>
    <x v="3"/>
  </r>
  <r>
    <s v="Lins,Bruno Verçosa Pereira"/>
    <s v="TW_TOFF"/>
    <x v="1"/>
    <s v="PUBLIC_HOLIDAY"/>
    <n v="0"/>
    <n v="16"/>
    <n v="0"/>
    <s v="01"/>
    <s v="TBR"/>
    <s v="15019"/>
    <s v="BRA"/>
    <s v=""/>
    <s v="Recife"/>
    <x v="3"/>
  </r>
  <r>
    <s v="Linton,Kate"/>
    <s v="TW_CORE"/>
    <x v="33"/>
    <s v="GMT_BAU"/>
    <n v="0"/>
    <n v="28"/>
    <n v="0"/>
    <s v="01"/>
    <s v="TAU"/>
    <s v="13982"/>
    <s v="AUS"/>
    <s v=""/>
    <s v="Sydney"/>
    <x v="8"/>
  </r>
  <r>
    <s v="Linton,Kate"/>
    <s v="TW_CORE"/>
    <x v="33"/>
    <s v="GMT_MEETINGS"/>
    <n v="0"/>
    <n v="12"/>
    <n v="0"/>
    <s v="01"/>
    <s v="TAU"/>
    <s v="13982"/>
    <s v="AUS"/>
    <s v=""/>
    <s v="Sydney"/>
    <x v="8"/>
  </r>
  <r>
    <s v="Linton,Kate"/>
    <s v="TW_CORE"/>
    <x v="52"/>
    <s v="TANGO"/>
    <n v="0"/>
    <n v="88"/>
    <n v="0"/>
    <s v="01"/>
    <s v="TAU"/>
    <s v="13982"/>
    <s v="AUS"/>
    <s v=""/>
    <s v="Sydney"/>
    <x v="8"/>
  </r>
  <r>
    <s v="Linton,Kate"/>
    <s v="VODAFON"/>
    <x v="370"/>
    <s v="UX"/>
    <n v="64"/>
    <n v="0"/>
    <n v="0"/>
    <s v="01"/>
    <s v="TAU"/>
    <s v="13982"/>
    <s v="AUS"/>
    <s v=""/>
    <s v="Sydney"/>
    <x v="8"/>
  </r>
  <r>
    <s v="Liu,Chuanxiang"/>
    <s v="TW_CORE"/>
    <x v="3"/>
    <s v="HELD"/>
    <n v="0"/>
    <n v="8"/>
    <n v="0"/>
    <s v="01"/>
    <s v="TBS"/>
    <s v="15554"/>
    <s v="CHN"/>
    <s v=""/>
    <s v="Shanghai"/>
    <x v="14"/>
  </r>
  <r>
    <s v="Liu,Chuanxiang"/>
    <s v="ZTE0001"/>
    <x v="222"/>
    <s v="MISC"/>
    <n v="160"/>
    <n v="0"/>
    <n v="0"/>
    <s v="01"/>
    <s v="TBS"/>
    <s v="15554"/>
    <s v="CHN"/>
    <s v=""/>
    <s v="Shanghai"/>
    <x v="14"/>
  </r>
  <r>
    <s v="Liu,Fang"/>
    <s v="REA0001"/>
    <x v="263"/>
    <s v="LIAISON"/>
    <n v="160"/>
    <n v="0"/>
    <n v="0"/>
    <s v="01"/>
    <s v="TCX"/>
    <s v="15945"/>
    <s v="CHN"/>
    <s v=""/>
    <s v="Xi'an"/>
    <x v="14"/>
  </r>
  <r>
    <s v="Liu,Fang"/>
    <s v="TW_TOFF"/>
    <x v="1"/>
    <s v="TIME_IN_LIEU"/>
    <n v="0"/>
    <n v="8"/>
    <n v="0"/>
    <s v="01"/>
    <s v="TCX"/>
    <s v="15945"/>
    <s v="CHN"/>
    <s v=""/>
    <s v="Xi'an"/>
    <x v="14"/>
  </r>
  <r>
    <s v="Liu,Fang"/>
    <s v="TW_TOFF"/>
    <x v="4"/>
    <s v="SICK_LV"/>
    <n v="0"/>
    <n v="8"/>
    <n v="0"/>
    <s v="01"/>
    <s v="TCX"/>
    <s v="15945"/>
    <s v="CHN"/>
    <s v=""/>
    <s v="Xi'an"/>
    <x v="14"/>
  </r>
  <r>
    <s v="Liu,Feng"/>
    <s v="IATA001"/>
    <x v="318"/>
    <s v="DA"/>
    <n v="80"/>
    <n v="0"/>
    <n v="0"/>
    <s v="01"/>
    <s v="TBS"/>
    <s v="14977"/>
    <s v="CHN"/>
    <s v=""/>
    <s v="Beijing"/>
    <x v="14"/>
  </r>
  <r>
    <s v="Liu,Feng"/>
    <s v="SCB0002"/>
    <x v="366"/>
    <s v="DEV"/>
    <n v="68"/>
    <n v="0"/>
    <n v="0"/>
    <s v="01"/>
    <s v="TBS"/>
    <s v="14977"/>
    <s v="CHN"/>
    <s v=""/>
    <s v="Beijing"/>
    <x v="14"/>
  </r>
  <r>
    <s v="Liu,Feng"/>
    <s v="TW_TOFF"/>
    <x v="1"/>
    <s v="ANNUAL_LV"/>
    <n v="0"/>
    <n v="20"/>
    <n v="0"/>
    <s v="01"/>
    <s v="TBS"/>
    <s v="14977"/>
    <s v="CHN"/>
    <s v=""/>
    <s v="Beijing"/>
    <x v="14"/>
  </r>
  <r>
    <s v="Liu,Haisheng"/>
    <s v="SFEXP01"/>
    <x v="223"/>
    <s v="MISC"/>
    <n v="110"/>
    <n v="0"/>
    <n v="0"/>
    <s v="01"/>
    <s v="TBS"/>
    <s v="15060"/>
    <s v="CHN"/>
    <s v=""/>
    <s v="Beijing"/>
    <x v="14"/>
  </r>
  <r>
    <s v="Liu,Haisheng"/>
    <s v="TW_CORE"/>
    <x v="66"/>
    <s v="ATTENDEE"/>
    <n v="0"/>
    <n v="8"/>
    <n v="0"/>
    <s v="01"/>
    <s v="TBS"/>
    <s v="15060"/>
    <s v="CHN"/>
    <s v=""/>
    <s v="Beijing"/>
    <x v="14"/>
  </r>
  <r>
    <s v="Liu,Haisheng"/>
    <s v="TW_CORE"/>
    <x v="66"/>
    <s v="ATTENDEE"/>
    <n v="0"/>
    <n v="104"/>
    <n v="0"/>
    <s v="01"/>
    <s v="TBS"/>
    <s v="15060"/>
    <s v="IND"/>
    <s v=""/>
    <s v="Beijing"/>
    <x v="14"/>
  </r>
  <r>
    <s v="Liu,Hong"/>
    <s v="REA0001"/>
    <x v="263"/>
    <s v="LIAISON"/>
    <n v="80"/>
    <n v="0"/>
    <n v="0"/>
    <s v="01"/>
    <s v="TCX"/>
    <s v="16095"/>
    <s v="CHN"/>
    <s v=""/>
    <s v="Xi'an"/>
    <x v="14"/>
  </r>
  <r>
    <s v="Liu,Hong"/>
    <s v="REA0001"/>
    <x v="263"/>
    <s v="TRANSLATION"/>
    <n v="40"/>
    <n v="0"/>
    <n v="0"/>
    <s v="01"/>
    <s v="TCX"/>
    <s v="16095"/>
    <s v="CHN"/>
    <s v=""/>
    <s v="Xi'an"/>
    <x v="14"/>
  </r>
  <r>
    <s v="Liu,Jianhua"/>
    <s v="PWC0001"/>
    <x v="62"/>
    <s v="MISC"/>
    <n v="152"/>
    <n v="0"/>
    <n v="0"/>
    <s v="01"/>
    <s v="TBS"/>
    <s v="13623"/>
    <s v="CHN"/>
    <s v=""/>
    <s v="Beijing"/>
    <x v="14"/>
  </r>
  <r>
    <s v="Liu,Jianhua"/>
    <s v="TW_TOFF"/>
    <x v="1"/>
    <s v="CHINA_ANTENATAL"/>
    <n v="0"/>
    <n v="16"/>
    <n v="0"/>
    <s v="01"/>
    <s v="TBS"/>
    <s v="13623"/>
    <s v="CHN"/>
    <s v=""/>
    <s v="Beijing"/>
    <x v="14"/>
  </r>
  <r>
    <s v="Liu,Jie"/>
    <s v="REA0001"/>
    <x v="175"/>
    <s v="DA"/>
    <n v="144"/>
    <n v="0"/>
    <n v="0"/>
    <s v="01"/>
    <s v="TCX"/>
    <s v="15615"/>
    <s v="CHN"/>
    <s v=""/>
    <s v="Xi'an"/>
    <x v="14"/>
  </r>
  <r>
    <s v="Liu,Jie"/>
    <s v="TW_CORE"/>
    <x v="40"/>
    <s v="TRAINING_OTHER"/>
    <n v="0"/>
    <n v="24"/>
    <n v="0"/>
    <s v="01"/>
    <s v="TCX"/>
    <s v="15615"/>
    <s v="CHN"/>
    <s v=""/>
    <s v="Xi'an"/>
    <x v="14"/>
  </r>
  <r>
    <s v="Liu,Jing"/>
    <s v="REA0001"/>
    <x v="195"/>
    <s v="DA"/>
    <n v="40"/>
    <n v="0"/>
    <n v="0"/>
    <s v="01"/>
    <s v="TCX"/>
    <s v="15160"/>
    <s v="CHN"/>
    <s v=""/>
    <s v="Xi'an"/>
    <x v="14"/>
  </r>
  <r>
    <s v="Liu,Jing"/>
    <s v="REA0001"/>
    <x v="195"/>
    <s v="MISC"/>
    <n v="128"/>
    <n v="0"/>
    <n v="0"/>
    <s v="01"/>
    <s v="TCX"/>
    <s v="15160"/>
    <s v="CHN"/>
    <s v=""/>
    <s v="Xi'an"/>
    <x v="14"/>
  </r>
  <r>
    <s v="Liu,Jing"/>
    <s v="SFEXP01"/>
    <x v="223"/>
    <s v="DA"/>
    <n v="10"/>
    <n v="0"/>
    <n v="0"/>
    <s v="01"/>
    <s v="TCX"/>
    <s v="15135"/>
    <s v="CHN"/>
    <s v=""/>
    <s v="Chengdu"/>
    <x v="14"/>
  </r>
  <r>
    <s v="Liu,Jing"/>
    <s v="SFEXP01"/>
    <x v="223"/>
    <s v="MISC"/>
    <n v="136"/>
    <n v="0"/>
    <n v="0"/>
    <s v="01"/>
    <s v="TCX"/>
    <s v="15135"/>
    <s v="CHN"/>
    <s v=""/>
    <s v="Chengdu"/>
    <x v="14"/>
  </r>
  <r>
    <s v="Liu,Jing"/>
    <s v="TW_TOFF"/>
    <x v="1"/>
    <s v="BEREAV_COMPASSN"/>
    <n v="0"/>
    <n v="24"/>
    <n v="0"/>
    <s v="01"/>
    <s v="TCX"/>
    <s v="15135"/>
    <s v="CHN"/>
    <s v=""/>
    <s v="Chengdu"/>
    <x v="14"/>
  </r>
  <r>
    <s v="Liu,Jing"/>
    <s v="TW_TOFF"/>
    <x v="1"/>
    <s v="TIME_IN_LIEU"/>
    <n v="0"/>
    <n v="16"/>
    <n v="0"/>
    <s v="01"/>
    <s v="TCX"/>
    <s v="15135"/>
    <s v="CHN"/>
    <s v=""/>
    <s v="Chengdu"/>
    <x v="14"/>
  </r>
  <r>
    <s v="Liu,Jing Grace"/>
    <s v="PWC0001"/>
    <x v="62"/>
    <s v="MISC"/>
    <n v="64.5"/>
    <n v="0"/>
    <n v="0"/>
    <s v="01"/>
    <s v="TCX"/>
    <s v="15333"/>
    <s v="CHN"/>
    <s v=""/>
    <s v="Beijing"/>
    <x v="14"/>
  </r>
  <r>
    <s v="Liu,Jing Grace"/>
    <s v="TWSSOL1"/>
    <x v="203"/>
    <s v="MISC"/>
    <n v="16"/>
    <n v="0"/>
    <n v="0"/>
    <s v="01"/>
    <s v="TCX"/>
    <s v="15333"/>
    <s v="IND"/>
    <s v=""/>
    <s v="Beijing"/>
    <x v="14"/>
  </r>
  <r>
    <s v="Liu,Jing Grace"/>
    <s v="TW_CORE"/>
    <x v="66"/>
    <s v="ATTENDEE"/>
    <n v="0"/>
    <n v="88"/>
    <n v="0"/>
    <s v="01"/>
    <s v="TCX"/>
    <s v="15333"/>
    <s v="IND"/>
    <s v=""/>
    <s v="Beijing"/>
    <x v="14"/>
  </r>
  <r>
    <s v="Liu,Liang"/>
    <s v="REA0001"/>
    <x v="140"/>
    <s v="DA"/>
    <n v="0"/>
    <n v="168"/>
    <n v="0"/>
    <s v="01"/>
    <s v="TCX"/>
    <s v="15901"/>
    <s v="CHN"/>
    <s v=""/>
    <s v="Xi'an"/>
    <x v="14"/>
  </r>
  <r>
    <s v="Liu,Longjun"/>
    <s v="SML0001"/>
    <x v="294"/>
    <s v="DEV"/>
    <n v="148"/>
    <n v="0"/>
    <n v="0"/>
    <s v="01"/>
    <s v="TBS"/>
    <s v="13569"/>
    <s v="CHN"/>
    <s v=""/>
    <s v="Chengdu"/>
    <x v="14"/>
  </r>
  <r>
    <s v="Liu,Longjun"/>
    <s v="TW_CORE"/>
    <x v="3"/>
    <s v="UNASSIGNED"/>
    <n v="0"/>
    <n v="8"/>
    <n v="0"/>
    <s v="01"/>
    <s v="TBS"/>
    <s v="13569"/>
    <s v="CHN"/>
    <s v=""/>
    <s v="Chengdu"/>
    <x v="14"/>
  </r>
  <r>
    <s v="Liu,Longjun"/>
    <s v="TW_TOFF"/>
    <x v="1"/>
    <s v="ANNUAL_LV"/>
    <n v="0"/>
    <n v="12"/>
    <n v="0"/>
    <s v="01"/>
    <s v="TBS"/>
    <s v="13569"/>
    <s v="CHN"/>
    <s v=""/>
    <s v="Chengdu"/>
    <x v="14"/>
  </r>
  <r>
    <s v="Liu,Lu"/>
    <s v="HPS0001"/>
    <x v="202"/>
    <s v="MISC"/>
    <n v="164"/>
    <n v="0"/>
    <n v="0"/>
    <s v="01"/>
    <s v="TCX"/>
    <s v="14605"/>
    <s v="CHN"/>
    <s v=""/>
    <s v="Xi'an"/>
    <x v="14"/>
  </r>
  <r>
    <s v="Liu,Lu"/>
    <s v="TW_TOFF"/>
    <x v="4"/>
    <s v="SICK_LV"/>
    <n v="0"/>
    <n v="4"/>
    <n v="0"/>
    <s v="01"/>
    <s v="TCX"/>
    <s v="14605"/>
    <s v="CHN"/>
    <s v=""/>
    <s v="Xi'an"/>
    <x v="14"/>
  </r>
  <r>
    <s v="Liu,Matthew"/>
    <s v="ALPHA02"/>
    <x v="300"/>
    <s v="DA"/>
    <n v="6"/>
    <n v="0"/>
    <n v="0"/>
    <s v="01"/>
    <s v="TUS"/>
    <s v="15837"/>
    <s v="USA"/>
    <s v="NY"/>
    <s v="New York"/>
    <x v="12"/>
  </r>
  <r>
    <s v="Liu,Matthew"/>
    <s v="ALPHA02"/>
    <x v="300"/>
    <s v="TRVL"/>
    <n v="0"/>
    <n v="4"/>
    <n v="0"/>
    <s v="01"/>
    <s v="TUS"/>
    <s v="15837"/>
    <s v="USA"/>
    <s v="IL"/>
    <s v="New York"/>
    <x v="12"/>
  </r>
  <r>
    <s v="Liu,Matthew"/>
    <s v="TW_CORE"/>
    <x v="3"/>
    <s v="HELD"/>
    <n v="0"/>
    <n v="16"/>
    <n v="0"/>
    <s v="01"/>
    <s v="TUS"/>
    <s v="15837"/>
    <s v="USA"/>
    <s v="IL"/>
    <s v="Chicago"/>
    <x v="5"/>
  </r>
  <r>
    <s v="Liu,Matthew"/>
    <s v="TW_CORE"/>
    <x v="3"/>
    <s v="UNASSIGNED"/>
    <n v="0"/>
    <n v="146"/>
    <n v="0"/>
    <s v="01"/>
    <s v="TUS"/>
    <s v="15837"/>
    <s v="USA"/>
    <s v="IL"/>
    <s v="Chicago"/>
    <x v="5"/>
  </r>
  <r>
    <s v="Liu,Matthew"/>
    <s v="TW_CORE"/>
    <x v="0"/>
    <s v="SDL"/>
    <n v="0"/>
    <n v="34"/>
    <n v="0"/>
    <s v="01"/>
    <s v="TUS"/>
    <s v="15837"/>
    <s v="USA"/>
    <s v="IL"/>
    <s v="Chicago"/>
    <x v="5"/>
  </r>
  <r>
    <s v="Liu,Ran"/>
    <s v="SML0001"/>
    <x v="371"/>
    <s v="MISC"/>
    <n v="168"/>
    <n v="0"/>
    <n v="0"/>
    <s v="01"/>
    <s v="TCC"/>
    <s v="15175"/>
    <s v="CHN"/>
    <s v=""/>
    <s v="Chengdu"/>
    <x v="14"/>
  </r>
  <r>
    <s v="Liu,Ruoran"/>
    <s v="SML0001"/>
    <x v="156"/>
    <s v="MISC"/>
    <n v="160"/>
    <n v="0"/>
    <n v="0"/>
    <s v="01"/>
    <s v="TCC"/>
    <s v="14224"/>
    <s v="CHN"/>
    <s v=""/>
    <s v="Chengdu"/>
    <x v="14"/>
  </r>
  <r>
    <s v="Liu,Ruoran"/>
    <s v="TW_TOFF"/>
    <x v="4"/>
    <s v="SICK_LV"/>
    <n v="0"/>
    <n v="8"/>
    <n v="0"/>
    <s v="01"/>
    <s v="TCC"/>
    <s v="14224"/>
    <s v="CHN"/>
    <s v=""/>
    <s v="Chengdu"/>
    <x v="14"/>
  </r>
  <r>
    <s v="Liu,Shangqi"/>
    <s v="PWC0001"/>
    <x v="62"/>
    <s v="MISC"/>
    <n v="160"/>
    <n v="0"/>
    <n v="0"/>
    <s v="01"/>
    <s v="TBS"/>
    <s v="15408"/>
    <s v="CHN"/>
    <s v=""/>
    <s v="Beijing"/>
    <x v="14"/>
  </r>
  <r>
    <s v="Liu,Shangqi"/>
    <s v="TW_TOFF"/>
    <x v="1"/>
    <s v="ANNUAL_LV"/>
    <n v="0"/>
    <n v="8"/>
    <n v="0"/>
    <s v="01"/>
    <s v="TBS"/>
    <s v="15408"/>
    <s v="CHN"/>
    <s v=""/>
    <s v="Beijing"/>
    <x v="14"/>
  </r>
  <r>
    <s v="Liu,Shasha"/>
    <s v="TW_CORE"/>
    <x v="3"/>
    <s v="HELD"/>
    <n v="0"/>
    <n v="82"/>
    <n v="0"/>
    <s v="09"/>
    <s v="TUS"/>
    <s v="11779"/>
    <s v="USA"/>
    <s v="NY"/>
    <s v="New York"/>
    <x v="12"/>
  </r>
  <r>
    <s v="Liu,Shasha"/>
    <s v="TW_SIPP"/>
    <x v="29"/>
    <s v="OPEN_MRS"/>
    <n v="0"/>
    <n v="78"/>
    <n v="0"/>
    <s v="09"/>
    <s v="TUS"/>
    <s v="11779"/>
    <s v="USA"/>
    <s v="NY"/>
    <s v="New York"/>
    <x v="12"/>
  </r>
  <r>
    <s v="Liu,Shasha"/>
    <s v="TW_TOFF"/>
    <x v="4"/>
    <s v="SICK_LV"/>
    <n v="0"/>
    <n v="16"/>
    <n v="0"/>
    <s v="09"/>
    <s v="TUS"/>
    <s v="11779"/>
    <s v="USA"/>
    <s v="NY"/>
    <s v="New York"/>
    <x v="12"/>
  </r>
  <r>
    <s v="Liu,Wenbo"/>
    <s v="TELSTRA"/>
    <x v="104"/>
    <s v="MISC"/>
    <n v="160"/>
    <n v="0"/>
    <n v="0"/>
    <s v="01"/>
    <s v="TCX"/>
    <s v="13570"/>
    <s v="CHN"/>
    <s v=""/>
    <s v="Xi'an"/>
    <x v="14"/>
  </r>
  <r>
    <s v="Liu,Wenbo"/>
    <s v="TW_CORE"/>
    <x v="17"/>
    <s v="BAU"/>
    <n v="0"/>
    <n v="4"/>
    <n v="0"/>
    <s v="01"/>
    <s v="TCX"/>
    <s v="13570"/>
    <s v="CHN"/>
    <s v=""/>
    <s v="Xi'an"/>
    <x v="14"/>
  </r>
  <r>
    <s v="Liu,Wenbo"/>
    <s v="TW_TOFF"/>
    <x v="4"/>
    <s v="SICK_LV"/>
    <n v="0"/>
    <n v="4"/>
    <n v="0"/>
    <s v="01"/>
    <s v="TCX"/>
    <s v="13570"/>
    <s v="CHN"/>
    <s v=""/>
    <s v="Xi'an"/>
    <x v="14"/>
  </r>
  <r>
    <s v="Liu,Xia"/>
    <s v="PWC0001"/>
    <x v="62"/>
    <s v="MISC"/>
    <n v="160"/>
    <n v="0"/>
    <n v="0"/>
    <s v="01"/>
    <s v="TBS"/>
    <s v="15258"/>
    <s v="CHN"/>
    <s v=""/>
    <s v="Beijing"/>
    <x v="14"/>
  </r>
  <r>
    <s v="Liu,Xia"/>
    <s v="TW_TOFF"/>
    <x v="1"/>
    <s v="ANNUAL_LV"/>
    <n v="0"/>
    <n v="12"/>
    <n v="0"/>
    <s v="01"/>
    <s v="TBS"/>
    <s v="15258"/>
    <s v="CHN"/>
    <s v=""/>
    <s v="Beijing"/>
    <x v="14"/>
  </r>
  <r>
    <s v="Liu,Xia"/>
    <s v="TW_TOFF"/>
    <x v="4"/>
    <s v="SICK_LV"/>
    <n v="0"/>
    <n v="4"/>
    <n v="0"/>
    <s v="01"/>
    <s v="TBS"/>
    <s v="15258"/>
    <s v="CHN"/>
    <s v=""/>
    <s v="Beijing"/>
    <x v="14"/>
  </r>
  <r>
    <s v="Liu,Xianning"/>
    <s v="SML0001"/>
    <x v="200"/>
    <s v="DEV"/>
    <n v="160"/>
    <n v="0"/>
    <n v="0"/>
    <s v="01"/>
    <s v="TCC"/>
    <s v="14328"/>
    <s v="CHN"/>
    <s v=""/>
    <s v="Chengdu"/>
    <x v="14"/>
  </r>
  <r>
    <s v="Liu,Xianning"/>
    <s v="TW_TOFF"/>
    <x v="1"/>
    <s v="TIME_IN_LIEU"/>
    <n v="0"/>
    <n v="8"/>
    <n v="0"/>
    <s v="01"/>
    <s v="TCC"/>
    <s v="14328"/>
    <s v="CHN"/>
    <s v=""/>
    <s v="Chengdu"/>
    <x v="14"/>
  </r>
  <r>
    <s v="Liu,Yang"/>
    <s v="SFEXP01"/>
    <x v="264"/>
    <s v="DEV"/>
    <n v="200"/>
    <n v="0"/>
    <n v="0"/>
    <s v="01"/>
    <s v="TCC"/>
    <s v="14042"/>
    <s v="CHN"/>
    <s v=""/>
    <s v="Chengdu"/>
    <x v="14"/>
  </r>
  <r>
    <s v="Liu,Yao"/>
    <s v="HUAWEI1"/>
    <x v="317"/>
    <s v="DA"/>
    <n v="38"/>
    <n v="0"/>
    <n v="0"/>
    <s v="01"/>
    <s v="TCX"/>
    <s v="11658"/>
    <s v="CHN"/>
    <s v=""/>
    <s v="Xi'an"/>
    <x v="14"/>
  </r>
  <r>
    <s v="Liu,Yao"/>
    <s v="TW_CORE"/>
    <x v="17"/>
    <s v="TWER_HELP"/>
    <n v="0"/>
    <n v="12"/>
    <n v="0"/>
    <s v="01"/>
    <s v="TCX"/>
    <s v="11658"/>
    <s v="CHN"/>
    <s v=""/>
    <s v="Xi'an"/>
    <x v="14"/>
  </r>
  <r>
    <s v="Liu,Yao"/>
    <s v="TW_CORE"/>
    <x v="33"/>
    <s v="REGION_MGT_BAU"/>
    <n v="0"/>
    <n v="118"/>
    <n v="0"/>
    <s v="01"/>
    <s v="TCX"/>
    <s v="11658"/>
    <s v="CHN"/>
    <s v=""/>
    <s v="Xi'an"/>
    <x v="14"/>
  </r>
  <r>
    <s v="Liu,Ying"/>
    <s v="TW_CORE"/>
    <x v="15"/>
    <s v="BAU"/>
    <n v="0"/>
    <n v="160"/>
    <n v="0"/>
    <s v="03"/>
    <s v="TCX"/>
    <s v="13450"/>
    <s v="CHN"/>
    <s v=""/>
    <s v="Xi'an"/>
    <x v="14"/>
  </r>
  <r>
    <s v="Liu,Ying"/>
    <s v="TW_TOFF"/>
    <x v="1"/>
    <s v="CHINA_ANTENATAL"/>
    <n v="0"/>
    <n v="8"/>
    <n v="0"/>
    <s v="03"/>
    <s v="TCX"/>
    <s v="13450"/>
    <s v="CHN"/>
    <s v=""/>
    <s v="Xi'an"/>
    <x v="14"/>
  </r>
  <r>
    <s v="Liu,Yu Martin"/>
    <s v="SFEXP01"/>
    <x v="223"/>
    <s v="MISC"/>
    <n v="168"/>
    <n v="0"/>
    <n v="0"/>
    <s v="01"/>
    <s v="TCC"/>
    <s v="15775"/>
    <s v="CHN"/>
    <s v=""/>
    <s v="Chengdu"/>
    <x v="14"/>
  </r>
  <r>
    <s v="Liu,Yuen-Pak Steven"/>
    <s v="SML0001"/>
    <x v="156"/>
    <s v="DA"/>
    <n v="168"/>
    <n v="0"/>
    <n v="0"/>
    <s v="01"/>
    <s v="TCC"/>
    <s v="14435"/>
    <s v="CHN"/>
    <s v=""/>
    <s v="Chengdu"/>
    <x v="14"/>
  </r>
  <r>
    <s v="Liu,Yufeng"/>
    <s v="SCB0003"/>
    <x v="306"/>
    <s v="DEV"/>
    <n v="32"/>
    <n v="0"/>
    <n v="0"/>
    <s v="01"/>
    <s v="TCC"/>
    <s v="14974"/>
    <s v="CHN"/>
    <s v=""/>
    <s v="Chengdu"/>
    <x v="14"/>
  </r>
  <r>
    <s v="Liu,Yufeng"/>
    <s v="SFEXP01"/>
    <x v="223"/>
    <s v="DA"/>
    <n v="124"/>
    <n v="0"/>
    <n v="0"/>
    <s v="01"/>
    <s v="TCC"/>
    <s v="14974"/>
    <s v="CHN"/>
    <s v=""/>
    <s v="Chengdu"/>
    <x v="14"/>
  </r>
  <r>
    <s v="Liu,Yufeng"/>
    <s v="TW_CORE"/>
    <x v="17"/>
    <s v="MEETINGS"/>
    <n v="0"/>
    <n v="12"/>
    <n v="0"/>
    <s v="01"/>
    <s v="TCC"/>
    <s v="14974"/>
    <s v="CHN"/>
    <s v=""/>
    <s v="Chengdu"/>
    <x v="14"/>
  </r>
  <r>
    <s v="Liu,Ziyi"/>
    <s v="SML0001"/>
    <x v="156"/>
    <s v="DA"/>
    <n v="0"/>
    <n v="108"/>
    <n v="0"/>
    <s v="01"/>
    <s v="TCC"/>
    <s v="15898"/>
    <s v="CHN"/>
    <s v=""/>
    <s v="Chengdu"/>
    <x v="14"/>
  </r>
  <r>
    <s v="Liu,Ziyi"/>
    <s v="SML0001"/>
    <x v="156"/>
    <s v="DEV"/>
    <n v="0"/>
    <n v="36"/>
    <n v="0"/>
    <s v="01"/>
    <s v="TCC"/>
    <s v="15898"/>
    <s v="CHN"/>
    <s v=""/>
    <s v="Chengdu"/>
    <x v="14"/>
  </r>
  <r>
    <s v="Liu,Ziyi"/>
    <s v="TW_TOFF"/>
    <x v="1"/>
    <s v="ANNUAL_LV"/>
    <n v="0"/>
    <n v="4"/>
    <n v="0"/>
    <s v="01"/>
    <s v="TCC"/>
    <s v="15898"/>
    <s v="CHN"/>
    <s v=""/>
    <s v="Chengdu"/>
    <x v="14"/>
  </r>
  <r>
    <s v="Liu,Ziyi"/>
    <s v="TW_TOFF"/>
    <x v="4"/>
    <s v="SICK_LV"/>
    <n v="0"/>
    <n v="20"/>
    <n v="0"/>
    <s v="01"/>
    <s v="TCC"/>
    <s v="15898"/>
    <s v="CHN"/>
    <s v=""/>
    <s v="Chengdu"/>
    <x v="14"/>
  </r>
  <r>
    <s v="Lloyd,Marilyn L."/>
    <s v="TW_CORE"/>
    <x v="0"/>
    <s v="BAU"/>
    <n v="0"/>
    <n v="174"/>
    <n v="0"/>
    <s v="01"/>
    <s v="TUS"/>
    <s v="10016"/>
    <s v="USA"/>
    <s v="IL"/>
    <s v="Chicago"/>
    <x v="5"/>
  </r>
  <r>
    <s v="Lockman,Daniel J."/>
    <s v="MORGAN3"/>
    <x v="128"/>
    <s v="DEV"/>
    <n v="164"/>
    <n v="0"/>
    <n v="0"/>
    <s v="01"/>
    <s v="TUS"/>
    <s v="15604"/>
    <s v="USA"/>
    <s v="NY"/>
    <s v="New York"/>
    <x v="12"/>
  </r>
  <r>
    <s v="Lockman,Daniel J."/>
    <s v="TW_MTGS"/>
    <x v="50"/>
    <s v="NYC"/>
    <n v="0"/>
    <n v="7"/>
    <n v="0"/>
    <s v="01"/>
    <s v="TUS"/>
    <s v="15604"/>
    <s v="USA"/>
    <s v="NY"/>
    <s v="New York"/>
    <x v="12"/>
  </r>
  <r>
    <s v="Lockman,Daniel J."/>
    <s v="TW_TOFF"/>
    <x v="4"/>
    <s v="US_CA_PERS_SICK"/>
    <n v="0"/>
    <n v="4"/>
    <n v="0"/>
    <s v="01"/>
    <s v="TUS"/>
    <s v="15604"/>
    <s v="USA"/>
    <s v="NY"/>
    <s v="New York"/>
    <x v="12"/>
  </r>
  <r>
    <s v="Lodwick,Lori E."/>
    <s v="SPOT001"/>
    <x v="372"/>
    <s v="MISC"/>
    <n v="80"/>
    <n v="0"/>
    <n v="0"/>
    <s v="01"/>
    <s v="TUS"/>
    <s v="14628"/>
    <s v="USA"/>
    <s v="IL"/>
    <s v="Chicago"/>
    <x v="5"/>
  </r>
  <r>
    <s v="Lodwick,Lori E."/>
    <s v="SPOT001"/>
    <x v="372"/>
    <s v="TRVL"/>
    <n v="0"/>
    <n v="11"/>
    <n v="0"/>
    <s v="01"/>
    <s v="TUS"/>
    <s v="14628"/>
    <s v="USA"/>
    <s v="IL"/>
    <s v="Chicago"/>
    <x v="5"/>
  </r>
  <r>
    <s v="Lodwick,Lori E."/>
    <s v="TW_CORE"/>
    <x v="3"/>
    <s v="UNASSIGNED"/>
    <n v="0"/>
    <n v="24"/>
    <n v="0"/>
    <s v="01"/>
    <s v="TUS"/>
    <s v="14628"/>
    <s v="USA"/>
    <s v="TX"/>
    <s v="Chicago"/>
    <x v="5"/>
  </r>
  <r>
    <s v="Lodwick,Lori E."/>
    <s v="TW_CORE"/>
    <x v="52"/>
    <s v="TANGO"/>
    <n v="0"/>
    <n v="12"/>
    <n v="0"/>
    <s v="01"/>
    <s v="TUS"/>
    <s v="14628"/>
    <s v="USA"/>
    <s v="TX"/>
    <s v="Chicago"/>
    <x v="5"/>
  </r>
  <r>
    <s v="Lodwick,Lori E."/>
    <s v="TW_CORE"/>
    <x v="0"/>
    <s v="BAU"/>
    <n v="0"/>
    <n v="2"/>
    <n v="0"/>
    <s v="01"/>
    <s v="TUS"/>
    <s v="14628"/>
    <s v="USA"/>
    <s v="TX"/>
    <s v="Dallas"/>
    <x v="6"/>
  </r>
  <r>
    <s v="Lodwick,Lori E."/>
    <s v="TW_CORE"/>
    <x v="15"/>
    <s v="INTERVIEWING"/>
    <n v="0"/>
    <n v="4"/>
    <n v="0"/>
    <s v="01"/>
    <s v="TUS"/>
    <s v="14628"/>
    <s v="USA"/>
    <s v="TX"/>
    <s v="Chicago"/>
    <x v="5"/>
  </r>
  <r>
    <s v="Lodwick,Lori E."/>
    <s v="TW_TOFF"/>
    <x v="1"/>
    <s v="ANNUAL_LV"/>
    <n v="0"/>
    <n v="44"/>
    <n v="0"/>
    <s v="01"/>
    <s v="TUS"/>
    <s v="14628"/>
    <s v="USA"/>
    <s v="TX"/>
    <s v="Chicago"/>
    <x v="5"/>
  </r>
  <r>
    <s v="Logan,Kate Helen Millar"/>
    <s v="EMBTECH"/>
    <x v="253"/>
    <s v="MISC"/>
    <n v="160"/>
    <n v="0"/>
    <n v="0"/>
    <s v="01"/>
    <s v="TUK"/>
    <s v="14015"/>
    <s v="GBR"/>
    <s v=""/>
    <s v="Manchester"/>
    <x v="10"/>
  </r>
  <r>
    <s v="Logan,Kate Helen Millar"/>
    <s v="TW_TOFF"/>
    <x v="1"/>
    <s v="ANNUAL_LV"/>
    <n v="0"/>
    <n v="8"/>
    <n v="0"/>
    <s v="01"/>
    <s v="TUK"/>
    <s v="14015"/>
    <s v="GBR"/>
    <s v=""/>
    <s v="Manchester"/>
    <x v="10"/>
  </r>
  <r>
    <s v="Logan,Kate Helen Millar"/>
    <s v="TW_TOFF"/>
    <x v="4"/>
    <s v="SICK_LV"/>
    <n v="0"/>
    <n v="1"/>
    <n v="0"/>
    <s v="01"/>
    <s v="TUK"/>
    <s v="14015"/>
    <s v="GBR"/>
    <s v=""/>
    <s v="Manchester"/>
    <x v="10"/>
  </r>
  <r>
    <s v="Longmuir,Derek"/>
    <s v="ALPHA02"/>
    <x v="300"/>
    <s v="MISC"/>
    <n v="40"/>
    <n v="0"/>
    <n v="0"/>
    <s v="01"/>
    <s v="TCA"/>
    <s v="12412"/>
    <s v="USA"/>
    <s v="NY"/>
    <s v="New York"/>
    <x v="12"/>
  </r>
  <r>
    <s v="Longmuir,Derek"/>
    <s v="ALPHA02"/>
    <x v="300"/>
    <s v="TRVL"/>
    <n v="0"/>
    <n v="10"/>
    <n v="0"/>
    <s v="01"/>
    <s v="TCA"/>
    <s v="12412"/>
    <s v="USA"/>
    <s v="NY"/>
    <s v="New York"/>
    <x v="12"/>
  </r>
  <r>
    <s v="Longmuir,Derek"/>
    <s v="TW_CORE"/>
    <x v="3"/>
    <s v="HELD"/>
    <n v="0"/>
    <n v="54"/>
    <n v="0"/>
    <s v="01"/>
    <s v="TCA"/>
    <s v="12412"/>
    <s v="CAN"/>
    <s v=""/>
    <s v="New York"/>
    <x v="12"/>
  </r>
  <r>
    <s v="Longmuir,Derek"/>
    <s v="TW_CORE"/>
    <x v="3"/>
    <s v="UNASSIGNED"/>
    <n v="0"/>
    <n v="20"/>
    <n v="0"/>
    <s v="01"/>
    <s v="TCA"/>
    <s v="12412"/>
    <s v="CAN"/>
    <s v=""/>
    <s v="New York"/>
    <x v="12"/>
  </r>
  <r>
    <s v="Longmuir,Derek"/>
    <s v="TW_CORE"/>
    <x v="17"/>
    <s v="TWER_HELP"/>
    <n v="0"/>
    <n v="36"/>
    <n v="0"/>
    <s v="01"/>
    <s v="TCA"/>
    <s v="12412"/>
    <s v="CAN"/>
    <s v=""/>
    <s v="New York"/>
    <x v="12"/>
  </r>
  <r>
    <s v="Longmuir,Derek"/>
    <s v="TW_TOFF"/>
    <x v="1"/>
    <s v="ANNUAL_LV"/>
    <n v="0"/>
    <n v="16"/>
    <n v="0"/>
    <s v="01"/>
    <s v="TCA"/>
    <s v="12412"/>
    <s v="CAN"/>
    <s v=""/>
    <s v="New York"/>
    <x v="12"/>
  </r>
  <r>
    <s v="Longmuir,Derek"/>
    <s v="TW_TOFF"/>
    <x v="1"/>
    <s v="PUBLIC_HOLIDAY"/>
    <n v="0"/>
    <n v="4"/>
    <n v="0"/>
    <s v="01"/>
    <s v="TCA"/>
    <s v="12412"/>
    <s v="CAN"/>
    <s v=""/>
    <s v="New York"/>
    <x v="12"/>
  </r>
  <r>
    <s v="Longmuir,Derek"/>
    <s v="TW_TOFF"/>
    <x v="4"/>
    <s v="UK_MEDICAL_APPT"/>
    <n v="0"/>
    <n v="4"/>
    <n v="0"/>
    <s v="01"/>
    <s v="TCA"/>
    <s v="12412"/>
    <s v="CAN"/>
    <s v=""/>
    <s v="New York"/>
    <x v="12"/>
  </r>
  <r>
    <s v="Lopes,Carlos Alberto Meyer"/>
    <s v="STANDB1"/>
    <x v="233"/>
    <s v="MISC"/>
    <n v="161.5"/>
    <n v="0"/>
    <n v="0"/>
    <s v="01"/>
    <s v="TBR"/>
    <s v="12910"/>
    <s v="ZAF"/>
    <s v=""/>
    <s v="Johannesburg"/>
    <x v="16"/>
  </r>
  <r>
    <s v="Lopes,Carlos Alberto Meyer"/>
    <s v="TW_CORE"/>
    <x v="14"/>
    <s v="NONTW_CONF"/>
    <n v="0"/>
    <n v="6"/>
    <n v="0"/>
    <s v="01"/>
    <s v="TBR"/>
    <s v="12910"/>
    <s v="ZAF"/>
    <s v=""/>
    <s v="Johannesburg"/>
    <x v="16"/>
  </r>
  <r>
    <s v="Lopes,Carlos Alberto Meyer"/>
    <s v="TW_CORE"/>
    <x v="14"/>
    <s v="NONTW_CONF"/>
    <n v="0"/>
    <n v="8"/>
    <n v="0"/>
    <s v="01"/>
    <s v="TBR"/>
    <s v="12910"/>
    <s v="IND"/>
    <s v=""/>
    <s v="Johannesburg"/>
    <x v="16"/>
  </r>
  <r>
    <s v="Lopes,Carlos Alberto Meyer"/>
    <s v="TW_TOFF"/>
    <x v="1"/>
    <s v="PUBLIC_HOLIDAY"/>
    <n v="0"/>
    <n v="8"/>
    <n v="0"/>
    <s v="01"/>
    <s v="TBR"/>
    <s v="12910"/>
    <s v="ZAF"/>
    <s v=""/>
    <s v="Johannesburg"/>
    <x v="16"/>
  </r>
  <r>
    <s v="Lopes,Lucas Medina"/>
    <s v="PREMIER"/>
    <x v="209"/>
    <s v="DEV"/>
    <n v="150"/>
    <n v="0"/>
    <n v="0"/>
    <s v="01"/>
    <s v="TBR"/>
    <s v="12912"/>
    <s v="BRA"/>
    <s v=""/>
    <s v="Porto Alegre"/>
    <x v="3"/>
  </r>
  <r>
    <s v="Lopes,Lucas Medina"/>
    <s v="TW_TOFF"/>
    <x v="1"/>
    <s v="PUBLIC_HOLIDAY"/>
    <n v="0"/>
    <n v="16"/>
    <n v="0"/>
    <s v="01"/>
    <s v="TBR"/>
    <s v="12912"/>
    <s v="BRA"/>
    <s v=""/>
    <s v="Porto Alegre"/>
    <x v="3"/>
  </r>
  <r>
    <s v="Lopes,Lucas Medina"/>
    <s v="TW_TOFF"/>
    <x v="4"/>
    <s v="SICK_LV"/>
    <n v="0"/>
    <n v="8"/>
    <n v="0"/>
    <s v="01"/>
    <s v="TBR"/>
    <s v="12912"/>
    <s v="BRA"/>
    <s v=""/>
    <s v="Porto Alegre"/>
    <x v="3"/>
  </r>
  <r>
    <s v="Lou,Jia"/>
    <s v="TELSTRA"/>
    <x v="283"/>
    <s v="MISC"/>
    <n v="152"/>
    <n v="0"/>
    <n v="0"/>
    <s v="01"/>
    <s v="TCX"/>
    <s v="15308"/>
    <s v="CHN"/>
    <s v=""/>
    <s v="Xi'an"/>
    <x v="14"/>
  </r>
  <r>
    <s v="Lou,Jia"/>
    <s v="TW_TOFF"/>
    <x v="1"/>
    <s v="TIME_IN_LIEU"/>
    <n v="0"/>
    <n v="16"/>
    <n v="0"/>
    <s v="01"/>
    <s v="TCX"/>
    <s v="15308"/>
    <s v="CHN"/>
    <s v=""/>
    <s v="Xi'an"/>
    <x v="14"/>
  </r>
  <r>
    <s v="Lougee,Charles A."/>
    <s v="GAP0001"/>
    <x v="334"/>
    <s v="DA"/>
    <n v="0"/>
    <n v="40"/>
    <n v="0"/>
    <s v="08"/>
    <s v="TUS"/>
    <s v="14353"/>
    <s v="USA"/>
    <s v="CA"/>
    <s v="San Francisco"/>
    <x v="11"/>
  </r>
  <r>
    <s v="Lougee,Charles A."/>
    <s v="GAP0001"/>
    <x v="334"/>
    <s v="MISC"/>
    <n v="0"/>
    <n v="116"/>
    <n v="0"/>
    <s v="08"/>
    <s v="TUS"/>
    <s v="14353"/>
    <s v="USA"/>
    <s v="CA"/>
    <s v="San Francisco"/>
    <x v="11"/>
  </r>
  <r>
    <s v="Lougee,Charles A."/>
    <s v="TW_CORE"/>
    <x v="0"/>
    <s v="GLOB_MEETINGS"/>
    <n v="0"/>
    <n v="1"/>
    <n v="0"/>
    <s v="08"/>
    <s v="TUS"/>
    <s v="14353"/>
    <s v="USA"/>
    <s v="CA"/>
    <s v="San Francisco"/>
    <x v="11"/>
  </r>
  <r>
    <s v="Lougee,Charles A."/>
    <s v="TW_CORE"/>
    <x v="15"/>
    <s v="INTERVIEWING"/>
    <n v="0"/>
    <n v="1.75"/>
    <n v="0"/>
    <s v="08"/>
    <s v="TUS"/>
    <s v="14353"/>
    <s v="USA"/>
    <s v="CA"/>
    <s v="San Francisco"/>
    <x v="11"/>
  </r>
  <r>
    <s v="Lougee,Charles A."/>
    <s v="TW_TOFF"/>
    <x v="1"/>
    <s v="ANNUAL_LV"/>
    <n v="0"/>
    <n v="8"/>
    <n v="0"/>
    <s v="08"/>
    <s v="TUS"/>
    <s v="14353"/>
    <s v="USA"/>
    <s v="CA"/>
    <s v="San Francisco"/>
    <x v="11"/>
  </r>
  <r>
    <s v="Louw,Hendrik Frederik"/>
    <s v="STANDB1"/>
    <x v="233"/>
    <s v="DA"/>
    <n v="164"/>
    <n v="0"/>
    <n v="0"/>
    <s v="01"/>
    <s v="TZA"/>
    <s v="15599"/>
    <s v="ZAF"/>
    <s v=""/>
    <s v="Johannesburg"/>
    <x v="16"/>
  </r>
  <r>
    <s v="Louw,Hendrik Frederik"/>
    <s v="TW_TOFF"/>
    <x v="1"/>
    <s v="PUBLIC_HOLIDAY"/>
    <n v="0"/>
    <n v="8"/>
    <n v="0"/>
    <s v="01"/>
    <s v="TZA"/>
    <s v="15599"/>
    <s v="ZAF"/>
    <s v=""/>
    <s v="Johannesburg"/>
    <x v="16"/>
  </r>
  <r>
    <s v="Lu,Kangping"/>
    <s v="HUAWEI1"/>
    <x v="317"/>
    <s v="DEV"/>
    <n v="140"/>
    <n v="0"/>
    <n v="0"/>
    <s v="01"/>
    <s v="TCX"/>
    <s v="14374"/>
    <s v="CHN"/>
    <s v=""/>
    <s v="Xi'an"/>
    <x v="14"/>
  </r>
  <r>
    <s v="Lu,Ke"/>
    <s v="LIVETEX"/>
    <x v="310"/>
    <s v="MISC"/>
    <n v="4"/>
    <n v="0"/>
    <n v="0"/>
    <s v="01"/>
    <s v="TCX"/>
    <s v="15346"/>
    <s v="CHN"/>
    <s v=""/>
    <s v="Xi'an"/>
    <x v="14"/>
  </r>
  <r>
    <s v="Lu,Ke"/>
    <s v="LIVETEX"/>
    <x v="311"/>
    <s v="MISC"/>
    <n v="160"/>
    <n v="0"/>
    <n v="0"/>
    <s v="01"/>
    <s v="TCX"/>
    <s v="15346"/>
    <s v="CHN"/>
    <s v=""/>
    <s v="Xi'an"/>
    <x v="14"/>
  </r>
  <r>
    <s v="Lubczynskyj,Joe"/>
    <s v="TW_CORE"/>
    <x v="17"/>
    <s v="BAU"/>
    <n v="0"/>
    <n v="152"/>
    <n v="0"/>
    <s v="13"/>
    <s v="TUK"/>
    <s v="15129"/>
    <s v="GBR"/>
    <s v=""/>
    <s v="Manchester"/>
    <x v="10"/>
  </r>
  <r>
    <s v="Lubczynskyj,Joe"/>
    <s v="TW_TOFF"/>
    <x v="1"/>
    <s v="ANNUAL_LV"/>
    <n v="0"/>
    <n v="16"/>
    <n v="0"/>
    <s v="13"/>
    <s v="TUK"/>
    <s v="15129"/>
    <s v="GBR"/>
    <s v=""/>
    <s v="Manchester"/>
    <x v="10"/>
  </r>
  <r>
    <s v="Lugo,Kristina"/>
    <s v="MANH001"/>
    <x v="257"/>
    <s v="MISC"/>
    <n v="106"/>
    <n v="0"/>
    <n v="0"/>
    <s v="01"/>
    <s v="TCA"/>
    <s v="14952"/>
    <s v="USA"/>
    <s v="GA"/>
    <s v="Atlanta"/>
    <x v="2"/>
  </r>
  <r>
    <s v="Lugo,Kristina"/>
    <s v="TW_CORE"/>
    <x v="0"/>
    <s v="BAU"/>
    <n v="0"/>
    <n v="8"/>
    <n v="0"/>
    <s v="01"/>
    <s v="TCA"/>
    <s v="14952"/>
    <s v="CAN"/>
    <s v=""/>
    <s v="Atlanta"/>
    <x v="2"/>
  </r>
  <r>
    <s v="Lugo,Kristina"/>
    <s v="TW_SIPP"/>
    <x v="134"/>
    <s v="OSP"/>
    <n v="0"/>
    <n v="19"/>
    <n v="0"/>
    <s v="01"/>
    <s v="TCA"/>
    <s v="14952"/>
    <s v="USA"/>
    <s v="NY"/>
    <s v="Atlanta"/>
    <x v="2"/>
  </r>
  <r>
    <s v="Lugo,Kristina"/>
    <s v="TW_SIPP"/>
    <x v="134"/>
    <s v="OSP"/>
    <n v="0"/>
    <n v="40"/>
    <n v="0"/>
    <s v="01"/>
    <s v="TCA"/>
    <s v="14952"/>
    <s v="CAN"/>
    <s v=""/>
    <s v="Atlanta"/>
    <x v="2"/>
  </r>
  <r>
    <s v="Luke,Emily E."/>
    <s v="TW_TOFF"/>
    <x v="1"/>
    <s v="MATR_PATR_PAID"/>
    <n v="0"/>
    <n v="160"/>
    <n v="0"/>
    <s v="01"/>
    <s v="TUS"/>
    <s v="14617"/>
    <s v="USA"/>
    <s v="CA"/>
    <s v="San Francisco"/>
    <x v="11"/>
  </r>
  <r>
    <s v="Lukima,Amy Sue"/>
    <s v="GAP0001"/>
    <x v="216"/>
    <s v="DA"/>
    <n v="78.5"/>
    <n v="0"/>
    <n v="0"/>
    <s v="01"/>
    <s v="TUS"/>
    <s v="15842"/>
    <s v="USA"/>
    <s v="CA"/>
    <s v="San Francisco"/>
    <x v="11"/>
  </r>
  <r>
    <s v="Lukima,Amy Sue"/>
    <s v="GAP0001"/>
    <x v="216"/>
    <s v="MISC"/>
    <n v="40"/>
    <n v="0"/>
    <n v="0"/>
    <s v="01"/>
    <s v="TUS"/>
    <s v="15842"/>
    <s v="USA"/>
    <s v="CA"/>
    <s v="San Francisco"/>
    <x v="11"/>
  </r>
  <r>
    <s v="Lukima,Amy Sue"/>
    <s v="TW_CORE"/>
    <x v="3"/>
    <s v="UNASSIGNED"/>
    <n v="0"/>
    <n v="43"/>
    <n v="0"/>
    <s v="01"/>
    <s v="TUS"/>
    <s v="15842"/>
    <s v="USA"/>
    <s v="CA"/>
    <s v="San Francisco"/>
    <x v="11"/>
  </r>
  <r>
    <s v="Lukima,Amy Sue"/>
    <s v="TW_CORE"/>
    <x v="66"/>
    <s v="ATTENDEE"/>
    <n v="0"/>
    <n v="30"/>
    <n v="0"/>
    <s v="01"/>
    <s v="TUS"/>
    <s v="15842"/>
    <s v="IND"/>
    <s v=""/>
    <s v="San Francisco"/>
    <x v="11"/>
  </r>
  <r>
    <s v="Lukima,Amy Sue"/>
    <s v="TW_TOFF"/>
    <x v="4"/>
    <s v="US_CA_PERS_SICK"/>
    <n v="0"/>
    <n v="10"/>
    <n v="0"/>
    <s v="01"/>
    <s v="TUS"/>
    <s v="15842"/>
    <s v="USA"/>
    <s v="CA"/>
    <s v="San Francisco"/>
    <x v="11"/>
  </r>
  <r>
    <s v="Luo,Chuanli"/>
    <s v="TW_TOFF"/>
    <x v="1"/>
    <s v="MATR_PATR_PAID"/>
    <n v="0"/>
    <n v="248"/>
    <n v="0"/>
    <s v="09"/>
    <s v="TBS"/>
    <s v="12706"/>
    <s v="CHN"/>
    <s v=""/>
    <s v="Beijing"/>
    <x v="14"/>
  </r>
  <r>
    <s v="Luo,Hongzhang"/>
    <s v="PWC0001"/>
    <x v="62"/>
    <s v="DA"/>
    <n v="40"/>
    <n v="0"/>
    <n v="0"/>
    <s v="01"/>
    <s v="TBS"/>
    <s v="13917"/>
    <s v="CHN"/>
    <s v=""/>
    <s v="Beijing"/>
    <x v="14"/>
  </r>
  <r>
    <s v="Luo,Hongzhang"/>
    <s v="PWC0001"/>
    <x v="62"/>
    <s v="MISC"/>
    <n v="116"/>
    <n v="0"/>
    <n v="0"/>
    <s v="01"/>
    <s v="TBS"/>
    <s v="13917"/>
    <s v="CHN"/>
    <s v=""/>
    <s v="Beijing"/>
    <x v="14"/>
  </r>
  <r>
    <s v="Luo,Hongzhang"/>
    <s v="TW_TOFF"/>
    <x v="1"/>
    <s v="ANNUAL_LV"/>
    <n v="0"/>
    <n v="20"/>
    <n v="0"/>
    <s v="01"/>
    <s v="TBS"/>
    <s v="13917"/>
    <s v="CHN"/>
    <s v=""/>
    <s v="Beijing"/>
    <x v="14"/>
  </r>
  <r>
    <s v="Luo,Li"/>
    <s v="SCB0003"/>
    <x v="306"/>
    <s v="DEV"/>
    <n v="56"/>
    <n v="0"/>
    <n v="0"/>
    <s v="01"/>
    <s v="TCC"/>
    <s v="15905"/>
    <s v="CHN"/>
    <s v=""/>
    <s v="Beijing"/>
    <x v="14"/>
  </r>
  <r>
    <s v="Luo,Li"/>
    <s v="SFEXP01"/>
    <x v="367"/>
    <s v="MISC"/>
    <n v="104"/>
    <n v="0"/>
    <n v="0"/>
    <s v="01"/>
    <s v="TCC"/>
    <s v="15905"/>
    <s v="CHN"/>
    <s v=""/>
    <s v="Beijing"/>
    <x v="14"/>
  </r>
  <r>
    <s v="Luo,Li"/>
    <s v="SFEXP01"/>
    <x v="367"/>
    <s v="TRVL"/>
    <n v="0"/>
    <n v="8"/>
    <n v="0"/>
    <s v="01"/>
    <s v="TCC"/>
    <s v="15905"/>
    <s v="CHN"/>
    <s v=""/>
    <s v="Beijing"/>
    <x v="14"/>
  </r>
  <r>
    <s v="Luo,Wei David"/>
    <s v="SFEXP01"/>
    <x v="264"/>
    <s v="DEV"/>
    <n v="40"/>
    <n v="0"/>
    <n v="0"/>
    <s v="01"/>
    <s v="TCC"/>
    <s v="15931"/>
    <s v="CHN"/>
    <s v=""/>
    <s v="Beijing"/>
    <x v="14"/>
  </r>
  <r>
    <s v="Luo,Wei David"/>
    <s v="SFEXP01"/>
    <x v="264"/>
    <s v="DEV"/>
    <n v="80"/>
    <n v="0"/>
    <n v="0"/>
    <s v="01"/>
    <s v="TCC"/>
    <s v="15931"/>
    <s v="CHN"/>
    <s v=""/>
    <s v="Chengdu"/>
    <x v="14"/>
  </r>
  <r>
    <s v="Luo,Wei David"/>
    <s v="SFEXP01"/>
    <x v="264"/>
    <s v="TRVL"/>
    <n v="0"/>
    <n v="8"/>
    <n v="0"/>
    <s v="01"/>
    <s v="TCC"/>
    <s v="15931"/>
    <s v="CHN"/>
    <s v=""/>
    <s v="Chengdu"/>
    <x v="14"/>
  </r>
  <r>
    <s v="Luo,Wei David"/>
    <s v="SFEXP01"/>
    <x v="373"/>
    <s v="DA"/>
    <n v="40"/>
    <n v="0"/>
    <n v="0"/>
    <s v="01"/>
    <s v="TCC"/>
    <s v="15931"/>
    <s v="CHN"/>
    <s v=""/>
    <s v="Beijing"/>
    <x v="14"/>
  </r>
  <r>
    <s v="Luo,Wen"/>
    <s v="REA0001"/>
    <x v="249"/>
    <s v="MISC"/>
    <n v="156"/>
    <n v="0"/>
    <n v="0"/>
    <s v="01"/>
    <s v="TBS"/>
    <s v="15951"/>
    <s v="CHN"/>
    <s v=""/>
    <s v="Beijing"/>
    <x v="14"/>
  </r>
  <r>
    <s v="Luo,Wen"/>
    <s v="TW_TOFF"/>
    <x v="1"/>
    <s v="ANNUAL_LV"/>
    <n v="0"/>
    <n v="8"/>
    <n v="0"/>
    <s v="01"/>
    <s v="TBS"/>
    <s v="15951"/>
    <s v="CHN"/>
    <s v=""/>
    <s v="Beijing"/>
    <x v="14"/>
  </r>
  <r>
    <s v="Luo,Wen"/>
    <s v="TW_TOFF"/>
    <x v="4"/>
    <s v="SICK_LV"/>
    <n v="0"/>
    <n v="4"/>
    <n v="0"/>
    <s v="01"/>
    <s v="TBS"/>
    <s v="15951"/>
    <s v="CHN"/>
    <s v=""/>
    <s v="Beijing"/>
    <x v="14"/>
  </r>
  <r>
    <s v="Luo,Wenjing"/>
    <s v="TW_CORE"/>
    <x v="92"/>
    <s v="BAU"/>
    <n v="0"/>
    <n v="76"/>
    <n v="0"/>
    <s v="06"/>
    <s v="TCX"/>
    <s v="11657"/>
    <s v="CHN"/>
    <s v=""/>
    <s v="Beijing"/>
    <x v="14"/>
  </r>
  <r>
    <s v="Luo,Wenjing"/>
    <s v="TW_TOFF"/>
    <x v="4"/>
    <s v="SICK_LV"/>
    <n v="0"/>
    <n v="4"/>
    <n v="0"/>
    <s v="06"/>
    <s v="TCX"/>
    <s v="11657"/>
    <s v="CHN"/>
    <s v=""/>
    <s v="Beijing"/>
    <x v="14"/>
  </r>
  <r>
    <s v="Lusher,Megan L."/>
    <s v="GAP0001"/>
    <x v="105"/>
    <s v="DA"/>
    <n v="168"/>
    <n v="0"/>
    <n v="0"/>
    <s v="01"/>
    <s v="TUS"/>
    <s v="14620"/>
    <s v="USA"/>
    <s v="CA"/>
    <s v="San Francisco"/>
    <x v="11"/>
  </r>
  <r>
    <s v="Lusher,Megan L."/>
    <s v="GAP0001"/>
    <x v="105"/>
    <s v="OT40"/>
    <n v="6"/>
    <n v="18.5"/>
    <n v="0"/>
    <s v="01"/>
    <s v="TUS"/>
    <s v="14620"/>
    <s v="USA"/>
    <s v="CA"/>
    <s v="San Francisco"/>
    <x v="11"/>
  </r>
  <r>
    <s v="Lusher,Megan L."/>
    <s v="GAP0001"/>
    <x v="105"/>
    <s v="TRVL"/>
    <n v="0"/>
    <n v="46"/>
    <n v="0"/>
    <s v="01"/>
    <s v="TUS"/>
    <s v="14620"/>
    <s v="USA"/>
    <s v="CA"/>
    <s v="San Francisco"/>
    <x v="11"/>
  </r>
  <r>
    <s v="Luthra,Gurpreet"/>
    <s v="SEARCH1"/>
    <x v="338"/>
    <s v="MISC"/>
    <n v="112"/>
    <n v="46"/>
    <n v="0"/>
    <s v="13"/>
    <s v="TIN"/>
    <s v="13852"/>
    <s v="IND"/>
    <s v=""/>
    <s v="Pune"/>
    <x v="0"/>
  </r>
  <r>
    <s v="Luthra,Gurpreet"/>
    <s v="TW_CORE"/>
    <x v="15"/>
    <s v="INTERVIEWING"/>
    <n v="0"/>
    <n v="2"/>
    <n v="0"/>
    <s v="13"/>
    <s v="TIN"/>
    <s v="13852"/>
    <s v="IND"/>
    <s v=""/>
    <s v="Pune"/>
    <x v="0"/>
  </r>
  <r>
    <s v="Luthra,Gurpreet"/>
    <s v="TW_CORE"/>
    <x v="40"/>
    <s v="TRAINING_OTHER"/>
    <n v="0"/>
    <n v="24"/>
    <n v="0"/>
    <s v="13"/>
    <s v="TIN"/>
    <s v="13852"/>
    <s v="IND"/>
    <s v=""/>
    <s v="Pune"/>
    <x v="0"/>
  </r>
  <r>
    <s v="Luthra,Gurpreet"/>
    <s v="TW_TOFF"/>
    <x v="1"/>
    <s v="INDIA_OPT_HOL"/>
    <n v="0"/>
    <n v="8"/>
    <n v="0"/>
    <s v="13"/>
    <s v="TIN"/>
    <s v="13852"/>
    <s v="IND"/>
    <s v=""/>
    <s v="Pune"/>
    <x v="0"/>
  </r>
  <r>
    <s v="Luu,Linda"/>
    <s v="TW_INVT"/>
    <x v="214"/>
    <s v="PROGRAM_LEVEL"/>
    <n v="0"/>
    <n v="185"/>
    <n v="0"/>
    <s v="01"/>
    <s v="TUS"/>
    <s v="13193"/>
    <s v="USA"/>
    <s v="IL"/>
    <s v="Atlanta"/>
    <x v="2"/>
  </r>
  <r>
    <s v="Luu,Linda"/>
    <s v="TW_INVT"/>
    <x v="37"/>
    <s v="PROGRAM_LEVEL"/>
    <n v="0"/>
    <n v="16"/>
    <n v="0"/>
    <s v="01"/>
    <s v="TUS"/>
    <s v="13193"/>
    <s v="USA"/>
    <s v="IL"/>
    <s v="Atlanta"/>
    <x v="2"/>
  </r>
  <r>
    <s v="Lv,Jian"/>
    <s v="REA0001"/>
    <x v="140"/>
    <s v="DA"/>
    <n v="168"/>
    <n v="0"/>
    <n v="0"/>
    <s v="01"/>
    <s v="TCX"/>
    <s v="15754"/>
    <s v="CHN"/>
    <s v=""/>
    <s v="Xi'an"/>
    <x v="14"/>
  </r>
  <r>
    <s v="Lynch,Amy"/>
    <s v="TW_CORE"/>
    <x v="15"/>
    <s v="BAU"/>
    <n v="0"/>
    <n v="148"/>
    <n v="0"/>
    <s v="03"/>
    <s v="TUK"/>
    <s v="14325"/>
    <s v="GBR"/>
    <s v=""/>
    <s v="Manchester"/>
    <x v="10"/>
  </r>
  <r>
    <s v="Lynch,Amy"/>
    <s v="TW_TOFF"/>
    <x v="1"/>
    <s v="ANNUAL_LV"/>
    <n v="0"/>
    <n v="24"/>
    <n v="0"/>
    <s v="03"/>
    <s v="TUK"/>
    <s v="14325"/>
    <s v="GBR"/>
    <s v=""/>
    <s v="Manchester"/>
    <x v="10"/>
  </r>
  <r>
    <s v="M Jain,Prince"/>
    <s v="TW_SIPP"/>
    <x v="183"/>
    <s v="PROJECTS"/>
    <n v="0"/>
    <n v="160"/>
    <n v="0"/>
    <s v="01"/>
    <s v="TIN"/>
    <s v="14780"/>
    <s v="IND"/>
    <s v=""/>
    <s v="Bangalore"/>
    <x v="0"/>
  </r>
  <r>
    <s v="M Jain,Prince"/>
    <s v="TW_TOFF"/>
    <x v="1"/>
    <s v="INDIA_OPT_HOL"/>
    <n v="0"/>
    <n v="8"/>
    <n v="0"/>
    <s v="01"/>
    <s v="TIN"/>
    <s v="14780"/>
    <s v="IND"/>
    <s v=""/>
    <s v="Bangalore"/>
    <x v="0"/>
  </r>
  <r>
    <s v="M,Gayathri"/>
    <s v="JETSTAR"/>
    <x v="287"/>
    <s v="MISC"/>
    <n v="80"/>
    <n v="0"/>
    <n v="0"/>
    <s v="01"/>
    <s v="TIN"/>
    <s v="12613"/>
    <s v="IND"/>
    <s v=""/>
    <s v="Chennai"/>
    <x v="0"/>
  </r>
  <r>
    <s v="M,Gayathri"/>
    <s v="TW_CORE"/>
    <x v="3"/>
    <s v="UNASSIGNED"/>
    <n v="0"/>
    <n v="80"/>
    <n v="0"/>
    <s v="01"/>
    <s v="TIN"/>
    <s v="12613"/>
    <s v="IND"/>
    <s v=""/>
    <s v="Chennai"/>
    <x v="0"/>
  </r>
  <r>
    <s v="M,Gayathri"/>
    <s v="TW_TOFF"/>
    <x v="1"/>
    <s v="ANNUAL_LV"/>
    <n v="0"/>
    <n v="8"/>
    <n v="0"/>
    <s v="01"/>
    <s v="TIN"/>
    <s v="12613"/>
    <s v="IND"/>
    <s v=""/>
    <s v="Chennai"/>
    <x v="0"/>
  </r>
  <r>
    <s v="M,Murugan"/>
    <s v="TW_CORE"/>
    <x v="15"/>
    <s v="BAU"/>
    <n v="0"/>
    <n v="140"/>
    <n v="0"/>
    <s v="03"/>
    <s v="TIN"/>
    <s v="14847"/>
    <s v="IND"/>
    <s v=""/>
    <s v="Bangalore"/>
    <x v="0"/>
  </r>
  <r>
    <s v="M,Murugan"/>
    <s v="TW_CORE"/>
    <x v="15"/>
    <s v="GRAD_RECRUITING"/>
    <n v="0"/>
    <n v="12"/>
    <n v="0"/>
    <s v="03"/>
    <s v="TIN"/>
    <s v="14847"/>
    <s v="IND"/>
    <s v=""/>
    <s v="Bangalore"/>
    <x v="0"/>
  </r>
  <r>
    <s v="M,Murugan"/>
    <s v="TW_TOFF"/>
    <x v="1"/>
    <s v="ANNUAL_LV"/>
    <n v="0"/>
    <n v="12"/>
    <n v="0"/>
    <s v="03"/>
    <s v="TIN"/>
    <s v="14847"/>
    <s v="IND"/>
    <s v=""/>
    <s v="Bangalore"/>
    <x v="0"/>
  </r>
  <r>
    <s v="M,Murugan"/>
    <s v="TW_TOFF"/>
    <x v="4"/>
    <s v="SICK_LV"/>
    <n v="0"/>
    <n v="8"/>
    <n v="0"/>
    <s v="03"/>
    <s v="TIN"/>
    <s v="14847"/>
    <s v="IND"/>
    <s v=""/>
    <s v="Bangalore"/>
    <x v="0"/>
  </r>
  <r>
    <s v="M,Santhosh Kumar"/>
    <s v="TRAIN01"/>
    <x v="61"/>
    <s v="A942_DEV"/>
    <n v="42"/>
    <n v="0"/>
    <n v="0"/>
    <s v="01"/>
    <s v="TIN"/>
    <s v="12290"/>
    <s v="GBR"/>
    <s v=""/>
    <s v="London"/>
    <x v="4"/>
  </r>
  <r>
    <s v="M,Santhosh Kumar"/>
    <s v="TRAIN01"/>
    <x v="61"/>
    <s v="B052_DEV"/>
    <n v="110"/>
    <n v="0"/>
    <n v="0"/>
    <s v="01"/>
    <s v="TIN"/>
    <s v="12290"/>
    <s v="GBR"/>
    <s v=""/>
    <s v="London"/>
    <x v="4"/>
  </r>
  <r>
    <s v="M,Santhosh Kumar"/>
    <s v="TRAIN01"/>
    <x v="61"/>
    <s v="DEV_REG_DEFECTS"/>
    <n v="8"/>
    <n v="0"/>
    <n v="0"/>
    <s v="01"/>
    <s v="TIN"/>
    <s v="12290"/>
    <s v="GBR"/>
    <s v=""/>
    <s v="London"/>
    <x v="4"/>
  </r>
  <r>
    <s v="M,Santhosh Kumar"/>
    <s v="TW_TOFF"/>
    <x v="4"/>
    <s v="SICK_LV"/>
    <n v="0"/>
    <n v="8"/>
    <n v="0"/>
    <s v="01"/>
    <s v="TIN"/>
    <s v="12290"/>
    <s v="GBR"/>
    <s v=""/>
    <s v="London"/>
    <x v="4"/>
  </r>
  <r>
    <s v="M,Shanu"/>
    <s v="TRIP001"/>
    <x v="130"/>
    <s v="MISC"/>
    <n v="156"/>
    <n v="0"/>
    <n v="0"/>
    <s v="01"/>
    <s v="TIN"/>
    <s v="12889"/>
    <s v="IND"/>
    <s v=""/>
    <s v="Chennai"/>
    <x v="0"/>
  </r>
  <r>
    <s v="M,Shanu"/>
    <s v="TW_CORE"/>
    <x v="3"/>
    <s v="UNASSIGNED"/>
    <n v="0"/>
    <n v="16"/>
    <n v="0"/>
    <s v="01"/>
    <s v="TIN"/>
    <s v="12889"/>
    <s v="IND"/>
    <s v=""/>
    <s v="Chennai"/>
    <x v="0"/>
  </r>
  <r>
    <s v="M,Shobana"/>
    <s v="ABCAM01"/>
    <x v="341"/>
    <s v="DEV"/>
    <n v="160"/>
    <n v="0"/>
    <n v="0"/>
    <s v="01"/>
    <s v="TIN"/>
    <s v="14450"/>
    <s v="GBR"/>
    <s v=""/>
    <s v="London"/>
    <x v="4"/>
  </r>
  <r>
    <s v="M,Shobana"/>
    <s v="TW_TOFF"/>
    <x v="1"/>
    <s v="ANNUAL_LV"/>
    <n v="0"/>
    <n v="8"/>
    <n v="0"/>
    <s v="01"/>
    <s v="TIN"/>
    <s v="14450"/>
    <s v="IND"/>
    <s v=""/>
    <s v="Chennai"/>
    <x v="0"/>
  </r>
  <r>
    <s v="M,Sunita"/>
    <s v="KROGER1"/>
    <x v="186"/>
    <s v="DA"/>
    <n v="125"/>
    <n v="0"/>
    <n v="0"/>
    <s v="01"/>
    <s v="TIN"/>
    <s v="12227"/>
    <s v="IND"/>
    <s v=""/>
    <s v="Bangalore"/>
    <x v="0"/>
  </r>
  <r>
    <s v="M,Sunita"/>
    <s v="TW_CORE"/>
    <x v="17"/>
    <s v="TWER_HELP"/>
    <n v="0"/>
    <n v="30"/>
    <n v="0"/>
    <s v="01"/>
    <s v="TIN"/>
    <s v="12227"/>
    <s v="IND"/>
    <s v=""/>
    <s v="Bangalore"/>
    <x v="0"/>
  </r>
  <r>
    <s v="M,Sunita"/>
    <s v="TW_TOFF"/>
    <x v="1"/>
    <s v="ANNUAL_LV"/>
    <n v="0"/>
    <n v="8"/>
    <n v="0"/>
    <s v="01"/>
    <s v="TIN"/>
    <s v="12227"/>
    <s v="IND"/>
    <s v=""/>
    <s v="Bangalore"/>
    <x v="0"/>
  </r>
  <r>
    <s v="M,Sunita"/>
    <s v="TW_TOFF"/>
    <x v="4"/>
    <s v="SICK_LV"/>
    <n v="0"/>
    <n v="8"/>
    <n v="0"/>
    <s v="01"/>
    <s v="TIN"/>
    <s v="12227"/>
    <s v="IND"/>
    <s v=""/>
    <s v="Bangalore"/>
    <x v="0"/>
  </r>
  <r>
    <s v="M,Varadharajan"/>
    <s v="GRUPPO1"/>
    <x v="5"/>
    <s v="DELIVERY"/>
    <n v="181"/>
    <n v="8"/>
    <n v="0"/>
    <s v="01"/>
    <s v="TIN"/>
    <s v="14457"/>
    <s v="IND"/>
    <s v=""/>
    <s v="Chennai"/>
    <x v="0"/>
  </r>
  <r>
    <s v="M,Varadharajan"/>
    <s v="TW_MTGS"/>
    <x v="35"/>
    <s v="TWER_EVENTS"/>
    <n v="0"/>
    <n v="4"/>
    <n v="0"/>
    <s v="01"/>
    <s v="TIN"/>
    <s v="14457"/>
    <s v="IND"/>
    <s v=""/>
    <s v="Chennai"/>
    <x v="0"/>
  </r>
  <r>
    <s v="M,Zabil C"/>
    <s v="STANDB1"/>
    <x v="83"/>
    <s v="MISC"/>
    <n v="156"/>
    <n v="4"/>
    <n v="0"/>
    <s v="01"/>
    <s v="TZA"/>
    <s v="12231"/>
    <s v="ZAF"/>
    <s v=""/>
    <s v="Johannesburg"/>
    <x v="16"/>
  </r>
  <r>
    <s v="M,Zabil C"/>
    <s v="TW_TOFF"/>
    <x v="1"/>
    <s v="PUBLIC_HOLIDAY"/>
    <n v="0"/>
    <n v="8"/>
    <n v="0"/>
    <s v="01"/>
    <s v="TZA"/>
    <s v="12231"/>
    <s v="ZAF"/>
    <s v=""/>
    <s v="Johannesburg"/>
    <x v="16"/>
  </r>
  <r>
    <s v="MBERI KIMPOLO,CHARLES LEBON"/>
    <s v="TW_CORE"/>
    <x v="3"/>
    <s v="HELD"/>
    <n v="0"/>
    <n v="29"/>
    <n v="0"/>
    <s v="01"/>
    <s v="TZA"/>
    <s v="14415"/>
    <s v="ZAF"/>
    <s v=""/>
    <s v="Johannesburg"/>
    <x v="16"/>
  </r>
  <r>
    <s v="MBERI KIMPOLO,CHARLES LEBON"/>
    <s v="TW_CORE"/>
    <x v="3"/>
    <s v="UNASSIGNED"/>
    <n v="0"/>
    <n v="40"/>
    <n v="0"/>
    <s v="01"/>
    <s v="TZA"/>
    <s v="14415"/>
    <s v="ZAF"/>
    <s v=""/>
    <s v="Johannesburg"/>
    <x v="16"/>
  </r>
  <r>
    <s v="MBERI KIMPOLO,CHARLES LEBON"/>
    <s v="TW_CORE"/>
    <x v="15"/>
    <s v="INTERVIEWING"/>
    <n v="0"/>
    <n v="9"/>
    <n v="0"/>
    <s v="01"/>
    <s v="TZA"/>
    <s v="14415"/>
    <s v="ZAF"/>
    <s v=""/>
    <s v="Johannesburg"/>
    <x v="16"/>
  </r>
  <r>
    <s v="MBERI KIMPOLO,CHARLES LEBON"/>
    <s v="TW_INVT"/>
    <x v="65"/>
    <s v="PROGRAM_LEVEL"/>
    <n v="0"/>
    <n v="4"/>
    <n v="0"/>
    <s v="01"/>
    <s v="TZA"/>
    <s v="14415"/>
    <s v="UGA"/>
    <s v=""/>
    <s v="Johannesburg"/>
    <x v="16"/>
  </r>
  <r>
    <s v="MBERI KIMPOLO,CHARLES LEBON"/>
    <s v="TW_MOBL"/>
    <x v="189"/>
    <s v="ASSIGNMENT_EXP"/>
    <n v="0"/>
    <n v="8"/>
    <n v="0"/>
    <s v="01"/>
    <s v="TZA"/>
    <s v="14415"/>
    <s v="IND"/>
    <s v=""/>
    <s v="Johannesburg"/>
    <x v="16"/>
  </r>
  <r>
    <s v="MBERI KIMPOLO,CHARLES LEBON"/>
    <s v="TW_PIL3"/>
    <x v="12"/>
    <s v="MEETINGS"/>
    <n v="0"/>
    <n v="4"/>
    <n v="0"/>
    <s v="01"/>
    <s v="TZA"/>
    <s v="14415"/>
    <s v="ZAF"/>
    <s v=""/>
    <s v="Johannesburg"/>
    <x v="16"/>
  </r>
  <r>
    <s v="MBERI KIMPOLO,CHARLES LEBON"/>
    <s v="TW_PIL3"/>
    <x v="299"/>
    <s v="BAU"/>
    <n v="0"/>
    <n v="10"/>
    <n v="0"/>
    <s v="01"/>
    <s v="TZA"/>
    <s v="14415"/>
    <s v="IND"/>
    <s v=""/>
    <s v="Johannesburg"/>
    <x v="16"/>
  </r>
  <r>
    <s v="MBERI KIMPOLO,CHARLES LEBON"/>
    <s v="TW_PIL3"/>
    <x v="299"/>
    <s v="BAU"/>
    <n v="0"/>
    <n v="21"/>
    <n v="0"/>
    <s v="01"/>
    <s v="TZA"/>
    <s v="14415"/>
    <s v="ZAF"/>
    <s v=""/>
    <s v="Johannesburg"/>
    <x v="16"/>
  </r>
  <r>
    <s v="MBERI KIMPOLO,CHARLES LEBON"/>
    <s v="TW_TOFF"/>
    <x v="1"/>
    <s v="ANNUAL_LV"/>
    <n v="0"/>
    <n v="8"/>
    <n v="0"/>
    <s v="01"/>
    <s v="TZA"/>
    <s v="14415"/>
    <s v="ZAF"/>
    <s v=""/>
    <s v="Johannesburg"/>
    <x v="16"/>
  </r>
  <r>
    <s v="MBERI KIMPOLO,CHARLES LEBON"/>
    <s v="TW_TOFF"/>
    <x v="1"/>
    <s v="ANNUAL_LV"/>
    <n v="0"/>
    <n v="80"/>
    <n v="0"/>
    <s v="01"/>
    <s v="TZA"/>
    <s v="14415"/>
    <s v="IND"/>
    <s v=""/>
    <s v="Johannesburg"/>
    <x v="16"/>
  </r>
  <r>
    <s v="Ma,Bowen"/>
    <s v="REA0001"/>
    <x v="243"/>
    <s v="DA"/>
    <n v="156"/>
    <n v="0"/>
    <n v="0"/>
    <s v="01"/>
    <s v="TCX"/>
    <s v="13908"/>
    <s v="CHN"/>
    <s v=""/>
    <s v="Xi'an"/>
    <x v="14"/>
  </r>
  <r>
    <s v="Ma,Bowen"/>
    <s v="TW_TOFF"/>
    <x v="1"/>
    <s v="ANNUAL_LV"/>
    <n v="0"/>
    <n v="4"/>
    <n v="0"/>
    <s v="01"/>
    <s v="TCX"/>
    <s v="13908"/>
    <s v="CHN"/>
    <s v=""/>
    <s v="Xi'an"/>
    <x v="14"/>
  </r>
  <r>
    <s v="Ma,Bowen"/>
    <s v="TW_TOFF"/>
    <x v="4"/>
    <s v="SICK_LV"/>
    <n v="0"/>
    <n v="8"/>
    <n v="0"/>
    <s v="01"/>
    <s v="TCX"/>
    <s v="13908"/>
    <s v="CHN"/>
    <s v=""/>
    <s v="Xi'an"/>
    <x v="14"/>
  </r>
  <r>
    <s v="Ma,Jin"/>
    <s v="TW_TOFF"/>
    <x v="4"/>
    <s v="SICK_LV"/>
    <n v="0"/>
    <n v="8"/>
    <n v="0"/>
    <s v="04"/>
    <s v="TCX"/>
    <s v="13991"/>
    <s v="CHN"/>
    <s v=""/>
    <s v="Beijing"/>
    <x v="14"/>
  </r>
  <r>
    <s v="Ma,Jin"/>
    <s v="TW_TOPS"/>
    <x v="67"/>
    <s v="BAU"/>
    <n v="0"/>
    <n v="160"/>
    <n v="0"/>
    <s v="04"/>
    <s v="TCX"/>
    <s v="13991"/>
    <s v="CHN"/>
    <s v=""/>
    <s v="Beijing"/>
    <x v="14"/>
  </r>
  <r>
    <s v="Ma,Nan"/>
    <s v="TW_CORE"/>
    <x v="123"/>
    <s v="BAU"/>
    <n v="0"/>
    <n v="140"/>
    <n v="0"/>
    <s v="08"/>
    <s v="TCX"/>
    <s v="15779"/>
    <s v="CHN"/>
    <s v=""/>
    <s v="Xi'an"/>
    <x v="14"/>
  </r>
  <r>
    <s v="Ma,Nan"/>
    <s v="TW_CORE"/>
    <x v="40"/>
    <s v="TRAINING_OTHER"/>
    <n v="0"/>
    <n v="24"/>
    <n v="0"/>
    <s v="08"/>
    <s v="TCX"/>
    <s v="15779"/>
    <s v="CHN"/>
    <s v=""/>
    <s v="Xi'an"/>
    <x v="14"/>
  </r>
  <r>
    <s v="Ma,Nan"/>
    <s v="TW_TOFF"/>
    <x v="4"/>
    <s v="SICK_LV"/>
    <n v="0"/>
    <n v="4"/>
    <n v="0"/>
    <s v="08"/>
    <s v="TCX"/>
    <s v="15779"/>
    <s v="CHN"/>
    <s v=""/>
    <s v="Xi'an"/>
    <x v="14"/>
  </r>
  <r>
    <s v="Ma,Qiang"/>
    <s v="REA0001"/>
    <x v="374"/>
    <s v="DA"/>
    <n v="52"/>
    <n v="0"/>
    <n v="0"/>
    <s v="01"/>
    <s v="TCX"/>
    <s v="14168"/>
    <s v="CHN"/>
    <s v=""/>
    <s v="Xi'an"/>
    <x v="14"/>
  </r>
  <r>
    <s v="Ma,Qiang"/>
    <s v="REA0001"/>
    <x v="374"/>
    <s v="DA"/>
    <n v="68"/>
    <n v="8"/>
    <n v="0"/>
    <s v="01"/>
    <s v="TCX"/>
    <s v="14168"/>
    <s v="AUS"/>
    <s v=""/>
    <s v="Xi'an"/>
    <x v="14"/>
  </r>
  <r>
    <s v="Ma,Qiang"/>
    <s v="REA0001"/>
    <x v="374"/>
    <s v="MISC"/>
    <n v="0"/>
    <n v="8"/>
    <n v="0"/>
    <s v="01"/>
    <s v="TCX"/>
    <s v="14168"/>
    <s v="AUS"/>
    <s v=""/>
    <s v="Xi'an"/>
    <x v="14"/>
  </r>
  <r>
    <s v="Ma,Qiang"/>
    <s v="REA0001"/>
    <x v="374"/>
    <s v="TRVL"/>
    <n v="0"/>
    <n v="24"/>
    <n v="0"/>
    <s v="01"/>
    <s v="TCX"/>
    <s v="14168"/>
    <s v="AUS"/>
    <s v=""/>
    <s v="Xi'an"/>
    <x v="14"/>
  </r>
  <r>
    <s v="Ma,Qiang"/>
    <s v="TW_MTGS"/>
    <x v="77"/>
    <s v="AUSTRALIA"/>
    <n v="0"/>
    <n v="20"/>
    <n v="0"/>
    <s v="01"/>
    <s v="TCX"/>
    <s v="14168"/>
    <s v="AUS"/>
    <s v=""/>
    <s v="Xi'an"/>
    <x v="14"/>
  </r>
  <r>
    <s v="Ma,Qiang"/>
    <s v="TW_TOFF"/>
    <x v="1"/>
    <s v="ANNUAL_LV"/>
    <n v="0"/>
    <n v="4"/>
    <n v="0"/>
    <s v="01"/>
    <s v="TCX"/>
    <s v="14168"/>
    <s v="CHN"/>
    <s v=""/>
    <s v="Xi'an"/>
    <x v="14"/>
  </r>
  <r>
    <s v="Ma,Wei"/>
    <s v="SML0001"/>
    <x v="200"/>
    <s v="DEV"/>
    <n v="160"/>
    <n v="0"/>
    <n v="0"/>
    <s v="01"/>
    <s v="TCC"/>
    <s v="14333"/>
    <s v="CHN"/>
    <s v=""/>
    <s v="Chengdu"/>
    <x v="14"/>
  </r>
  <r>
    <s v="Ma,Wei"/>
    <s v="TW_TOFF"/>
    <x v="1"/>
    <s v="ANNUAL_LV"/>
    <n v="0"/>
    <n v="4"/>
    <n v="0"/>
    <s v="01"/>
    <s v="TCC"/>
    <s v="14333"/>
    <s v="CHN"/>
    <s v=""/>
    <s v="Chengdu"/>
    <x v="14"/>
  </r>
  <r>
    <s v="Ma,Wei"/>
    <s v="TW_TOFF"/>
    <x v="4"/>
    <s v="SICK_LV"/>
    <n v="0"/>
    <n v="4"/>
    <n v="0"/>
    <s v="01"/>
    <s v="TCC"/>
    <s v="14333"/>
    <s v="CHN"/>
    <s v=""/>
    <s v="Chengdu"/>
    <x v="14"/>
  </r>
  <r>
    <s v="Mac,Thien-An"/>
    <s v="GAP0001"/>
    <x v="25"/>
    <s v="DA"/>
    <n v="164"/>
    <n v="0"/>
    <n v="0"/>
    <s v="01"/>
    <s v="TCA"/>
    <s v="15742"/>
    <s v="USA"/>
    <s v="CA"/>
    <s v="San Francisco"/>
    <x v="11"/>
  </r>
  <r>
    <s v="Mac,Thien-An"/>
    <s v="GAP0001"/>
    <x v="25"/>
    <s v="TRVL"/>
    <n v="0"/>
    <n v="8"/>
    <n v="0"/>
    <s v="01"/>
    <s v="TCA"/>
    <s v="15742"/>
    <s v="CAN"/>
    <s v=""/>
    <s v="San Francisco"/>
    <x v="11"/>
  </r>
  <r>
    <s v="Mac,Thien-An"/>
    <s v="TW_MTGS"/>
    <x v="50"/>
    <s v="TORONTO"/>
    <n v="0"/>
    <n v="8"/>
    <n v="0"/>
    <s v="01"/>
    <s v="TCA"/>
    <s v="15742"/>
    <s v="CAN"/>
    <s v=""/>
    <s v="San Francisco"/>
    <x v="11"/>
  </r>
  <r>
    <s v="Mac,Thien-An"/>
    <s v="TW_TOFF"/>
    <x v="4"/>
    <s v="US_CA_PERS_SICK"/>
    <n v="0"/>
    <n v="8"/>
    <n v="0"/>
    <s v="01"/>
    <s v="TCA"/>
    <s v="15742"/>
    <s v="USA"/>
    <s v="CA"/>
    <s v="San Francisco"/>
    <x v="11"/>
  </r>
  <r>
    <s v="Machaba,Machaba"/>
    <s v="DISCOV2"/>
    <x v="304"/>
    <s v="DEV"/>
    <n v="82"/>
    <n v="0"/>
    <n v="0"/>
    <s v="01"/>
    <s v="TZA"/>
    <s v="15299"/>
    <s v="ZAF"/>
    <s v=""/>
    <s v="Johannesburg"/>
    <x v="16"/>
  </r>
  <r>
    <s v="Machaba,Machaba"/>
    <s v="TW_CORE"/>
    <x v="3"/>
    <s v="UNASSIGNED"/>
    <n v="0"/>
    <n v="80"/>
    <n v="0"/>
    <s v="01"/>
    <s v="TZA"/>
    <s v="15299"/>
    <s v="ZAF"/>
    <s v=""/>
    <s v="Johannesburg"/>
    <x v="16"/>
  </r>
  <r>
    <s v="Machaba,Machaba"/>
    <s v="TW_TOFF"/>
    <x v="1"/>
    <s v="PUBLIC_HOLIDAY"/>
    <n v="0"/>
    <n v="8"/>
    <n v="0"/>
    <s v="01"/>
    <s v="TZA"/>
    <s v="15299"/>
    <s v="ZAF"/>
    <s v=""/>
    <s v="Johannesburg"/>
    <x v="16"/>
  </r>
  <r>
    <s v="Machado,Ana Paula de Lima"/>
    <s v="TW_CORE"/>
    <x v="15"/>
    <s v="BAU"/>
    <n v="0"/>
    <n v="178.5"/>
    <n v="0"/>
    <s v="03"/>
    <s v="TBR"/>
    <s v="15133"/>
    <s v="BRA"/>
    <s v=""/>
    <s v="Porto Alegre"/>
    <x v="3"/>
  </r>
  <r>
    <s v="Machado,Mariane Siqueira"/>
    <s v="TW_CORE"/>
    <x v="3"/>
    <s v="HELD"/>
    <n v="0"/>
    <n v="8"/>
    <n v="0"/>
    <s v="01"/>
    <s v="TBR"/>
    <s v="16043"/>
    <s v="BRA"/>
    <s v=""/>
    <s v="Porto Alegre"/>
    <x v="3"/>
  </r>
  <r>
    <s v="Machado,Mariane Siqueira"/>
    <s v="TW_CORE"/>
    <x v="3"/>
    <s v="UNASSIGNED"/>
    <n v="0"/>
    <n v="24"/>
    <n v="0"/>
    <s v="01"/>
    <s v="TBR"/>
    <s v="16043"/>
    <s v="BRA"/>
    <s v=""/>
    <s v="Porto Alegre"/>
    <x v="3"/>
  </r>
  <r>
    <s v="Machado,Mariane Siqueira"/>
    <s v="TW_CORE"/>
    <x v="66"/>
    <s v="ATTENDEE"/>
    <n v="0"/>
    <n v="132"/>
    <n v="0"/>
    <s v="01"/>
    <s v="TBR"/>
    <s v="16043"/>
    <s v="IND"/>
    <s v=""/>
    <s v="Porto Alegre"/>
    <x v="3"/>
  </r>
  <r>
    <s v="Maciel,Ronualdo Augusto Xavier"/>
    <s v="GAP0001"/>
    <x v="121"/>
    <s v="DA"/>
    <n v="152"/>
    <n v="0"/>
    <n v="0"/>
    <s v="01"/>
    <s v="TBR"/>
    <s v="14959"/>
    <s v="BRA"/>
    <s v=""/>
    <s v="Recife"/>
    <x v="3"/>
  </r>
  <r>
    <s v="Maciel,Ronualdo Augusto Xavier"/>
    <s v="TW_CORE"/>
    <x v="40"/>
    <s v="GROUP"/>
    <n v="0"/>
    <n v="2"/>
    <n v="0"/>
    <s v="01"/>
    <s v="TBR"/>
    <s v="14959"/>
    <s v="BRA"/>
    <s v=""/>
    <s v="Recife"/>
    <x v="3"/>
  </r>
  <r>
    <s v="Maciel,Ronualdo Augusto Xavier"/>
    <s v="TW_CORE"/>
    <x v="40"/>
    <s v="TRAINING_OTHER"/>
    <n v="0"/>
    <n v="24.5"/>
    <n v="0"/>
    <s v="01"/>
    <s v="TBR"/>
    <s v="14959"/>
    <s v="BRA"/>
    <s v=""/>
    <s v="Recife"/>
    <x v="3"/>
  </r>
  <r>
    <s v="Macqueen,Helen Frances"/>
    <s v="STANDB1"/>
    <x v="375"/>
    <s v="MISC"/>
    <n v="8"/>
    <n v="0"/>
    <n v="0"/>
    <s v="01"/>
    <s v="TAU"/>
    <s v="12819"/>
    <s v="ZAF"/>
    <s v=""/>
    <s v="Johannesburg"/>
    <x v="16"/>
  </r>
  <r>
    <s v="Macqueen,Helen Frances"/>
    <s v="TW_CORE"/>
    <x v="3"/>
    <s v="HELD"/>
    <n v="0"/>
    <n v="160"/>
    <n v="0"/>
    <s v="01"/>
    <s v="TAU"/>
    <s v="12819"/>
    <s v="AUS"/>
    <s v=""/>
    <s v="Melbourne"/>
    <x v="8"/>
  </r>
  <r>
    <s v="Macqueen,Helen Frances"/>
    <s v="TW_TOFF"/>
    <x v="1"/>
    <s v="PUBLIC_HOLIDAY"/>
    <n v="0"/>
    <n v="8"/>
    <n v="0"/>
    <s v="01"/>
    <s v="TAU"/>
    <s v="12819"/>
    <s v="AUS"/>
    <s v=""/>
    <s v="Melbourne"/>
    <x v="8"/>
  </r>
  <r>
    <s v="Madan,Jasdeep"/>
    <s v="CATINC1"/>
    <x v="84"/>
    <s v="DEV"/>
    <n v="123"/>
    <n v="0"/>
    <n v="0"/>
    <s v="01"/>
    <s v="TIN"/>
    <s v="12382"/>
    <s v="IND"/>
    <s v=""/>
    <s v="Delhi"/>
    <x v="0"/>
  </r>
  <r>
    <s v="Madan,Jasdeep"/>
    <s v="CATINC1"/>
    <x v="84"/>
    <s v="PM"/>
    <n v="48"/>
    <n v="0"/>
    <n v="0"/>
    <s v="01"/>
    <s v="TIN"/>
    <s v="12382"/>
    <s v="USA"/>
    <s v="IL"/>
    <s v="Chicago"/>
    <x v="5"/>
  </r>
  <r>
    <s v="Madan,Jasdeep"/>
    <s v="CATINC1"/>
    <x v="84"/>
    <s v="TRVL"/>
    <n v="0"/>
    <n v="16"/>
    <n v="0"/>
    <s v="01"/>
    <s v="TIN"/>
    <s v="12382"/>
    <s v="IND"/>
    <s v=""/>
    <s v="Chicago"/>
    <x v="5"/>
  </r>
  <r>
    <s v="Maddison,Andrew"/>
    <s v="GDS0001"/>
    <x v="8"/>
    <s v="CONSULTING"/>
    <n v="152"/>
    <n v="0"/>
    <n v="0"/>
    <s v="01"/>
    <s v="TUK"/>
    <s v="13531"/>
    <s v="GBR"/>
    <s v=""/>
    <s v="London"/>
    <x v="4"/>
  </r>
  <r>
    <s v="Maddison,Andrew"/>
    <s v="TW_TOFF"/>
    <x v="4"/>
    <s v="SICK_LV"/>
    <n v="0"/>
    <n v="16"/>
    <n v="0"/>
    <s v="01"/>
    <s v="TUK"/>
    <s v="13531"/>
    <s v="GBR"/>
    <s v=""/>
    <s v="London"/>
    <x v="4"/>
  </r>
  <r>
    <s v="Madhu,Preethi"/>
    <s v="TW_CORE"/>
    <x v="15"/>
    <s v="BAU"/>
    <n v="0"/>
    <n v="124"/>
    <n v="0"/>
    <s v="03"/>
    <s v="TIN"/>
    <s v="11398"/>
    <s v="IND"/>
    <s v=""/>
    <s v="Bangalore"/>
    <x v="0"/>
  </r>
  <r>
    <s v="Madhu,Preethi"/>
    <s v="TW_TOFF"/>
    <x v="1"/>
    <s v="ANNUAL_LV"/>
    <n v="0"/>
    <n v="40"/>
    <n v="0"/>
    <s v="03"/>
    <s v="TIN"/>
    <s v="11398"/>
    <s v="IND"/>
    <s v=""/>
    <s v="Bangalore"/>
    <x v="0"/>
  </r>
  <r>
    <s v="Madhu,Preethi"/>
    <s v="TW_TOFF"/>
    <x v="1"/>
    <s v="PUBLIC_HOLIDAY"/>
    <n v="0"/>
    <n v="8"/>
    <n v="0"/>
    <s v="03"/>
    <s v="TIN"/>
    <s v="11398"/>
    <s v="IND"/>
    <s v=""/>
    <s v="Bangalore"/>
    <x v="0"/>
  </r>
  <r>
    <s v="Madhukar Jadhav,Kavita"/>
    <s v="TW_CORE"/>
    <x v="0"/>
    <s v="STEP"/>
    <n v="0"/>
    <n v="128"/>
    <n v="0"/>
    <s v="01"/>
    <s v="TIN"/>
    <s v="15439"/>
    <s v="IND"/>
    <s v=""/>
    <s v="Bangalore"/>
    <x v="0"/>
  </r>
  <r>
    <s v="Madhukar Jadhav,Kavita"/>
    <s v="TW_TOFF"/>
    <x v="1"/>
    <s v="ANNUAL_LV"/>
    <n v="0"/>
    <n v="56"/>
    <n v="0"/>
    <s v="01"/>
    <s v="TIN"/>
    <s v="15439"/>
    <s v="IND"/>
    <s v=""/>
    <s v="Bangalore"/>
    <x v="0"/>
  </r>
  <r>
    <s v="Madhukar Jadhav,Kavita"/>
    <s v="TW_TOFF"/>
    <x v="1"/>
    <s v="INDIA_OPT_HOL"/>
    <n v="0"/>
    <n v="8"/>
    <n v="0"/>
    <s v="01"/>
    <s v="TIN"/>
    <s v="15439"/>
    <s v="IND"/>
    <s v=""/>
    <s v="Bangalore"/>
    <x v="0"/>
  </r>
  <r>
    <s v="Madhukar,Tushar"/>
    <s v="ASURION"/>
    <x v="376"/>
    <s v="DEV"/>
    <n v="112"/>
    <n v="0"/>
    <n v="0"/>
    <s v="01"/>
    <s v="TIN"/>
    <s v="12594"/>
    <s v="IND"/>
    <s v=""/>
    <s v="Pune"/>
    <x v="0"/>
  </r>
  <r>
    <s v="Madhukar,Tushar"/>
    <s v="TW_TOFF"/>
    <x v="1"/>
    <s v="ANNUAL_LV"/>
    <n v="0"/>
    <n v="40"/>
    <n v="0"/>
    <s v="01"/>
    <s v="TIN"/>
    <s v="12594"/>
    <s v="IND"/>
    <s v=""/>
    <s v="Pune"/>
    <x v="0"/>
  </r>
  <r>
    <s v="Madhukar,Tushar"/>
    <s v="TW_TOFF"/>
    <x v="1"/>
    <s v="PUBLIC_HOLIDAY"/>
    <n v="0"/>
    <n v="8"/>
    <n v="0"/>
    <s v="01"/>
    <s v="TIN"/>
    <s v="12594"/>
    <s v="IND"/>
    <s v=""/>
    <s v="Pune"/>
    <x v="0"/>
  </r>
  <r>
    <s v="Madhukar,Tushar"/>
    <s v="TW_TOFF"/>
    <x v="4"/>
    <s v="SICK_LV"/>
    <n v="0"/>
    <n v="8"/>
    <n v="0"/>
    <s v="01"/>
    <s v="TIN"/>
    <s v="12594"/>
    <s v="IND"/>
    <s v=""/>
    <s v="Pune"/>
    <x v="0"/>
  </r>
  <r>
    <s v="Madi Reddy,Navya Reddy"/>
    <s v="TW_INVT"/>
    <x v="37"/>
    <s v="PROGRAM_LEVEL"/>
    <n v="0"/>
    <n v="43"/>
    <n v="0"/>
    <s v="01"/>
    <s v="TUS"/>
    <s v="11328"/>
    <s v="USA"/>
    <s v="CA"/>
    <s v="San Francisco"/>
    <x v="11"/>
  </r>
  <r>
    <s v="Madkaikar,Vivek"/>
    <s v="DELTA01"/>
    <x v="206"/>
    <s v="DA"/>
    <n v="144"/>
    <n v="0"/>
    <n v="0"/>
    <s v="01"/>
    <s v="TIN"/>
    <s v="14896"/>
    <s v="IND"/>
    <s v=""/>
    <s v="Pune"/>
    <x v="0"/>
  </r>
  <r>
    <s v="Madkaikar,Vivek"/>
    <s v="TW_TOFF"/>
    <x v="1"/>
    <s v="ANNUAL_LV"/>
    <n v="0"/>
    <n v="16"/>
    <n v="0"/>
    <s v="01"/>
    <s v="TIN"/>
    <s v="14896"/>
    <s v="IND"/>
    <s v=""/>
    <s v="Pune"/>
    <x v="0"/>
  </r>
  <r>
    <s v="Madkaikar,Vivek"/>
    <s v="TW_TOFF"/>
    <x v="1"/>
    <s v="INDIA_OPT_HOL"/>
    <n v="0"/>
    <n v="8"/>
    <n v="0"/>
    <s v="01"/>
    <s v="TIN"/>
    <s v="14896"/>
    <s v="IND"/>
    <s v=""/>
    <s v="Pune"/>
    <x v="0"/>
  </r>
  <r>
    <s v="Maehrle,Anita"/>
    <s v="DOMINOS"/>
    <x v="292"/>
    <s v="MISC"/>
    <n v="106"/>
    <n v="0"/>
    <n v="0"/>
    <s v="01"/>
    <s v="TAU"/>
    <s v="11903"/>
    <s v="AUS"/>
    <s v=""/>
    <s v="Brisbane"/>
    <x v="8"/>
  </r>
  <r>
    <s v="Maehrle,Anita"/>
    <s v="DOMINOS"/>
    <x v="292"/>
    <s v="TRVL"/>
    <n v="0"/>
    <n v="15"/>
    <n v="0"/>
    <s v="01"/>
    <s v="TAU"/>
    <s v="11903"/>
    <s v="AUS"/>
    <s v=""/>
    <s v="Brisbane"/>
    <x v="8"/>
  </r>
  <r>
    <s v="Maehrle,Anita"/>
    <s v="SML0001"/>
    <x v="294"/>
    <s v="DEV"/>
    <n v="48"/>
    <n v="0"/>
    <n v="0"/>
    <s v="01"/>
    <s v="TAU"/>
    <s v="11903"/>
    <s v="AUS"/>
    <s v=""/>
    <s v="Sydney"/>
    <x v="8"/>
  </r>
  <r>
    <s v="Maehrle,Anita"/>
    <s v="TW_CORE"/>
    <x v="3"/>
    <s v="UNASSIGNED"/>
    <n v="0"/>
    <n v="7"/>
    <n v="0"/>
    <s v="01"/>
    <s v="TAU"/>
    <s v="11903"/>
    <s v="AUS"/>
    <s v=""/>
    <s v="Brisbane"/>
    <x v="8"/>
  </r>
  <r>
    <s v="Maehrle,Anita"/>
    <s v="TW_TOFF"/>
    <x v="4"/>
    <s v="SICK_LV"/>
    <n v="0"/>
    <n v="4"/>
    <n v="0"/>
    <s v="01"/>
    <s v="TAU"/>
    <s v="11903"/>
    <s v="AUS"/>
    <s v=""/>
    <s v="Brisbane"/>
    <x v="8"/>
  </r>
  <r>
    <s v="Magalhaes,Fabio Gabriel de"/>
    <s v="TW_CORE"/>
    <x v="3"/>
    <s v="UNASSIGNED"/>
    <n v="0"/>
    <n v="71.5"/>
    <n v="0"/>
    <s v="01"/>
    <s v="TBR"/>
    <s v="15844"/>
    <s v="BRA"/>
    <s v=""/>
    <s v="Porto Alegre"/>
    <x v="3"/>
  </r>
  <r>
    <s v="Magalhaes,Fabio Gabriel de"/>
    <s v="TW_CORE"/>
    <x v="17"/>
    <s v="BAU"/>
    <n v="0"/>
    <n v="77.5"/>
    <n v="0"/>
    <s v="01"/>
    <s v="TBR"/>
    <s v="15844"/>
    <s v="BRA"/>
    <s v=""/>
    <s v="Porto Alegre"/>
    <x v="3"/>
  </r>
  <r>
    <s v="Magalhaes,Fabio Gabriel de"/>
    <s v="TW_TOFF"/>
    <x v="1"/>
    <s v="PUBLIC_HOLIDAY"/>
    <n v="0"/>
    <n v="16"/>
    <n v="0"/>
    <s v="01"/>
    <s v="TBR"/>
    <s v="15844"/>
    <s v="BRA"/>
    <s v=""/>
    <s v="Porto Alegre"/>
    <x v="3"/>
  </r>
  <r>
    <s v="Magero,Stephen"/>
    <s v="TW_CORE"/>
    <x v="220"/>
    <s v="NOT_FOR_PROJECT"/>
    <n v="0"/>
    <n v="18"/>
    <n v="0"/>
    <s v="01"/>
    <s v="TUG"/>
    <s v="15269"/>
    <s v="UGA"/>
    <s v=""/>
    <s v="Kampala"/>
    <x v="15"/>
  </r>
  <r>
    <s v="Magero,Stephen"/>
    <s v="TW_CORE"/>
    <x v="220"/>
    <s v="NOT_FOR_PROJECT"/>
    <n v="0"/>
    <n v="28"/>
    <n v="0"/>
    <s v="01"/>
    <s v="TUG"/>
    <s v="15269"/>
    <s v="ZAF"/>
    <s v=""/>
    <s v="Kampala"/>
    <x v="15"/>
  </r>
  <r>
    <s v="Magero,Stephen"/>
    <s v="TW_CORE"/>
    <x v="17"/>
    <s v="TWER_HELP"/>
    <n v="0"/>
    <n v="14"/>
    <n v="0"/>
    <s v="01"/>
    <s v="TUG"/>
    <s v="15269"/>
    <s v="ZAF"/>
    <s v=""/>
    <s v="Kampala"/>
    <x v="15"/>
  </r>
  <r>
    <s v="Magero,Stephen"/>
    <s v="TW_CORE"/>
    <x v="9"/>
    <s v="BAU"/>
    <n v="0"/>
    <n v="64"/>
    <n v="0"/>
    <s v="01"/>
    <s v="TUG"/>
    <s v="15269"/>
    <s v="UGA"/>
    <s v=""/>
    <s v="Kampala"/>
    <x v="15"/>
  </r>
  <r>
    <s v="Magero,Stephen"/>
    <s v="TW_CORE"/>
    <x v="15"/>
    <s v="INTERVIEWING"/>
    <n v="0"/>
    <n v="4"/>
    <n v="0"/>
    <s v="01"/>
    <s v="TUG"/>
    <s v="15269"/>
    <s v="UGA"/>
    <s v=""/>
    <s v="Kampala"/>
    <x v="15"/>
  </r>
  <r>
    <s v="Magero,Stephen"/>
    <s v="TW_CORE"/>
    <x v="149"/>
    <s v="CONF"/>
    <n v="0"/>
    <n v="20"/>
    <n v="0"/>
    <s v="01"/>
    <s v="TUG"/>
    <s v="15269"/>
    <s v="UGA"/>
    <s v=""/>
    <s v="Kampala"/>
    <x v="15"/>
  </r>
  <r>
    <s v="Magero,Stephen"/>
    <s v="TW_CORE"/>
    <x v="149"/>
    <s v="TRVL"/>
    <n v="0"/>
    <n v="4"/>
    <n v="0"/>
    <s v="01"/>
    <s v="TUG"/>
    <s v="15269"/>
    <s v="UGA"/>
    <s v=""/>
    <s v="Kampala"/>
    <x v="15"/>
  </r>
  <r>
    <s v="Magero,Stephen"/>
    <s v="UNICEF1"/>
    <x v="88"/>
    <s v="DA"/>
    <n v="10"/>
    <n v="0"/>
    <n v="0"/>
    <s v="01"/>
    <s v="TUG"/>
    <s v="15269"/>
    <s v="ZAF"/>
    <s v=""/>
    <s v="Kampala"/>
    <x v="15"/>
  </r>
  <r>
    <s v="Magero,Stephen"/>
    <s v="UNICEF1"/>
    <x v="88"/>
    <s v="DA"/>
    <n v="24"/>
    <n v="0"/>
    <n v="0"/>
    <s v="01"/>
    <s v="TUG"/>
    <s v="15269"/>
    <s v="UGA"/>
    <s v=""/>
    <s v="Kampala"/>
    <x v="15"/>
  </r>
  <r>
    <s v="Magnus,Rebecca Michelle"/>
    <s v="DMTC001"/>
    <x v="41"/>
    <s v="DA"/>
    <n v="0"/>
    <n v="10"/>
    <n v="0"/>
    <s v="01"/>
    <s v="TUS"/>
    <s v="15830"/>
    <s v="USA"/>
    <s v="TX"/>
    <s v="Chicago"/>
    <x v="5"/>
  </r>
  <r>
    <s v="Magnus,Rebecca Michelle"/>
    <s v="TW_CORE"/>
    <x v="3"/>
    <s v="UNASSIGNED"/>
    <n v="0"/>
    <n v="160"/>
    <n v="0"/>
    <s v="01"/>
    <s v="TUS"/>
    <s v="15830"/>
    <s v="USA"/>
    <s v="IL"/>
    <s v="Chicago"/>
    <x v="5"/>
  </r>
  <r>
    <s v="Magrin,Rafael von Hoonholtz"/>
    <s v="SRM0001"/>
    <x v="177"/>
    <s v="MISC"/>
    <n v="40"/>
    <n v="0"/>
    <n v="0"/>
    <s v="01"/>
    <s v="TBR"/>
    <s v="13337"/>
    <s v="BRA"/>
    <s v=""/>
    <s v="Porto Alegre"/>
    <x v="3"/>
  </r>
  <r>
    <s v="Magrin,Rafael von Hoonholtz"/>
    <s v="TW_CORE"/>
    <x v="3"/>
    <s v="UNASSIGNED"/>
    <n v="0"/>
    <n v="90.5"/>
    <n v="0"/>
    <s v="01"/>
    <s v="TBR"/>
    <s v="13337"/>
    <s v="BRA"/>
    <s v=""/>
    <s v="Porto Alegre"/>
    <x v="3"/>
  </r>
  <r>
    <s v="Magrin,Rafael von Hoonholtz"/>
    <s v="TW_CORE"/>
    <x v="17"/>
    <s v="TWER_HELP"/>
    <n v="0"/>
    <n v="10"/>
    <n v="0"/>
    <s v="01"/>
    <s v="TBR"/>
    <s v="13337"/>
    <s v="BRA"/>
    <s v=""/>
    <s v="Porto Alegre"/>
    <x v="3"/>
  </r>
  <r>
    <s v="Magrin,Rafael von Hoonholtz"/>
    <s v="TW_CORE"/>
    <x v="0"/>
    <s v="TWER_DEVELOPMNT"/>
    <n v="0"/>
    <n v="3"/>
    <n v="0"/>
    <s v="01"/>
    <s v="TBR"/>
    <s v="13337"/>
    <s v="BRA"/>
    <s v=""/>
    <s v="Porto Alegre"/>
    <x v="3"/>
  </r>
  <r>
    <s v="Magrin,Rafael von Hoonholtz"/>
    <s v="TW_CORE"/>
    <x v="15"/>
    <s v="INTERVIEWING"/>
    <n v="0"/>
    <n v="6.5"/>
    <n v="0"/>
    <s v="01"/>
    <s v="TBR"/>
    <s v="13337"/>
    <s v="BRA"/>
    <s v=""/>
    <s v="Porto Alegre"/>
    <x v="3"/>
  </r>
  <r>
    <s v="Magrin,Rafael von Hoonholtz"/>
    <s v="TW_PRAC"/>
    <x v="11"/>
    <s v="MEETINGS"/>
    <n v="0"/>
    <n v="2"/>
    <n v="0"/>
    <s v="01"/>
    <s v="TBR"/>
    <s v="13337"/>
    <s v="BRA"/>
    <s v=""/>
    <s v="Porto Alegre"/>
    <x v="3"/>
  </r>
  <r>
    <s v="Magrin,Rafael von Hoonholtz"/>
    <s v="TW_TOFF"/>
    <x v="1"/>
    <s v="PUBLIC_HOLIDAY"/>
    <n v="0"/>
    <n v="16"/>
    <n v="0"/>
    <s v="01"/>
    <s v="TBR"/>
    <s v="13337"/>
    <s v="BRA"/>
    <s v=""/>
    <s v="Porto Alegre"/>
    <x v="3"/>
  </r>
  <r>
    <s v="Mahabir,Valarie"/>
    <s v="GAP0001"/>
    <x v="25"/>
    <s v="DA"/>
    <n v="160"/>
    <n v="0"/>
    <n v="0"/>
    <s v="01"/>
    <s v="TUS"/>
    <s v="15602"/>
    <s v="USA"/>
    <s v="CA"/>
    <s v="San Francisco"/>
    <x v="11"/>
  </r>
  <r>
    <s v="Mahabir,Valarie"/>
    <s v="TW_TOFF"/>
    <x v="1"/>
    <s v="ANNUAL_LV"/>
    <n v="0"/>
    <n v="8"/>
    <n v="0"/>
    <s v="01"/>
    <s v="TUS"/>
    <s v="15602"/>
    <s v="USA"/>
    <s v="NY"/>
    <s v="San Francisco"/>
    <x v="11"/>
  </r>
  <r>
    <s v="Mahabir,Valarie"/>
    <s v="WEVE001"/>
    <x v="321"/>
    <s v="DA"/>
    <n v="11.5"/>
    <n v="0"/>
    <n v="0"/>
    <s v="01"/>
    <s v="TUS"/>
    <s v="15602"/>
    <s v="USA"/>
    <s v="CA"/>
    <s v="San Francisco"/>
    <x v="11"/>
  </r>
  <r>
    <s v="Mahale,Santosh N"/>
    <s v="TW_CORE"/>
    <x v="17"/>
    <s v="BAU"/>
    <n v="0"/>
    <n v="40"/>
    <n v="0"/>
    <s v="01"/>
    <s v="TIN"/>
    <s v="11899"/>
    <s v="IND"/>
    <s v=""/>
    <s v="Pune"/>
    <x v="0"/>
  </r>
  <r>
    <s v="Mahale,Santosh N"/>
    <s v="TW_CORE"/>
    <x v="17"/>
    <s v="BAU"/>
    <n v="0"/>
    <n v="134"/>
    <n v="0"/>
    <s v="02"/>
    <s v="TIN"/>
    <s v="11899"/>
    <s v="IND"/>
    <s v=""/>
    <s v="Pune"/>
    <x v="0"/>
  </r>
  <r>
    <s v="Mahamuni,Sumit"/>
    <s v="FOOT001"/>
    <x v="94"/>
    <s v="DA"/>
    <n v="147"/>
    <n v="0"/>
    <n v="0"/>
    <s v="01"/>
    <s v="TIN"/>
    <s v="14529"/>
    <s v="IND"/>
    <s v=""/>
    <s v="Pune"/>
    <x v="0"/>
  </r>
  <r>
    <s v="Mahamuni,Sumit"/>
    <s v="TW_TOFF"/>
    <x v="1"/>
    <s v="ANNUAL_LV"/>
    <n v="0"/>
    <n v="13"/>
    <n v="0"/>
    <s v="01"/>
    <s v="TIN"/>
    <s v="14529"/>
    <s v="IND"/>
    <s v=""/>
    <s v="Pune"/>
    <x v="0"/>
  </r>
  <r>
    <s v="Mahamuni,Sumit"/>
    <s v="TW_TOFF"/>
    <x v="1"/>
    <s v="INDIA_OPT_HOL"/>
    <n v="0"/>
    <n v="8"/>
    <n v="0"/>
    <s v="01"/>
    <s v="TIN"/>
    <s v="14529"/>
    <s v="IND"/>
    <s v=""/>
    <s v="Pune"/>
    <x v="0"/>
  </r>
  <r>
    <s v="Maharana,Susmita"/>
    <s v="GAP0001"/>
    <x v="216"/>
    <s v="DA"/>
    <n v="160"/>
    <n v="0"/>
    <n v="0"/>
    <s v="01"/>
    <s v="TUS"/>
    <s v="13799"/>
    <s v="USA"/>
    <s v="CA"/>
    <s v="San Francisco"/>
    <x v="11"/>
  </r>
  <r>
    <s v="Maharana,Susmita"/>
    <s v="GAP0001"/>
    <x v="216"/>
    <s v="MISC"/>
    <n v="0"/>
    <n v="8"/>
    <n v="0"/>
    <s v="01"/>
    <s v="TUS"/>
    <s v="13799"/>
    <s v="USA"/>
    <s v="CA"/>
    <s v="San Francisco"/>
    <x v="11"/>
  </r>
  <r>
    <s v="Mahase,Tsatsi Sylivester"/>
    <s v="TW_CORE"/>
    <x v="3"/>
    <s v="UNASSIGNED"/>
    <n v="0"/>
    <n v="80"/>
    <n v="0"/>
    <s v="01"/>
    <s v="TZA"/>
    <s v="16117"/>
    <s v="ZAF"/>
    <s v=""/>
    <s v="Johannesburg"/>
    <x v="16"/>
  </r>
  <r>
    <s v="Mahase,Tsatsi Sylivester"/>
    <s v="TW_TOFF"/>
    <x v="1"/>
    <s v="PUBLIC_HOLIDAY"/>
    <n v="0"/>
    <n v="8"/>
    <n v="0"/>
    <s v="01"/>
    <s v="TZA"/>
    <s v="16117"/>
    <s v="ZAF"/>
    <s v=""/>
    <s v="Johannesburg"/>
    <x v="16"/>
  </r>
  <r>
    <s v="Mahesh,Sasikala"/>
    <s v="TW_CORE"/>
    <x v="17"/>
    <s v="TWER_HELP"/>
    <n v="0"/>
    <n v="5"/>
    <n v="0"/>
    <s v="08"/>
    <s v="TIN"/>
    <s v="13055"/>
    <s v="IND"/>
    <s v=""/>
    <s v="Chennai"/>
    <x v="0"/>
  </r>
  <r>
    <s v="Mahesh,Sasikala"/>
    <s v="TW_CORE"/>
    <x v="17"/>
    <s v="TWER_HELP"/>
    <n v="0"/>
    <n v="83"/>
    <n v="0"/>
    <s v="01"/>
    <s v="TIN"/>
    <s v="13055"/>
    <s v="IND"/>
    <s v=""/>
    <s v="Chennai"/>
    <x v="0"/>
  </r>
  <r>
    <s v="Mahesh,Sasikala"/>
    <s v="TW_CORE"/>
    <x v="92"/>
    <s v="BAU"/>
    <n v="0"/>
    <n v="16"/>
    <n v="0"/>
    <s v="01"/>
    <s v="TIN"/>
    <s v="13055"/>
    <s v="IND"/>
    <s v=""/>
    <s v="Chennai"/>
    <x v="0"/>
  </r>
  <r>
    <s v="Mahesh,Sasikala"/>
    <s v="TW_CORE"/>
    <x v="92"/>
    <s v="BAU"/>
    <n v="0"/>
    <n v="47.5"/>
    <n v="0"/>
    <s v="08"/>
    <s v="TIN"/>
    <s v="13055"/>
    <s v="IND"/>
    <s v=""/>
    <s v="Chennai"/>
    <x v="0"/>
  </r>
  <r>
    <s v="Mahesh,Sasikala"/>
    <s v="TW_CORE"/>
    <x v="15"/>
    <s v="INTERVIEWING"/>
    <n v="0"/>
    <n v="1.5"/>
    <n v="0"/>
    <s v="01"/>
    <s v="TIN"/>
    <s v="13055"/>
    <s v="IND"/>
    <s v=""/>
    <s v="Chennai"/>
    <x v="0"/>
  </r>
  <r>
    <s v="Mahesh,Sasikala"/>
    <s v="TW_CORE"/>
    <x v="15"/>
    <s v="INTERVIEWING"/>
    <n v="0"/>
    <n v="2"/>
    <n v="0"/>
    <s v="08"/>
    <s v="TIN"/>
    <s v="13055"/>
    <s v="IND"/>
    <s v=""/>
    <s v="Chennai"/>
    <x v="0"/>
  </r>
  <r>
    <s v="Mahesh,Sasikala"/>
    <s v="TW_MTGS"/>
    <x v="35"/>
    <s v="TWER_EVENTS"/>
    <n v="0"/>
    <n v="4"/>
    <n v="0"/>
    <s v="01"/>
    <s v="TIN"/>
    <s v="13055"/>
    <s v="IND"/>
    <s v=""/>
    <s v="Chennai"/>
    <x v="0"/>
  </r>
  <r>
    <s v="Mahesh,Sasikala"/>
    <s v="TW_TOFF"/>
    <x v="1"/>
    <s v="ANNUAL_LV"/>
    <n v="0"/>
    <n v="4"/>
    <n v="0"/>
    <s v="01"/>
    <s v="TIN"/>
    <s v="13055"/>
    <s v="IND"/>
    <s v=""/>
    <s v="Chennai"/>
    <x v="0"/>
  </r>
  <r>
    <s v="Mahesh,Sasikala"/>
    <s v="TW_TOFF"/>
    <x v="1"/>
    <s v="ANNUAL_LV"/>
    <n v="0"/>
    <n v="8"/>
    <n v="0"/>
    <s v="08"/>
    <s v="TIN"/>
    <s v="13055"/>
    <s v="IND"/>
    <s v=""/>
    <s v="Chennai"/>
    <x v="0"/>
  </r>
  <r>
    <s v="Mahesh,Sasikala"/>
    <s v="TW_TOFF"/>
    <x v="1"/>
    <s v="INDIA_OPT_HOL"/>
    <n v="0"/>
    <n v="8"/>
    <n v="0"/>
    <s v="01"/>
    <s v="TIN"/>
    <s v="13055"/>
    <s v="IND"/>
    <s v=""/>
    <s v="Chennai"/>
    <x v="0"/>
  </r>
  <r>
    <s v="Mahlaola,Hans"/>
    <s v="TW_TOPS"/>
    <x v="246"/>
    <s v="BAU"/>
    <n v="0"/>
    <n v="168"/>
    <n v="0"/>
    <s v="04"/>
    <s v="TZA"/>
    <s v="15991"/>
    <s v="ZAF"/>
    <s v=""/>
    <s v="Johannesburg"/>
    <x v="16"/>
  </r>
  <r>
    <s v="Mahoney,Rebecca"/>
    <s v="OFGEM01"/>
    <x v="90"/>
    <s v="DA"/>
    <n v="128"/>
    <n v="0"/>
    <n v="0"/>
    <s v="01"/>
    <s v="TUK"/>
    <s v="15549"/>
    <s v="GBR"/>
    <s v=""/>
    <s v="London"/>
    <x v="4"/>
  </r>
  <r>
    <s v="Mahoney,Rebecca"/>
    <s v="TW_TOFF"/>
    <x v="1"/>
    <s v="ANNUAL_LV"/>
    <n v="0"/>
    <n v="40"/>
    <n v="0"/>
    <s v="01"/>
    <s v="TUK"/>
    <s v="15549"/>
    <s v="GBR"/>
    <s v=""/>
    <s v="London"/>
    <x v="4"/>
  </r>
  <r>
    <s v="Maia,Fabio Rodrigo Moura"/>
    <s v="GLOBO01"/>
    <x v="78"/>
    <s v="DA"/>
    <n v="24"/>
    <n v="0"/>
    <n v="0"/>
    <s v="01"/>
    <s v="TBR"/>
    <s v="14820"/>
    <s v="BRA"/>
    <s v=""/>
    <s v="Recife"/>
    <x v="3"/>
  </r>
  <r>
    <s v="Maia,Fabio Rodrigo Moura"/>
    <s v="ONLINE1"/>
    <x v="43"/>
    <s v="DA"/>
    <n v="128"/>
    <n v="0"/>
    <n v="0"/>
    <s v="01"/>
    <s v="TBR"/>
    <s v="14820"/>
    <s v="BRA"/>
    <s v=""/>
    <s v="Recife"/>
    <x v="3"/>
  </r>
  <r>
    <s v="Maia,Fabio Rodrigo Moura"/>
    <s v="TW_CORE"/>
    <x v="17"/>
    <s v="BAU"/>
    <n v="0"/>
    <n v="1"/>
    <n v="0"/>
    <s v="01"/>
    <s v="TBR"/>
    <s v="14820"/>
    <s v="BRA"/>
    <s v=""/>
    <s v="Recife"/>
    <x v="3"/>
  </r>
  <r>
    <s v="Maia,Fabio Rodrigo Moura"/>
    <s v="TW_CORE"/>
    <x v="15"/>
    <s v="CODE_REVIEW"/>
    <n v="0"/>
    <n v="0.5"/>
    <n v="0"/>
    <s v="01"/>
    <s v="TBR"/>
    <s v="14820"/>
    <s v="BRA"/>
    <s v=""/>
    <s v="Recife"/>
    <x v="3"/>
  </r>
  <r>
    <s v="Maia,Fabio Rodrigo Moura"/>
    <s v="TW_CORE"/>
    <x v="15"/>
    <s v="INTERVIEWING"/>
    <n v="0"/>
    <n v="1"/>
    <n v="0"/>
    <s v="01"/>
    <s v="TBR"/>
    <s v="14820"/>
    <s v="BRA"/>
    <s v=""/>
    <s v="Recife"/>
    <x v="3"/>
  </r>
  <r>
    <s v="Maia,Fabio Rodrigo Moura"/>
    <s v="TW_CORE"/>
    <x v="40"/>
    <s v="GROUP"/>
    <n v="0"/>
    <n v="1"/>
    <n v="0"/>
    <s v="01"/>
    <s v="TBR"/>
    <s v="14820"/>
    <s v="BRA"/>
    <s v=""/>
    <s v="Recife"/>
    <x v="3"/>
  </r>
  <r>
    <s v="Maia,Fabio Rodrigo Moura"/>
    <s v="TW_MTGS"/>
    <x v="50"/>
    <s v="RECIFE"/>
    <n v="0"/>
    <n v="1"/>
    <n v="0"/>
    <s v="01"/>
    <s v="TBR"/>
    <s v="14820"/>
    <s v="BRA"/>
    <s v=""/>
    <s v="Recife"/>
    <x v="3"/>
  </r>
  <r>
    <s v="Maia,Fabio Rodrigo Moura"/>
    <s v="TW_TOFF"/>
    <x v="1"/>
    <s v="PUBLIC_HOLIDAY"/>
    <n v="0"/>
    <n v="16"/>
    <n v="0"/>
    <s v="01"/>
    <s v="TBR"/>
    <s v="14820"/>
    <s v="BRA"/>
    <s v=""/>
    <s v="Recife"/>
    <x v="3"/>
  </r>
  <r>
    <s v="Maia,Julio Cesar De Almeida"/>
    <s v="STAPLES"/>
    <x v="274"/>
    <s v="MISC"/>
    <n v="160"/>
    <n v="0"/>
    <n v="0"/>
    <s v="01"/>
    <s v="TUS"/>
    <s v="12044"/>
    <s v="USA"/>
    <s v="MA"/>
    <s v="New York"/>
    <x v="12"/>
  </r>
  <r>
    <s v="Maia,Julio Cesar De Almeida"/>
    <s v="STAPLES"/>
    <x v="274"/>
    <s v="TRVL"/>
    <n v="0"/>
    <n v="40"/>
    <n v="0"/>
    <s v="01"/>
    <s v="TUS"/>
    <s v="12044"/>
    <s v="USA"/>
    <s v="MA"/>
    <s v="New York"/>
    <x v="12"/>
  </r>
  <r>
    <s v="Maia,Julio Cesar De Almeida"/>
    <s v="TW_CORE"/>
    <x v="3"/>
    <s v="UNASSIGNED"/>
    <n v="0"/>
    <n v="8"/>
    <n v="0"/>
    <s v="01"/>
    <s v="TUS"/>
    <s v="12044"/>
    <s v="USA"/>
    <s v="NY"/>
    <s v="New York"/>
    <x v="12"/>
  </r>
  <r>
    <s v="Maia,Patrick Jourdan Evangelista"/>
    <s v="ONLINE1"/>
    <x v="43"/>
    <s v="DA"/>
    <n v="128"/>
    <n v="0"/>
    <n v="0"/>
    <s v="01"/>
    <s v="TBR"/>
    <s v="14877"/>
    <s v="BRA"/>
    <s v=""/>
    <s v="Recife"/>
    <x v="3"/>
  </r>
  <r>
    <s v="Maia,Patrick Jourdan Evangelista"/>
    <s v="TW_INVT"/>
    <x v="377"/>
    <s v="PROGRAM_LEVEL"/>
    <n v="0"/>
    <n v="2"/>
    <n v="0"/>
    <s v="01"/>
    <s v="TBR"/>
    <s v="14877"/>
    <s v="BRA"/>
    <s v=""/>
    <s v="Recife"/>
    <x v="3"/>
  </r>
  <r>
    <s v="Maia,Patrick Jourdan Evangelista"/>
    <s v="TW_MTGS"/>
    <x v="50"/>
    <s v="RECIFE"/>
    <n v="0"/>
    <n v="1"/>
    <n v="0"/>
    <s v="01"/>
    <s v="TBR"/>
    <s v="14877"/>
    <s v="BRA"/>
    <s v=""/>
    <s v="Recife"/>
    <x v="3"/>
  </r>
  <r>
    <s v="Maia,Patrick Jourdan Evangelista"/>
    <s v="TW_TOFF"/>
    <x v="1"/>
    <s v="ANNUAL_LV"/>
    <n v="0"/>
    <n v="16"/>
    <n v="0"/>
    <s v="01"/>
    <s v="TBR"/>
    <s v="14877"/>
    <s v="BRA"/>
    <s v=""/>
    <s v="Recife"/>
    <x v="3"/>
  </r>
  <r>
    <s v="Maia,Patrick Jourdan Evangelista"/>
    <s v="TW_TOFF"/>
    <x v="1"/>
    <s v="BRAZIL_BANK"/>
    <n v="0"/>
    <n v="8"/>
    <n v="0"/>
    <s v="01"/>
    <s v="TBR"/>
    <s v="14877"/>
    <s v="BRA"/>
    <s v=""/>
    <s v="Recife"/>
    <x v="3"/>
  </r>
  <r>
    <s v="Maia,Patrick Jourdan Evangelista"/>
    <s v="TW_TOFF"/>
    <x v="1"/>
    <s v="PUBLIC_HOLIDAY"/>
    <n v="0"/>
    <n v="16"/>
    <n v="0"/>
    <s v="01"/>
    <s v="TBR"/>
    <s v="14877"/>
    <s v="BRA"/>
    <s v=""/>
    <s v="Recife"/>
    <x v="3"/>
  </r>
  <r>
    <s v="Maitz,Anthony Martin"/>
    <s v="LTS0001"/>
    <x v="47"/>
    <s v="DA"/>
    <n v="128"/>
    <n v="0"/>
    <n v="0"/>
    <s v="01"/>
    <s v="TUS"/>
    <s v="15178"/>
    <s v="USA"/>
    <s v="CA"/>
    <s v="San Francisco"/>
    <x v="11"/>
  </r>
  <r>
    <s v="Maitz,Anthony Martin"/>
    <s v="TW_CORE"/>
    <x v="17"/>
    <s v="BAU"/>
    <n v="0"/>
    <n v="8"/>
    <n v="0"/>
    <s v="01"/>
    <s v="TUS"/>
    <s v="15178"/>
    <s v="USA"/>
    <s v="CA"/>
    <s v="San Francisco"/>
    <x v="11"/>
  </r>
  <r>
    <s v="Maitz,Anthony Martin"/>
    <s v="TW_CORE"/>
    <x v="40"/>
    <s v="TRAINING_OTHER"/>
    <n v="0"/>
    <n v="8"/>
    <n v="0"/>
    <s v="01"/>
    <s v="TUS"/>
    <s v="15178"/>
    <s v="USA"/>
    <s v="CA"/>
    <s v="San Francisco"/>
    <x v="11"/>
  </r>
  <r>
    <s v="Maitz,Anthony Martin"/>
    <s v="TW_MTGS"/>
    <x v="50"/>
    <s v="SF"/>
    <n v="0"/>
    <n v="8"/>
    <n v="0"/>
    <s v="01"/>
    <s v="TUS"/>
    <s v="15178"/>
    <s v="USA"/>
    <s v="CA"/>
    <s v="San Francisco"/>
    <x v="11"/>
  </r>
  <r>
    <s v="Maitz,Anthony Martin"/>
    <s v="TW_TOFF"/>
    <x v="4"/>
    <s v="US_CA_PERS_SICK"/>
    <n v="0"/>
    <n v="16"/>
    <n v="0"/>
    <s v="01"/>
    <s v="TUS"/>
    <s v="15178"/>
    <s v="USA"/>
    <s v="CA"/>
    <s v="San Francisco"/>
    <x v="11"/>
  </r>
  <r>
    <s v="Majumder,Kamalika"/>
    <s v="TW_INVT"/>
    <x v="116"/>
    <s v="PROGRAM_LEVEL"/>
    <n v="0"/>
    <n v="152"/>
    <n v="0"/>
    <s v="01"/>
    <s v="TIN"/>
    <s v="12563"/>
    <s v="IND"/>
    <s v=""/>
    <s v="Bangalore"/>
    <x v="0"/>
  </r>
  <r>
    <s v="Majumder,Kamalika"/>
    <s v="TW_TOFF"/>
    <x v="1"/>
    <s v="ANNUAL_LV"/>
    <n v="0"/>
    <n v="16"/>
    <n v="0"/>
    <s v="01"/>
    <s v="TIN"/>
    <s v="12563"/>
    <s v="IND"/>
    <s v=""/>
    <s v="Bangalore"/>
    <x v="0"/>
  </r>
  <r>
    <s v="Makowchik,Randal Thomas"/>
    <s v="TW_CORE"/>
    <x v="3"/>
    <s v="HELD"/>
    <n v="0"/>
    <n v="59"/>
    <n v="0"/>
    <s v="01"/>
    <s v="TCA"/>
    <s v="15579"/>
    <s v="CAN"/>
    <s v=""/>
    <s v="Toronto"/>
    <x v="13"/>
  </r>
  <r>
    <s v="Makowchik,Randal Thomas"/>
    <s v="TW_CORE"/>
    <x v="3"/>
    <s v="UNASSIGNED"/>
    <n v="0"/>
    <n v="11"/>
    <n v="0"/>
    <s v="01"/>
    <s v="TCA"/>
    <s v="15579"/>
    <s v="CAN"/>
    <s v=""/>
    <s v="Toronto"/>
    <x v="13"/>
  </r>
  <r>
    <s v="Makowchik,Randal Thomas"/>
    <s v="TW_CORE"/>
    <x v="17"/>
    <s v="BAU"/>
    <n v="0"/>
    <n v="16"/>
    <n v="0"/>
    <s v="01"/>
    <s v="TCA"/>
    <s v="15579"/>
    <s v="CAN"/>
    <s v=""/>
    <s v="Toronto"/>
    <x v="13"/>
  </r>
  <r>
    <s v="Makowchik,Randal Thomas"/>
    <s v="TW_CORE"/>
    <x v="15"/>
    <s v="INTERVIEWING"/>
    <n v="0"/>
    <n v="1.5"/>
    <n v="0"/>
    <s v="01"/>
    <s v="TCA"/>
    <s v="15579"/>
    <s v="CAN"/>
    <s v=""/>
    <s v="Toronto"/>
    <x v="13"/>
  </r>
  <r>
    <s v="Makowchik,Randal Thomas"/>
    <s v="TW_TOFF"/>
    <x v="1"/>
    <s v="ANNUAL_LV"/>
    <n v="0"/>
    <n v="28"/>
    <n v="0"/>
    <s v="01"/>
    <s v="TCA"/>
    <s v="15579"/>
    <s v="CAN"/>
    <s v=""/>
    <s v="Toronto"/>
    <x v="13"/>
  </r>
  <r>
    <s v="Makowchik,Randal Thomas"/>
    <s v="WLH0001"/>
    <x v="336"/>
    <s v="DA"/>
    <n v="52"/>
    <n v="0"/>
    <n v="0"/>
    <s v="01"/>
    <s v="TCA"/>
    <s v="15579"/>
    <s v="CAN"/>
    <s v=""/>
    <s v="Toronto"/>
    <x v="13"/>
  </r>
  <r>
    <s v="Makowchik,Randal Thomas"/>
    <s v="WLH0001"/>
    <x v="336"/>
    <s v="MISC"/>
    <n v="13.5"/>
    <n v="0"/>
    <n v="0"/>
    <s v="01"/>
    <s v="TCA"/>
    <s v="15579"/>
    <s v="CAN"/>
    <s v=""/>
    <s v="Toronto"/>
    <x v="13"/>
  </r>
  <r>
    <s v="Malec,Heather K."/>
    <s v="TW_CORE"/>
    <x v="52"/>
    <s v="ONLINE"/>
    <n v="0"/>
    <n v="104"/>
    <n v="0"/>
    <s v="05"/>
    <s v="TUS"/>
    <s v="10874"/>
    <s v="USA"/>
    <s v="MO"/>
    <s v="Chicago"/>
    <x v="5"/>
  </r>
  <r>
    <s v="Malec,Heather K."/>
    <s v="TW_TOFF"/>
    <x v="4"/>
    <s v="US_CA_PERS_SICK"/>
    <n v="0"/>
    <n v="32"/>
    <n v="0"/>
    <s v="05"/>
    <s v="TUS"/>
    <s v="10874"/>
    <s v="USA"/>
    <s v="MO"/>
    <s v="Chicago"/>
    <x v="5"/>
  </r>
  <r>
    <s v="Malfucci,Roseanne"/>
    <s v="TW_CORE"/>
    <x v="14"/>
    <s v="NONTW_CONF"/>
    <n v="0"/>
    <n v="8"/>
    <n v="0"/>
    <s v="01"/>
    <s v="TUS"/>
    <s v="15255"/>
    <s v="USA"/>
    <s v="CA"/>
    <s v="Atlanta"/>
    <x v="2"/>
  </r>
  <r>
    <s v="Malfucci,Roseanne"/>
    <s v="TW_MTGS"/>
    <x v="50"/>
    <s v="NYC"/>
    <n v="0"/>
    <n v="8"/>
    <n v="0"/>
    <s v="01"/>
    <s v="TUS"/>
    <s v="15255"/>
    <s v="USA"/>
    <s v="NY"/>
    <s v="Atlanta"/>
    <x v="2"/>
  </r>
  <r>
    <s v="Malfucci,Roseanne"/>
    <s v="TW_TOFF"/>
    <x v="4"/>
    <s v="US_CA_PERS_SICK"/>
    <n v="0"/>
    <n v="8"/>
    <n v="0"/>
    <s v="01"/>
    <s v="TUS"/>
    <s v="15255"/>
    <s v="USA"/>
    <s v="NY"/>
    <s v="Atlanta"/>
    <x v="2"/>
  </r>
  <r>
    <s v="Malfucci,Roseanne"/>
    <s v="ULTSOFT"/>
    <x v="55"/>
    <s v="MISC"/>
    <n v="8"/>
    <n v="0"/>
    <n v="0"/>
    <s v="01"/>
    <s v="TUS"/>
    <s v="15255"/>
    <s v="USA"/>
    <s v="NY"/>
    <s v="Atlanta"/>
    <x v="2"/>
  </r>
  <r>
    <s v="Malfucci,Roseanne"/>
    <s v="ULTSOFT"/>
    <x v="55"/>
    <s v="MISC"/>
    <n v="160"/>
    <n v="0"/>
    <n v="0"/>
    <s v="01"/>
    <s v="TUS"/>
    <s v="15255"/>
    <s v="USA"/>
    <s v="FL"/>
    <s v="Atlanta"/>
    <x v="2"/>
  </r>
  <r>
    <s v="Malfucci,Roseanne"/>
    <s v="ULTSOFT"/>
    <x v="55"/>
    <s v="TRVL"/>
    <n v="0"/>
    <n v="24"/>
    <n v="0"/>
    <s v="01"/>
    <s v="TUS"/>
    <s v="15255"/>
    <s v="USA"/>
    <s v="FL"/>
    <s v="Atlanta"/>
    <x v="2"/>
  </r>
  <r>
    <s v="Malik,Pallavi"/>
    <s v="MCKIN01"/>
    <x v="136"/>
    <s v="DA"/>
    <n v="72"/>
    <n v="0"/>
    <n v="0"/>
    <s v="01"/>
    <s v="TIN"/>
    <s v="15486"/>
    <s v="IND"/>
    <s v=""/>
    <s v="Delhi"/>
    <x v="0"/>
  </r>
  <r>
    <s v="Malik,Pallavi"/>
    <s v="MCKIN01"/>
    <x v="136"/>
    <s v="MISC"/>
    <n v="72"/>
    <n v="0"/>
    <n v="0"/>
    <s v="01"/>
    <s v="TIN"/>
    <s v="15486"/>
    <s v="IND"/>
    <s v=""/>
    <s v="Delhi"/>
    <x v="0"/>
  </r>
  <r>
    <s v="Malik,Pallavi"/>
    <s v="TW_TOFF"/>
    <x v="1"/>
    <s v="ANNUAL_LV"/>
    <n v="0"/>
    <n v="16"/>
    <n v="0"/>
    <s v="01"/>
    <s v="TIN"/>
    <s v="15486"/>
    <s v="IND"/>
    <s v=""/>
    <s v="Delhi"/>
    <x v="0"/>
  </r>
  <r>
    <s v="Malik,Pallavi"/>
    <s v="TW_TOFF"/>
    <x v="1"/>
    <s v="PUBLIC_HOLIDAY"/>
    <n v="0"/>
    <n v="8"/>
    <n v="0"/>
    <s v="01"/>
    <s v="TIN"/>
    <s v="15486"/>
    <s v="IND"/>
    <s v=""/>
    <s v="Delhi"/>
    <x v="0"/>
  </r>
  <r>
    <s v="Maluleke,Akani Neville"/>
    <s v="MPED001"/>
    <x v="107"/>
    <s v="DA"/>
    <n v="159"/>
    <n v="0"/>
    <n v="0"/>
    <s v="01"/>
    <s v="TZA"/>
    <s v="15455"/>
    <s v="ZAF"/>
    <s v=""/>
    <s v="Johannesburg"/>
    <x v="16"/>
  </r>
  <r>
    <s v="Maluleke,Akani Neville"/>
    <s v="MPED001"/>
    <x v="107"/>
    <s v="DEV"/>
    <n v="8"/>
    <n v="0"/>
    <n v="0"/>
    <s v="01"/>
    <s v="TZA"/>
    <s v="15455"/>
    <s v="ZAF"/>
    <s v=""/>
    <s v="Johannesburg"/>
    <x v="16"/>
  </r>
  <r>
    <s v="Maluleke,Akani Neville"/>
    <s v="TW_CORE"/>
    <x v="69"/>
    <s v="PREPARATION"/>
    <n v="0"/>
    <n v="3"/>
    <n v="0"/>
    <s v="01"/>
    <s v="TZA"/>
    <s v="15455"/>
    <s v="ZAF"/>
    <s v=""/>
    <s v="Johannesburg"/>
    <x v="16"/>
  </r>
  <r>
    <s v="Maluleke,Akani Neville"/>
    <s v="TW_INVT"/>
    <x v="125"/>
    <s v="PROGRAM_LEVEL"/>
    <n v="0"/>
    <n v="5"/>
    <n v="0"/>
    <s v="01"/>
    <s v="TZA"/>
    <s v="15455"/>
    <s v="ZAF"/>
    <s v=""/>
    <s v="Johannesburg"/>
    <x v="16"/>
  </r>
  <r>
    <s v="Malvade,Rajashree Ramesh"/>
    <s v="FOOT001"/>
    <x v="94"/>
    <s v="DEV"/>
    <n v="140"/>
    <n v="0"/>
    <n v="0"/>
    <s v="01"/>
    <s v="TIN"/>
    <s v="13842"/>
    <s v="IND"/>
    <s v=""/>
    <s v="Pune"/>
    <x v="0"/>
  </r>
  <r>
    <s v="Malvade,Rajashree Ramesh"/>
    <s v="TW_TOFF"/>
    <x v="1"/>
    <s v="ANNUAL_LV"/>
    <n v="0"/>
    <n v="22"/>
    <n v="0"/>
    <s v="01"/>
    <s v="TIN"/>
    <s v="13842"/>
    <s v="IND"/>
    <s v=""/>
    <s v="Pune"/>
    <x v="0"/>
  </r>
  <r>
    <s v="Malvade,Rajashree Ramesh"/>
    <s v="TW_TOFF"/>
    <x v="4"/>
    <s v="SICK_LV"/>
    <n v="0"/>
    <n v="8"/>
    <n v="0"/>
    <s v="01"/>
    <s v="TIN"/>
    <s v="13842"/>
    <s v="IND"/>
    <s v=""/>
    <s v="Pune"/>
    <x v="0"/>
  </r>
  <r>
    <s v="Malyandi,Sunder Kumar"/>
    <s v="TW_CORE"/>
    <x v="33"/>
    <s v="REGION_MGT_BAU"/>
    <n v="0"/>
    <n v="152"/>
    <n v="0"/>
    <s v="08"/>
    <s v="TIN"/>
    <s v="12987"/>
    <s v="IND"/>
    <s v=""/>
    <s v="Bangalore"/>
    <x v="0"/>
  </r>
  <r>
    <s v="Malyandi,Sunder Kumar"/>
    <s v="TW_TOFF"/>
    <x v="1"/>
    <s v="ANNUAL_LV"/>
    <n v="0"/>
    <n v="8"/>
    <n v="0"/>
    <s v="08"/>
    <s v="TIN"/>
    <s v="12987"/>
    <s v="IND"/>
    <s v=""/>
    <s v="Bangalore"/>
    <x v="0"/>
  </r>
  <r>
    <s v="Manchanda,Abhinav"/>
    <s v="DELTA01"/>
    <x v="206"/>
    <s v="DA"/>
    <n v="160"/>
    <n v="0"/>
    <n v="0"/>
    <s v="01"/>
    <s v="TIN"/>
    <s v="11992"/>
    <s v="IND"/>
    <s v=""/>
    <s v="Pune"/>
    <x v="0"/>
  </r>
  <r>
    <s v="Manchanda,Abhinav"/>
    <s v="TW_TOFF"/>
    <x v="1"/>
    <s v="ANNUAL_LV"/>
    <n v="0"/>
    <n v="8"/>
    <n v="0"/>
    <s v="01"/>
    <s v="TIN"/>
    <s v="11992"/>
    <s v="IND"/>
    <s v=""/>
    <s v="Pune"/>
    <x v="0"/>
  </r>
  <r>
    <s v="Mandapaty,Sai"/>
    <s v="TW_CORE"/>
    <x v="33"/>
    <s v="REGION_MGT_BAU"/>
    <n v="0"/>
    <n v="160"/>
    <n v="0"/>
    <s v="08"/>
    <s v="TUS"/>
    <s v="13058"/>
    <s v="USA"/>
    <s v="IL"/>
    <s v="Chicago"/>
    <x v="5"/>
  </r>
  <r>
    <s v="Mandapaty,Sai"/>
    <s v="TW_TOFF"/>
    <x v="1"/>
    <s v="ANNUAL_LV"/>
    <n v="0"/>
    <n v="8"/>
    <n v="0"/>
    <s v="08"/>
    <s v="TUS"/>
    <s v="13058"/>
    <s v="USA"/>
    <s v="IL"/>
    <s v="Chicago"/>
    <x v="5"/>
  </r>
  <r>
    <s v="Mandarino,Patricia Ann"/>
    <s v="TW_INVT"/>
    <x v="378"/>
    <s v="PROGRAM_LEVEL"/>
    <n v="0"/>
    <n v="4"/>
    <n v="0"/>
    <s v="08"/>
    <s v="TUS"/>
    <s v="10001"/>
    <s v="USA"/>
    <s v="IL"/>
    <s v="Chicago"/>
    <x v="5"/>
  </r>
  <r>
    <s v="Mandarino,Patricia Ann"/>
    <s v="TW_INVT"/>
    <x v="379"/>
    <s v="PROGRAM_LEVEL"/>
    <n v="0"/>
    <n v="4"/>
    <n v="0"/>
    <s v="08"/>
    <s v="TUS"/>
    <s v="10001"/>
    <s v="USA"/>
    <s v="IL"/>
    <s v="Chicago"/>
    <x v="5"/>
  </r>
  <r>
    <s v="Mandarino,Patricia Ann"/>
    <s v="TW_TOFF"/>
    <x v="4"/>
    <s v="US_CA_PERS_SICK"/>
    <n v="0"/>
    <n v="24"/>
    <n v="0"/>
    <s v="08"/>
    <s v="TUS"/>
    <s v="10001"/>
    <s v="USA"/>
    <s v="IL"/>
    <s v="Chicago"/>
    <x v="5"/>
  </r>
  <r>
    <s v="Mandarino,Patricia Ann"/>
    <s v="TW_TOPS"/>
    <x v="7"/>
    <s v="FINLG_BAU"/>
    <n v="0"/>
    <n v="147"/>
    <n v="0"/>
    <s v="08"/>
    <s v="TUS"/>
    <s v="10001"/>
    <s v="USA"/>
    <s v="IL"/>
    <s v="Chicago"/>
    <x v="5"/>
  </r>
  <r>
    <s v="Mane,Shital"/>
    <s v="TW_CORE"/>
    <x v="0"/>
    <s v="STEP"/>
    <n v="0"/>
    <n v="153"/>
    <n v="0"/>
    <s v="01"/>
    <s v="TIN"/>
    <s v="15442"/>
    <s v="IND"/>
    <s v=""/>
    <s v="Bangalore"/>
    <x v="0"/>
  </r>
  <r>
    <s v="Mane,Shital"/>
    <s v="TW_TOFF"/>
    <x v="1"/>
    <s v="ANNUAL_LV"/>
    <n v="0"/>
    <n v="56"/>
    <n v="0"/>
    <s v="01"/>
    <s v="TIN"/>
    <s v="15442"/>
    <s v="IND"/>
    <s v=""/>
    <s v="Bangalore"/>
    <x v="0"/>
  </r>
  <r>
    <s v="Mane,Shital"/>
    <s v="TW_TOFF"/>
    <x v="1"/>
    <s v="INDIA_OPT_HOL"/>
    <n v="0"/>
    <n v="8"/>
    <n v="0"/>
    <s v="01"/>
    <s v="TIN"/>
    <s v="15442"/>
    <s v="IND"/>
    <s v=""/>
    <s v="Bangalore"/>
    <x v="0"/>
  </r>
  <r>
    <s v="Maneice,Damon"/>
    <s v="TW_TOFF"/>
    <x v="1"/>
    <s v="LOA_UNPAID"/>
    <n v="0"/>
    <n v="168"/>
    <n v="0"/>
    <s v="01"/>
    <s v="TUS"/>
    <s v="13466"/>
    <s v="USA"/>
    <s v="CA"/>
    <s v="San Francisco"/>
    <x v="11"/>
  </r>
  <r>
    <s v="Manganyi,Nsovo"/>
    <s v="TW_CORE"/>
    <x v="3"/>
    <s v="UNASSIGNED"/>
    <n v="0"/>
    <n v="83"/>
    <n v="0"/>
    <s v="01"/>
    <s v="TZA"/>
    <s v="16118"/>
    <s v="ZAF"/>
    <s v=""/>
    <s v="Johannesburg"/>
    <x v="16"/>
  </r>
  <r>
    <s v="Manganyi,Nsovo"/>
    <s v="TW_TOFF"/>
    <x v="4"/>
    <s v="SICK_LV"/>
    <n v="0"/>
    <n v="8"/>
    <n v="0"/>
    <s v="01"/>
    <s v="TZA"/>
    <s v="16118"/>
    <s v="ZAF"/>
    <s v=""/>
    <s v="Johannesburg"/>
    <x v="16"/>
  </r>
  <r>
    <s v="Mani,Vidya"/>
    <s v="TWSMNG1"/>
    <x v="236"/>
    <s v="DEV"/>
    <n v="0"/>
    <n v="136"/>
    <n v="0"/>
    <s v="01"/>
    <s v="TUS"/>
    <s v="11988"/>
    <s v="USA"/>
    <s v="CA"/>
    <s v="ETG US"/>
    <x v="1"/>
  </r>
  <r>
    <s v="Mani,Vidya"/>
    <s v="TW_CORE"/>
    <x v="14"/>
    <s v="NONTW_CONF"/>
    <n v="0"/>
    <n v="8"/>
    <n v="0"/>
    <s v="01"/>
    <s v="TUS"/>
    <s v="11988"/>
    <s v="USA"/>
    <s v="CA"/>
    <s v="ETG US"/>
    <x v="1"/>
  </r>
  <r>
    <s v="Mani,Vidya"/>
    <s v="TW_TOFF"/>
    <x v="1"/>
    <s v="ANNUAL_LV"/>
    <n v="0"/>
    <n v="16"/>
    <n v="0"/>
    <s v="01"/>
    <s v="TUS"/>
    <s v="11988"/>
    <s v="USA"/>
    <s v="CA"/>
    <s v="ETG US"/>
    <x v="1"/>
  </r>
  <r>
    <s v="Manikumar,Disha"/>
    <s v="STANDB1"/>
    <x v="83"/>
    <s v="DA"/>
    <n v="175"/>
    <n v="0"/>
    <n v="0"/>
    <s v="01"/>
    <s v="TZA"/>
    <s v="11996"/>
    <s v="ZAF"/>
    <s v=""/>
    <s v="Johannesburg"/>
    <x v="16"/>
  </r>
  <r>
    <s v="Manikumar,Disha"/>
    <s v="TW_MTGS"/>
    <x v="50"/>
    <s v="JOHANNESBURG"/>
    <n v="0"/>
    <n v="2"/>
    <n v="0"/>
    <s v="01"/>
    <s v="TZA"/>
    <s v="11996"/>
    <s v="ZAF"/>
    <s v=""/>
    <s v="Johannesburg"/>
    <x v="16"/>
  </r>
  <r>
    <s v="Manikumar,Disha"/>
    <s v="TW_TOFF"/>
    <x v="1"/>
    <s v="PUBLIC_HOLIDAY"/>
    <n v="0"/>
    <n v="8"/>
    <n v="0"/>
    <s v="01"/>
    <s v="TZA"/>
    <s v="11996"/>
    <s v="ZAF"/>
    <s v=""/>
    <s v="Johannesburg"/>
    <x v="16"/>
  </r>
  <r>
    <s v="Mankar,Akshay"/>
    <s v="SONY001"/>
    <x v="21"/>
    <s v="DEV"/>
    <n v="153"/>
    <n v="0"/>
    <n v="0"/>
    <s v="01"/>
    <s v="TIN"/>
    <s v="14678"/>
    <s v="IND"/>
    <s v=""/>
    <s v="Pune"/>
    <x v="0"/>
  </r>
  <r>
    <s v="Mankar,Akshay"/>
    <s v="SONY001"/>
    <x v="22"/>
    <s v="DEV"/>
    <n v="8"/>
    <n v="0"/>
    <n v="0"/>
    <s v="01"/>
    <s v="TIN"/>
    <s v="14678"/>
    <s v="IND"/>
    <s v=""/>
    <s v="Pune"/>
    <x v="0"/>
  </r>
  <r>
    <s v="Mankar,Akshay"/>
    <s v="TW_CORE"/>
    <x v="15"/>
    <s v="GRAD_RECRUITING"/>
    <n v="0"/>
    <n v="10"/>
    <n v="0"/>
    <s v="01"/>
    <s v="TIN"/>
    <s v="14678"/>
    <s v="IND"/>
    <s v=""/>
    <s v="Pune"/>
    <x v="0"/>
  </r>
  <r>
    <s v="Mankar,Akshay"/>
    <s v="TW_CORE"/>
    <x v="15"/>
    <s v="INTERVIEWING"/>
    <n v="0"/>
    <n v="2"/>
    <n v="0"/>
    <s v="01"/>
    <s v="TIN"/>
    <s v="14678"/>
    <s v="IND"/>
    <s v=""/>
    <s v="Pune"/>
    <x v="0"/>
  </r>
  <r>
    <s v="Mankar,Akshay"/>
    <s v="TW_TOFF"/>
    <x v="4"/>
    <s v="SICK_LV"/>
    <n v="0"/>
    <n v="7"/>
    <n v="0"/>
    <s v="01"/>
    <s v="TIN"/>
    <s v="14678"/>
    <s v="IND"/>
    <s v=""/>
    <s v="Pune"/>
    <x v="0"/>
  </r>
  <r>
    <s v="Mankar,Sandeep"/>
    <s v="FOOT001"/>
    <x v="94"/>
    <s v="QA"/>
    <n v="40"/>
    <n v="0"/>
    <n v="0"/>
    <s v="01"/>
    <s v="TIN"/>
    <s v="14433"/>
    <s v="IND"/>
    <s v=""/>
    <s v="Pune"/>
    <x v="0"/>
  </r>
  <r>
    <s v="Mankar,Sandeep"/>
    <s v="TW_CORE"/>
    <x v="3"/>
    <s v="UNASSIGNED"/>
    <n v="0"/>
    <n v="128"/>
    <n v="0"/>
    <s v="01"/>
    <s v="TIN"/>
    <s v="14433"/>
    <s v="IND"/>
    <s v=""/>
    <s v="Pune"/>
    <x v="0"/>
  </r>
  <r>
    <s v="Mankelow,Jeantine Michelle"/>
    <s v="MORRIS1"/>
    <x v="110"/>
    <s v="DA"/>
    <n v="48"/>
    <n v="36"/>
    <n v="0"/>
    <s v="01"/>
    <s v="TUK"/>
    <s v="14196"/>
    <s v="GBR"/>
    <s v=""/>
    <s v="Manchester"/>
    <x v="10"/>
  </r>
  <r>
    <s v="Mankelow,Jeantine Michelle"/>
    <s v="TW_TOFF"/>
    <x v="1"/>
    <s v="ANNUAL_LV"/>
    <n v="0"/>
    <n v="80"/>
    <n v="0"/>
    <s v="01"/>
    <s v="TUK"/>
    <s v="14196"/>
    <s v="GBR"/>
    <s v=""/>
    <s v="London"/>
    <x v="4"/>
  </r>
  <r>
    <s v="Manocha,Varun"/>
    <s v="FOOT001"/>
    <x v="95"/>
    <s v="UX"/>
    <n v="40"/>
    <n v="0"/>
    <n v="0"/>
    <s v="01"/>
    <s v="TIN"/>
    <s v="15481"/>
    <s v="IND"/>
    <s v=""/>
    <s v="Pune"/>
    <x v="0"/>
  </r>
  <r>
    <s v="Manocha,Varun"/>
    <s v="TW_CORE"/>
    <x v="3"/>
    <s v="UNASSIGNED"/>
    <n v="0"/>
    <n v="88"/>
    <n v="0"/>
    <s v="01"/>
    <s v="TIN"/>
    <s v="15481"/>
    <s v="IND"/>
    <s v=""/>
    <s v="Delhi"/>
    <x v="0"/>
  </r>
  <r>
    <s v="Manocha,Varun"/>
    <s v="TW_CORE"/>
    <x v="17"/>
    <s v="BAU"/>
    <n v="0"/>
    <n v="32"/>
    <n v="0"/>
    <s v="01"/>
    <s v="TIN"/>
    <s v="15481"/>
    <s v="IND"/>
    <s v=""/>
    <s v="Delhi"/>
    <x v="0"/>
  </r>
  <r>
    <s v="Manocha,Varun"/>
    <s v="TW_TOFF"/>
    <x v="1"/>
    <s v="PUBLIC_HOLIDAY"/>
    <n v="0"/>
    <n v="8"/>
    <n v="0"/>
    <s v="01"/>
    <s v="TIN"/>
    <s v="15481"/>
    <s v="IND"/>
    <s v=""/>
    <s v="Delhi"/>
    <x v="0"/>
  </r>
  <r>
    <s v="Manohar,Akula Srinivasa"/>
    <s v="DISCOV2"/>
    <x v="304"/>
    <s v="DEV"/>
    <n v="81"/>
    <n v="0"/>
    <n v="0"/>
    <s v="01"/>
    <s v="TZA"/>
    <s v="12733"/>
    <s v="ZAF"/>
    <s v=""/>
    <s v="Johannesburg"/>
    <x v="16"/>
  </r>
  <r>
    <s v="Manohar,Akula Srinivasa"/>
    <s v="TW_CORE"/>
    <x v="3"/>
    <s v="HELD"/>
    <n v="0"/>
    <n v="41"/>
    <n v="0"/>
    <s v="01"/>
    <s v="TZA"/>
    <s v="12733"/>
    <s v="ZAF"/>
    <s v=""/>
    <s v="Johannesburg"/>
    <x v="16"/>
  </r>
  <r>
    <s v="Manohar,Akula Srinivasa"/>
    <s v="TW_TOFF"/>
    <x v="1"/>
    <s v="ANNUAL_LV"/>
    <n v="0"/>
    <n v="2"/>
    <n v="0"/>
    <s v="01"/>
    <s v="TZA"/>
    <s v="12733"/>
    <s v="ZAF"/>
    <s v=""/>
    <s v="Johannesburg"/>
    <x v="16"/>
  </r>
  <r>
    <s v="Manohar,Akula Srinivasa"/>
    <s v="TW_TOFF"/>
    <x v="1"/>
    <s v="ANNUAL_LV"/>
    <n v="0"/>
    <n v="8"/>
    <n v="0"/>
    <s v="01"/>
    <s v="TIN"/>
    <s v="12733"/>
    <s v="IND"/>
    <s v=""/>
    <s v="Bangalore"/>
    <x v="0"/>
  </r>
  <r>
    <s v="Manohar,Akula Srinivasa"/>
    <s v="TW_TOFF"/>
    <x v="1"/>
    <s v="PUBLIC_HOLIDAY"/>
    <n v="0"/>
    <n v="8"/>
    <n v="0"/>
    <s v="01"/>
    <s v="TZA"/>
    <s v="12733"/>
    <s v="ZAF"/>
    <s v=""/>
    <s v="Johannesburg"/>
    <x v="16"/>
  </r>
  <r>
    <s v="Manohar,Akula Srinivasa"/>
    <s v="TW_TOFF"/>
    <x v="1"/>
    <s v="TRANSITION_LV"/>
    <n v="0"/>
    <n v="32"/>
    <n v="0"/>
    <s v="01"/>
    <s v="TIN"/>
    <s v="12733"/>
    <s v="IND"/>
    <s v=""/>
    <s v="Bangalore"/>
    <x v="0"/>
  </r>
  <r>
    <s v="Manoharrav Ingalkar,Gaurav"/>
    <s v="PSAIN01"/>
    <x v="348"/>
    <s v="DEV"/>
    <n v="0"/>
    <n v="48"/>
    <n v="0"/>
    <s v="01"/>
    <s v="TIN"/>
    <s v="14801"/>
    <s v="IND"/>
    <s v=""/>
    <s v="Chennai"/>
    <x v="0"/>
  </r>
  <r>
    <s v="Manoharrav Ingalkar,Gaurav"/>
    <s v="TW_CORE"/>
    <x v="3"/>
    <s v="HELD"/>
    <n v="0"/>
    <n v="40"/>
    <n v="0"/>
    <s v="01"/>
    <s v="TIN"/>
    <s v="14801"/>
    <s v="IND"/>
    <s v=""/>
    <s v="Chennai"/>
    <x v="0"/>
  </r>
  <r>
    <s v="Manoharrav Ingalkar,Gaurav"/>
    <s v="TW_TOFF"/>
    <x v="1"/>
    <s v="ANNUAL_LV"/>
    <n v="0"/>
    <n v="80"/>
    <n v="0"/>
    <s v="01"/>
    <s v="TIN"/>
    <s v="14801"/>
    <s v="IND"/>
    <s v=""/>
    <s v="Chennai"/>
    <x v="0"/>
  </r>
  <r>
    <s v="Manos,Gabriella"/>
    <s v="TW_CORE"/>
    <x v="123"/>
    <s v="BAU"/>
    <n v="0"/>
    <n v="75"/>
    <n v="0"/>
    <s v="11"/>
    <s v="TAU"/>
    <s v="10386"/>
    <s v="AUS"/>
    <s v=""/>
    <s v="Melbourne"/>
    <x v="8"/>
  </r>
  <r>
    <s v="Manos,Gabriella"/>
    <s v="TW_TOFF"/>
    <x v="1"/>
    <s v="PUBLIC_HOLIDAY"/>
    <n v="0"/>
    <n v="8"/>
    <n v="0"/>
    <s v="11"/>
    <s v="TAU"/>
    <s v="10386"/>
    <s v="AUS"/>
    <s v=""/>
    <s v="Melbourne"/>
    <x v="8"/>
  </r>
  <r>
    <s v="Manos,Gabriella"/>
    <s v="TW_TOFF"/>
    <x v="4"/>
    <s v="CARERS_LV"/>
    <n v="0"/>
    <n v="16"/>
    <n v="0"/>
    <s v="11"/>
    <s v="TAU"/>
    <s v="10386"/>
    <s v="AUS"/>
    <s v=""/>
    <s v="Melbourne"/>
    <x v="8"/>
  </r>
  <r>
    <s v="Manos,Gabriella"/>
    <s v="TW_TOFF"/>
    <x v="4"/>
    <s v="SICK_LV"/>
    <n v="0"/>
    <n v="8"/>
    <n v="0"/>
    <s v="11"/>
    <s v="TAU"/>
    <s v="10386"/>
    <s v="AUS"/>
    <s v=""/>
    <s v="Melbourne"/>
    <x v="8"/>
  </r>
  <r>
    <s v="Manthei,Katherine"/>
    <s v="TW_CORE"/>
    <x v="52"/>
    <s v="BAU"/>
    <n v="0"/>
    <n v="168"/>
    <n v="0"/>
    <s v="05"/>
    <s v="TUS"/>
    <s v="13775"/>
    <s v="USA"/>
    <s v="IL"/>
    <s v="Chicago"/>
    <x v="5"/>
  </r>
  <r>
    <s v="Mao,Chao"/>
    <s v="LIVETEX"/>
    <x v="310"/>
    <s v="MISC"/>
    <n v="8"/>
    <n v="0"/>
    <n v="0"/>
    <s v="01"/>
    <s v="TCX"/>
    <s v="13710"/>
    <s v="USA"/>
    <s v="IL"/>
    <s v="Xi'an"/>
    <x v="14"/>
  </r>
  <r>
    <s v="Mao,Chao"/>
    <s v="LIVETEX"/>
    <x v="311"/>
    <s v="MISC"/>
    <n v="40"/>
    <n v="0"/>
    <n v="0"/>
    <s v="01"/>
    <s v="TCX"/>
    <s v="13710"/>
    <s v="USA"/>
    <s v="IL"/>
    <s v="Xi'an"/>
    <x v="14"/>
  </r>
  <r>
    <s v="Mao,Chao"/>
    <s v="LIVETEX"/>
    <x v="311"/>
    <s v="MISC"/>
    <n v="120"/>
    <n v="0"/>
    <n v="0"/>
    <s v="01"/>
    <s v="TCX"/>
    <s v="13710"/>
    <s v="CHN"/>
    <s v=""/>
    <s v="Xi'an"/>
    <x v="14"/>
  </r>
  <r>
    <s v="Mao,Chao"/>
    <s v="LIVETEX"/>
    <x v="311"/>
    <s v="TRVL"/>
    <n v="0"/>
    <n v="16"/>
    <n v="0"/>
    <s v="01"/>
    <s v="TCX"/>
    <s v="13710"/>
    <s v="CHN"/>
    <s v=""/>
    <s v="Xi'an"/>
    <x v="14"/>
  </r>
  <r>
    <s v="Mao,Yanqing"/>
    <s v="TW_CORE"/>
    <x v="0"/>
    <s v="BAU"/>
    <n v="0"/>
    <n v="192.5"/>
    <n v="0"/>
    <s v="06"/>
    <s v="TUS"/>
    <s v="11077"/>
    <s v="USA"/>
    <s v="NY"/>
    <s v="Chicago"/>
    <x v="5"/>
  </r>
  <r>
    <s v="Mao,Yanqing"/>
    <s v="TW_TOFF"/>
    <x v="1"/>
    <s v="ANNUAL_LV"/>
    <n v="0"/>
    <n v="8"/>
    <n v="0"/>
    <s v="06"/>
    <s v="TUS"/>
    <s v="11077"/>
    <s v="USA"/>
    <s v="NY"/>
    <s v="Chicago"/>
    <x v="5"/>
  </r>
  <r>
    <s v="Mapogo,Lerato Mirriam"/>
    <s v="TW_CORE"/>
    <x v="15"/>
    <s v="BAU"/>
    <n v="0"/>
    <n v="165"/>
    <n v="0"/>
    <s v="03"/>
    <s v="TZA"/>
    <s v="14793"/>
    <s v="ZAF"/>
    <s v=""/>
    <s v="Johannesburg"/>
    <x v="16"/>
  </r>
  <r>
    <s v="Marano,Thiago Silva"/>
    <s v="TWSSNAP"/>
    <x v="224"/>
    <s v="DEV"/>
    <n v="0"/>
    <n v="152"/>
    <n v="0"/>
    <s v="01"/>
    <s v="TBR"/>
    <s v="13074"/>
    <s v="BRA"/>
    <s v=""/>
    <s v="ETG Brazil"/>
    <x v="1"/>
  </r>
  <r>
    <s v="Marano,Thiago Silva"/>
    <s v="TW_CORE"/>
    <x v="10"/>
    <s v="BOOKS"/>
    <n v="0"/>
    <n v="10.25"/>
    <n v="0"/>
    <s v="01"/>
    <s v="TBR"/>
    <s v="13074"/>
    <s v="BRA"/>
    <s v=""/>
    <s v="ETG Brazil"/>
    <x v="1"/>
  </r>
  <r>
    <s v="Marano,Thiago Silva"/>
    <s v="TW_TOFF"/>
    <x v="1"/>
    <s v="PUBLIC_HOLIDAY"/>
    <n v="0"/>
    <n v="17.75"/>
    <n v="0"/>
    <s v="01"/>
    <s v="TBR"/>
    <s v="13074"/>
    <s v="BRA"/>
    <s v=""/>
    <s v="ETG Brazil"/>
    <x v="1"/>
  </r>
  <r>
    <s v="Marcotte,Jason T."/>
    <s v="TW_TOFF"/>
    <x v="1"/>
    <s v="LOA_UNPAID"/>
    <n v="0"/>
    <n v="168"/>
    <n v="0"/>
    <s v="01"/>
    <s v="TAU"/>
    <s v="10205"/>
    <s v="AUS"/>
    <s v=""/>
    <s v="Sydney"/>
    <x v="8"/>
  </r>
  <r>
    <s v="Maria Eme,Kyamulabye"/>
    <s v="TW_CORE"/>
    <x v="0"/>
    <s v="BAU"/>
    <n v="0"/>
    <n v="168"/>
    <n v="0"/>
    <s v="03"/>
    <s v="TUG"/>
    <s v="15453"/>
    <s v="UGA"/>
    <s v=""/>
    <s v="Kampala"/>
    <x v="15"/>
  </r>
  <r>
    <s v="Mariam Robert,Melanie"/>
    <s v="HNI0001"/>
    <x v="81"/>
    <s v="UI_BANG"/>
    <n v="0"/>
    <n v="160"/>
    <n v="0"/>
    <s v="01"/>
    <s v="TIN"/>
    <s v="14778"/>
    <s v="IND"/>
    <s v=""/>
    <s v="Bangalore"/>
    <x v="0"/>
  </r>
  <r>
    <s v="Mariam Robert,Melanie"/>
    <s v="TW_TOFF"/>
    <x v="1"/>
    <s v="INDIA_OPT_HOL"/>
    <n v="0"/>
    <n v="8"/>
    <n v="0"/>
    <s v="01"/>
    <s v="TIN"/>
    <s v="14778"/>
    <s v="IND"/>
    <s v=""/>
    <s v="Bangalore"/>
    <x v="0"/>
  </r>
  <r>
    <s v="Marker,Sheroy"/>
    <s v="TWSMNG1"/>
    <x v="236"/>
    <s v="DEV"/>
    <n v="0"/>
    <n v="168"/>
    <n v="0"/>
    <s v="01"/>
    <s v="TUS"/>
    <s v="10924"/>
    <s v="USA"/>
    <s v="CA"/>
    <s v="ETG US"/>
    <x v="1"/>
  </r>
  <r>
    <s v="Marks,Andrew James"/>
    <s v="TW_CORE"/>
    <x v="118"/>
    <s v="BAU"/>
    <n v="0"/>
    <n v="164"/>
    <n v="0"/>
    <s v="01"/>
    <s v="TAU"/>
    <s v="10562"/>
    <s v="AUS"/>
    <s v=""/>
    <s v="Melbourne"/>
    <x v="8"/>
  </r>
  <r>
    <s v="Marley,Jennifer"/>
    <s v="TW_TOFF"/>
    <x v="1"/>
    <s v="SABBATICAL_LV"/>
    <n v="0"/>
    <n v="168"/>
    <n v="0"/>
    <s v="01"/>
    <s v="TUS"/>
    <s v="10294"/>
    <s v="USA"/>
    <s v="CA"/>
    <s v="ETG US"/>
    <x v="1"/>
  </r>
  <r>
    <s v="Marsden,Olivia Wendy"/>
    <s v="TW_CORE"/>
    <x v="15"/>
    <s v="BAU"/>
    <n v="0"/>
    <n v="158"/>
    <n v="0"/>
    <s v="03"/>
    <s v="TUK"/>
    <s v="14886"/>
    <s v="GBR"/>
    <s v=""/>
    <s v="London"/>
    <x v="4"/>
  </r>
  <r>
    <s v="Marsden,Olivia Wendy"/>
    <s v="TW_CORE"/>
    <x v="15"/>
    <s v="GRAD_RECRUITING"/>
    <n v="0"/>
    <n v="8"/>
    <n v="0"/>
    <s v="03"/>
    <s v="TUK"/>
    <s v="14886"/>
    <s v="GBR"/>
    <s v=""/>
    <s v="London"/>
    <x v="4"/>
  </r>
  <r>
    <s v="Marsden,Olivia Wendy"/>
    <s v="TW_TOFF"/>
    <x v="4"/>
    <s v="SICK_LV"/>
    <n v="0"/>
    <n v="2"/>
    <n v="0"/>
    <s v="03"/>
    <s v="TUK"/>
    <s v="14886"/>
    <s v="GBR"/>
    <s v=""/>
    <s v="London"/>
    <x v="4"/>
  </r>
  <r>
    <s v="Marshall,Louisa"/>
    <s v="TW_CORE"/>
    <x v="123"/>
    <s v="BAU"/>
    <n v="0"/>
    <n v="168"/>
    <n v="0"/>
    <s v="08"/>
    <s v="TUK"/>
    <s v="12776"/>
    <s v="GBR"/>
    <s v=""/>
    <s v="London"/>
    <x v="4"/>
  </r>
  <r>
    <s v="Marshall,Susie"/>
    <s v="SLC0001"/>
    <x v="173"/>
    <s v="DA"/>
    <n v="104"/>
    <n v="0"/>
    <n v="0"/>
    <s v="01"/>
    <s v="TUK"/>
    <s v="14459"/>
    <s v="GBR"/>
    <s v=""/>
    <s v="Manchester"/>
    <x v="10"/>
  </r>
  <r>
    <s v="Marshall,Susie"/>
    <s v="TW_TOFF"/>
    <x v="1"/>
    <s v="ANNUAL_LV"/>
    <n v="0"/>
    <n v="56"/>
    <n v="0"/>
    <s v="01"/>
    <s v="TUK"/>
    <s v="14459"/>
    <s v="GBR"/>
    <s v=""/>
    <s v="Manchester"/>
    <x v="10"/>
  </r>
  <r>
    <s v="Marshall,Susie"/>
    <s v="TW_TOFF"/>
    <x v="4"/>
    <s v="SICK_LV"/>
    <n v="0"/>
    <n v="8"/>
    <n v="0"/>
    <s v="01"/>
    <s v="TUK"/>
    <s v="14459"/>
    <s v="GBR"/>
    <s v=""/>
    <s v="Manchester"/>
    <x v="10"/>
  </r>
  <r>
    <s v="Martin Garcia,Francisco Jose"/>
    <s v="NORTH01"/>
    <x v="276"/>
    <s v="DA"/>
    <n v="0"/>
    <n v="51"/>
    <n v="0"/>
    <s v="08"/>
    <s v="TUS"/>
    <s v="13996"/>
    <s v="USA"/>
    <s v="IL"/>
    <s v="Chicago"/>
    <x v="5"/>
  </r>
  <r>
    <s v="Martin Garcia,Francisco Jose"/>
    <s v="NORTH01"/>
    <x v="276"/>
    <s v="MISC"/>
    <n v="0"/>
    <n v="43"/>
    <n v="0"/>
    <s v="08"/>
    <s v="TUS"/>
    <s v="13996"/>
    <s v="USA"/>
    <s v="IL"/>
    <s v="Chicago"/>
    <x v="5"/>
  </r>
  <r>
    <s v="Martin Garcia,Francisco Jose"/>
    <s v="TW_CORE"/>
    <x v="33"/>
    <s v="REGION_MGT_BAU"/>
    <n v="0"/>
    <n v="27"/>
    <n v="0"/>
    <s v="08"/>
    <s v="TUS"/>
    <s v="13996"/>
    <s v="USA"/>
    <s v="IL"/>
    <s v="Chicago"/>
    <x v="5"/>
  </r>
  <r>
    <s v="Martin Garcia,Francisco Jose"/>
    <s v="TW_CORE"/>
    <x v="33"/>
    <s v="REGION_MGT_BAU"/>
    <n v="0"/>
    <n v="88"/>
    <n v="0"/>
    <s v="08"/>
    <s v="TUS"/>
    <s v="13996"/>
    <s v="ECU"/>
    <s v=""/>
    <s v="Quito"/>
    <x v="17"/>
  </r>
  <r>
    <s v="Martin Garcia,Francisco Jose"/>
    <s v="TW_TOFF"/>
    <x v="1"/>
    <s v="PUBLIC_HOLIDAY"/>
    <n v="0"/>
    <n v="16"/>
    <n v="0"/>
    <s v="08"/>
    <s v="TUS"/>
    <s v="13996"/>
    <s v="ECU"/>
    <s v=""/>
    <s v="Quito"/>
    <x v="17"/>
  </r>
  <r>
    <s v="Martin,Christopher"/>
    <s v="SLC0001"/>
    <x v="173"/>
    <s v="MISC"/>
    <n v="88"/>
    <n v="0"/>
    <n v="0"/>
    <s v="01"/>
    <s v="TUK"/>
    <s v="13534"/>
    <s v="GBR"/>
    <s v=""/>
    <s v="Manchester"/>
    <x v="10"/>
  </r>
  <r>
    <s v="Martin,Christopher"/>
    <s v="SLC0001"/>
    <x v="217"/>
    <s v="DA"/>
    <n v="80"/>
    <n v="0"/>
    <n v="0"/>
    <s v="01"/>
    <s v="TUK"/>
    <s v="13534"/>
    <s v="GBR"/>
    <s v=""/>
    <s v="Manchester"/>
    <x v="10"/>
  </r>
  <r>
    <s v="Martin,Michael B"/>
    <s v="TW_CORE"/>
    <x v="17"/>
    <s v="BAU"/>
    <n v="0"/>
    <n v="152"/>
    <n v="0"/>
    <s v="01"/>
    <s v="TUS"/>
    <s v="10381"/>
    <s v="USA"/>
    <s v="OR"/>
    <s v="Chicago"/>
    <x v="5"/>
  </r>
  <r>
    <s v="Martin,Michael B"/>
    <s v="TW_CORE"/>
    <x v="123"/>
    <s v="WEST_BUDGET"/>
    <n v="0"/>
    <n v="8"/>
    <n v="0"/>
    <s v="01"/>
    <s v="TUS"/>
    <s v="10381"/>
    <s v="USA"/>
    <s v="WA"/>
    <s v="Chicago"/>
    <x v="5"/>
  </r>
  <r>
    <s v="Martin,Michael B"/>
    <s v="TW_MTGS"/>
    <x v="50"/>
    <s v="SF"/>
    <n v="0"/>
    <n v="8"/>
    <n v="0"/>
    <s v="01"/>
    <s v="TUS"/>
    <s v="10381"/>
    <s v="USA"/>
    <s v="CA"/>
    <s v="Chicago"/>
    <x v="5"/>
  </r>
  <r>
    <s v="Martinez,Jaume Cardona"/>
    <s v="TW_TOFF"/>
    <x v="1"/>
    <s v="ANNUAL_LV"/>
    <n v="0"/>
    <n v="24"/>
    <n v="0"/>
    <s v="01"/>
    <s v="TEC"/>
    <s v="15568"/>
    <s v="ECU"/>
    <s v=""/>
    <s v="Quito"/>
    <x v="17"/>
  </r>
  <r>
    <s v="Martinez,Jaume Cardona"/>
    <s v="TW_TOFF"/>
    <x v="1"/>
    <s v="PUBLIC_HOLIDAY"/>
    <n v="0"/>
    <n v="16"/>
    <n v="0"/>
    <s v="01"/>
    <s v="TEC"/>
    <s v="15568"/>
    <s v="ECU"/>
    <s v=""/>
    <s v="Quito"/>
    <x v="17"/>
  </r>
  <r>
    <s v="Martins,Carla Daniele"/>
    <s v="TW_CORE"/>
    <x v="123"/>
    <s v="BAU"/>
    <n v="0"/>
    <n v="160"/>
    <n v="0"/>
    <s v="09"/>
    <s v="TBR"/>
    <s v="13816"/>
    <s v="BRA"/>
    <s v=""/>
    <s v="Porto Alegre"/>
    <x v="3"/>
  </r>
  <r>
    <s v="Martins,Carla Daniele"/>
    <s v="TW_CORE"/>
    <x v="33"/>
    <s v="REGION_MGT_MTG"/>
    <n v="0"/>
    <n v="11"/>
    <n v="0"/>
    <s v="09"/>
    <s v="TBR"/>
    <s v="13816"/>
    <s v="BRA"/>
    <s v=""/>
    <s v="Porto Alegre"/>
    <x v="3"/>
  </r>
  <r>
    <s v="Martins,Carla Daniele"/>
    <s v="TW_TOFF"/>
    <x v="1"/>
    <s v="PUBLIC_HOLIDAY"/>
    <n v="0"/>
    <n v="17.5"/>
    <n v="0"/>
    <s v="09"/>
    <s v="TBR"/>
    <s v="13816"/>
    <s v="BRA"/>
    <s v=""/>
    <s v="Porto Alegre"/>
    <x v="3"/>
  </r>
  <r>
    <s v="Martins,Carla Daniele"/>
    <s v="TW_TOFF"/>
    <x v="4"/>
    <s v="SICK_LV"/>
    <n v="0"/>
    <n v="10"/>
    <n v="0"/>
    <s v="09"/>
    <s v="TBR"/>
    <s v="13816"/>
    <s v="BRA"/>
    <s v=""/>
    <s v="Porto Alegre"/>
    <x v="3"/>
  </r>
  <r>
    <s v="Martins,Fernanda Lancao Morais"/>
    <s v="TW_CORE"/>
    <x v="40"/>
    <s v="GROUP"/>
    <n v="0"/>
    <n v="8"/>
    <n v="0"/>
    <s v="04"/>
    <s v="TBR"/>
    <s v="14378"/>
    <s v="BRA"/>
    <s v=""/>
    <s v="Porto Alegre"/>
    <x v="3"/>
  </r>
  <r>
    <s v="Martins,Fernanda Lancao Morais"/>
    <s v="TW_TOFF"/>
    <x v="1"/>
    <s v="PUBLIC_HOLIDAY"/>
    <n v="0"/>
    <n v="16"/>
    <n v="0"/>
    <s v="04"/>
    <s v="TBR"/>
    <s v="14378"/>
    <s v="BRA"/>
    <s v=""/>
    <s v="Porto Alegre"/>
    <x v="3"/>
  </r>
  <r>
    <s v="Martins,Fernanda Lancao Morais"/>
    <s v="TW_TOPS"/>
    <x v="60"/>
    <s v="TECH_SUPPORT"/>
    <n v="0"/>
    <n v="112"/>
    <n v="0"/>
    <s v="04"/>
    <s v="TBR"/>
    <s v="14378"/>
    <s v="BRA"/>
    <s v=""/>
    <s v="Porto Alegre"/>
    <x v="3"/>
  </r>
  <r>
    <s v="Martins,Renan"/>
    <s v="GAP0001"/>
    <x v="58"/>
    <s v="DA"/>
    <n v="175"/>
    <n v="0"/>
    <n v="0"/>
    <s v="01"/>
    <s v="TBR"/>
    <s v="13750"/>
    <s v="BRA"/>
    <s v=""/>
    <s v="Porto Alegre"/>
    <x v="3"/>
  </r>
  <r>
    <s v="Martins,Renan"/>
    <s v="TW_TOFF"/>
    <x v="4"/>
    <s v="SICK_LV"/>
    <n v="0"/>
    <n v="6"/>
    <n v="0"/>
    <s v="01"/>
    <s v="TBR"/>
    <s v="13750"/>
    <s v="BRA"/>
    <s v=""/>
    <s v="Porto Alegre"/>
    <x v="3"/>
  </r>
  <r>
    <s v="Maruti Babar,Suraj"/>
    <s v="TW_CORE"/>
    <x v="0"/>
    <s v="STEP"/>
    <n v="0"/>
    <n v="48"/>
    <n v="0"/>
    <s v="01"/>
    <s v="TIN"/>
    <s v="15431"/>
    <s v="IND"/>
    <s v=""/>
    <s v="Bangalore"/>
    <x v="0"/>
  </r>
  <r>
    <s v="Maruti Babar,Suraj"/>
    <s v="TW_TOFF"/>
    <x v="1"/>
    <s v="ANNUAL_LV"/>
    <n v="0"/>
    <n v="136"/>
    <n v="0"/>
    <s v="01"/>
    <s v="TIN"/>
    <s v="15431"/>
    <s v="IND"/>
    <s v=""/>
    <s v="Bangalore"/>
    <x v="0"/>
  </r>
  <r>
    <s v="Mash,Jeffrey E"/>
    <s v="TW_TOFF"/>
    <x v="1"/>
    <s v="LOA_UNPAID"/>
    <n v="0"/>
    <n v="168"/>
    <n v="0"/>
    <s v="04"/>
    <s v="TUK"/>
    <s v="10407"/>
    <s v="GBR"/>
    <s v=""/>
    <s v="London"/>
    <x v="4"/>
  </r>
  <r>
    <s v="Mason,Brian Gordon"/>
    <s v="DOMINOS"/>
    <x v="167"/>
    <s v="PYRAMID"/>
    <n v="168"/>
    <n v="0"/>
    <n v="0"/>
    <s v="01"/>
    <s v="TAU"/>
    <s v="15946"/>
    <s v="AUS"/>
    <s v=""/>
    <s v="Brisbane"/>
    <x v="8"/>
  </r>
  <r>
    <s v="Mason,John Michael"/>
    <s v="TW_CORE"/>
    <x v="17"/>
    <s v="BAU"/>
    <n v="0"/>
    <n v="168"/>
    <n v="0"/>
    <s v="13"/>
    <s v="TUS"/>
    <s v="13684"/>
    <s v="USA"/>
    <s v="GA"/>
    <s v="Atlanta"/>
    <x v="2"/>
  </r>
  <r>
    <s v="Mason,Michael Geoffrey"/>
    <s v="TW_CORE"/>
    <x v="33"/>
    <s v="GMT_BAU"/>
    <n v="0"/>
    <n v="10"/>
    <n v="0"/>
    <s v="08"/>
    <s v="TCA"/>
    <s v="10595"/>
    <s v="CAN"/>
    <s v=""/>
    <s v="Atlanta"/>
    <x v="2"/>
  </r>
  <r>
    <s v="Mason,Michael Geoffrey"/>
    <s v="TW_CORE"/>
    <x v="33"/>
    <s v="GMT_MEETINGS"/>
    <n v="0"/>
    <n v="30"/>
    <n v="0"/>
    <s v="08"/>
    <s v="TCA"/>
    <s v="10595"/>
    <s v="DEU"/>
    <s v=""/>
    <s v="Atlanta"/>
    <x v="2"/>
  </r>
  <r>
    <s v="Mason,Michael Geoffrey"/>
    <s v="TW_CORE"/>
    <x v="33"/>
    <s v="REGION_MGT_BAU"/>
    <n v="0"/>
    <n v="7"/>
    <n v="0"/>
    <s v="08"/>
    <s v="TCA"/>
    <s v="10595"/>
    <s v="CAN"/>
    <s v=""/>
    <s v="Atlanta"/>
    <x v="2"/>
  </r>
  <r>
    <s v="Mason,Michael Geoffrey"/>
    <s v="TW_CORE"/>
    <x v="118"/>
    <s v="BAU"/>
    <n v="0"/>
    <n v="36"/>
    <n v="0"/>
    <s v="08"/>
    <s v="TCA"/>
    <s v="10595"/>
    <s v="CAN"/>
    <s v=""/>
    <s v="Atlanta"/>
    <x v="2"/>
  </r>
  <r>
    <s v="Mason,Michael Geoffrey"/>
    <s v="TW_CORE"/>
    <x v="118"/>
    <s v="OCTO"/>
    <n v="0"/>
    <n v="12"/>
    <n v="0"/>
    <s v="08"/>
    <s v="TCA"/>
    <s v="10595"/>
    <s v="DEU"/>
    <s v=""/>
    <s v="Atlanta"/>
    <x v="2"/>
  </r>
  <r>
    <s v="Mason,Michael Geoffrey"/>
    <s v="TW_CORE"/>
    <x v="118"/>
    <s v="OCTO"/>
    <n v="0"/>
    <n v="20"/>
    <n v="0"/>
    <s v="08"/>
    <s v="TCA"/>
    <s v="10595"/>
    <s v="GBR"/>
    <s v=""/>
    <s v="Atlanta"/>
    <x v="2"/>
  </r>
  <r>
    <s v="Mason,Michael Geoffrey"/>
    <s v="TW_CORE"/>
    <x v="118"/>
    <s v="OCTO"/>
    <n v="0"/>
    <n v="55"/>
    <n v="0"/>
    <s v="08"/>
    <s v="TCA"/>
    <s v="10595"/>
    <s v="CAN"/>
    <s v=""/>
    <s v="Atlanta"/>
    <x v="2"/>
  </r>
  <r>
    <s v="Mason,Michael Geoffrey"/>
    <s v="TW_CORE"/>
    <x v="118"/>
    <s v="TAB"/>
    <n v="0"/>
    <n v="4"/>
    <n v="0"/>
    <s v="08"/>
    <s v="TCA"/>
    <s v="10595"/>
    <s v="CAN"/>
    <s v=""/>
    <s v="Atlanta"/>
    <x v="2"/>
  </r>
  <r>
    <s v="Mason,Michael Geoffrey"/>
    <s v="TW_INVT"/>
    <x v="171"/>
    <s v="PROGRAM_LEVEL"/>
    <n v="0"/>
    <n v="9"/>
    <n v="0"/>
    <s v="08"/>
    <s v="TCA"/>
    <s v="10595"/>
    <s v="CAN"/>
    <s v=""/>
    <s v="Atlanta"/>
    <x v="2"/>
  </r>
  <r>
    <s v="Mason,Michael Geoffrey"/>
    <s v="ULTSOFT"/>
    <x v="248"/>
    <s v="DA"/>
    <n v="0"/>
    <n v="2.5"/>
    <n v="0"/>
    <s v="08"/>
    <s v="TCA"/>
    <s v="10595"/>
    <s v="USA"/>
    <s v="FL"/>
    <s v="Atlanta"/>
    <x v="2"/>
  </r>
  <r>
    <s v="Mason,Michael Geoffrey"/>
    <s v="ULTSOFT"/>
    <x v="248"/>
    <s v="MISC"/>
    <n v="16"/>
    <n v="0"/>
    <n v="0"/>
    <s v="08"/>
    <s v="TCA"/>
    <s v="10595"/>
    <s v="USA"/>
    <s v="FL"/>
    <s v="Atlanta"/>
    <x v="2"/>
  </r>
  <r>
    <s v="Mason,Michael Geoffrey"/>
    <s v="ULTSOFT"/>
    <x v="248"/>
    <s v="TRVL"/>
    <n v="0"/>
    <n v="16"/>
    <n v="0"/>
    <s v="08"/>
    <s v="TCA"/>
    <s v="10595"/>
    <s v="CAN"/>
    <s v=""/>
    <s v="Atlanta"/>
    <x v="2"/>
  </r>
  <r>
    <s v="Massel,Bruce C."/>
    <s v="KROGER1"/>
    <x v="226"/>
    <s v="EDC_RAR"/>
    <n v="31"/>
    <n v="0"/>
    <n v="0"/>
    <s v="01"/>
    <s v="TUS"/>
    <s v="14355"/>
    <s v="USA"/>
    <s v="OH"/>
    <s v="Chicago"/>
    <x v="5"/>
  </r>
  <r>
    <s v="Massel,Bruce C."/>
    <s v="KROGER1"/>
    <x v="226"/>
    <s v="EDC_RECIPES"/>
    <n v="19"/>
    <n v="0"/>
    <n v="0"/>
    <s v="01"/>
    <s v="TUS"/>
    <s v="14355"/>
    <s v="USA"/>
    <s v="OH"/>
    <s v="Chicago"/>
    <x v="5"/>
  </r>
  <r>
    <s v="Massel,Bruce C."/>
    <s v="KROGER1"/>
    <x v="226"/>
    <s v="MISC"/>
    <n v="94"/>
    <n v="14"/>
    <n v="0"/>
    <s v="01"/>
    <s v="TUS"/>
    <s v="14355"/>
    <s v="USA"/>
    <s v="OH"/>
    <s v="Chicago"/>
    <x v="5"/>
  </r>
  <r>
    <s v="Massel,Bruce C."/>
    <s v="TW_TOFF"/>
    <x v="1"/>
    <s v="ANNUAL_LV"/>
    <n v="0"/>
    <n v="24"/>
    <n v="0"/>
    <s v="01"/>
    <s v="TUS"/>
    <s v="14355"/>
    <s v="USA"/>
    <s v="IL"/>
    <s v="Chicago"/>
    <x v="5"/>
  </r>
  <r>
    <s v="Massey,Samuel"/>
    <s v="TW_CORE"/>
    <x v="52"/>
    <s v="BAU"/>
    <n v="0"/>
    <n v="8"/>
    <n v="0"/>
    <s v="05"/>
    <s v="TUK"/>
    <s v="14945"/>
    <s v="AUS"/>
    <s v=""/>
    <s v="Sydney"/>
    <x v="8"/>
  </r>
  <r>
    <s v="Massey,Samuel"/>
    <s v="TW_CORE"/>
    <x v="52"/>
    <s v="BAU"/>
    <n v="0"/>
    <n v="40"/>
    <n v="0"/>
    <s v="05"/>
    <s v="TUK"/>
    <s v="14945"/>
    <s v="GBR"/>
    <s v=""/>
    <s v="Sydney"/>
    <x v="8"/>
  </r>
  <r>
    <s v="Massey,Samuel"/>
    <s v="TW_CORE"/>
    <x v="9"/>
    <s v="BAU"/>
    <n v="0"/>
    <n v="24"/>
    <n v="0"/>
    <s v="05"/>
    <s v="TUK"/>
    <s v="14945"/>
    <s v="GBR"/>
    <s v=""/>
    <s v="Sydney"/>
    <x v="8"/>
  </r>
  <r>
    <s v="Massey,Samuel"/>
    <s v="TW_CORE"/>
    <x v="15"/>
    <s v="BAU"/>
    <n v="0"/>
    <n v="83"/>
    <n v="0"/>
    <s v="03"/>
    <s v="TAU"/>
    <s v="14945"/>
    <s v="AUS"/>
    <s v=""/>
    <s v="Sydney"/>
    <x v="8"/>
  </r>
  <r>
    <s v="Massey,Samuel"/>
    <s v="TW_TOFF"/>
    <x v="1"/>
    <s v="TRANSITION_LV"/>
    <n v="0"/>
    <n v="16"/>
    <n v="0"/>
    <s v="05"/>
    <s v="TUK"/>
    <s v="14945"/>
    <s v="GBR"/>
    <s v=""/>
    <s v="Sydney"/>
    <x v="8"/>
  </r>
  <r>
    <s v="Mateiu,Ramona"/>
    <s v="TW_CORE"/>
    <x v="146"/>
    <s v="BAU"/>
    <n v="0"/>
    <n v="130.5"/>
    <n v="0"/>
    <s v="10"/>
    <s v="TUS"/>
    <s v="11342"/>
    <s v="USA"/>
    <s v="IL"/>
    <s v="Chicago"/>
    <x v="5"/>
  </r>
  <r>
    <s v="Mateiu,Ramona"/>
    <s v="TW_INVT"/>
    <x v="37"/>
    <s v="PROGRAM_LEVEL"/>
    <n v="0"/>
    <n v="20"/>
    <n v="0"/>
    <s v="10"/>
    <s v="TUS"/>
    <s v="11342"/>
    <s v="USA"/>
    <s v="IL"/>
    <s v="Chicago"/>
    <x v="5"/>
  </r>
  <r>
    <s v="Matheu,Gonzalo"/>
    <s v="RACK001"/>
    <x v="258"/>
    <s v="MISC"/>
    <n v="153"/>
    <n v="0"/>
    <n v="0"/>
    <s v="01"/>
    <s v="TBR"/>
    <s v="15220"/>
    <s v="BRA"/>
    <s v=""/>
    <s v="Porto Alegre"/>
    <x v="3"/>
  </r>
  <r>
    <s v="Matheu,Gonzalo"/>
    <s v="TW_TOFF"/>
    <x v="1"/>
    <s v="PUBLIC_HOLIDAY"/>
    <n v="0"/>
    <n v="16"/>
    <n v="0"/>
    <s v="01"/>
    <s v="TBR"/>
    <s v="15220"/>
    <s v="BRA"/>
    <s v=""/>
    <s v="Porto Alegre"/>
    <x v="3"/>
  </r>
  <r>
    <s v="Mathur,Anuj"/>
    <s v="RACK001"/>
    <x v="34"/>
    <s v="MISC"/>
    <n v="160"/>
    <n v="0"/>
    <n v="0"/>
    <s v="01"/>
    <s v="TIN"/>
    <s v="13277"/>
    <s v="IND"/>
    <s v=""/>
    <s v="Bangalore"/>
    <x v="0"/>
  </r>
  <r>
    <s v="Mathur,Anuj"/>
    <s v="TW_CORE"/>
    <x v="40"/>
    <s v="ISO_DEV"/>
    <n v="0"/>
    <n v="16"/>
    <n v="0"/>
    <s v="01"/>
    <s v="TIN"/>
    <s v="13277"/>
    <s v="IND"/>
    <s v=""/>
    <s v="Bangalore"/>
    <x v="0"/>
  </r>
  <r>
    <s v="Mathur,Tanuj"/>
    <s v="GAP0001"/>
    <x v="380"/>
    <s v="MISC"/>
    <n v="138"/>
    <n v="0"/>
    <n v="0"/>
    <s v="01"/>
    <s v="TUS"/>
    <s v="11459"/>
    <s v="USA"/>
    <s v="CA"/>
    <s v="San Francisco"/>
    <x v="11"/>
  </r>
  <r>
    <s v="Mathur,Tanuj"/>
    <s v="TW_MTGS"/>
    <x v="50"/>
    <s v="NYC"/>
    <n v="0"/>
    <n v="8"/>
    <n v="0"/>
    <s v="01"/>
    <s v="TUS"/>
    <s v="11459"/>
    <s v="USA"/>
    <s v="NY"/>
    <s v="San Francisco"/>
    <x v="11"/>
  </r>
  <r>
    <s v="Mathur,Tanuj"/>
    <s v="TW_TOFF"/>
    <x v="4"/>
    <s v="SICK_LV"/>
    <n v="0"/>
    <n v="8"/>
    <n v="0"/>
    <s v="01"/>
    <s v="TUS"/>
    <s v="11459"/>
    <s v="USA"/>
    <s v="NY"/>
    <s v="San Francisco"/>
    <x v="11"/>
  </r>
  <r>
    <s v="Mathur,Tanuj"/>
    <s v="TW_TOFF"/>
    <x v="4"/>
    <s v="US_CA_PERS_SICK"/>
    <n v="0"/>
    <n v="16"/>
    <n v="0"/>
    <s v="01"/>
    <s v="TUS"/>
    <s v="11459"/>
    <s v="USA"/>
    <s v="CA"/>
    <s v="San Francisco"/>
    <x v="11"/>
  </r>
  <r>
    <s v="Matjiu,Mmathabo"/>
    <s v="STANDB1"/>
    <x v="233"/>
    <s v="DA"/>
    <n v="152"/>
    <n v="0"/>
    <n v="0"/>
    <s v="01"/>
    <s v="TZA"/>
    <s v="15650"/>
    <s v="ZAF"/>
    <s v=""/>
    <s v="Johannesburg"/>
    <x v="16"/>
  </r>
  <r>
    <s v="Matjiu,Mmathabo"/>
    <s v="TW_TOFF"/>
    <x v="1"/>
    <s v="PUBLIC_HOLIDAY"/>
    <n v="0"/>
    <n v="8"/>
    <n v="0"/>
    <s v="01"/>
    <s v="TZA"/>
    <s v="15650"/>
    <s v="ZAF"/>
    <s v=""/>
    <s v="Johannesburg"/>
    <x v="16"/>
  </r>
  <r>
    <s v="Matjiu,Mmathabo"/>
    <s v="TW_TOFF"/>
    <x v="4"/>
    <s v="CARERS_LV"/>
    <n v="0"/>
    <n v="8"/>
    <n v="0"/>
    <s v="01"/>
    <s v="TZA"/>
    <s v="15650"/>
    <s v="ZAF"/>
    <s v=""/>
    <s v="Johannesburg"/>
    <x v="16"/>
  </r>
  <r>
    <s v="Matos,Marcos Casilho da Costa"/>
    <s v="SLC0001"/>
    <x v="45"/>
    <s v="MISC"/>
    <n v="168"/>
    <n v="0"/>
    <n v="0"/>
    <s v="01"/>
    <s v="TBR"/>
    <s v="14089"/>
    <s v="GBR"/>
    <s v=""/>
    <s v="Manchester"/>
    <x v="10"/>
  </r>
  <r>
    <s v="Matovu,Raymond"/>
    <s v="TW_CORE"/>
    <x v="69"/>
    <s v="PREPARATION"/>
    <n v="0"/>
    <n v="8"/>
    <n v="0"/>
    <s v="01"/>
    <s v="TUG"/>
    <s v="15241"/>
    <s v="UGA"/>
    <s v=""/>
    <s v="Kampala"/>
    <x v="15"/>
  </r>
  <r>
    <s v="Matovu,Raymond"/>
    <s v="TW_CORE"/>
    <x v="15"/>
    <s v="INTERVIEWING"/>
    <n v="0"/>
    <n v="9"/>
    <n v="0"/>
    <s v="01"/>
    <s v="TUG"/>
    <s v="15241"/>
    <s v="UGA"/>
    <s v=""/>
    <s v="Kampala"/>
    <x v="15"/>
  </r>
  <r>
    <s v="Matovu,Raymond"/>
    <s v="UNICEF2"/>
    <x v="71"/>
    <s v="ANALYSIS"/>
    <n v="168"/>
    <n v="0"/>
    <n v="0"/>
    <s v="01"/>
    <s v="TUG"/>
    <s v="15241"/>
    <s v="UGA"/>
    <s v=""/>
    <s v="Kampala"/>
    <x v="15"/>
  </r>
  <r>
    <s v="Matsimela,Caroline Nokwazi"/>
    <s v="TW_CORE"/>
    <x v="15"/>
    <s v="BAU"/>
    <n v="0"/>
    <n v="143"/>
    <n v="0"/>
    <s v="03"/>
    <s v="TZA"/>
    <s v="15798"/>
    <s v="ZAF"/>
    <s v=""/>
    <s v="Johannesburg"/>
    <x v="16"/>
  </r>
  <r>
    <s v="Matsimela,Caroline Nokwazi"/>
    <s v="TW_CORE"/>
    <x v="15"/>
    <s v="EVENTS"/>
    <n v="0"/>
    <n v="45"/>
    <n v="0"/>
    <s v="03"/>
    <s v="TZA"/>
    <s v="15798"/>
    <s v="GBR"/>
    <s v=""/>
    <s v="Johannesburg"/>
    <x v="16"/>
  </r>
  <r>
    <s v="Matthews,Julie"/>
    <s v="SPRING2"/>
    <x v="187"/>
    <s v="DA"/>
    <n v="157"/>
    <n v="0"/>
    <n v="0"/>
    <s v="01"/>
    <s v="TUK"/>
    <s v="14843"/>
    <s v="GBR"/>
    <s v=""/>
    <s v="London"/>
    <x v="4"/>
  </r>
  <r>
    <s v="Matthews,Julie"/>
    <s v="TW_PIL3"/>
    <x v="12"/>
    <s v="MEETINGS"/>
    <n v="0"/>
    <n v="19.5"/>
    <n v="0"/>
    <s v="01"/>
    <s v="TUK"/>
    <s v="14843"/>
    <s v="GBR"/>
    <s v=""/>
    <s v="London"/>
    <x v="4"/>
  </r>
  <r>
    <s v="Matthews,Julie"/>
    <s v="TW_TOFF"/>
    <x v="4"/>
    <s v="SICK_LV"/>
    <n v="0"/>
    <n v="8"/>
    <n v="0"/>
    <s v="01"/>
    <s v="TUK"/>
    <s v="14843"/>
    <s v="GBR"/>
    <s v=""/>
    <s v="London"/>
    <x v="4"/>
  </r>
  <r>
    <s v="Maurya,Rohit"/>
    <s v="TARGET1"/>
    <x v="133"/>
    <s v="MISC"/>
    <n v="0"/>
    <n v="28"/>
    <n v="0"/>
    <s v="01"/>
    <s v="TIN"/>
    <s v="12380"/>
    <s v="IND"/>
    <s v=""/>
    <s v="Bangalore"/>
    <x v="0"/>
  </r>
  <r>
    <s v="Maurya,Rohit"/>
    <s v="TW_CORE"/>
    <x v="3"/>
    <s v="UNASSIGNED"/>
    <n v="0"/>
    <n v="52"/>
    <n v="0"/>
    <s v="01"/>
    <s v="TIN"/>
    <s v="12380"/>
    <s v="IND"/>
    <s v=""/>
    <s v="Bangalore"/>
    <x v="0"/>
  </r>
  <r>
    <s v="Maurya,Rohit"/>
    <s v="TW_TOFF"/>
    <x v="1"/>
    <s v="INDIA_REJUV_LV"/>
    <n v="0"/>
    <n v="80"/>
    <n v="0"/>
    <s v="07"/>
    <s v="TIN"/>
    <s v="12380"/>
    <s v="IND"/>
    <s v=""/>
    <s v="Bangalore"/>
    <x v="0"/>
  </r>
  <r>
    <s v="Maurya,Rohit"/>
    <s v="TW_TOFF"/>
    <x v="4"/>
    <s v="SICK_LV"/>
    <n v="0"/>
    <n v="8"/>
    <n v="0"/>
    <s v="01"/>
    <s v="TIN"/>
    <s v="12380"/>
    <s v="IND"/>
    <s v=""/>
    <s v="Bangalore"/>
    <x v="0"/>
  </r>
  <r>
    <s v="Mawroh,Mewanbanjop"/>
    <s v="BT00002"/>
    <x v="63"/>
    <s v="DEV"/>
    <n v="160"/>
    <n v="0"/>
    <n v="0"/>
    <s v="01"/>
    <s v="TIN"/>
    <s v="14446"/>
    <s v="IND"/>
    <s v=""/>
    <s v="Bangalore"/>
    <x v="0"/>
  </r>
  <r>
    <s v="Mawroh,Mewanbanjop"/>
    <s v="TW_CORE"/>
    <x v="15"/>
    <s v="GRAD_RECRUITING"/>
    <n v="0"/>
    <n v="16"/>
    <n v="0"/>
    <s v="01"/>
    <s v="TIN"/>
    <s v="14446"/>
    <s v="IND"/>
    <s v=""/>
    <s v="Bangalore"/>
    <x v="0"/>
  </r>
  <r>
    <s v="Mawroh,Mewanbanjop"/>
    <s v="TW_TOFF"/>
    <x v="4"/>
    <s v="SICK_LV"/>
    <n v="0"/>
    <n v="8"/>
    <n v="0"/>
    <s v="01"/>
    <s v="TIN"/>
    <s v="14446"/>
    <s v="IND"/>
    <s v=""/>
    <s v="Bangalore"/>
    <x v="0"/>
  </r>
  <r>
    <s v="Mazon,Ivan Andres Pazmino"/>
    <s v="GUGGEN1"/>
    <x v="172"/>
    <s v="MISC"/>
    <n v="155"/>
    <n v="5"/>
    <n v="0"/>
    <s v="01"/>
    <s v="TEC"/>
    <s v="15571"/>
    <s v="USA"/>
    <s v="NY"/>
    <s v="New York"/>
    <x v="12"/>
  </r>
  <r>
    <s v="Mazon,Ivan Andres Pazmino"/>
    <s v="TW_TOFF"/>
    <x v="1"/>
    <s v="BEREAV_COMPASSN"/>
    <n v="0"/>
    <n v="4"/>
    <n v="0"/>
    <s v="01"/>
    <s v="TEC"/>
    <s v="15571"/>
    <s v="USA"/>
    <s v="NY"/>
    <s v="New York"/>
    <x v="12"/>
  </r>
  <r>
    <s v="Mazon,Ivan Andres Pazmino"/>
    <s v="TW_TOFF"/>
    <x v="4"/>
    <s v="US_CA_PERS_SICK"/>
    <n v="0"/>
    <n v="5"/>
    <n v="0"/>
    <s v="01"/>
    <s v="TEC"/>
    <s v="15571"/>
    <s v="USA"/>
    <s v="NY"/>
    <s v="New York"/>
    <x v="12"/>
  </r>
  <r>
    <s v="McCallum,Elise K."/>
    <s v="LOYAL3_"/>
    <x v="93"/>
    <s v="DEV"/>
    <n v="164"/>
    <n v="0"/>
    <n v="0"/>
    <s v="01"/>
    <s v="TUS"/>
    <s v="15537"/>
    <s v="USA"/>
    <s v="CA"/>
    <s v="San Francisco"/>
    <x v="11"/>
  </r>
  <r>
    <s v="McCallum,Elise K."/>
    <s v="TW_CORE"/>
    <x v="0"/>
    <s v="GRAD_TRNPROG"/>
    <n v="0"/>
    <n v="4"/>
    <n v="0"/>
    <s v="01"/>
    <s v="TUS"/>
    <s v="15537"/>
    <s v="USA"/>
    <s v="CA"/>
    <s v="San Francisco"/>
    <x v="11"/>
  </r>
  <r>
    <s v="McCallum,Elise K."/>
    <s v="TW_CORE"/>
    <x v="15"/>
    <s v="INTERVIEWING"/>
    <n v="0"/>
    <n v="4"/>
    <n v="0"/>
    <s v="01"/>
    <s v="TUS"/>
    <s v="15537"/>
    <s v="USA"/>
    <s v="CA"/>
    <s v="San Francisco"/>
    <x v="11"/>
  </r>
  <r>
    <s v="McCallum,Elise K."/>
    <s v="TW_MTGS"/>
    <x v="50"/>
    <s v="SF"/>
    <n v="0"/>
    <n v="6"/>
    <n v="0"/>
    <s v="01"/>
    <s v="TUS"/>
    <s v="15537"/>
    <s v="USA"/>
    <s v="CA"/>
    <s v="San Francisco"/>
    <x v="11"/>
  </r>
  <r>
    <s v="McCallum,Elise K."/>
    <s v="TW_TOFF"/>
    <x v="4"/>
    <s v="US_CA_PERS_SICK"/>
    <n v="0"/>
    <n v="3"/>
    <n v="0"/>
    <s v="01"/>
    <s v="TUS"/>
    <s v="15537"/>
    <s v="USA"/>
    <s v="CA"/>
    <s v="San Francisco"/>
    <x v="11"/>
  </r>
  <r>
    <s v="McCarthy,Smari Pall"/>
    <s v="TW_INVT"/>
    <x v="125"/>
    <s v="TECH"/>
    <n v="0"/>
    <n v="33"/>
    <n v="0"/>
    <s v="04"/>
    <s v="TUK"/>
    <s v="15961"/>
    <s v="DEU"/>
    <s v=""/>
    <s v="London"/>
    <x v="4"/>
  </r>
  <r>
    <s v="McCarthy,Smari Pall"/>
    <s v="TW_INVT"/>
    <x v="125"/>
    <s v="TECH"/>
    <n v="0"/>
    <n v="123"/>
    <n v="0"/>
    <s v="04"/>
    <s v="TUK"/>
    <s v="15961"/>
    <s v="GBR"/>
    <s v=""/>
    <s v="London"/>
    <x v="4"/>
  </r>
  <r>
    <s v="McCarthy,Smari Pall"/>
    <s v="TW_TOFF"/>
    <x v="4"/>
    <s v="SICK_LV"/>
    <n v="0"/>
    <n v="3"/>
    <n v="0"/>
    <s v="04"/>
    <s v="TUK"/>
    <s v="15961"/>
    <s v="IND"/>
    <s v=""/>
    <s v="London"/>
    <x v="4"/>
  </r>
  <r>
    <s v="McCarthy,Smari Pall"/>
    <s v="TW_TOFF"/>
    <x v="4"/>
    <s v="SICK_LV"/>
    <n v="0"/>
    <n v="4"/>
    <n v="0"/>
    <s v="04"/>
    <s v="TUK"/>
    <s v="15961"/>
    <s v="GBR"/>
    <s v=""/>
    <s v="London"/>
    <x v="4"/>
  </r>
  <r>
    <s v="McCarthy,Smari Pall"/>
    <s v="TW_TOPS"/>
    <x v="360"/>
    <s v="INV"/>
    <n v="0"/>
    <n v="14"/>
    <n v="0"/>
    <s v="04"/>
    <s v="TUK"/>
    <s v="15961"/>
    <s v="IND"/>
    <s v=""/>
    <s v="London"/>
    <x v="4"/>
  </r>
  <r>
    <s v="McClure,Daniel"/>
    <s v="TW_PRAC"/>
    <x v="19"/>
    <s v="BAU"/>
    <n v="0"/>
    <n v="16"/>
    <n v="0"/>
    <s v="01"/>
    <s v="TUS"/>
    <s v="13467"/>
    <s v="USA"/>
    <s v="IL"/>
    <s v="Chicago"/>
    <x v="5"/>
  </r>
  <r>
    <s v="McClure,Daniel"/>
    <s v="TW_PRAC"/>
    <x v="19"/>
    <s v="BAU"/>
    <n v="0"/>
    <n v="24"/>
    <n v="0"/>
    <s v="01"/>
    <s v="TUS"/>
    <s v="13467"/>
    <s v="USA"/>
    <s v="NY"/>
    <s v="Chicago"/>
    <x v="5"/>
  </r>
  <r>
    <s v="McClure,Daniel"/>
    <s v="TW_PRAC"/>
    <x v="19"/>
    <s v="BAU"/>
    <n v="0"/>
    <n v="36"/>
    <n v="0"/>
    <s v="01"/>
    <s v="TUS"/>
    <s v="13467"/>
    <s v="USA"/>
    <s v="MI"/>
    <s v="Chicago"/>
    <x v="5"/>
  </r>
  <r>
    <s v="McClure,Daniel"/>
    <s v="TW_PRAC"/>
    <x v="19"/>
    <s v="EVENTS"/>
    <n v="0"/>
    <n v="8"/>
    <n v="0"/>
    <s v="01"/>
    <s v="TUS"/>
    <s v="13467"/>
    <s v="USA"/>
    <s v="MI"/>
    <s v="Chicago"/>
    <x v="5"/>
  </r>
  <r>
    <s v="McClure,Daniel"/>
    <s v="TW_PRAC"/>
    <x v="19"/>
    <s v="MEETINGS"/>
    <n v="0"/>
    <n v="8"/>
    <n v="0"/>
    <s v="01"/>
    <s v="TUS"/>
    <s v="13467"/>
    <s v="USA"/>
    <s v="IL"/>
    <s v="Chicago"/>
    <x v="5"/>
  </r>
  <r>
    <s v="McClure,Daniel"/>
    <s v="TW_PRAC"/>
    <x v="19"/>
    <s v="MEETINGS"/>
    <n v="0"/>
    <n v="12"/>
    <n v="0"/>
    <s v="01"/>
    <s v="TUS"/>
    <s v="13467"/>
    <s v="USA"/>
    <s v="NY"/>
    <s v="Chicago"/>
    <x v="5"/>
  </r>
  <r>
    <s v="McClure,Daniel"/>
    <s v="TW_TOFF"/>
    <x v="1"/>
    <s v="ANNUAL_LV"/>
    <n v="0"/>
    <n v="64"/>
    <n v="0"/>
    <s v="01"/>
    <s v="TUS"/>
    <s v="13467"/>
    <s v="USA"/>
    <s v="MI"/>
    <s v="Chicago"/>
    <x v="5"/>
  </r>
  <r>
    <s v="McClure,Sean Aaron"/>
    <s v="REACHL1"/>
    <x v="97"/>
    <s v="DA"/>
    <n v="152"/>
    <n v="0"/>
    <n v="0"/>
    <s v="01"/>
    <s v="TCA"/>
    <s v="15918"/>
    <s v="USA"/>
    <s v="CA"/>
    <s v="San Francisco"/>
    <x v="11"/>
  </r>
  <r>
    <s v="McConkey,Susan"/>
    <s v="HUBBA01"/>
    <x v="301"/>
    <s v="DA"/>
    <n v="0"/>
    <n v="16"/>
    <n v="0"/>
    <s v="02"/>
    <s v="TUS"/>
    <s v="15207"/>
    <s v="USA"/>
    <s v="CA"/>
    <s v="San Francisco"/>
    <x v="11"/>
  </r>
  <r>
    <s v="McConkey,Susan"/>
    <s v="TW_CORE"/>
    <x v="17"/>
    <s v="BAU"/>
    <n v="0"/>
    <n v="24"/>
    <n v="0"/>
    <s v="02"/>
    <s v="TUS"/>
    <s v="15207"/>
    <s v="USA"/>
    <s v="CA"/>
    <s v="San Francisco"/>
    <x v="11"/>
  </r>
  <r>
    <s v="McConkey,Susan"/>
    <s v="TW_CORE"/>
    <x v="17"/>
    <s v="BAU"/>
    <n v="0"/>
    <n v="112"/>
    <n v="0"/>
    <s v="02"/>
    <s v="TUS"/>
    <s v="15207"/>
    <s v="USA"/>
    <s v="WA"/>
    <s v="San Francisco"/>
    <x v="11"/>
  </r>
  <r>
    <s v="McConkey,Susan"/>
    <s v="TW_CORE"/>
    <x v="17"/>
    <s v="MEETINGS"/>
    <n v="0"/>
    <n v="24"/>
    <n v="0"/>
    <s v="02"/>
    <s v="TUS"/>
    <s v="15207"/>
    <s v="USA"/>
    <s v="CA"/>
    <s v="San Francisco"/>
    <x v="11"/>
  </r>
  <r>
    <s v="McCormack,Michael A"/>
    <s v="TW_CORE"/>
    <x v="17"/>
    <s v="BAU"/>
    <n v="0"/>
    <n v="120"/>
    <n v="0"/>
    <s v="02"/>
    <s v="TUS"/>
    <s v="12490"/>
    <s v="USA"/>
    <s v="PA"/>
    <s v="New York"/>
    <x v="12"/>
  </r>
  <r>
    <s v="McCormack,Michael A"/>
    <s v="TW_TOFF"/>
    <x v="1"/>
    <s v="ANNUAL_LV"/>
    <n v="0"/>
    <n v="40"/>
    <n v="0"/>
    <s v="02"/>
    <s v="TUS"/>
    <s v="12490"/>
    <s v="USA"/>
    <s v="PA"/>
    <s v="New York"/>
    <x v="12"/>
  </r>
  <r>
    <s v="McCormack,Michael A"/>
    <s v="TW_TOFF"/>
    <x v="4"/>
    <s v="US_CA_PERS_SICK"/>
    <n v="0"/>
    <n v="8"/>
    <n v="0"/>
    <s v="02"/>
    <s v="TUS"/>
    <s v="12490"/>
    <s v="USA"/>
    <s v="PA"/>
    <s v="New York"/>
    <x v="12"/>
  </r>
  <r>
    <s v="McCormick,Tarsha"/>
    <s v="TW_CORE"/>
    <x v="0"/>
    <s v="BAU"/>
    <n v="0"/>
    <n v="103.5"/>
    <n v="0"/>
    <s v="07"/>
    <s v="TUS"/>
    <s v="10091"/>
    <s v="USA"/>
    <s v="GA"/>
    <s v="Atlanta"/>
    <x v="2"/>
  </r>
  <r>
    <s v="McCormick,Tarsha"/>
    <s v="TW_CORE"/>
    <x v="0"/>
    <s v="OFFICE_VISITS"/>
    <n v="0"/>
    <n v="52"/>
    <n v="0"/>
    <s v="07"/>
    <s v="TUS"/>
    <s v="10091"/>
    <s v="USA"/>
    <s v="GA"/>
    <s v="Atlanta"/>
    <x v="2"/>
  </r>
  <r>
    <s v="McCormick,Tarsha"/>
    <s v="TW_CORE"/>
    <x v="0"/>
    <s v="REG_MEETINGS"/>
    <n v="0"/>
    <n v="43"/>
    <n v="0"/>
    <s v="07"/>
    <s v="TUS"/>
    <s v="10091"/>
    <s v="USA"/>
    <s v="GA"/>
    <s v="Atlanta"/>
    <x v="2"/>
  </r>
  <r>
    <s v="McCormick,Tarsha"/>
    <s v="TW_TOFF"/>
    <x v="1"/>
    <s v="BEREAV_COMPASSN"/>
    <n v="0"/>
    <n v="8"/>
    <n v="0"/>
    <s v="07"/>
    <s v="TUS"/>
    <s v="10091"/>
    <s v="USA"/>
    <s v="GA"/>
    <s v="Atlanta"/>
    <x v="2"/>
  </r>
  <r>
    <s v="McCoy,Charlene"/>
    <s v="TW_CORE"/>
    <x v="123"/>
    <s v="BAU"/>
    <n v="0"/>
    <n v="180.5"/>
    <n v="0"/>
    <s v="11"/>
    <s v="TUS"/>
    <s v="14772"/>
    <s v="USA"/>
    <s v="IL"/>
    <s v="Chicago"/>
    <x v="5"/>
  </r>
  <r>
    <s v="McDonald,Kenneth J."/>
    <s v="TW_CORE"/>
    <x v="17"/>
    <s v="BAU"/>
    <n v="0"/>
    <n v="136"/>
    <n v="0"/>
    <s v="02"/>
    <s v="TCA"/>
    <s v="14986"/>
    <s v="CAN"/>
    <s v=""/>
    <s v="Toronto"/>
    <x v="13"/>
  </r>
  <r>
    <s v="McDonald,Kenneth J."/>
    <s v="TW_TOFF"/>
    <x v="1"/>
    <s v="ANNUAL_LV"/>
    <n v="0"/>
    <n v="16"/>
    <n v="0"/>
    <s v="02"/>
    <s v="TCA"/>
    <s v="14986"/>
    <s v="CAN"/>
    <s v=""/>
    <s v="Toronto"/>
    <x v="13"/>
  </r>
  <r>
    <s v="McDonald,Kenneth J."/>
    <s v="TW_TOFF"/>
    <x v="1"/>
    <s v="BEREAV_COMPASSN"/>
    <n v="0"/>
    <n v="16"/>
    <n v="0"/>
    <s v="02"/>
    <s v="TCA"/>
    <s v="14986"/>
    <s v="CAN"/>
    <s v=""/>
    <s v="Toronto"/>
    <x v="13"/>
  </r>
  <r>
    <s v="McDonough,Philip"/>
    <s v="TW_TOPS"/>
    <x v="60"/>
    <s v="CLT_OPS"/>
    <n v="0"/>
    <n v="268"/>
    <n v="0"/>
    <s v="04"/>
    <s v="TUS"/>
    <s v="14399"/>
    <s v="USA"/>
    <s v="IL"/>
    <s v="Chicago"/>
    <x v="5"/>
  </r>
  <r>
    <s v="McFadden,Patrick"/>
    <s v="ONLINE1"/>
    <x v="43"/>
    <s v="MISC"/>
    <n v="8"/>
    <n v="0"/>
    <n v="0"/>
    <s v="01"/>
    <s v="TUS"/>
    <s v="13251"/>
    <s v="USA"/>
    <s v="IL"/>
    <s v="Atlanta"/>
    <x v="2"/>
  </r>
  <r>
    <s v="McFadden,Patrick"/>
    <s v="ONLINE1"/>
    <x v="43"/>
    <s v="MISC"/>
    <n v="145"/>
    <n v="0"/>
    <n v="0"/>
    <s v="01"/>
    <s v="TUS"/>
    <s v="13251"/>
    <s v="USA"/>
    <s v="GA"/>
    <s v="Atlanta"/>
    <x v="2"/>
  </r>
  <r>
    <s v="McFadden,Patrick"/>
    <s v="TW_TOFF"/>
    <x v="4"/>
    <s v="US_CA_PERS_SICK"/>
    <n v="0"/>
    <n v="16"/>
    <n v="0"/>
    <s v="01"/>
    <s v="TUS"/>
    <s v="13251"/>
    <s v="USA"/>
    <s v="GA"/>
    <s v="Atlanta"/>
    <x v="2"/>
  </r>
  <r>
    <s v="McGee,Shaun D."/>
    <s v="MOODYS4"/>
    <x v="103"/>
    <s v="MISC"/>
    <n v="167"/>
    <n v="0"/>
    <n v="0"/>
    <s v="01"/>
    <s v="TUS"/>
    <s v="13601"/>
    <s v="USA"/>
    <s v="CA"/>
    <s v="San Francisco"/>
    <x v="11"/>
  </r>
  <r>
    <s v="McGee,Shaun D."/>
    <s v="TW_MTGS"/>
    <x v="50"/>
    <s v="NYC"/>
    <n v="0"/>
    <n v="10"/>
    <n v="0"/>
    <s v="01"/>
    <s v="TUS"/>
    <s v="13601"/>
    <s v="USA"/>
    <s v="NY"/>
    <s v="San Francisco"/>
    <x v="11"/>
  </r>
  <r>
    <s v="McGinnis,Ereina C."/>
    <s v="TW_CORE"/>
    <x v="33"/>
    <s v="EA_TA"/>
    <n v="0"/>
    <n v="146"/>
    <n v="0"/>
    <s v="08"/>
    <s v="TUS"/>
    <s v="10207"/>
    <s v="USA"/>
    <s v="IL"/>
    <s v="Chicago"/>
    <x v="5"/>
  </r>
  <r>
    <s v="McGinnis,Ereina C."/>
    <s v="TW_TOFF"/>
    <x v="4"/>
    <s v="US_CA_PERS_SICK"/>
    <n v="0"/>
    <n v="8"/>
    <n v="0"/>
    <s v="08"/>
    <s v="TUS"/>
    <s v="10207"/>
    <s v="USA"/>
    <s v="IL"/>
    <s v="Chicago"/>
    <x v="5"/>
  </r>
  <r>
    <s v="McGrath,Logan"/>
    <s v="GAP0001"/>
    <x v="180"/>
    <s v="DA"/>
    <n v="96"/>
    <n v="0"/>
    <n v="0"/>
    <s v="01"/>
    <s v="TUS"/>
    <s v="14951"/>
    <s v="USA"/>
    <s v="CA"/>
    <s v="San Francisco"/>
    <x v="11"/>
  </r>
  <r>
    <s v="McGrath,Logan"/>
    <s v="TW_CORE"/>
    <x v="3"/>
    <s v="HELD"/>
    <n v="0"/>
    <n v="8"/>
    <n v="0"/>
    <s v="01"/>
    <s v="TUS"/>
    <s v="14951"/>
    <s v="USA"/>
    <s v="CA"/>
    <s v="San Francisco"/>
    <x v="11"/>
  </r>
  <r>
    <s v="McGrath,Logan"/>
    <s v="TW_CORE"/>
    <x v="3"/>
    <s v="UNASSIGNED"/>
    <n v="0"/>
    <n v="32"/>
    <n v="0"/>
    <s v="01"/>
    <s v="TUS"/>
    <s v="14951"/>
    <s v="USA"/>
    <s v="CA"/>
    <s v="San Francisco"/>
    <x v="11"/>
  </r>
  <r>
    <s v="McGrath,Logan"/>
    <s v="TW_TOFF"/>
    <x v="4"/>
    <s v="US_CA_PERS_SICK"/>
    <n v="0"/>
    <n v="24"/>
    <n v="0"/>
    <s v="01"/>
    <s v="TUS"/>
    <s v="14951"/>
    <s v="USA"/>
    <s v="CA"/>
    <s v="San Francisco"/>
    <x v="11"/>
  </r>
  <r>
    <s v="McHoull,David D."/>
    <s v="FICSTAR"/>
    <x v="381"/>
    <s v="MISC"/>
    <n v="149"/>
    <n v="0"/>
    <n v="0"/>
    <s v="01"/>
    <s v="TCA"/>
    <s v="14704"/>
    <s v="CAN"/>
    <s v=""/>
    <s v="Toronto"/>
    <x v="13"/>
  </r>
  <r>
    <s v="McHoull,David D."/>
    <s v="TW_CORE"/>
    <x v="3"/>
    <s v="UNASSIGNED"/>
    <n v="0"/>
    <n v="8"/>
    <n v="0"/>
    <s v="01"/>
    <s v="TCA"/>
    <s v="14704"/>
    <s v="CAN"/>
    <s v=""/>
    <s v="Toronto"/>
    <x v="13"/>
  </r>
  <r>
    <s v="McHoull,David D."/>
    <s v="TW_MTGS"/>
    <x v="50"/>
    <s v="TORONTO"/>
    <n v="0"/>
    <n v="8"/>
    <n v="0"/>
    <s v="01"/>
    <s v="TCA"/>
    <s v="14704"/>
    <s v="CAN"/>
    <s v=""/>
    <s v="Toronto"/>
    <x v="13"/>
  </r>
  <r>
    <s v="McHoull,David D."/>
    <s v="TW_TOFF"/>
    <x v="4"/>
    <s v="US_CA_PERS_SICK"/>
    <n v="0"/>
    <n v="11"/>
    <n v="0"/>
    <s v="01"/>
    <s v="TCA"/>
    <s v="14704"/>
    <s v="CAN"/>
    <s v=""/>
    <s v="Toronto"/>
    <x v="13"/>
  </r>
  <r>
    <s v="McLean,Joseph M."/>
    <s v="TW_CORE"/>
    <x v="3"/>
    <s v="UNASSIGNED"/>
    <n v="0"/>
    <n v="40"/>
    <n v="0"/>
    <s v="01"/>
    <s v="TUS"/>
    <s v="14077"/>
    <s v="USA"/>
    <s v="NY"/>
    <s v="Atlanta"/>
    <x v="2"/>
  </r>
  <r>
    <s v="McLean,Joseph M."/>
    <s v="TW_CORE"/>
    <x v="15"/>
    <s v="INTERVIEWING"/>
    <n v="0"/>
    <n v="1"/>
    <n v="0"/>
    <s v="01"/>
    <s v="TUS"/>
    <s v="14077"/>
    <s v="USA"/>
    <s v="FL"/>
    <s v="Atlanta"/>
    <x v="2"/>
  </r>
  <r>
    <s v="McLean,Joseph M."/>
    <s v="TW_PRAC"/>
    <x v="19"/>
    <s v="BAU"/>
    <n v="0"/>
    <n v="9"/>
    <n v="0"/>
    <s v="01"/>
    <s v="TUS"/>
    <s v="14077"/>
    <s v="USA"/>
    <s v="FL"/>
    <s v="Atlanta"/>
    <x v="2"/>
  </r>
  <r>
    <s v="McLean,Joseph M."/>
    <s v="ULTSOFT"/>
    <x v="82"/>
    <s v="MISC"/>
    <n v="73"/>
    <n v="0"/>
    <n v="0"/>
    <s v="01"/>
    <s v="TUS"/>
    <s v="14077"/>
    <s v="USA"/>
    <s v="FL"/>
    <s v="Atlanta"/>
    <x v="2"/>
  </r>
  <r>
    <s v="McLeod,Samantha"/>
    <s v="TW_CORE"/>
    <x v="15"/>
    <s v="INTERVIEWING"/>
    <n v="0"/>
    <n v="4.75"/>
    <n v="0"/>
    <s v="04"/>
    <s v="TUK"/>
    <s v="15666"/>
    <s v="GBR"/>
    <s v=""/>
    <s v="Manchester"/>
    <x v="10"/>
  </r>
  <r>
    <s v="McLeod,Samantha"/>
    <s v="TW_INVT"/>
    <x v="171"/>
    <s v="PROGRAM_LEVEL"/>
    <n v="0"/>
    <n v="44.75"/>
    <n v="0"/>
    <s v="04"/>
    <s v="TUK"/>
    <s v="15666"/>
    <s v="GBR"/>
    <s v=""/>
    <s v="Manchester"/>
    <x v="10"/>
  </r>
  <r>
    <s v="McLeod,Samantha"/>
    <s v="TW_TOPS"/>
    <x v="7"/>
    <s v="SALES_INV_REF"/>
    <n v="0"/>
    <n v="110.5"/>
    <n v="0"/>
    <s v="04"/>
    <s v="TUK"/>
    <s v="15666"/>
    <s v="GBR"/>
    <s v=""/>
    <s v="Manchester"/>
    <x v="10"/>
  </r>
  <r>
    <s v="McNeill,Kent Whitcomb"/>
    <s v="DOMINOS"/>
    <x v="167"/>
    <s v="DOMINO_CORE"/>
    <n v="65"/>
    <n v="0"/>
    <n v="0"/>
    <s v="01"/>
    <s v="TAU"/>
    <s v="15696"/>
    <s v="AUS"/>
    <s v=""/>
    <s v="Brisbane"/>
    <x v="8"/>
  </r>
  <r>
    <s v="McNeill,Kent Whitcomb"/>
    <s v="DOMINOS"/>
    <x v="167"/>
    <s v="PYRAMID"/>
    <n v="116"/>
    <n v="0"/>
    <n v="0"/>
    <s v="01"/>
    <s v="TAU"/>
    <s v="15696"/>
    <s v="AUS"/>
    <s v=""/>
    <s v="Brisbane"/>
    <x v="8"/>
  </r>
  <r>
    <s v="McNeill,Kent Whitcomb"/>
    <s v="DOMINOS"/>
    <x v="167"/>
    <s v="TRVL"/>
    <n v="0"/>
    <n v="24"/>
    <n v="0"/>
    <s v="01"/>
    <s v="TAU"/>
    <s v="15696"/>
    <s v="AUS"/>
    <s v=""/>
    <s v="Brisbane"/>
    <x v="8"/>
  </r>
  <r>
    <s v="McNeill,Kent Whitcomb"/>
    <s v="TW_MTGS"/>
    <x v="77"/>
    <s v="AUSTRALIA"/>
    <n v="0"/>
    <n v="5"/>
    <n v="0"/>
    <s v="01"/>
    <s v="TAU"/>
    <s v="15696"/>
    <s v="AUS"/>
    <s v=""/>
    <s v="Brisbane"/>
    <x v="8"/>
  </r>
  <r>
    <s v="McNeill,Kent Whitcomb"/>
    <s v="TW_TOFF"/>
    <x v="1"/>
    <s v="PUBLIC_HOLIDAY"/>
    <n v="0"/>
    <n v="8"/>
    <n v="0"/>
    <s v="01"/>
    <s v="TAU"/>
    <s v="15696"/>
    <s v="AUS"/>
    <s v=""/>
    <s v="Brisbane"/>
    <x v="8"/>
  </r>
  <r>
    <s v="McWilliams,Andrew"/>
    <s v="BELAF01"/>
    <x v="182"/>
    <s v="DEV"/>
    <n v="4"/>
    <n v="0"/>
    <n v="0"/>
    <s v="01"/>
    <s v="TUS"/>
    <s v="15030"/>
    <s v="USA"/>
    <s v="NY"/>
    <s v="New York"/>
    <x v="12"/>
  </r>
  <r>
    <s v="McWilliams,Andrew"/>
    <s v="TW_CORE"/>
    <x v="3"/>
    <s v="UNASSIGNED"/>
    <n v="0"/>
    <n v="40"/>
    <n v="0"/>
    <s v="01"/>
    <s v="TUS"/>
    <s v="15030"/>
    <s v="USA"/>
    <s v="NY"/>
    <s v="New York"/>
    <x v="12"/>
  </r>
  <r>
    <s v="McWilliams,Andrew"/>
    <s v="TW_CORE"/>
    <x v="14"/>
    <s v="NONTW_CONF"/>
    <n v="0"/>
    <n v="12"/>
    <n v="0"/>
    <s v="01"/>
    <s v="TUS"/>
    <s v="15030"/>
    <s v="USA"/>
    <s v="NY"/>
    <s v="New York"/>
    <x v="12"/>
  </r>
  <r>
    <s v="McWilliams,Andrew"/>
    <s v="TW_CORE"/>
    <x v="17"/>
    <s v="BAU"/>
    <n v="0"/>
    <n v="54"/>
    <n v="0"/>
    <s v="01"/>
    <s v="TUS"/>
    <s v="15030"/>
    <s v="USA"/>
    <s v="NY"/>
    <s v="New York"/>
    <x v="12"/>
  </r>
  <r>
    <s v="McWilliams,Andrew"/>
    <s v="TW_CORE"/>
    <x v="15"/>
    <s v="BAU"/>
    <n v="0"/>
    <n v="8"/>
    <n v="0"/>
    <s v="01"/>
    <s v="TUS"/>
    <s v="15030"/>
    <s v="USA"/>
    <s v="NY"/>
    <s v="New York"/>
    <x v="12"/>
  </r>
  <r>
    <s v="McWilliams,Andrew"/>
    <s v="TW_INVT"/>
    <x v="207"/>
    <s v="PROGRAM_LEVEL"/>
    <n v="0"/>
    <n v="73"/>
    <n v="0"/>
    <s v="01"/>
    <s v="TUS"/>
    <s v="15030"/>
    <s v="USA"/>
    <s v="NY"/>
    <s v="New York"/>
    <x v="12"/>
  </r>
  <r>
    <s v="McWilliams,Andrew"/>
    <s v="TW_MTGS"/>
    <x v="50"/>
    <s v="NYC"/>
    <n v="0"/>
    <n v="8"/>
    <n v="0"/>
    <s v="01"/>
    <s v="TUS"/>
    <s v="15030"/>
    <s v="USA"/>
    <s v="NY"/>
    <s v="New York"/>
    <x v="12"/>
  </r>
  <r>
    <s v="Mckinnon,Sharlene"/>
    <s v="GOOGLE1"/>
    <x v="135"/>
    <s v="MISC"/>
    <n v="129.5"/>
    <n v="0"/>
    <n v="0"/>
    <s v="01"/>
    <s v="TCA"/>
    <s v="12281"/>
    <s v="USA"/>
    <s v="CA"/>
    <s v="San Francisco"/>
    <x v="11"/>
  </r>
  <r>
    <s v="Mckinnon,Sharlene"/>
    <s v="GOOGLE1"/>
    <x v="135"/>
    <s v="TRVL"/>
    <n v="0"/>
    <n v="63"/>
    <n v="0"/>
    <s v="01"/>
    <s v="TCA"/>
    <s v="12281"/>
    <s v="USA"/>
    <s v="CA"/>
    <s v="San Francisco"/>
    <x v="11"/>
  </r>
  <r>
    <s v="Mckinnon,Sharlene"/>
    <s v="TW_TOFF"/>
    <x v="1"/>
    <s v="ANNUAL_LV"/>
    <n v="0"/>
    <n v="40"/>
    <n v="0"/>
    <s v="01"/>
    <s v="TCA"/>
    <s v="12281"/>
    <s v="ZWE"/>
    <s v=""/>
    <s v="San Francisco"/>
    <x v="11"/>
  </r>
  <r>
    <s v="Mcleod,Amy Fleur"/>
    <s v="MARKEL1"/>
    <x v="106"/>
    <s v="BA"/>
    <n v="72"/>
    <n v="0"/>
    <n v="0"/>
    <s v="01"/>
    <s v="TUK"/>
    <s v="15002"/>
    <s v="GBR"/>
    <s v=""/>
    <s v="London"/>
    <x v="4"/>
  </r>
  <r>
    <s v="Mcleod,Amy Fleur"/>
    <s v="MARKEL1"/>
    <x v="106"/>
    <s v="DA"/>
    <n v="48"/>
    <n v="0"/>
    <n v="0"/>
    <s v="01"/>
    <s v="TUK"/>
    <s v="15002"/>
    <s v="GBR"/>
    <s v=""/>
    <s v="London"/>
    <x v="4"/>
  </r>
  <r>
    <s v="Mcleod,Amy Fleur"/>
    <s v="TW_TOFF"/>
    <x v="1"/>
    <s v="ANNUAL_LV"/>
    <n v="0"/>
    <n v="40"/>
    <n v="0"/>
    <s v="01"/>
    <s v="TUK"/>
    <s v="15002"/>
    <s v="GBR"/>
    <s v=""/>
    <s v="London"/>
    <x v="4"/>
  </r>
  <r>
    <s v="Mcleod,Amy Fleur"/>
    <s v="TW_TOFF"/>
    <x v="4"/>
    <s v="SICK_LV"/>
    <n v="0"/>
    <n v="8"/>
    <n v="0"/>
    <s v="01"/>
    <s v="TUK"/>
    <s v="15002"/>
    <s v="GBR"/>
    <s v=""/>
    <s v="London"/>
    <x v="4"/>
  </r>
  <r>
    <s v="Mead,Sarah"/>
    <s v="TW_CORE"/>
    <x v="123"/>
    <s v="BAU"/>
    <n v="0"/>
    <n v="82"/>
    <n v="0"/>
    <s v="04"/>
    <s v="TUK"/>
    <s v="11126"/>
    <s v="GBR"/>
    <s v=""/>
    <s v="London"/>
    <x v="4"/>
  </r>
  <r>
    <s v="Mead,Sarah"/>
    <s v="TW_TOFF"/>
    <x v="1"/>
    <s v="ANNUAL_LV"/>
    <n v="0"/>
    <n v="4"/>
    <n v="0"/>
    <s v="04"/>
    <s v="TUK"/>
    <s v="11126"/>
    <s v="GBR"/>
    <s v=""/>
    <s v="London"/>
    <x v="4"/>
  </r>
  <r>
    <s v="Mead,Sarah"/>
    <s v="TW_TOPS"/>
    <x v="67"/>
    <s v="BAU"/>
    <n v="0"/>
    <n v="82"/>
    <n v="0"/>
    <s v="04"/>
    <s v="TUK"/>
    <s v="11126"/>
    <s v="GBR"/>
    <s v=""/>
    <s v="London"/>
    <x v="4"/>
  </r>
  <r>
    <s v="Medeiros,Pedro Gabriel de Souza Vereza"/>
    <s v="GAP0001"/>
    <x v="58"/>
    <s v="MISC"/>
    <n v="153"/>
    <n v="0"/>
    <n v="0"/>
    <s v="01"/>
    <s v="TBR"/>
    <s v="15380"/>
    <s v="BRA"/>
    <s v=""/>
    <s v="Porto Alegre"/>
    <x v="3"/>
  </r>
  <r>
    <s v="Medeiros,Pedro Gabriel de Souza Vereza"/>
    <s v="TW_CORE"/>
    <x v="15"/>
    <s v="CODE_REVIEW"/>
    <n v="0"/>
    <n v="1"/>
    <n v="0"/>
    <s v="01"/>
    <s v="TBR"/>
    <s v="15380"/>
    <s v="BRA"/>
    <s v=""/>
    <s v="Porto Alegre"/>
    <x v="3"/>
  </r>
  <r>
    <s v="Medeiros,Pedro Gabriel de Souza Vereza"/>
    <s v="TW_TOFF"/>
    <x v="1"/>
    <s v="PUBLIC_HOLIDAY"/>
    <n v="0"/>
    <n v="16"/>
    <n v="0"/>
    <s v="01"/>
    <s v="TBR"/>
    <s v="15380"/>
    <s v="BRA"/>
    <s v=""/>
    <s v="Porto Alegre"/>
    <x v="3"/>
  </r>
  <r>
    <s v="Medlock,Landon B."/>
    <s v="SWA0001"/>
    <x v="31"/>
    <s v="MISC"/>
    <n v="180.5"/>
    <n v="0"/>
    <n v="0"/>
    <s v="01"/>
    <s v="TUS"/>
    <s v="15368"/>
    <s v="USA"/>
    <s v="TX"/>
    <s v="Dallas"/>
    <x v="6"/>
  </r>
  <r>
    <s v="Medlock,Landon B."/>
    <s v="TW_CORE"/>
    <x v="0"/>
    <s v="JC_MGMT"/>
    <n v="0"/>
    <n v="4"/>
    <n v="0"/>
    <s v="01"/>
    <s v="TUS"/>
    <s v="15368"/>
    <s v="USA"/>
    <s v="IL"/>
    <s v="Dallas"/>
    <x v="6"/>
  </r>
  <r>
    <s v="Medlock,Landon B."/>
    <s v="TW_CORE"/>
    <x v="15"/>
    <s v="GRAD_RECRUITING"/>
    <n v="0"/>
    <n v="20"/>
    <n v="0"/>
    <s v="01"/>
    <s v="TUS"/>
    <s v="15368"/>
    <s v="USA"/>
    <s v="TN"/>
    <s v="Dallas"/>
    <x v="6"/>
  </r>
  <r>
    <s v="Megaw,Chris"/>
    <s v="DOMINOS"/>
    <x v="167"/>
    <s v="DOMINO_CORE"/>
    <n v="57"/>
    <n v="0"/>
    <n v="0"/>
    <s v="01"/>
    <s v="TAU"/>
    <s v="13574"/>
    <s v="AUS"/>
    <s v=""/>
    <s v="Brisbane"/>
    <x v="8"/>
  </r>
  <r>
    <s v="Megaw,Chris"/>
    <s v="DOMINOS"/>
    <x v="167"/>
    <s v="PYRAMID"/>
    <n v="95"/>
    <n v="0"/>
    <n v="0"/>
    <s v="01"/>
    <s v="TAU"/>
    <s v="13574"/>
    <s v="AUS"/>
    <s v=""/>
    <s v="Brisbane"/>
    <x v="8"/>
  </r>
  <r>
    <s v="Megaw,Chris"/>
    <s v="TW_TOFF"/>
    <x v="4"/>
    <s v="SICK_LV"/>
    <n v="0"/>
    <n v="16"/>
    <n v="0"/>
    <s v="01"/>
    <s v="TAU"/>
    <s v="13574"/>
    <s v="AUS"/>
    <s v=""/>
    <s v="Brisbane"/>
    <x v="8"/>
  </r>
  <r>
    <s v="Mehta,Kriti"/>
    <s v="CATINC1"/>
    <x v="27"/>
    <s v="QA"/>
    <n v="144"/>
    <n v="0"/>
    <n v="0"/>
    <s v="01"/>
    <s v="TIN"/>
    <s v="14538"/>
    <s v="IND"/>
    <s v=""/>
    <s v="Delhi"/>
    <x v="0"/>
  </r>
  <r>
    <s v="Mehta,Kriti"/>
    <s v="TW_TOFF"/>
    <x v="1"/>
    <s v="ANNUAL_LV"/>
    <n v="0"/>
    <n v="16"/>
    <n v="0"/>
    <s v="01"/>
    <s v="TIN"/>
    <s v="14538"/>
    <s v="IND"/>
    <s v=""/>
    <s v="Delhi"/>
    <x v="0"/>
  </r>
  <r>
    <s v="Mehta,Kriti"/>
    <s v="TW_TOFF"/>
    <x v="4"/>
    <s v="SICK_LV"/>
    <n v="0"/>
    <n v="8"/>
    <n v="0"/>
    <s v="01"/>
    <s v="TIN"/>
    <s v="14538"/>
    <s v="IND"/>
    <s v=""/>
    <s v="Delhi"/>
    <x v="0"/>
  </r>
  <r>
    <s v="Melbourne,Ben"/>
    <s v="SML0001"/>
    <x v="117"/>
    <s v="DA"/>
    <n v="148"/>
    <n v="0"/>
    <n v="0"/>
    <s v="01"/>
    <s v="TAU"/>
    <s v="13315"/>
    <s v="AUS"/>
    <s v=""/>
    <s v="Brisbane"/>
    <x v="8"/>
  </r>
  <r>
    <s v="Melbourne,Ben"/>
    <s v="TW_CORE"/>
    <x v="14"/>
    <s v="NONTW_CONF"/>
    <n v="0"/>
    <n v="8"/>
    <n v="0"/>
    <s v="01"/>
    <s v="TAU"/>
    <s v="13315"/>
    <s v="AUS"/>
    <s v=""/>
    <s v="Brisbane"/>
    <x v="8"/>
  </r>
  <r>
    <s v="Melbourne,Ben"/>
    <s v="TW_CORE"/>
    <x v="17"/>
    <s v="TWER_HELP"/>
    <n v="0"/>
    <n v="4"/>
    <n v="0"/>
    <s v="01"/>
    <s v="TAU"/>
    <s v="13315"/>
    <s v="AUS"/>
    <s v=""/>
    <s v="Brisbane"/>
    <x v="8"/>
  </r>
  <r>
    <s v="Melbourne,Ben"/>
    <s v="TW_TOFF"/>
    <x v="1"/>
    <s v="ANNUAL_LV"/>
    <n v="0"/>
    <n v="8"/>
    <n v="0"/>
    <s v="01"/>
    <s v="TAU"/>
    <s v="13315"/>
    <s v="AUS"/>
    <s v=""/>
    <s v="Brisbane"/>
    <x v="8"/>
  </r>
  <r>
    <s v="Melo,Claudia de Oliveira"/>
    <s v="MAGAZ01"/>
    <x v="382"/>
    <s v="DA"/>
    <n v="11"/>
    <n v="0"/>
    <n v="0"/>
    <s v="01"/>
    <s v="TBR"/>
    <s v="14597"/>
    <s v="BRA"/>
    <s v=""/>
    <s v="Sao Paulo"/>
    <x v="3"/>
  </r>
  <r>
    <s v="Melo,Claudia de Oliveira"/>
    <s v="TW_CORE"/>
    <x v="14"/>
    <s v="NONTW_CONF"/>
    <n v="0"/>
    <n v="11"/>
    <n v="0"/>
    <s v="01"/>
    <s v="TBR"/>
    <s v="14597"/>
    <s v="BRA"/>
    <s v=""/>
    <s v="Sao Paulo"/>
    <x v="3"/>
  </r>
  <r>
    <s v="Melo,Claudia de Oliveira"/>
    <s v="TW_CORE"/>
    <x v="17"/>
    <s v="BAU"/>
    <n v="0"/>
    <n v="2"/>
    <n v="0"/>
    <s v="01"/>
    <s v="TBR"/>
    <s v="14597"/>
    <s v="BRA"/>
    <s v=""/>
    <s v="Sao Paulo"/>
    <x v="3"/>
  </r>
  <r>
    <s v="Melo,Claudia de Oliveira"/>
    <s v="TW_CORE"/>
    <x v="33"/>
    <s v="REGION_MGT_MTG"/>
    <n v="0"/>
    <n v="9"/>
    <n v="0"/>
    <s v="01"/>
    <s v="TBR"/>
    <s v="14597"/>
    <s v="BRA"/>
    <s v=""/>
    <s v="Sao Paulo"/>
    <x v="3"/>
  </r>
  <r>
    <s v="Melo,Claudia de Oliveira"/>
    <s v="TW_CORE"/>
    <x v="118"/>
    <s v="BAU"/>
    <n v="0"/>
    <n v="87"/>
    <n v="0"/>
    <s v="01"/>
    <s v="TBR"/>
    <s v="14597"/>
    <s v="BRA"/>
    <s v=""/>
    <s v="Sao Paulo"/>
    <x v="3"/>
  </r>
  <r>
    <s v="Melo,Claudia de Oliveira"/>
    <s v="TW_INVT"/>
    <x v="125"/>
    <s v="POLICY"/>
    <n v="0"/>
    <n v="127"/>
    <n v="0"/>
    <s v="01"/>
    <s v="TBR"/>
    <s v="14597"/>
    <s v="BRA"/>
    <s v=""/>
    <s v="Sao Paulo"/>
    <x v="3"/>
  </r>
  <r>
    <s v="Melo,Claudia de Oliveira"/>
    <s v="TW_TOFF"/>
    <x v="1"/>
    <s v="PUBLIC_HOLIDAY"/>
    <n v="0"/>
    <n v="20"/>
    <n v="0"/>
    <s v="01"/>
    <s v="TBR"/>
    <s v="14597"/>
    <s v="BRA"/>
    <s v=""/>
    <s v="Sao Paulo"/>
    <x v="3"/>
  </r>
  <r>
    <s v="Melo,Gregorio de"/>
    <s v="REA0001"/>
    <x v="243"/>
    <s v="DA"/>
    <n v="168"/>
    <n v="0"/>
    <n v="0"/>
    <s v="01"/>
    <s v="TBR"/>
    <s v="13812"/>
    <s v="CHN"/>
    <s v=""/>
    <s v="Xi'an"/>
    <x v="14"/>
  </r>
  <r>
    <s v="Memon,Tabassum Farooque"/>
    <s v="TRAIN01"/>
    <x v="61"/>
    <s v="A882_BA"/>
    <n v="61"/>
    <n v="0"/>
    <n v="0"/>
    <s v="01"/>
    <s v="TIN"/>
    <s v="13875"/>
    <s v="IND"/>
    <s v=""/>
    <s v="Bangalore"/>
    <x v="0"/>
  </r>
  <r>
    <s v="Memon,Tabassum Farooque"/>
    <s v="TRAIN01"/>
    <x v="61"/>
    <s v="A902_BA"/>
    <n v="9"/>
    <n v="0"/>
    <n v="0"/>
    <s v="01"/>
    <s v="TIN"/>
    <s v="13875"/>
    <s v="IND"/>
    <s v=""/>
    <s v="Bangalore"/>
    <x v="0"/>
  </r>
  <r>
    <s v="Memon,Tabassum Farooque"/>
    <s v="TRAIN01"/>
    <x v="61"/>
    <s v="A949_BA"/>
    <n v="86"/>
    <n v="0"/>
    <n v="0"/>
    <s v="01"/>
    <s v="TIN"/>
    <s v="13875"/>
    <s v="IND"/>
    <s v=""/>
    <s v="Bangalore"/>
    <x v="0"/>
  </r>
  <r>
    <s v="Memon,Tabassum Farooque"/>
    <s v="TRAIN01"/>
    <x v="61"/>
    <s v="MGMT_BA"/>
    <n v="2"/>
    <n v="0"/>
    <n v="0"/>
    <s v="01"/>
    <s v="TIN"/>
    <s v="13875"/>
    <s v="IND"/>
    <s v=""/>
    <s v="Bangalore"/>
    <x v="0"/>
  </r>
  <r>
    <s v="Memon,Tabassum Farooque"/>
    <s v="TRAIN01"/>
    <x v="61"/>
    <s v="REGTEST_SAT_QA"/>
    <n v="2"/>
    <n v="0"/>
    <n v="0"/>
    <s v="01"/>
    <s v="TIN"/>
    <s v="13875"/>
    <s v="IND"/>
    <s v=""/>
    <s v="Bangalore"/>
    <x v="0"/>
  </r>
  <r>
    <s v="Memon,Tabassum Farooque"/>
    <s v="TW_TOFF"/>
    <x v="1"/>
    <s v="ANNUAL_LV"/>
    <n v="0"/>
    <n v="8"/>
    <n v="0"/>
    <s v="01"/>
    <s v="TIN"/>
    <s v="13875"/>
    <s v="IND"/>
    <s v=""/>
    <s v="Bangalore"/>
    <x v="0"/>
  </r>
  <r>
    <s v="Menezes,Dina Miriam"/>
    <s v="TW_TOFF"/>
    <x v="1"/>
    <s v="MATR_PATR_UNPD"/>
    <n v="0"/>
    <n v="168"/>
    <n v="0"/>
    <s v="01"/>
    <s v="TAU"/>
    <s v="12517"/>
    <s v="AUS"/>
    <s v=""/>
    <s v="Brisbane"/>
    <x v="8"/>
  </r>
  <r>
    <s v="Meng,Fanqi"/>
    <s v="TW_CORE"/>
    <x v="123"/>
    <s v="BAU"/>
    <n v="0"/>
    <n v="168"/>
    <n v="0"/>
    <s v="08"/>
    <s v="TBS"/>
    <s v="15940"/>
    <s v="CHN"/>
    <s v=""/>
    <s v="Beijing"/>
    <x v="14"/>
  </r>
  <r>
    <s v="Meng,Jie"/>
    <s v="TW_TOFF"/>
    <x v="1"/>
    <s v="LOA_UNPAID"/>
    <n v="0"/>
    <n v="168"/>
    <n v="0"/>
    <s v="01"/>
    <s v="TCC"/>
    <s v="15811"/>
    <s v="CHN"/>
    <s v=""/>
    <s v="Chengdu"/>
    <x v="14"/>
  </r>
  <r>
    <s v="Meng,Ru"/>
    <s v="TW_CORE"/>
    <x v="123"/>
    <s v="BAU"/>
    <n v="0"/>
    <n v="160"/>
    <n v="0"/>
    <s v="09"/>
    <s v="TCX"/>
    <s v="15519"/>
    <s v="CHN"/>
    <s v=""/>
    <s v="Xi'an"/>
    <x v="14"/>
  </r>
  <r>
    <s v="Meng,Ru"/>
    <s v="TW_TOFF"/>
    <x v="4"/>
    <s v="SICK_LV"/>
    <n v="0"/>
    <n v="8"/>
    <n v="0"/>
    <s v="09"/>
    <s v="TCX"/>
    <s v="15519"/>
    <s v="CHN"/>
    <s v=""/>
    <s v="Xi'an"/>
    <x v="14"/>
  </r>
  <r>
    <s v="Menon,Jairaj"/>
    <s v="ULTSOFT"/>
    <x v="383"/>
    <s v="DA"/>
    <n v="170"/>
    <n v="0"/>
    <n v="0"/>
    <s v="01"/>
    <s v="TUS"/>
    <s v="13964"/>
    <s v="USA"/>
    <s v="FL"/>
    <s v="Atlanta"/>
    <x v="2"/>
  </r>
  <r>
    <s v="Menon,Jairaj"/>
    <s v="ULTSOFT"/>
    <x v="383"/>
    <s v="TRVL"/>
    <n v="0"/>
    <n v="72"/>
    <n v="0"/>
    <s v="01"/>
    <s v="TUS"/>
    <s v="13964"/>
    <s v="USA"/>
    <s v="FL"/>
    <s v="Atlanta"/>
    <x v="2"/>
  </r>
  <r>
    <s v="Mercado,Jesus Miguel"/>
    <s v="TW_CORE"/>
    <x v="3"/>
    <s v="UNASSIGNED"/>
    <n v="0"/>
    <n v="162"/>
    <n v="0"/>
    <s v="01"/>
    <s v="TBR"/>
    <s v="14025"/>
    <s v="BRA"/>
    <s v=""/>
    <s v="Porto Alegre"/>
    <x v="3"/>
  </r>
  <r>
    <s v="Mercado,Jesus Miguel"/>
    <s v="TW_CORE"/>
    <x v="99"/>
    <s v="BAU"/>
    <n v="0"/>
    <n v="4.5"/>
    <n v="0"/>
    <s v="01"/>
    <s v="TBR"/>
    <s v="14025"/>
    <s v="BRA"/>
    <s v=""/>
    <s v="Porto Alegre"/>
    <x v="3"/>
  </r>
  <r>
    <s v="Mercado,Jesus Miguel"/>
    <s v="TW_CORE"/>
    <x v="15"/>
    <s v="BAU"/>
    <n v="0"/>
    <n v="0.5"/>
    <n v="0"/>
    <s v="01"/>
    <s v="TBR"/>
    <s v="14025"/>
    <s v="BRA"/>
    <s v=""/>
    <s v="Porto Alegre"/>
    <x v="3"/>
  </r>
  <r>
    <s v="Mercado,Jesus Miguel"/>
    <s v="TW_CORE"/>
    <x v="15"/>
    <s v="INTERVIEWING"/>
    <n v="0"/>
    <n v="2"/>
    <n v="0"/>
    <s v="01"/>
    <s v="TBR"/>
    <s v="14025"/>
    <s v="BRA"/>
    <s v=""/>
    <s v="Porto Alegre"/>
    <x v="3"/>
  </r>
  <r>
    <s v="Mercado,Jesus Miguel"/>
    <s v="TW_TOFF"/>
    <x v="1"/>
    <s v="PUBLIC_HOLIDAY"/>
    <n v="0"/>
    <n v="17"/>
    <n v="0"/>
    <s v="01"/>
    <s v="TBR"/>
    <s v="14025"/>
    <s v="BRA"/>
    <s v=""/>
    <s v="Porto Alegre"/>
    <x v="3"/>
  </r>
  <r>
    <s v="Messenger,Lupi G."/>
    <s v="GAP0001"/>
    <x v="205"/>
    <s v="BA"/>
    <n v="170.5"/>
    <n v="18.5"/>
    <n v="0"/>
    <s v="01"/>
    <s v="TUS"/>
    <s v="10052"/>
    <s v="USA"/>
    <s v="CA"/>
    <s v="San Francisco"/>
    <x v="11"/>
  </r>
  <r>
    <s v="Messenger,Lupi G."/>
    <s v="GAP0001"/>
    <x v="205"/>
    <s v="OT40"/>
    <n v="2"/>
    <n v="0"/>
    <n v="0"/>
    <s v="01"/>
    <s v="TUS"/>
    <s v="10052"/>
    <s v="USA"/>
    <s v="CA"/>
    <s v="San Francisco"/>
    <x v="11"/>
  </r>
  <r>
    <s v="Messenger,Lupi G."/>
    <s v="GAP0001"/>
    <x v="205"/>
    <s v="TRVL"/>
    <n v="0"/>
    <n v="13.5"/>
    <n v="0"/>
    <s v="01"/>
    <s v="TUS"/>
    <s v="10052"/>
    <s v="USA"/>
    <s v="CA"/>
    <s v="San Francisco"/>
    <x v="11"/>
  </r>
  <r>
    <s v="Messenger,Lupi G."/>
    <s v="TW_PRAC"/>
    <x v="384"/>
    <s v="MEETINGS"/>
    <n v="0"/>
    <n v="2.5"/>
    <n v="0"/>
    <s v="01"/>
    <s v="TUS"/>
    <s v="10052"/>
    <s v="USA"/>
    <s v="CA"/>
    <s v="San Francisco"/>
    <x v="11"/>
  </r>
  <r>
    <s v="Meyer,Gregory"/>
    <s v="TW_CORE"/>
    <x v="0"/>
    <s v="GRAD_TRNPROG"/>
    <n v="0"/>
    <n v="64"/>
    <n v="0"/>
    <s v="01"/>
    <s v="TZA"/>
    <s v="15958"/>
    <s v="ZAF"/>
    <s v=""/>
    <s v="Johannesburg"/>
    <x v="16"/>
  </r>
  <r>
    <s v="Meyer,Gregory"/>
    <s v="TW_CORE"/>
    <x v="66"/>
    <s v="ATTENDEE"/>
    <n v="0"/>
    <n v="129"/>
    <n v="0"/>
    <s v="01"/>
    <s v="TZA"/>
    <s v="15958"/>
    <s v="IND"/>
    <s v=""/>
    <s v="Johannesburg"/>
    <x v="16"/>
  </r>
  <r>
    <s v="Mi,Liye"/>
    <s v="TW_TOPS"/>
    <x v="7"/>
    <s v="FINLG_INV_FR"/>
    <n v="0"/>
    <n v="128"/>
    <n v="0"/>
    <s v="04"/>
    <s v="TCH"/>
    <s v="15763"/>
    <s v="CHN"/>
    <s v=""/>
    <s v="Beijing"/>
    <x v="14"/>
  </r>
  <r>
    <s v="Michaelides,John"/>
    <s v="OFGEM01"/>
    <x v="90"/>
    <s v="DA"/>
    <n v="72"/>
    <n v="0"/>
    <n v="0"/>
    <s v="01"/>
    <s v="TUK"/>
    <s v="13790"/>
    <s v="GBR"/>
    <s v=""/>
    <s v="London"/>
    <x v="4"/>
  </r>
  <r>
    <s v="Michaelides,John"/>
    <s v="SLC0001"/>
    <x v="45"/>
    <s v="DA"/>
    <n v="32"/>
    <n v="0"/>
    <n v="0"/>
    <s v="01"/>
    <s v="TUK"/>
    <s v="13790"/>
    <s v="GBR"/>
    <s v=""/>
    <s v="Manchester"/>
    <x v="10"/>
  </r>
  <r>
    <s v="Michaelides,John"/>
    <s v="TW_CORE"/>
    <x v="17"/>
    <s v="BAU"/>
    <n v="0"/>
    <n v="6"/>
    <n v="0"/>
    <s v="01"/>
    <s v="TUK"/>
    <s v="13790"/>
    <s v="GBR"/>
    <s v=""/>
    <s v="Manchester"/>
    <x v="10"/>
  </r>
  <r>
    <s v="Michaelides,John"/>
    <s v="TW_CORE"/>
    <x v="17"/>
    <s v="BAU"/>
    <n v="0"/>
    <n v="39"/>
    <n v="0"/>
    <s v="01"/>
    <s v="TUK"/>
    <s v="13790"/>
    <s v="GBR"/>
    <s v=""/>
    <s v="London"/>
    <x v="4"/>
  </r>
  <r>
    <s v="Michaelides,John"/>
    <s v="TW_CORE"/>
    <x v="0"/>
    <s v="TWER_DEVELOPMNT"/>
    <n v="0"/>
    <n v="3"/>
    <n v="0"/>
    <s v="01"/>
    <s v="TUK"/>
    <s v="13790"/>
    <s v="GBR"/>
    <s v=""/>
    <s v="London"/>
    <x v="4"/>
  </r>
  <r>
    <s v="Michaelides,John"/>
    <s v="TW_CORE"/>
    <x v="0"/>
    <s v="TWER_INDUCTION"/>
    <n v="0"/>
    <n v="2"/>
    <n v="0"/>
    <s v="01"/>
    <s v="TUK"/>
    <s v="13790"/>
    <s v="GBR"/>
    <s v=""/>
    <s v="Manchester"/>
    <x v="10"/>
  </r>
  <r>
    <s v="Michaelides,John"/>
    <s v="TW_CORE"/>
    <x v="0"/>
    <s v="TWER_INDUCTION"/>
    <n v="0"/>
    <n v="7.5"/>
    <n v="0"/>
    <s v="01"/>
    <s v="TUK"/>
    <s v="13790"/>
    <s v="GBR"/>
    <s v=""/>
    <s v="London"/>
    <x v="4"/>
  </r>
  <r>
    <s v="Michaelides,John"/>
    <s v="TW_CORE"/>
    <x v="15"/>
    <s v="INTERVIEWING"/>
    <n v="0"/>
    <n v="1.5"/>
    <n v="0"/>
    <s v="01"/>
    <s v="TUK"/>
    <s v="13790"/>
    <s v="GBR"/>
    <s v=""/>
    <s v="London"/>
    <x v="4"/>
  </r>
  <r>
    <s v="Michaelides,John"/>
    <s v="TW_PRAC"/>
    <x v="385"/>
    <s v="BAU"/>
    <n v="0"/>
    <n v="5"/>
    <n v="0"/>
    <s v="01"/>
    <s v="TUK"/>
    <s v="13790"/>
    <s v="GBR"/>
    <s v=""/>
    <s v="London"/>
    <x v="4"/>
  </r>
  <r>
    <s v="Miekley,John"/>
    <s v="TW_CORE"/>
    <x v="17"/>
    <s v="BAU"/>
    <n v="0"/>
    <n v="168"/>
    <n v="0"/>
    <s v="13"/>
    <s v="TUS"/>
    <s v="12970"/>
    <s v="USA"/>
    <s v="CA"/>
    <s v="San Francisco"/>
    <x v="11"/>
  </r>
  <r>
    <s v="Miles,Emily"/>
    <s v="SLC0001"/>
    <x v="91"/>
    <s v="DA"/>
    <n v="120"/>
    <n v="0"/>
    <n v="0"/>
    <s v="01"/>
    <s v="TUK"/>
    <s v="15593"/>
    <s v="GBR"/>
    <s v=""/>
    <s v="Manchester"/>
    <x v="10"/>
  </r>
  <r>
    <s v="Miles,Emily"/>
    <s v="SLC0001"/>
    <x v="91"/>
    <s v="MISC"/>
    <n v="47"/>
    <n v="0"/>
    <n v="0"/>
    <s v="01"/>
    <s v="TUK"/>
    <s v="15593"/>
    <s v="GBR"/>
    <s v=""/>
    <s v="Manchester"/>
    <x v="10"/>
  </r>
  <r>
    <s v="Miles,Rob"/>
    <s v="SLC0001"/>
    <x v="173"/>
    <s v="MISC"/>
    <n v="152"/>
    <n v="0"/>
    <n v="0"/>
    <s v="01"/>
    <s v="TUK"/>
    <s v="12925"/>
    <s v="GBR"/>
    <s v=""/>
    <s v="Manchester"/>
    <x v="10"/>
  </r>
  <r>
    <s v="Miles,Rob"/>
    <s v="TW_CORE"/>
    <x v="0"/>
    <s v="LEADER_DEV_EU"/>
    <n v="0"/>
    <n v="16"/>
    <n v="0"/>
    <s v="01"/>
    <s v="TUK"/>
    <s v="12925"/>
    <s v="GBR"/>
    <s v=""/>
    <s v="Manchester"/>
    <x v="10"/>
  </r>
  <r>
    <s v="Miller,Mark"/>
    <s v="DELTA01"/>
    <x v="228"/>
    <s v="MISC"/>
    <n v="8"/>
    <n v="0"/>
    <n v="0"/>
    <s v="01"/>
    <s v="TUS"/>
    <s v="13378"/>
    <s v="USA"/>
    <s v="GA"/>
    <s v="Atlanta"/>
    <x v="2"/>
  </r>
  <r>
    <s v="Miller,Mark"/>
    <s v="TW_CORE"/>
    <x v="3"/>
    <s v="UNASSIGNED"/>
    <n v="0"/>
    <n v="160"/>
    <n v="0"/>
    <s v="01"/>
    <s v="TUS"/>
    <s v="13378"/>
    <s v="USA"/>
    <s v="GA"/>
    <s v="Atlanta"/>
    <x v="2"/>
  </r>
  <r>
    <s v="Minudel,Luca"/>
    <s v="TWSOPS1"/>
    <x v="147"/>
    <s v="MISC"/>
    <n v="0"/>
    <n v="88"/>
    <n v="0"/>
    <s v="01"/>
    <s v="TUK"/>
    <s v="15044"/>
    <s v="GBR"/>
    <s v=""/>
    <s v="ETG UK"/>
    <x v="1"/>
  </r>
  <r>
    <s v="Minudel,Luca"/>
    <s v="TWSSOL1"/>
    <x v="315"/>
    <s v="MISC"/>
    <n v="80"/>
    <n v="0"/>
    <n v="0"/>
    <s v="01"/>
    <s v="TUK"/>
    <s v="15044"/>
    <s v="USA"/>
    <s v="AR"/>
    <s v="ETG UK"/>
    <x v="1"/>
  </r>
  <r>
    <s v="Minudel,Luca"/>
    <s v="TWSSOL1"/>
    <x v="315"/>
    <s v="TRVL"/>
    <n v="0"/>
    <n v="30"/>
    <n v="0"/>
    <s v="01"/>
    <s v="TUK"/>
    <s v="15044"/>
    <s v="USA"/>
    <s v="AR"/>
    <s v="ETG UK"/>
    <x v="1"/>
  </r>
  <r>
    <s v="Miranda,Ricardo Seifert"/>
    <s v="TW_CORE"/>
    <x v="0"/>
    <s v="BAU"/>
    <n v="0"/>
    <n v="72"/>
    <n v="0"/>
    <s v="07"/>
    <s v="TBR"/>
    <s v="15179"/>
    <s v="BRA"/>
    <s v=""/>
    <s v="Recife"/>
    <x v="3"/>
  </r>
  <r>
    <s v="Miranda,Ricardo Seifert"/>
    <s v="TW_CORE"/>
    <x v="0"/>
    <s v="OFFICE_VISITS"/>
    <n v="0"/>
    <n v="56"/>
    <n v="0"/>
    <s v="07"/>
    <s v="TBR"/>
    <s v="15179"/>
    <s v="AUS"/>
    <s v=""/>
    <s v="Recife"/>
    <x v="3"/>
  </r>
  <r>
    <s v="Miranda,Ricardo Seifert"/>
    <s v="TW_CORE"/>
    <x v="0"/>
    <s v="SITE_VISITS"/>
    <n v="0"/>
    <n v="20"/>
    <n v="0"/>
    <s v="07"/>
    <s v="TBR"/>
    <s v="15179"/>
    <s v="AUS"/>
    <s v=""/>
    <s v="Recife"/>
    <x v="3"/>
  </r>
  <r>
    <s v="Miranda,Ricardo Seifert"/>
    <s v="TW_MTGS"/>
    <x v="77"/>
    <s v="AUSTRALIA"/>
    <n v="0"/>
    <n v="16"/>
    <n v="0"/>
    <s v="07"/>
    <s v="TBR"/>
    <s v="15179"/>
    <s v="AUS"/>
    <s v=""/>
    <s v="Recife"/>
    <x v="3"/>
  </r>
  <r>
    <s v="Mirtile,Olivier"/>
    <s v="SML0001"/>
    <x v="386"/>
    <s v="QA"/>
    <n v="152"/>
    <n v="0"/>
    <n v="0"/>
    <s v="01"/>
    <s v="TAU"/>
    <s v="15277"/>
    <s v="AUS"/>
    <s v=""/>
    <s v="Brisbane"/>
    <x v="8"/>
  </r>
  <r>
    <s v="Mirtile,Olivier"/>
    <s v="TW_TOFF"/>
    <x v="4"/>
    <s v="SICK_LV"/>
    <n v="0"/>
    <n v="16"/>
    <n v="0"/>
    <s v="01"/>
    <s v="TAU"/>
    <s v="15277"/>
    <s v="AUS"/>
    <s v=""/>
    <s v="Brisbane"/>
    <x v="8"/>
  </r>
  <r>
    <s v="Mishra,Adoniram"/>
    <s v="SONY001"/>
    <x v="21"/>
    <s v="QA"/>
    <n v="8"/>
    <n v="0"/>
    <n v="0"/>
    <s v="01"/>
    <s v="TIN"/>
    <s v="14305"/>
    <s v="IND"/>
    <s v=""/>
    <s v="London"/>
    <x v="4"/>
  </r>
  <r>
    <s v="Mishra,Adoniram"/>
    <s v="SONY001"/>
    <x v="21"/>
    <s v="QA"/>
    <n v="48.5"/>
    <n v="0"/>
    <n v="0"/>
    <s v="01"/>
    <s v="TIN"/>
    <s v="14305"/>
    <s v="TUR"/>
    <s v=""/>
    <s v="London"/>
    <x v="4"/>
  </r>
  <r>
    <s v="Mishra,Adoniram"/>
    <s v="SONY001"/>
    <x v="21"/>
    <s v="QA"/>
    <n v="62"/>
    <n v="0"/>
    <n v="0"/>
    <s v="01"/>
    <s v="TIN"/>
    <s v="14305"/>
    <s v="IND"/>
    <s v=""/>
    <s v="Pune"/>
    <x v="0"/>
  </r>
  <r>
    <s v="Mishra,Adoniram"/>
    <s v="SONY001"/>
    <x v="21"/>
    <s v="SUPPORT"/>
    <n v="45"/>
    <n v="0"/>
    <n v="0"/>
    <s v="01"/>
    <s v="TIN"/>
    <s v="14305"/>
    <s v="TUR"/>
    <s v=""/>
    <s v="London"/>
    <x v="4"/>
  </r>
  <r>
    <s v="Mishra,Adoniram"/>
    <s v="SONY001"/>
    <x v="21"/>
    <s v="TRVL"/>
    <n v="0"/>
    <n v="4"/>
    <n v="0"/>
    <s v="01"/>
    <s v="TIN"/>
    <s v="14305"/>
    <s v="TUR"/>
    <s v=""/>
    <s v="London"/>
    <x v="4"/>
  </r>
  <r>
    <s v="Mishra,Adoniram"/>
    <s v="SONY001"/>
    <x v="21"/>
    <s v="TRVL"/>
    <n v="0"/>
    <n v="4"/>
    <n v="0"/>
    <s v="01"/>
    <s v="TIN"/>
    <s v="14305"/>
    <s v="TUR"/>
    <s v=""/>
    <s v="Pune"/>
    <x v="0"/>
  </r>
  <r>
    <s v="Mishra,Adoniram"/>
    <s v="SONY001"/>
    <x v="22"/>
    <s v="SUPPORT"/>
    <n v="8.5"/>
    <n v="0"/>
    <n v="0"/>
    <s v="01"/>
    <s v="TIN"/>
    <s v="14305"/>
    <s v="TUR"/>
    <s v=""/>
    <s v="London"/>
    <x v="4"/>
  </r>
  <r>
    <s v="Mishra,Akash"/>
    <s v="CATINC1"/>
    <x v="84"/>
    <s v="DEV"/>
    <n v="131"/>
    <n v="0"/>
    <n v="0"/>
    <s v="01"/>
    <s v="TIN"/>
    <s v="14027"/>
    <s v="IND"/>
    <s v=""/>
    <s v="Delhi"/>
    <x v="0"/>
  </r>
  <r>
    <s v="Mishra,Akash"/>
    <s v="CATINC1"/>
    <x v="84"/>
    <s v="MISC"/>
    <n v="0"/>
    <n v="3"/>
    <n v="0"/>
    <s v="01"/>
    <s v="TIN"/>
    <s v="14027"/>
    <s v="IND"/>
    <s v=""/>
    <s v="Delhi"/>
    <x v="0"/>
  </r>
  <r>
    <s v="Mishra,Akash"/>
    <s v="TW_MTGS"/>
    <x v="35"/>
    <s v="TWER_EVENTS"/>
    <n v="0"/>
    <n v="2"/>
    <n v="0"/>
    <s v="01"/>
    <s v="TIN"/>
    <s v="14027"/>
    <s v="IND"/>
    <s v=""/>
    <s v="Delhi"/>
    <x v="0"/>
  </r>
  <r>
    <s v="Mishra,Akash"/>
    <s v="TW_TOFF"/>
    <x v="1"/>
    <s v="ANNUAL_LV"/>
    <n v="0"/>
    <n v="24"/>
    <n v="0"/>
    <s v="01"/>
    <s v="TIN"/>
    <s v="14027"/>
    <s v="IND"/>
    <s v=""/>
    <s v="Delhi"/>
    <x v="0"/>
  </r>
  <r>
    <s v="Mishra,Akash"/>
    <s v="TW_TOFF"/>
    <x v="1"/>
    <s v="PUBLIC_HOLIDAY"/>
    <n v="0"/>
    <n v="8"/>
    <n v="0"/>
    <s v="01"/>
    <s v="TIN"/>
    <s v="14027"/>
    <s v="IND"/>
    <s v=""/>
    <s v="Delhi"/>
    <x v="0"/>
  </r>
  <r>
    <s v="Mishra,Ashish Kumar"/>
    <s v="BT00002"/>
    <x v="63"/>
    <s v="DEV"/>
    <n v="156"/>
    <n v="0"/>
    <n v="0"/>
    <s v="01"/>
    <s v="TIN"/>
    <s v="13458"/>
    <s v="IND"/>
    <s v=""/>
    <s v="Bangalore"/>
    <x v="0"/>
  </r>
  <r>
    <s v="Mishra,Ashish Kumar"/>
    <s v="TW_TOFF"/>
    <x v="1"/>
    <s v="ANNUAL_LV"/>
    <n v="0"/>
    <n v="4"/>
    <n v="0"/>
    <s v="01"/>
    <s v="TIN"/>
    <s v="13458"/>
    <s v="IND"/>
    <s v=""/>
    <s v="Bangalore"/>
    <x v="0"/>
  </r>
  <r>
    <s v="Mishra,Ashish Kumar"/>
    <s v="TW_TOFF"/>
    <x v="1"/>
    <s v="INDIA_OPT_HOL"/>
    <n v="0"/>
    <n v="8"/>
    <n v="0"/>
    <s v="01"/>
    <s v="TIN"/>
    <s v="13458"/>
    <s v="IND"/>
    <s v=""/>
    <s v="Bangalore"/>
    <x v="0"/>
  </r>
  <r>
    <s v="Mishra,Barada Prasanna"/>
    <s v="TW_CORE"/>
    <x v="3"/>
    <s v="UNASSIGNED"/>
    <n v="0"/>
    <n v="144"/>
    <n v="0"/>
    <s v="01"/>
    <s v="TIN"/>
    <s v="12645"/>
    <s v="IND"/>
    <s v=""/>
    <s v="Bangalore"/>
    <x v="0"/>
  </r>
  <r>
    <s v="Mishra,Barada Prasanna"/>
    <s v="TW_TOFF"/>
    <x v="1"/>
    <s v="ANNUAL_LV"/>
    <n v="0"/>
    <n v="24"/>
    <n v="0"/>
    <s v="01"/>
    <s v="TIN"/>
    <s v="12645"/>
    <s v="IND"/>
    <s v=""/>
    <s v="Bangalore"/>
    <x v="0"/>
  </r>
  <r>
    <s v="Mishra,Debashish"/>
    <s v="KROGER1"/>
    <x v="186"/>
    <s v="MISC"/>
    <n v="164"/>
    <n v="0"/>
    <n v="0"/>
    <s v="01"/>
    <s v="TIN"/>
    <s v="11908"/>
    <s v="IND"/>
    <s v=""/>
    <s v="Bangalore"/>
    <x v="0"/>
  </r>
  <r>
    <s v="Mishra,Debashish"/>
    <s v="TW_TOFF"/>
    <x v="1"/>
    <s v="ANNUAL_LV"/>
    <n v="0"/>
    <n v="4"/>
    <n v="0"/>
    <s v="01"/>
    <s v="TIN"/>
    <s v="11908"/>
    <s v="IND"/>
    <s v=""/>
    <s v="Bangalore"/>
    <x v="0"/>
  </r>
  <r>
    <s v="Mishra,Pallavi"/>
    <s v="TW_CORE"/>
    <x v="0"/>
    <s v="BAU"/>
    <n v="0"/>
    <n v="156"/>
    <n v="0"/>
    <s v="07"/>
    <s v="TIN"/>
    <s v="15047"/>
    <s v="IND"/>
    <s v=""/>
    <s v="Delhi"/>
    <x v="0"/>
  </r>
  <r>
    <s v="Mishra,Pallavi"/>
    <s v="TW_TOFF"/>
    <x v="1"/>
    <s v="ANNUAL_LV"/>
    <n v="0"/>
    <n v="4"/>
    <n v="0"/>
    <s v="07"/>
    <s v="TIN"/>
    <s v="15047"/>
    <s v="IND"/>
    <s v=""/>
    <s v="Delhi"/>
    <x v="0"/>
  </r>
  <r>
    <s v="Mishra,Pallavi"/>
    <s v="TW_TOFF"/>
    <x v="1"/>
    <s v="PUBLIC_HOLIDAY"/>
    <n v="0"/>
    <n v="8"/>
    <n v="0"/>
    <s v="07"/>
    <s v="TIN"/>
    <s v="15047"/>
    <s v="IND"/>
    <s v=""/>
    <s v="Delhi"/>
    <x v="0"/>
  </r>
  <r>
    <s v="Mishra,Preeti"/>
    <s v="TW_TOFF"/>
    <x v="1"/>
    <s v="ANNUAL_LV"/>
    <n v="0"/>
    <n v="8"/>
    <n v="0"/>
    <s v="04"/>
    <s v="TIN"/>
    <s v="14861"/>
    <s v="IND"/>
    <s v=""/>
    <s v="Pune"/>
    <x v="0"/>
  </r>
  <r>
    <s v="Mishra,Preeti"/>
    <s v="TW_TOPS"/>
    <x v="7"/>
    <s v="TWERS_BAU"/>
    <n v="0"/>
    <n v="160"/>
    <n v="0"/>
    <s v="04"/>
    <s v="TIN"/>
    <s v="14861"/>
    <s v="IND"/>
    <s v=""/>
    <s v="Pune"/>
    <x v="0"/>
  </r>
  <r>
    <s v="Mishra,Rashmi"/>
    <s v="SML0001"/>
    <x v="117"/>
    <s v="MISC"/>
    <n v="0"/>
    <n v="168"/>
    <n v="0"/>
    <s v="01"/>
    <s v="TIN"/>
    <s v="13780"/>
    <s v="IND"/>
    <s v=""/>
    <s v="Pune"/>
    <x v="0"/>
  </r>
  <r>
    <s v="Misra,Karan"/>
    <s v="CISCO02"/>
    <x v="39"/>
    <s v="MISC"/>
    <n v="127"/>
    <n v="0"/>
    <n v="0"/>
    <s v="01"/>
    <s v="TIN"/>
    <s v="14216"/>
    <s v="IND"/>
    <s v=""/>
    <s v="Bangalore"/>
    <x v="0"/>
  </r>
  <r>
    <s v="Misra,Karan"/>
    <s v="TW_CORE"/>
    <x v="17"/>
    <s v="TWER_HELP"/>
    <n v="0"/>
    <n v="31"/>
    <n v="0"/>
    <s v="01"/>
    <s v="TIN"/>
    <s v="14216"/>
    <s v="IND"/>
    <s v=""/>
    <s v="Bangalore"/>
    <x v="0"/>
  </r>
  <r>
    <s v="Misra,Karan"/>
    <s v="TW_INVT"/>
    <x v="116"/>
    <s v="PROGRAM_LEVEL"/>
    <n v="0"/>
    <n v="50"/>
    <n v="0"/>
    <s v="01"/>
    <s v="TIN"/>
    <s v="14216"/>
    <s v="IND"/>
    <s v=""/>
    <s v="Bangalore"/>
    <x v="0"/>
  </r>
  <r>
    <s v="Misra,Karan"/>
    <s v="TW_TOFF"/>
    <x v="1"/>
    <s v="INDIA_OPT_HOL"/>
    <n v="0"/>
    <n v="8"/>
    <n v="0"/>
    <s v="01"/>
    <s v="TIN"/>
    <s v="14216"/>
    <s v="IND"/>
    <s v=""/>
    <s v="Bangalore"/>
    <x v="0"/>
  </r>
  <r>
    <s v="Misra,Karan"/>
    <s v="TW_TOFF"/>
    <x v="4"/>
    <s v="SICK_LV"/>
    <n v="0"/>
    <n v="16"/>
    <n v="0"/>
    <s v="01"/>
    <s v="TIN"/>
    <s v="14216"/>
    <s v="IND"/>
    <s v=""/>
    <s v="Bangalore"/>
    <x v="0"/>
  </r>
  <r>
    <s v="Mistry,Jesal"/>
    <s v="FOOT001"/>
    <x v="95"/>
    <s v="DA"/>
    <n v="144"/>
    <n v="0"/>
    <n v="0"/>
    <s v="01"/>
    <s v="TIN"/>
    <s v="14739"/>
    <s v="IND"/>
    <s v=""/>
    <s v="Pune"/>
    <x v="0"/>
  </r>
  <r>
    <s v="Mistry,Jesal"/>
    <s v="TW_TOFF"/>
    <x v="4"/>
    <s v="SICK_LV"/>
    <n v="0"/>
    <n v="24"/>
    <n v="0"/>
    <s v="01"/>
    <s v="TIN"/>
    <s v="14739"/>
    <s v="IND"/>
    <s v=""/>
    <s v="Pune"/>
    <x v="0"/>
  </r>
  <r>
    <s v="Mitchell,Melanie"/>
    <s v="GDS0001"/>
    <x v="8"/>
    <s v="CONSULTING"/>
    <n v="168"/>
    <n v="0"/>
    <n v="0"/>
    <s v="01"/>
    <s v="TUK"/>
    <s v="13368"/>
    <s v="GBR"/>
    <s v=""/>
    <s v="London"/>
    <x v="4"/>
  </r>
  <r>
    <s v="Mitra,Chirantan"/>
    <s v="ASURION"/>
    <x v="376"/>
    <s v="DEV"/>
    <n v="84"/>
    <n v="0"/>
    <n v="0"/>
    <s v="01"/>
    <s v="TIN"/>
    <s v="12341"/>
    <s v="IND"/>
    <s v=""/>
    <s v="Pune"/>
    <x v="0"/>
  </r>
  <r>
    <s v="Mitra,Chirantan"/>
    <s v="ASURION"/>
    <x v="376"/>
    <s v="TRVL"/>
    <n v="0"/>
    <n v="8"/>
    <n v="0"/>
    <s v="01"/>
    <s v="TIN"/>
    <s v="12341"/>
    <s v="IND"/>
    <s v=""/>
    <s v="Pune"/>
    <x v="0"/>
  </r>
  <r>
    <s v="Mitra,Chirantan"/>
    <s v="TW_CORE"/>
    <x v="3"/>
    <s v="HELD"/>
    <n v="0"/>
    <n v="12"/>
    <n v="0"/>
    <s v="01"/>
    <s v="TIN"/>
    <s v="12341"/>
    <s v="IND"/>
    <s v=""/>
    <s v="Pune"/>
    <x v="0"/>
  </r>
  <r>
    <s v="Mitra,Chirantan"/>
    <s v="TW_TOFF"/>
    <x v="1"/>
    <s v="ANNUAL_LV"/>
    <n v="0"/>
    <n v="64"/>
    <n v="0"/>
    <s v="01"/>
    <s v="TIN"/>
    <s v="12341"/>
    <s v="IND"/>
    <s v=""/>
    <s v="Pune"/>
    <x v="0"/>
  </r>
  <r>
    <s v="Mittal,Shilpi"/>
    <s v="TW_CORE"/>
    <x v="14"/>
    <s v="VODQA"/>
    <n v="0"/>
    <n v="8"/>
    <n v="0"/>
    <s v="01"/>
    <s v="TIN"/>
    <s v="15618"/>
    <s v="IND"/>
    <s v=""/>
    <s v="Delhi"/>
    <x v="0"/>
  </r>
  <r>
    <s v="Mittal,Shilpi"/>
    <s v="TW_MTGS"/>
    <x v="35"/>
    <s v="TWER_EVENTS"/>
    <n v="0"/>
    <n v="2"/>
    <n v="0"/>
    <s v="01"/>
    <s v="TIN"/>
    <s v="15618"/>
    <s v="IND"/>
    <s v=""/>
    <s v="Delhi"/>
    <x v="0"/>
  </r>
  <r>
    <s v="Mittal,Shilpi"/>
    <s v="TW_TOFF"/>
    <x v="1"/>
    <s v="ANNUAL_LV"/>
    <n v="0"/>
    <n v="8"/>
    <n v="0"/>
    <s v="01"/>
    <s v="TIN"/>
    <s v="15618"/>
    <s v="IND"/>
    <s v=""/>
    <s v="Delhi"/>
    <x v="0"/>
  </r>
  <r>
    <s v="Mittal,Shilpi"/>
    <s v="TW_TOFF"/>
    <x v="1"/>
    <s v="PUBLIC_HOLIDAY"/>
    <n v="0"/>
    <n v="8"/>
    <n v="0"/>
    <s v="01"/>
    <s v="TIN"/>
    <s v="15618"/>
    <s v="IND"/>
    <s v=""/>
    <s v="Delhi"/>
    <x v="0"/>
  </r>
  <r>
    <s v="Mittal,Shilpi"/>
    <s v="TW_TOFF"/>
    <x v="4"/>
    <s v="SICK_LV"/>
    <n v="0"/>
    <n v="0.5"/>
    <n v="0"/>
    <s v="01"/>
    <s v="TIN"/>
    <s v="15618"/>
    <s v="IND"/>
    <s v=""/>
    <s v="Delhi"/>
    <x v="0"/>
  </r>
  <r>
    <s v="Mittal,Shilpi"/>
    <s v="VILLAGE"/>
    <x v="194"/>
    <s v="QA"/>
    <n v="119"/>
    <n v="2.2999999999999998"/>
    <n v="0"/>
    <s v="01"/>
    <s v="TIN"/>
    <s v="15618"/>
    <s v="IND"/>
    <s v=""/>
    <s v="Delhi"/>
    <x v="0"/>
  </r>
  <r>
    <s v="Mittal,Shilpi"/>
    <s v="VILLAGE"/>
    <x v="344"/>
    <s v="QA"/>
    <n v="29.3"/>
    <n v="0"/>
    <n v="0"/>
    <s v="01"/>
    <s v="TIN"/>
    <s v="15618"/>
    <s v="IND"/>
    <s v=""/>
    <s v="Delhi"/>
    <x v="0"/>
  </r>
  <r>
    <s v="Mobus,Felipe"/>
    <s v="REACHL1"/>
    <x v="97"/>
    <s v="MISC"/>
    <n v="40"/>
    <n v="0"/>
    <n v="0"/>
    <s v="01"/>
    <s v="TBR"/>
    <s v="14273"/>
    <s v="BRA"/>
    <s v=""/>
    <s v="San Francisco"/>
    <x v="11"/>
  </r>
  <r>
    <s v="Mobus,Felipe"/>
    <s v="REACHL1"/>
    <x v="97"/>
    <s v="MISC"/>
    <n v="48"/>
    <n v="0"/>
    <n v="0"/>
    <s v="01"/>
    <s v="TBR"/>
    <s v="14273"/>
    <s v="USA"/>
    <s v="CA"/>
    <s v="San Francisco"/>
    <x v="11"/>
  </r>
  <r>
    <s v="Mobus,Felipe"/>
    <s v="REACHL1"/>
    <x v="97"/>
    <s v="MISC"/>
    <n v="64.5"/>
    <n v="0"/>
    <n v="0"/>
    <s v="01"/>
    <s v="TBR"/>
    <s v="14273"/>
    <s v="BRA"/>
    <s v=""/>
    <s v="Porto Alegre"/>
    <x v="3"/>
  </r>
  <r>
    <s v="Mobus,Felipe"/>
    <s v="REACHL1"/>
    <x v="97"/>
    <s v="TRVL"/>
    <n v="0"/>
    <n v="18"/>
    <n v="0"/>
    <s v="01"/>
    <s v="TBR"/>
    <s v="14273"/>
    <s v="BRA"/>
    <s v=""/>
    <s v="Porto Alegre"/>
    <x v="3"/>
  </r>
  <r>
    <s v="Mobus,Felipe"/>
    <s v="TW_TOFF"/>
    <x v="1"/>
    <s v="PUBLIC_HOLIDAY"/>
    <n v="0"/>
    <n v="16"/>
    <n v="0"/>
    <s v="01"/>
    <s v="TBR"/>
    <s v="14273"/>
    <s v="BRA"/>
    <s v=""/>
    <s v="Porto Alegre"/>
    <x v="3"/>
  </r>
  <r>
    <s v="Moczydlowski,Katarzyna"/>
    <s v="OCLC001"/>
    <x v="188"/>
    <s v="DA"/>
    <n v="40"/>
    <n v="0"/>
    <n v="0"/>
    <s v="01"/>
    <s v="TUS"/>
    <s v="14019"/>
    <s v="USA"/>
    <s v="OH"/>
    <s v="Chicago"/>
    <x v="5"/>
  </r>
  <r>
    <s v="Moczydlowski,Katarzyna"/>
    <s v="OCLC001"/>
    <x v="188"/>
    <s v="MISC"/>
    <n v="42.5"/>
    <n v="0"/>
    <n v="0"/>
    <s v="01"/>
    <s v="TUS"/>
    <s v="14019"/>
    <s v="USA"/>
    <s v="OH"/>
    <s v="Chicago"/>
    <x v="5"/>
  </r>
  <r>
    <s v="Moczydlowski,Katarzyna"/>
    <s v="OCLC001"/>
    <x v="188"/>
    <s v="TRVL"/>
    <n v="0"/>
    <n v="18"/>
    <n v="0"/>
    <s v="01"/>
    <s v="TUS"/>
    <s v="14019"/>
    <s v="USA"/>
    <s v="TX"/>
    <s v="Chicago"/>
    <x v="5"/>
  </r>
  <r>
    <s v="Moczydlowski,Katarzyna"/>
    <s v="TW_CORE"/>
    <x v="3"/>
    <s v="HELD"/>
    <n v="0"/>
    <n v="38.5"/>
    <n v="0"/>
    <s v="01"/>
    <s v="TUS"/>
    <s v="14019"/>
    <s v="USA"/>
    <s v="TX"/>
    <s v="Dallas"/>
    <x v="6"/>
  </r>
  <r>
    <s v="Moczydlowski,Katarzyna"/>
    <s v="TW_CORE"/>
    <x v="3"/>
    <s v="UNASSIGNED"/>
    <n v="0"/>
    <n v="38.5"/>
    <n v="0"/>
    <s v="01"/>
    <s v="TUS"/>
    <s v="14019"/>
    <s v="USA"/>
    <s v="TX"/>
    <s v="Dallas"/>
    <x v="6"/>
  </r>
  <r>
    <s v="Moczydlowski,Katarzyna"/>
    <s v="TW_CORE"/>
    <x v="15"/>
    <s v="INTERVIEWING"/>
    <n v="0"/>
    <n v="3"/>
    <n v="0"/>
    <s v="01"/>
    <s v="TUS"/>
    <s v="14019"/>
    <s v="USA"/>
    <s v="TX"/>
    <s v="Dallas"/>
    <x v="6"/>
  </r>
  <r>
    <s v="Moffat,Ryan"/>
    <s v="TW_CORE"/>
    <x v="33"/>
    <s v="REGION_MGT_BAU"/>
    <n v="0"/>
    <n v="168"/>
    <n v="0"/>
    <s v="08"/>
    <s v="TAU"/>
    <s v="10768"/>
    <s v="AUS"/>
    <s v=""/>
    <s v="Sydney"/>
    <x v="8"/>
  </r>
  <r>
    <s v="Moghe,Sumeet Madhukar"/>
    <s v="TW_PIL3"/>
    <x v="387"/>
    <s v="AF_CAP"/>
    <n v="0"/>
    <n v="74"/>
    <n v="0"/>
    <s v="08"/>
    <s v="TIN"/>
    <s v="11984"/>
    <s v="IND"/>
    <s v=""/>
    <s v="Bangalore"/>
    <x v="0"/>
  </r>
  <r>
    <s v="Moghe,Sumeet Madhukar"/>
    <s v="TW_PIL3"/>
    <x v="308"/>
    <s v="THEME"/>
    <n v="0"/>
    <n v="74"/>
    <n v="0"/>
    <s v="08"/>
    <s v="TIN"/>
    <s v="11984"/>
    <s v="IND"/>
    <s v=""/>
    <s v="Bangalore"/>
    <x v="0"/>
  </r>
  <r>
    <s v="Moghe,Sumeet Madhukar"/>
    <s v="TW_TOFF"/>
    <x v="1"/>
    <s v="ANNUAL_LV"/>
    <n v="0"/>
    <n v="32"/>
    <n v="0"/>
    <s v="08"/>
    <s v="TIN"/>
    <s v="11984"/>
    <s v="IND"/>
    <s v=""/>
    <s v="Bangalore"/>
    <x v="0"/>
  </r>
  <r>
    <s v="Mohammad,Safad"/>
    <s v="COOPER1"/>
    <x v="231"/>
    <s v="DEV"/>
    <n v="80"/>
    <n v="0"/>
    <n v="0"/>
    <s v="01"/>
    <s v="TIN"/>
    <s v="15562"/>
    <s v="IND"/>
    <s v=""/>
    <s v="Bangalore"/>
    <x v="0"/>
  </r>
  <r>
    <s v="Mohammad,Safad"/>
    <s v="TW_CORE"/>
    <x v="3"/>
    <s v="HELD"/>
    <n v="0"/>
    <n v="40"/>
    <n v="0"/>
    <s v="01"/>
    <s v="TIN"/>
    <s v="15562"/>
    <s v="IND"/>
    <s v=""/>
    <s v="Bangalore"/>
    <x v="0"/>
  </r>
  <r>
    <s v="Mohammad,Safad"/>
    <s v="TW_CORE"/>
    <x v="3"/>
    <s v="UNASSIGNED"/>
    <n v="0"/>
    <n v="40"/>
    <n v="0"/>
    <s v="01"/>
    <s v="TIN"/>
    <s v="15562"/>
    <s v="IND"/>
    <s v=""/>
    <s v="Bangalore"/>
    <x v="0"/>
  </r>
  <r>
    <s v="Mohammad,Safad"/>
    <s v="TW_INVT"/>
    <x v="116"/>
    <s v="PROGRAM_LEVEL"/>
    <n v="0"/>
    <n v="8"/>
    <n v="0"/>
    <s v="01"/>
    <s v="TIN"/>
    <s v="15562"/>
    <s v="IND"/>
    <s v=""/>
    <s v="Bangalore"/>
    <x v="0"/>
  </r>
  <r>
    <s v="Mohan,Jijesh"/>
    <s v="CISCO02"/>
    <x v="39"/>
    <s v="MISC"/>
    <n v="172"/>
    <n v="0"/>
    <n v="0"/>
    <s v="01"/>
    <s v="TIN"/>
    <s v="12571"/>
    <s v="IND"/>
    <s v=""/>
    <s v="Bangalore"/>
    <x v="0"/>
  </r>
  <r>
    <s v="Mohan,Lavanya"/>
    <s v="SONY001"/>
    <x v="21"/>
    <s v="QA"/>
    <n v="77"/>
    <n v="12"/>
    <n v="0"/>
    <s v="01"/>
    <s v="TIN"/>
    <s v="14917"/>
    <s v="TUR"/>
    <s v=""/>
    <s v="London"/>
    <x v="4"/>
  </r>
  <r>
    <s v="Mohan,Lavanya"/>
    <s v="SONY001"/>
    <x v="21"/>
    <s v="QA"/>
    <n v="80"/>
    <n v="0"/>
    <n v="0"/>
    <s v="01"/>
    <s v="TIN"/>
    <s v="14917"/>
    <s v="IND"/>
    <s v=""/>
    <s v="Pune"/>
    <x v="0"/>
  </r>
  <r>
    <s v="Mohan,Lavanya"/>
    <s v="TW_TOFF"/>
    <x v="1"/>
    <s v="INDIA_OPT_HOL"/>
    <n v="0"/>
    <n v="8"/>
    <n v="0"/>
    <s v="01"/>
    <s v="TIN"/>
    <s v="14917"/>
    <s v="IND"/>
    <s v=""/>
    <s v="Pune"/>
    <x v="0"/>
  </r>
  <r>
    <s v="Mohan,Marimuthu"/>
    <s v="TW_INVT"/>
    <x v="122"/>
    <s v="PROGRAM_LEVEL"/>
    <n v="0"/>
    <n v="48"/>
    <n v="0"/>
    <s v="01"/>
    <s v="TIN"/>
    <s v="14905"/>
    <s v="IND"/>
    <s v=""/>
    <s v="Chennai"/>
    <x v="0"/>
  </r>
  <r>
    <s v="Mohan,Marimuthu"/>
    <s v="TW_TOFF"/>
    <x v="1"/>
    <s v="ANNUAL_LV"/>
    <n v="0"/>
    <n v="120"/>
    <n v="0"/>
    <s v="01"/>
    <s v="TIN"/>
    <s v="14905"/>
    <s v="IND"/>
    <s v=""/>
    <s v="Chennai"/>
    <x v="0"/>
  </r>
  <r>
    <s v="Mohan,Radhakrishnan"/>
    <s v="KROGER1"/>
    <x v="226"/>
    <s v="EDC_RAR"/>
    <n v="72"/>
    <n v="0"/>
    <n v="0"/>
    <s v="01"/>
    <s v="TIN"/>
    <s v="12239"/>
    <s v="IND"/>
    <s v=""/>
    <s v="Bangalore"/>
    <x v="0"/>
  </r>
  <r>
    <s v="Mohan,Radhakrishnan"/>
    <s v="KROGER1"/>
    <x v="226"/>
    <s v="MISC"/>
    <n v="80"/>
    <n v="0"/>
    <n v="0"/>
    <s v="01"/>
    <s v="TIN"/>
    <s v="12239"/>
    <s v="IND"/>
    <s v=""/>
    <s v="Bangalore"/>
    <x v="0"/>
  </r>
  <r>
    <s v="Mohan,Radhakrishnan"/>
    <s v="TW_TOFF"/>
    <x v="1"/>
    <s v="ANNUAL_LV"/>
    <n v="0"/>
    <n v="8"/>
    <n v="0"/>
    <s v="01"/>
    <s v="TIN"/>
    <s v="12239"/>
    <s v="IND"/>
    <s v=""/>
    <s v="Bangalore"/>
    <x v="0"/>
  </r>
  <r>
    <s v="Mohan,Radhakrishnan"/>
    <s v="TW_TOFF"/>
    <x v="1"/>
    <s v="INDIA_OPT_HOL"/>
    <n v="0"/>
    <n v="8"/>
    <n v="0"/>
    <s v="01"/>
    <s v="TIN"/>
    <s v="12239"/>
    <s v="IND"/>
    <s v=""/>
    <s v="Bangalore"/>
    <x v="0"/>
  </r>
  <r>
    <s v="Mohandas,Suraj"/>
    <s v="TW_TOPS"/>
    <x v="7"/>
    <s v="SUPPLY_BAU"/>
    <n v="0"/>
    <n v="166"/>
    <n v="0"/>
    <s v="04"/>
    <s v="TIN"/>
    <s v="14026"/>
    <s v="IND"/>
    <s v=""/>
    <s v="Bangalore"/>
    <x v="0"/>
  </r>
  <r>
    <s v="Mohd,Quazi"/>
    <s v="DELTA01"/>
    <x v="206"/>
    <s v="DA"/>
    <n v="152"/>
    <n v="0"/>
    <n v="0"/>
    <s v="01"/>
    <s v="TIN"/>
    <s v="14531"/>
    <s v="IND"/>
    <s v=""/>
    <s v="Pune"/>
    <x v="0"/>
  </r>
  <r>
    <s v="Mohd,Quazi"/>
    <s v="TW_TOFF"/>
    <x v="1"/>
    <s v="ANNUAL_LV"/>
    <n v="0"/>
    <n v="8"/>
    <n v="0"/>
    <s v="01"/>
    <s v="TIN"/>
    <s v="14531"/>
    <s v="IND"/>
    <s v=""/>
    <s v="Pune"/>
    <x v="0"/>
  </r>
  <r>
    <s v="Mohd,Quazi"/>
    <s v="TW_TOFF"/>
    <x v="1"/>
    <s v="INDIA_OPT_HOL"/>
    <n v="0"/>
    <n v="8"/>
    <n v="0"/>
    <s v="01"/>
    <s v="TIN"/>
    <s v="14531"/>
    <s v="IND"/>
    <s v=""/>
    <s v="Pune"/>
    <x v="0"/>
  </r>
  <r>
    <s v="Moise,Mircea"/>
    <s v="TW_TOPS"/>
    <x v="7"/>
    <s v="DEMAND_BAU"/>
    <n v="0"/>
    <n v="168"/>
    <n v="0"/>
    <s v="04"/>
    <s v="TUK"/>
    <s v="15042"/>
    <s v="GBR"/>
    <s v=""/>
    <s v="Manchester"/>
    <x v="10"/>
  </r>
  <r>
    <s v="Moka,Uchenna"/>
    <s v="DISCOV2"/>
    <x v="388"/>
    <s v="DA"/>
    <n v="179"/>
    <n v="0"/>
    <n v="0"/>
    <s v="08"/>
    <s v="TUS"/>
    <s v="13023"/>
    <s v="ZAF"/>
    <s v=""/>
    <s v="Johannesburg"/>
    <x v="16"/>
  </r>
  <r>
    <s v="Moka,Uchenna"/>
    <s v="TW_TOFF"/>
    <x v="1"/>
    <s v="PUBLIC_HOLIDAY"/>
    <n v="0"/>
    <n v="8"/>
    <n v="0"/>
    <s v="08"/>
    <s v="TUS"/>
    <s v="13023"/>
    <s v="ZAF"/>
    <s v=""/>
    <s v="Johannesburg"/>
    <x v="16"/>
  </r>
  <r>
    <s v="Moka,Uchenna"/>
    <s v="TW_TOFF"/>
    <x v="4"/>
    <s v="SICK_LV"/>
    <n v="0"/>
    <n v="8"/>
    <n v="0"/>
    <s v="08"/>
    <s v="TUS"/>
    <s v="13023"/>
    <s v="ZAF"/>
    <s v=""/>
    <s v="Johannesburg"/>
    <x v="16"/>
  </r>
  <r>
    <s v="Mokashi,Apsara"/>
    <s v="TW_TOFF"/>
    <x v="1"/>
    <s v="ANNUAL_LV"/>
    <n v="0"/>
    <n v="160"/>
    <n v="0"/>
    <s v="01"/>
    <s v="TIN"/>
    <s v="12480"/>
    <s v="IND"/>
    <s v=""/>
    <s v="Bangalore"/>
    <x v="0"/>
  </r>
  <r>
    <s v="Mokashi,Apsara"/>
    <s v="TW_TOFF"/>
    <x v="1"/>
    <s v="INDIA_OPT_HOL"/>
    <n v="0"/>
    <n v="8"/>
    <n v="0"/>
    <s v="01"/>
    <s v="TIN"/>
    <s v="12480"/>
    <s v="IND"/>
    <s v=""/>
    <s v="Bangalore"/>
    <x v="0"/>
  </r>
  <r>
    <s v="Molesky,Joanne"/>
    <s v="TW_TOFF"/>
    <x v="4"/>
    <s v="US_CA_PERS_SICK"/>
    <n v="0"/>
    <n v="8"/>
    <n v="0"/>
    <s v="04"/>
    <s v="TCA"/>
    <s v="13642"/>
    <s v="CAN"/>
    <s v=""/>
    <s v="San Francisco"/>
    <x v="11"/>
  </r>
  <r>
    <s v="Molesky,Joanne"/>
    <s v="TW_TOPS"/>
    <x v="360"/>
    <s v="INV"/>
    <n v="0"/>
    <n v="36"/>
    <n v="0"/>
    <s v="04"/>
    <s v="TCA"/>
    <s v="13642"/>
    <s v="IND"/>
    <s v=""/>
    <s v="San Francisco"/>
    <x v="11"/>
  </r>
  <r>
    <s v="Molesky,Joanne"/>
    <s v="TW_TOPS"/>
    <x v="360"/>
    <s v="INV"/>
    <n v="0"/>
    <n v="43"/>
    <n v="0"/>
    <s v="04"/>
    <s v="TCA"/>
    <s v="13642"/>
    <s v="USA"/>
    <s v="IL"/>
    <s v="San Francisco"/>
    <x v="11"/>
  </r>
  <r>
    <s v="Molesky,Joanne"/>
    <s v="TW_TOPS"/>
    <x v="360"/>
    <s v="INV"/>
    <n v="0"/>
    <n v="120"/>
    <n v="0"/>
    <s v="04"/>
    <s v="TCA"/>
    <s v="13642"/>
    <s v="CAN"/>
    <s v=""/>
    <s v="San Francisco"/>
    <x v="11"/>
  </r>
  <r>
    <s v="Monago,Adam"/>
    <s v="TW_CORE"/>
    <x v="52"/>
    <s v="ONLINE"/>
    <n v="0"/>
    <n v="210"/>
    <n v="0"/>
    <s v="05"/>
    <s v="TUS"/>
    <s v="10962"/>
    <s v="USA"/>
    <s v="CA"/>
    <s v="ETG US"/>
    <x v="1"/>
  </r>
  <r>
    <s v="Monserrate,Jamie Savio"/>
    <s v="FOOT001"/>
    <x v="94"/>
    <s v="DEV"/>
    <n v="36"/>
    <n v="0"/>
    <n v="0"/>
    <s v="01"/>
    <s v="TIN"/>
    <s v="11537"/>
    <s v="IND"/>
    <s v=""/>
    <s v="Pune"/>
    <x v="0"/>
  </r>
  <r>
    <s v="Monserrate,Jamie Savio"/>
    <s v="FOOT001"/>
    <x v="94"/>
    <s v="MISC"/>
    <n v="131"/>
    <n v="0"/>
    <n v="0"/>
    <s v="01"/>
    <s v="TIN"/>
    <s v="11537"/>
    <s v="GBR"/>
    <s v=""/>
    <s v="Manchester"/>
    <x v="10"/>
  </r>
  <r>
    <s v="Monserrate,Jamie Savio"/>
    <s v="FOOT001"/>
    <x v="94"/>
    <s v="TRVL"/>
    <n v="0"/>
    <n v="8"/>
    <n v="0"/>
    <s v="01"/>
    <s v="TIN"/>
    <s v="11537"/>
    <s v="GBR"/>
    <s v=""/>
    <s v="Manchester"/>
    <x v="10"/>
  </r>
  <r>
    <s v="Monserrate,Jamie Savio"/>
    <s v="TW_TOFF"/>
    <x v="1"/>
    <s v="ANNUAL_LV"/>
    <n v="0"/>
    <n v="12"/>
    <n v="0"/>
    <s v="01"/>
    <s v="TIN"/>
    <s v="11537"/>
    <s v="IND"/>
    <s v=""/>
    <s v="Pune"/>
    <x v="0"/>
  </r>
  <r>
    <s v="Montazeri,Nima"/>
    <s v="SLC0001"/>
    <x v="173"/>
    <s v="MISC"/>
    <n v="104"/>
    <n v="0"/>
    <n v="0"/>
    <s v="01"/>
    <s v="TUK"/>
    <s v="14845"/>
    <s v="GBR"/>
    <s v=""/>
    <s v="Manchester"/>
    <x v="10"/>
  </r>
  <r>
    <s v="Montazeri,Nima"/>
    <s v="TW_CORE"/>
    <x v="17"/>
    <s v="BAU"/>
    <n v="0"/>
    <n v="8"/>
    <n v="0"/>
    <s v="01"/>
    <s v="TUK"/>
    <s v="14845"/>
    <s v="GBR"/>
    <s v=""/>
    <s v="Manchester"/>
    <x v="10"/>
  </r>
  <r>
    <s v="Montazeri,Nima"/>
    <s v="TW_TOFF"/>
    <x v="1"/>
    <s v="ANNUAL_LV"/>
    <n v="0"/>
    <n v="48"/>
    <n v="0"/>
    <s v="01"/>
    <s v="TUK"/>
    <s v="14845"/>
    <s v="GBR"/>
    <s v=""/>
    <s v="Manchester"/>
    <x v="10"/>
  </r>
  <r>
    <s v="Montazeri,Nima"/>
    <s v="TW_TOFF"/>
    <x v="1"/>
    <s v="TIME_IN_LIEU"/>
    <n v="0"/>
    <n v="8"/>
    <n v="0"/>
    <s v="01"/>
    <s v="TUK"/>
    <s v="14845"/>
    <s v="GBR"/>
    <s v=""/>
    <s v="Manchester"/>
    <x v="10"/>
  </r>
  <r>
    <s v="Montelione,Emily"/>
    <s v="ONLINE1"/>
    <x v="43"/>
    <s v="MISC"/>
    <n v="160"/>
    <n v="0"/>
    <n v="0"/>
    <s v="01"/>
    <s v="TUS"/>
    <s v="15232"/>
    <s v="USA"/>
    <s v="IL"/>
    <s v="Atlanta"/>
    <x v="2"/>
  </r>
  <r>
    <s v="Montelione,Emily"/>
    <s v="TW_CORE"/>
    <x v="0"/>
    <s v="GRAD_TRNPROG"/>
    <n v="0"/>
    <n v="4"/>
    <n v="0"/>
    <s v="01"/>
    <s v="TUS"/>
    <s v="15232"/>
    <s v="USA"/>
    <s v="IL"/>
    <s v="Atlanta"/>
    <x v="2"/>
  </r>
  <r>
    <s v="Montelione,Emily"/>
    <s v="TW_CORE"/>
    <x v="0"/>
    <s v="SDL"/>
    <n v="0"/>
    <n v="4"/>
    <n v="0"/>
    <s v="01"/>
    <s v="TUS"/>
    <s v="15232"/>
    <s v="USA"/>
    <s v="IL"/>
    <s v="Atlanta"/>
    <x v="2"/>
  </r>
  <r>
    <s v="Montelione,Emily"/>
    <s v="TW_TOFF"/>
    <x v="4"/>
    <s v="US_CA_PERS_SICK"/>
    <n v="0"/>
    <n v="8"/>
    <n v="0"/>
    <s v="01"/>
    <s v="TUS"/>
    <s v="15232"/>
    <s v="USA"/>
    <s v="IL"/>
    <s v="Atlanta"/>
    <x v="2"/>
  </r>
  <r>
    <s v="Montoya,David"/>
    <s v="MANH001"/>
    <x v="257"/>
    <s v="MISC"/>
    <n v="32"/>
    <n v="0"/>
    <n v="0"/>
    <s v="01"/>
    <s v="TUS"/>
    <s v="15868"/>
    <s v="USA"/>
    <s v="IL"/>
    <s v="Atlanta"/>
    <x v="2"/>
  </r>
  <r>
    <s v="Montoya,David"/>
    <s v="MANH001"/>
    <x v="257"/>
    <s v="MISC"/>
    <n v="132"/>
    <n v="0"/>
    <n v="0"/>
    <s v="01"/>
    <s v="TUS"/>
    <s v="15868"/>
    <s v="USA"/>
    <s v="GA"/>
    <s v="Atlanta"/>
    <x v="2"/>
  </r>
  <r>
    <s v="Montoya,David"/>
    <s v="MANH001"/>
    <x v="257"/>
    <s v="TRVL"/>
    <n v="0"/>
    <n v="6"/>
    <n v="0"/>
    <s v="01"/>
    <s v="TUS"/>
    <s v="15868"/>
    <s v="USA"/>
    <s v="GA"/>
    <s v="Atlanta"/>
    <x v="2"/>
  </r>
  <r>
    <s v="Montoya,David"/>
    <s v="TW_TOFF"/>
    <x v="4"/>
    <s v="US_CA_PERS_SICK"/>
    <n v="0"/>
    <n v="5"/>
    <n v="0"/>
    <s v="01"/>
    <s v="TUS"/>
    <s v="15868"/>
    <s v="USA"/>
    <s v="GA"/>
    <s v="Atlanta"/>
    <x v="2"/>
  </r>
  <r>
    <s v="Mookherjee,Saurabh"/>
    <s v="TW_TOPS"/>
    <x v="60"/>
    <s v="CHDS_INV"/>
    <n v="0"/>
    <n v="80"/>
    <n v="0"/>
    <s v="04"/>
    <s v="TIN"/>
    <s v="13781"/>
    <s v="IND"/>
    <s v=""/>
    <s v="Pune"/>
    <x v="0"/>
  </r>
  <r>
    <s v="Moore,Dan"/>
    <s v="TW_TOFF"/>
    <x v="1"/>
    <s v="ANNUAL_LV"/>
    <n v="0"/>
    <n v="16"/>
    <n v="0"/>
    <s v="04"/>
    <s v="TUK"/>
    <s v="11856"/>
    <s v="GBR"/>
    <s v=""/>
    <s v="Manchester"/>
    <x v="10"/>
  </r>
  <r>
    <s v="Moore,Dan"/>
    <s v="TW_TOFF"/>
    <x v="4"/>
    <s v="SICK_LV"/>
    <n v="0"/>
    <n v="52"/>
    <n v="0"/>
    <s v="04"/>
    <s v="TUK"/>
    <s v="11856"/>
    <s v="GBR"/>
    <s v=""/>
    <s v="Manchester"/>
    <x v="10"/>
  </r>
  <r>
    <s v="Moore,Dan"/>
    <s v="TW_TOPS"/>
    <x v="7"/>
    <s v="DEMAND_BAU"/>
    <n v="0"/>
    <n v="100"/>
    <n v="0"/>
    <s v="04"/>
    <s v="TUK"/>
    <s v="11856"/>
    <s v="GBR"/>
    <s v=""/>
    <s v="Manchester"/>
    <x v="10"/>
  </r>
  <r>
    <s v="Moore,Gemma"/>
    <s v="TW_CORE"/>
    <x v="0"/>
    <s v="BAU"/>
    <n v="0"/>
    <n v="169.05"/>
    <n v="0"/>
    <s v="07"/>
    <s v="TUK"/>
    <s v="15691"/>
    <s v="GBR"/>
    <s v=""/>
    <s v="London"/>
    <x v="4"/>
  </r>
  <r>
    <s v="Mor,Vinay"/>
    <s v="MCKIN01"/>
    <x v="325"/>
    <s v="DEV"/>
    <n v="96"/>
    <n v="0"/>
    <n v="0"/>
    <s v="01"/>
    <s v="TIN"/>
    <s v="14718"/>
    <s v="IND"/>
    <s v=""/>
    <s v="Delhi"/>
    <x v="0"/>
  </r>
  <r>
    <s v="Mor,Vinay"/>
    <s v="TW_CORE"/>
    <x v="3"/>
    <s v="UNASSIGNED"/>
    <n v="0"/>
    <n v="48"/>
    <n v="0"/>
    <s v="01"/>
    <s v="TIN"/>
    <s v="14718"/>
    <s v="IND"/>
    <s v=""/>
    <s v="Delhi"/>
    <x v="0"/>
  </r>
  <r>
    <s v="Mor,Vinay"/>
    <s v="TW_CORE"/>
    <x v="14"/>
    <s v="NONTW_CONF"/>
    <n v="0"/>
    <n v="12"/>
    <n v="0"/>
    <s v="01"/>
    <s v="TIN"/>
    <s v="14718"/>
    <s v="IND"/>
    <s v=""/>
    <s v="Delhi"/>
    <x v="0"/>
  </r>
  <r>
    <s v="Mor,Vinay"/>
    <s v="TW_MTGS"/>
    <x v="35"/>
    <s v="TWER_EVENTS"/>
    <n v="0"/>
    <n v="4"/>
    <n v="0"/>
    <s v="01"/>
    <s v="TIN"/>
    <s v="14718"/>
    <s v="IND"/>
    <s v=""/>
    <s v="Delhi"/>
    <x v="0"/>
  </r>
  <r>
    <s v="Mor,Vinay"/>
    <s v="TW_TOFF"/>
    <x v="1"/>
    <s v="PUBLIC_HOLIDAY"/>
    <n v="0"/>
    <n v="8"/>
    <n v="0"/>
    <s v="01"/>
    <s v="TIN"/>
    <s v="14718"/>
    <s v="IND"/>
    <s v=""/>
    <s v="Delhi"/>
    <x v="0"/>
  </r>
  <r>
    <s v="Moraes,Shana Leticia"/>
    <s v="TW_CORE"/>
    <x v="123"/>
    <s v="BAU"/>
    <n v="0"/>
    <n v="184.8"/>
    <n v="0"/>
    <s v="08"/>
    <s v="TBR"/>
    <s v="15056"/>
    <s v="BRA"/>
    <s v=""/>
    <s v="Porto Alegre"/>
    <x v="3"/>
  </r>
  <r>
    <s v="Morehead,Clifford R"/>
    <s v="TWSMNG1"/>
    <x v="389"/>
    <s v="MISC"/>
    <n v="0"/>
    <n v="160"/>
    <n v="0"/>
    <s v="01"/>
    <s v="TUS"/>
    <s v="11274"/>
    <s v="USA"/>
    <s v="IL"/>
    <s v="ETG US"/>
    <x v="1"/>
  </r>
  <r>
    <s v="Morehead,Clifford R"/>
    <s v="TW_TOFF"/>
    <x v="1"/>
    <s v="ANNUAL_LV"/>
    <n v="0"/>
    <n v="8"/>
    <n v="0"/>
    <s v="01"/>
    <s v="TUS"/>
    <s v="11274"/>
    <s v="USA"/>
    <s v="IL"/>
    <s v="ETG US"/>
    <x v="1"/>
  </r>
  <r>
    <s v="Mori,Guido Paolo Carrasco"/>
    <s v="GAP0001"/>
    <x v="121"/>
    <s v="DA"/>
    <n v="8"/>
    <n v="0"/>
    <n v="0"/>
    <s v="01"/>
    <s v="TBR"/>
    <s v="15193"/>
    <s v="USA"/>
    <s v="CA"/>
    <s v="Recife"/>
    <x v="3"/>
  </r>
  <r>
    <s v="Mori,Guido Paolo Carrasco"/>
    <s v="GAP0001"/>
    <x v="121"/>
    <s v="DA"/>
    <n v="104"/>
    <n v="0"/>
    <n v="0"/>
    <s v="01"/>
    <s v="TBR"/>
    <s v="15193"/>
    <s v="BRA"/>
    <s v=""/>
    <s v="Recife"/>
    <x v="3"/>
  </r>
  <r>
    <s v="Mori,Guido Paolo Carrasco"/>
    <s v="GAP0001"/>
    <x v="121"/>
    <s v="MISC"/>
    <n v="40"/>
    <n v="0"/>
    <n v="0"/>
    <s v="01"/>
    <s v="TBR"/>
    <s v="15193"/>
    <s v="USA"/>
    <s v="CA"/>
    <s v="Recife"/>
    <x v="3"/>
  </r>
  <r>
    <s v="Mori,Guido Paolo Carrasco"/>
    <s v="TW_CORE"/>
    <x v="52"/>
    <s v="TRANSLATIONS"/>
    <n v="0"/>
    <n v="1.5"/>
    <n v="0"/>
    <s v="01"/>
    <s v="TBR"/>
    <s v="15193"/>
    <s v="BRA"/>
    <s v=""/>
    <s v="Recife"/>
    <x v="3"/>
  </r>
  <r>
    <s v="Mori,Guido Paolo Carrasco"/>
    <s v="TW_MTGS"/>
    <x v="50"/>
    <s v="RECIFE"/>
    <n v="0"/>
    <n v="1"/>
    <n v="0"/>
    <s v="01"/>
    <s v="TBR"/>
    <s v="15193"/>
    <s v="BRA"/>
    <s v=""/>
    <s v="Recife"/>
    <x v="3"/>
  </r>
  <r>
    <s v="Mori,Guido Paolo Carrasco"/>
    <s v="TW_TOFF"/>
    <x v="1"/>
    <s v="PUBLIC_HOLIDAY"/>
    <n v="0"/>
    <n v="16"/>
    <n v="0"/>
    <s v="01"/>
    <s v="TBR"/>
    <s v="15193"/>
    <s v="BRA"/>
    <s v=""/>
    <s v="Recife"/>
    <x v="3"/>
  </r>
  <r>
    <s v="Mori,Katherine Pamela Canchanya Diaz"/>
    <s v="TW_SIPP"/>
    <x v="80"/>
    <s v="MIREBAL"/>
    <n v="0"/>
    <n v="8"/>
    <n v="0"/>
    <s v="01"/>
    <s v="TBR"/>
    <s v="15195"/>
    <s v="USA"/>
    <s v="MA"/>
    <s v="Porto Alegre"/>
    <x v="3"/>
  </r>
  <r>
    <s v="Mori,Katherine Pamela Canchanya Diaz"/>
    <s v="TW_SIPP"/>
    <x v="80"/>
    <s v="MIREBAL"/>
    <n v="0"/>
    <n v="144"/>
    <n v="0"/>
    <s v="01"/>
    <s v="TBR"/>
    <s v="15195"/>
    <s v="BRA"/>
    <s v=""/>
    <s v="Porto Alegre"/>
    <x v="3"/>
  </r>
  <r>
    <s v="Mori,Katherine Pamela Canchanya Diaz"/>
    <s v="TW_TOFF"/>
    <x v="1"/>
    <s v="PUBLIC_HOLIDAY"/>
    <n v="0"/>
    <n v="16"/>
    <n v="0"/>
    <s v="01"/>
    <s v="TBR"/>
    <s v="15195"/>
    <s v="BRA"/>
    <s v=""/>
    <s v="Porto Alegre"/>
    <x v="3"/>
  </r>
  <r>
    <s v="Morobane,Thato"/>
    <s v="TW_CORE"/>
    <x v="3"/>
    <s v="HELD"/>
    <n v="0"/>
    <n v="120"/>
    <n v="0"/>
    <s v="01"/>
    <s v="TZA"/>
    <s v="16051"/>
    <s v="ZAF"/>
    <s v=""/>
    <s v="Johannesburg"/>
    <x v="16"/>
  </r>
  <r>
    <s v="Morobane,Thato"/>
    <s v="TW_CORE"/>
    <x v="3"/>
    <s v="UNASSIGNED"/>
    <n v="0"/>
    <n v="40"/>
    <n v="0"/>
    <s v="01"/>
    <s v="TZA"/>
    <s v="16051"/>
    <s v="ZAF"/>
    <s v=""/>
    <s v="Johannesburg"/>
    <x v="16"/>
  </r>
  <r>
    <s v="Morris,Jonathan C."/>
    <s v="SYSCOF1"/>
    <x v="13"/>
    <s v="DA"/>
    <n v="119.5"/>
    <n v="0"/>
    <n v="0"/>
    <s v="01"/>
    <s v="TUS"/>
    <s v="13923"/>
    <s v="USA"/>
    <s v="TX"/>
    <s v="Dallas"/>
    <x v="6"/>
  </r>
  <r>
    <s v="Morris,Jonathan C."/>
    <s v="SYSCOF1"/>
    <x v="13"/>
    <s v="TRVL"/>
    <n v="0"/>
    <n v="49.5"/>
    <n v="0"/>
    <s v="01"/>
    <s v="TUS"/>
    <s v="13923"/>
    <s v="USA"/>
    <s v="TX"/>
    <s v="Dallas"/>
    <x v="6"/>
  </r>
  <r>
    <s v="Morris,Jonathan C."/>
    <s v="TW_CORE"/>
    <x v="3"/>
    <s v="UNASSIGNED"/>
    <n v="0"/>
    <n v="8"/>
    <n v="0"/>
    <s v="01"/>
    <s v="TUS"/>
    <s v="13923"/>
    <s v="USA"/>
    <s v="OR"/>
    <s v="Dallas"/>
    <x v="6"/>
  </r>
  <r>
    <s v="Morris,Jonathan C."/>
    <s v="TW_TOFF"/>
    <x v="1"/>
    <s v="ANNUAL_LV"/>
    <n v="0"/>
    <n v="40"/>
    <n v="0"/>
    <s v="01"/>
    <s v="TUS"/>
    <s v="13923"/>
    <s v="USA"/>
    <s v="OR"/>
    <s v="Dallas"/>
    <x v="6"/>
  </r>
  <r>
    <s v="Morris,Kief"/>
    <s v="HEPSIB1"/>
    <x v="145"/>
    <s v="MISC"/>
    <n v="24"/>
    <n v="0"/>
    <n v="0"/>
    <s v="01"/>
    <s v="TUK"/>
    <s v="13468"/>
    <s v="TUR"/>
    <s v=""/>
    <s v="London"/>
    <x v="4"/>
  </r>
  <r>
    <s v="Morris,Kief"/>
    <s v="HEPSIB1"/>
    <x v="145"/>
    <s v="MISC"/>
    <n v="32"/>
    <n v="0"/>
    <n v="0"/>
    <s v="01"/>
    <s v="TUK"/>
    <s v="13468"/>
    <s v="GBR"/>
    <s v=""/>
    <s v="London"/>
    <x v="4"/>
  </r>
  <r>
    <s v="Morris,Kief"/>
    <s v="HEPSIB1"/>
    <x v="145"/>
    <s v="TRVL"/>
    <n v="0"/>
    <n v="16"/>
    <n v="0"/>
    <s v="01"/>
    <s v="TUK"/>
    <s v="13468"/>
    <s v="TUR"/>
    <s v=""/>
    <s v="London"/>
    <x v="4"/>
  </r>
  <r>
    <s v="Morris,Kief"/>
    <s v="TW_CORE"/>
    <x v="3"/>
    <s v="UNASSIGNED"/>
    <n v="0"/>
    <n v="21"/>
    <n v="0"/>
    <s v="01"/>
    <s v="TUK"/>
    <s v="13468"/>
    <s v="GBR"/>
    <s v=""/>
    <s v="London"/>
    <x v="4"/>
  </r>
  <r>
    <s v="Morris,Kief"/>
    <s v="TW_CORE"/>
    <x v="17"/>
    <s v="TWER_HELP"/>
    <n v="0"/>
    <n v="12"/>
    <n v="0"/>
    <s v="01"/>
    <s v="TUK"/>
    <s v="13468"/>
    <s v="GBR"/>
    <s v=""/>
    <s v="London"/>
    <x v="4"/>
  </r>
  <r>
    <s v="Morris,Kief"/>
    <s v="TW_PRAC"/>
    <x v="165"/>
    <s v="BAU"/>
    <n v="0"/>
    <n v="47"/>
    <n v="0"/>
    <s v="01"/>
    <s v="TUK"/>
    <s v="13468"/>
    <s v="GBR"/>
    <s v=""/>
    <s v="London"/>
    <x v="4"/>
  </r>
  <r>
    <s v="Morris,Kief"/>
    <s v="TW_TOFF"/>
    <x v="4"/>
    <s v="SICK_LV"/>
    <n v="0"/>
    <n v="16"/>
    <n v="0"/>
    <s v="01"/>
    <s v="TUK"/>
    <s v="13468"/>
    <s v="GBR"/>
    <s v=""/>
    <s v="London"/>
    <x v="4"/>
  </r>
  <r>
    <s v="Morris,Stephen John"/>
    <s v="DOMINOS"/>
    <x v="167"/>
    <s v="DOMINO_CORE"/>
    <n v="63"/>
    <n v="0"/>
    <n v="0"/>
    <s v="01"/>
    <s v="TAU"/>
    <s v="15971"/>
    <s v="AUS"/>
    <s v=""/>
    <s v="Brisbane"/>
    <x v="8"/>
  </r>
  <r>
    <s v="Morris,Stephen John"/>
    <s v="DOMINOS"/>
    <x v="167"/>
    <s v="PYRAMID"/>
    <n v="105"/>
    <n v="0"/>
    <n v="0"/>
    <s v="01"/>
    <s v="TAU"/>
    <s v="15971"/>
    <s v="AUS"/>
    <s v=""/>
    <s v="Brisbane"/>
    <x v="8"/>
  </r>
  <r>
    <s v="Mortimer,Duncan"/>
    <s v="TW_CORE"/>
    <x v="0"/>
    <s v="TWER_INDUCTION"/>
    <n v="0"/>
    <n v="16"/>
    <n v="0"/>
    <s v="01"/>
    <s v="TUK"/>
    <s v="15965"/>
    <s v="GBR"/>
    <s v=""/>
    <s v="London"/>
    <x v="4"/>
  </r>
  <r>
    <s v="Mortimer,Duncan"/>
    <s v="TW_CORE"/>
    <x v="66"/>
    <s v="ATTENDEE"/>
    <n v="0"/>
    <n v="104"/>
    <n v="0"/>
    <s v="01"/>
    <s v="TUK"/>
    <s v="15965"/>
    <s v="IND"/>
    <s v=""/>
    <s v="London"/>
    <x v="4"/>
  </r>
  <r>
    <s v="Mortimer,Duncan"/>
    <s v="TW_CORE"/>
    <x v="66"/>
    <s v="PREP"/>
    <n v="0"/>
    <n v="48"/>
    <n v="0"/>
    <s v="01"/>
    <s v="TUK"/>
    <s v="15965"/>
    <s v="GBR"/>
    <s v=""/>
    <s v="London"/>
    <x v="4"/>
  </r>
  <r>
    <s v="Moschetta,Veronica Rodrigues"/>
    <s v="TW_CORE"/>
    <x v="52"/>
    <s v="BAU"/>
    <n v="0"/>
    <n v="175"/>
    <n v="0"/>
    <s v="05"/>
    <s v="TBR"/>
    <s v="12916"/>
    <s v="BRA"/>
    <s v=""/>
    <s v="Porto Alegre"/>
    <x v="3"/>
  </r>
  <r>
    <s v="Moschetta,Veronica Rodrigues"/>
    <s v="TW_CORE"/>
    <x v="52"/>
    <s v="TRANSLATIONS"/>
    <n v="0"/>
    <n v="6"/>
    <n v="0"/>
    <s v="05"/>
    <s v="TBR"/>
    <s v="12916"/>
    <s v="BRA"/>
    <s v=""/>
    <s v="Porto Alegre"/>
    <x v="3"/>
  </r>
  <r>
    <s v="Moschetta,Veronica Rodrigues"/>
    <s v="TW_TOFF"/>
    <x v="1"/>
    <s v="PUBLIC_HOLIDAY"/>
    <n v="0"/>
    <n v="17"/>
    <n v="0"/>
    <s v="05"/>
    <s v="TBR"/>
    <s v="12916"/>
    <s v="BRA"/>
    <s v=""/>
    <s v="Porto Alegre"/>
    <x v="3"/>
  </r>
  <r>
    <s v="Motta,Icaro Leopoldino da"/>
    <s v="RACK001"/>
    <x v="258"/>
    <s v="MISC"/>
    <n v="152"/>
    <n v="0"/>
    <n v="0"/>
    <s v="01"/>
    <s v="TBR"/>
    <s v="15516"/>
    <s v="BRA"/>
    <s v=""/>
    <s v="Porto Alegre"/>
    <x v="3"/>
  </r>
  <r>
    <s v="Motta,Icaro Leopoldino da"/>
    <s v="TW_TOFF"/>
    <x v="1"/>
    <s v="PUBLIC_HOLIDAY"/>
    <n v="0"/>
    <n v="16"/>
    <n v="0"/>
    <s v="01"/>
    <s v="TBR"/>
    <s v="15516"/>
    <s v="BRA"/>
    <s v=""/>
    <s v="Porto Alegre"/>
    <x v="3"/>
  </r>
  <r>
    <s v="Moughton,Paula-Ann"/>
    <s v="TW_INVT"/>
    <x v="319"/>
    <s v="PROGRAM_LEVEL"/>
    <n v="0"/>
    <n v="120"/>
    <n v="0"/>
    <s v="04"/>
    <s v="TUK"/>
    <s v="15126"/>
    <s v="GBR"/>
    <s v=""/>
    <s v="Manchester"/>
    <x v="10"/>
  </r>
  <r>
    <s v="Moughton,Paula-Ann"/>
    <s v="TW_TOFF"/>
    <x v="1"/>
    <s v="ANNUAL_LV"/>
    <n v="0"/>
    <n v="40"/>
    <n v="0"/>
    <s v="04"/>
    <s v="TUK"/>
    <s v="15126"/>
    <s v="GBR"/>
    <s v=""/>
    <s v="Manchester"/>
    <x v="10"/>
  </r>
  <r>
    <s v="Moughton,Paula-Ann"/>
    <s v="TW_TOFF"/>
    <x v="4"/>
    <s v="SICK_LV"/>
    <n v="0"/>
    <n v="8"/>
    <n v="0"/>
    <s v="04"/>
    <s v="TUK"/>
    <s v="15126"/>
    <s v="GBR"/>
    <s v=""/>
    <s v="Manchester"/>
    <x v="10"/>
  </r>
  <r>
    <s v="Mounce,Jennifer"/>
    <s v="TW_CORE"/>
    <x v="33"/>
    <s v="REGION_MGT_MTG"/>
    <n v="0"/>
    <n v="30"/>
    <n v="0"/>
    <s v="07"/>
    <s v="TUS"/>
    <s v="13497"/>
    <s v="USA"/>
    <s v="CA"/>
    <s v="Chicago"/>
    <x v="5"/>
  </r>
  <r>
    <s v="Mounce,Jennifer"/>
    <s v="TW_CORE"/>
    <x v="0"/>
    <s v="BAU"/>
    <n v="0"/>
    <n v="81"/>
    <n v="0"/>
    <s v="07"/>
    <s v="TUS"/>
    <s v="13497"/>
    <s v="USA"/>
    <s v="CA"/>
    <s v="Chicago"/>
    <x v="5"/>
  </r>
  <r>
    <s v="Mounce,Jennifer"/>
    <s v="TW_CORE"/>
    <x v="0"/>
    <s v="LEADER_DEV_GBL"/>
    <n v="0"/>
    <n v="60"/>
    <n v="0"/>
    <s v="07"/>
    <s v="TUS"/>
    <s v="13497"/>
    <s v="USA"/>
    <s v="CA"/>
    <s v="Chicago"/>
    <x v="5"/>
  </r>
  <r>
    <s v="Mounce,Jennifer"/>
    <s v="TW_CORE"/>
    <x v="0"/>
    <s v="OFFICE_VISITS"/>
    <n v="0"/>
    <n v="12"/>
    <n v="0"/>
    <s v="07"/>
    <s v="TUS"/>
    <s v="13497"/>
    <s v="USA"/>
    <s v="CA"/>
    <s v="Chicago"/>
    <x v="5"/>
  </r>
  <r>
    <s v="Mounce,Jennifer"/>
    <s v="TW_CORE"/>
    <x v="0"/>
    <s v="REG_MEETINGS"/>
    <n v="0"/>
    <n v="58"/>
    <n v="0"/>
    <s v="07"/>
    <s v="TUS"/>
    <s v="13497"/>
    <s v="USA"/>
    <s v="CA"/>
    <s v="Chicago"/>
    <x v="5"/>
  </r>
  <r>
    <s v="Mrak,Eric North"/>
    <s v="GAP0001"/>
    <x v="350"/>
    <s v="MISC"/>
    <n v="164"/>
    <n v="0"/>
    <n v="0"/>
    <s v="01"/>
    <s v="TUS"/>
    <s v="13803"/>
    <s v="USA"/>
    <s v="CA"/>
    <s v="San Francisco"/>
    <x v="11"/>
  </r>
  <r>
    <s v="Mrak,Eric North"/>
    <s v="GAP0001"/>
    <x v="350"/>
    <s v="TRVL"/>
    <n v="0"/>
    <n v="40"/>
    <n v="0"/>
    <s v="01"/>
    <s v="TUS"/>
    <s v="13803"/>
    <s v="USA"/>
    <s v="CA"/>
    <s v="San Francisco"/>
    <x v="11"/>
  </r>
  <r>
    <s v="Mrak,Eric North"/>
    <s v="TW_TOFF"/>
    <x v="1"/>
    <s v="JURY_DUTY"/>
    <n v="0"/>
    <n v="8"/>
    <n v="0"/>
    <s v="01"/>
    <s v="TUS"/>
    <s v="13803"/>
    <s v="USA"/>
    <s v="CA"/>
    <s v="San Francisco"/>
    <x v="11"/>
  </r>
  <r>
    <s v="Mthembu,Bongani"/>
    <s v="MPED001"/>
    <x v="107"/>
    <s v="MISC"/>
    <n v="140"/>
    <n v="0"/>
    <n v="0"/>
    <s v="01"/>
    <s v="TZA"/>
    <s v="15072"/>
    <s v="ZAF"/>
    <s v=""/>
    <s v="Johannesburg"/>
    <x v="16"/>
  </r>
  <r>
    <s v="Mthembu,Bongani"/>
    <s v="TW_TOFF"/>
    <x v="4"/>
    <s v="SICK_LV"/>
    <n v="0"/>
    <n v="28"/>
    <n v="0"/>
    <s v="01"/>
    <s v="TZA"/>
    <s v="15072"/>
    <s v="ZAF"/>
    <s v=""/>
    <s v="Johannesburg"/>
    <x v="16"/>
  </r>
  <r>
    <s v="Muc,Scott"/>
    <s v="RACK001"/>
    <x v="259"/>
    <s v="MISC"/>
    <n v="129"/>
    <n v="0"/>
    <n v="0"/>
    <s v="01"/>
    <s v="TCA"/>
    <s v="12899"/>
    <s v="ZAF"/>
    <s v=""/>
    <s v="Johannesburg"/>
    <x v="16"/>
  </r>
  <r>
    <s v="Muc,Scott"/>
    <s v="TW_CORE"/>
    <x v="3"/>
    <s v="UNASSIGNED"/>
    <n v="0"/>
    <n v="8"/>
    <n v="0"/>
    <s v="01"/>
    <s v="TCA"/>
    <s v="12899"/>
    <s v="ZAF"/>
    <s v=""/>
    <s v="Johannesburg"/>
    <x v="16"/>
  </r>
  <r>
    <s v="Muc,Scott"/>
    <s v="TW_TOFF"/>
    <x v="1"/>
    <s v="PUBLIC_HOLIDAY"/>
    <n v="0"/>
    <n v="8"/>
    <n v="0"/>
    <s v="01"/>
    <s v="TCA"/>
    <s v="12899"/>
    <s v="ZAF"/>
    <s v=""/>
    <s v="Johannesburg"/>
    <x v="16"/>
  </r>
  <r>
    <s v="Muc,Scott"/>
    <s v="TW_TOFF"/>
    <x v="4"/>
    <s v="US_CA_PERS_SICK"/>
    <n v="0"/>
    <n v="16"/>
    <n v="0"/>
    <s v="01"/>
    <s v="TCA"/>
    <s v="12899"/>
    <s v="ZAF"/>
    <s v=""/>
    <s v="Johannesburg"/>
    <x v="16"/>
  </r>
  <r>
    <s v="Muccigrosso-White,Maggie"/>
    <s v="TWSOPS1"/>
    <x v="102"/>
    <s v="MISC"/>
    <n v="0"/>
    <n v="168"/>
    <n v="0"/>
    <s v="02"/>
    <s v="TUS"/>
    <s v="15524"/>
    <s v="USA"/>
    <s v="TX"/>
    <s v="ETG US"/>
    <x v="1"/>
  </r>
  <r>
    <s v="Mugrage,Kenneth L"/>
    <s v="TWSCRS1"/>
    <x v="127"/>
    <s v="MISC"/>
    <n v="0"/>
    <n v="168"/>
    <n v="0"/>
    <s v="02"/>
    <s v="TUS"/>
    <s v="12584"/>
    <s v="USA"/>
    <s v="WA"/>
    <s v="ETG US"/>
    <x v="1"/>
  </r>
  <r>
    <s v="Mukiza,Andrew"/>
    <s v="TW_CORE"/>
    <x v="69"/>
    <s v="COACHING"/>
    <n v="0"/>
    <n v="9"/>
    <n v="0"/>
    <s v="01"/>
    <s v="TUG"/>
    <s v="15180"/>
    <s v="UGA"/>
    <s v=""/>
    <s v="Kampala"/>
    <x v="15"/>
  </r>
  <r>
    <s v="Mukiza,Andrew"/>
    <s v="UNICEF2"/>
    <x v="71"/>
    <s v="DELIVERY"/>
    <n v="189"/>
    <n v="0"/>
    <n v="0"/>
    <s v="01"/>
    <s v="TUG"/>
    <s v="15180"/>
    <s v="UGA"/>
    <s v=""/>
    <s v="Kampala"/>
    <x v="15"/>
  </r>
  <r>
    <s v="Munireddy,Venkatesh Chinnamma"/>
    <s v="KROGER1"/>
    <x v="186"/>
    <s v="MISC"/>
    <n v="76"/>
    <n v="0"/>
    <n v="0"/>
    <s v="01"/>
    <s v="TIN"/>
    <s v="11156"/>
    <s v="IND"/>
    <s v=""/>
    <s v="Bangalore"/>
    <x v="0"/>
  </r>
  <r>
    <s v="Munireddy,Venkatesh Chinnamma"/>
    <s v="TW_CORE"/>
    <x v="3"/>
    <s v="HELD"/>
    <n v="0"/>
    <n v="56"/>
    <n v="0"/>
    <s v="01"/>
    <s v="TIN"/>
    <s v="11156"/>
    <s v="IND"/>
    <s v=""/>
    <s v="Bangalore"/>
    <x v="0"/>
  </r>
  <r>
    <s v="Munireddy,Venkatesh Chinnamma"/>
    <s v="TW_CORE"/>
    <x v="86"/>
    <s v="MEETINGS"/>
    <n v="0"/>
    <n v="40"/>
    <n v="0"/>
    <s v="01"/>
    <s v="TIN"/>
    <s v="11156"/>
    <s v="GBR"/>
    <s v=""/>
    <s v="Bangalore"/>
    <x v="0"/>
  </r>
  <r>
    <s v="Munireddy,Venkatesh Chinnamma"/>
    <s v="TW_TOFF"/>
    <x v="1"/>
    <s v="ANNUAL_LV"/>
    <n v="0"/>
    <n v="12"/>
    <n v="0"/>
    <s v="01"/>
    <s v="TIN"/>
    <s v="11156"/>
    <s v="IND"/>
    <s v=""/>
    <s v="Bangalore"/>
    <x v="0"/>
  </r>
  <r>
    <s v="Munjal,Kashish"/>
    <s v="TW_CORE"/>
    <x v="0"/>
    <s v="STEP"/>
    <n v="0"/>
    <n v="128"/>
    <n v="0"/>
    <s v="01"/>
    <s v="TIN"/>
    <s v="15399"/>
    <s v="IND"/>
    <s v=""/>
    <s v="Bangalore"/>
    <x v="0"/>
  </r>
  <r>
    <s v="Munjal,Kashish"/>
    <s v="TW_TOFF"/>
    <x v="1"/>
    <s v="ANNUAL_LV"/>
    <n v="0"/>
    <n v="56"/>
    <n v="0"/>
    <s v="01"/>
    <s v="TIN"/>
    <s v="15399"/>
    <s v="IND"/>
    <s v=""/>
    <s v="Bangalore"/>
    <x v="0"/>
  </r>
  <r>
    <s v="Muralidhara Kopparam,Kashyap"/>
    <s v="TW_CORE"/>
    <x v="3"/>
    <s v="UNASSIGNED"/>
    <n v="0"/>
    <n v="16"/>
    <n v="0"/>
    <s v="01"/>
    <s v="TIN"/>
    <s v="15881"/>
    <s v="IND"/>
    <s v=""/>
    <s v="Bangalore"/>
    <x v="0"/>
  </r>
  <r>
    <s v="Muralidhara Kopparam,Kashyap"/>
    <s v="TW_CORE"/>
    <x v="66"/>
    <s v="ATTENDEE"/>
    <n v="0"/>
    <n v="112"/>
    <n v="0"/>
    <s v="01"/>
    <s v="TIN"/>
    <s v="15881"/>
    <s v="IND"/>
    <s v=""/>
    <s v="Bangalore"/>
    <x v="0"/>
  </r>
  <r>
    <s v="Muralidhara Kopparam,Kashyap"/>
    <s v="TW_INVT"/>
    <x v="116"/>
    <s v="PROGRAM_LEVEL"/>
    <n v="0"/>
    <n v="32"/>
    <n v="0"/>
    <s v="01"/>
    <s v="TIN"/>
    <s v="15881"/>
    <s v="IND"/>
    <s v=""/>
    <s v="Bangalore"/>
    <x v="0"/>
  </r>
  <r>
    <s v="Muralidhara Kopparam,Kashyap"/>
    <s v="TW_TOFF"/>
    <x v="1"/>
    <s v="ANNUAL_LV"/>
    <n v="0"/>
    <n v="16"/>
    <n v="0"/>
    <s v="01"/>
    <s v="TIN"/>
    <s v="15881"/>
    <s v="IND"/>
    <s v=""/>
    <s v="Bangalore"/>
    <x v="0"/>
  </r>
  <r>
    <s v="Muralikrishnan,Aravind"/>
    <s v="MSF0001"/>
    <x v="137"/>
    <s v="MISC"/>
    <n v="136"/>
    <n v="0"/>
    <n v="0"/>
    <s v="01"/>
    <s v="TIN"/>
    <s v="12949"/>
    <s v="IND"/>
    <s v=""/>
    <s v="Bangalore"/>
    <x v="0"/>
  </r>
  <r>
    <s v="Muralikrishnan,Aravind"/>
    <s v="TW_CORE"/>
    <x v="40"/>
    <s v="TRAINING_OTHER"/>
    <n v="0"/>
    <n v="16"/>
    <n v="0"/>
    <s v="01"/>
    <s v="TIN"/>
    <s v="12949"/>
    <s v="IND"/>
    <s v=""/>
    <s v="Bangalore"/>
    <x v="0"/>
  </r>
  <r>
    <s v="Muralikrishnan,Aravind"/>
    <s v="TW_INVT"/>
    <x v="171"/>
    <s v="PROGRAM_LEVEL"/>
    <n v="8"/>
    <n v="0"/>
    <n v="0"/>
    <s v="01"/>
    <s v="TIN"/>
    <s v="12949"/>
    <s v="IND"/>
    <s v=""/>
    <s v="Bangalore"/>
    <x v="0"/>
  </r>
  <r>
    <s v="Muralikrishnan,Aravind"/>
    <s v="TW_TOFF"/>
    <x v="1"/>
    <s v="INDIA_OPT_HOL"/>
    <n v="0"/>
    <n v="8"/>
    <n v="0"/>
    <s v="01"/>
    <s v="TIN"/>
    <s v="12949"/>
    <s v="IND"/>
    <s v=""/>
    <s v="Bangalore"/>
    <x v="0"/>
  </r>
  <r>
    <s v="Muralikrishnan,Aravind"/>
    <s v="TW_TOFF"/>
    <x v="4"/>
    <s v="SICK_LV"/>
    <n v="0"/>
    <n v="8"/>
    <n v="0"/>
    <s v="01"/>
    <s v="TIN"/>
    <s v="12949"/>
    <s v="IND"/>
    <s v=""/>
    <s v="Bangalore"/>
    <x v="0"/>
  </r>
  <r>
    <s v="Muralinath,Harinee"/>
    <s v="MCKIN01"/>
    <x v="390"/>
    <s v="QA"/>
    <n v="174"/>
    <n v="0"/>
    <n v="0"/>
    <s v="01"/>
    <s v="TIN"/>
    <s v="12630"/>
    <s v="IND"/>
    <s v=""/>
    <s v="Bangalore"/>
    <x v="0"/>
  </r>
  <r>
    <s v="Muralinath,Harinee"/>
    <s v="TW_TOFF"/>
    <x v="1"/>
    <s v="INDIA_OPT_HOL"/>
    <n v="0"/>
    <n v="8"/>
    <n v="0"/>
    <s v="01"/>
    <s v="TIN"/>
    <s v="12630"/>
    <s v="IND"/>
    <s v=""/>
    <s v="Bangalore"/>
    <x v="0"/>
  </r>
  <r>
    <s v="Muranga,James"/>
    <s v="TW_TOFF"/>
    <x v="1"/>
    <s v="LOA_UNPAID"/>
    <n v="0"/>
    <n v="168"/>
    <n v="0"/>
    <s v="01"/>
    <s v="TUG"/>
    <s v="15213"/>
    <s v="UGA"/>
    <s v=""/>
    <s v="Kampala"/>
    <x v="15"/>
  </r>
  <r>
    <s v="Murashev,Marina"/>
    <s v="CATA001"/>
    <x v="210"/>
    <s v="DA"/>
    <n v="88.5"/>
    <n v="0"/>
    <n v="0"/>
    <s v="01"/>
    <s v="TUS"/>
    <s v="15676"/>
    <s v="USA"/>
    <s v="IL"/>
    <s v="Chicago"/>
    <x v="5"/>
  </r>
  <r>
    <s v="Murashev,Marina"/>
    <s v="CATA001"/>
    <x v="211"/>
    <s v="DA"/>
    <n v="80"/>
    <n v="0"/>
    <n v="0"/>
    <s v="01"/>
    <s v="TUS"/>
    <s v="15676"/>
    <s v="USA"/>
    <s v="IL"/>
    <s v="Chicago"/>
    <x v="5"/>
  </r>
  <r>
    <s v="Murashev,Marina"/>
    <s v="TW_CORE"/>
    <x v="0"/>
    <s v="GRAD_TRNPROG"/>
    <n v="0"/>
    <n v="8"/>
    <n v="0"/>
    <s v="01"/>
    <s v="TUS"/>
    <s v="15676"/>
    <s v="USA"/>
    <s v="IL"/>
    <s v="Chicago"/>
    <x v="5"/>
  </r>
  <r>
    <s v="Murashev,Marina"/>
    <s v="TW_CORE"/>
    <x v="0"/>
    <s v="REG_MEETINGS"/>
    <n v="0"/>
    <n v="3"/>
    <n v="0"/>
    <s v="01"/>
    <s v="TUS"/>
    <s v="15676"/>
    <s v="USA"/>
    <s v="IL"/>
    <s v="Chicago"/>
    <x v="5"/>
  </r>
  <r>
    <s v="Murillo Rosero,Carlos Mauricio"/>
    <s v="GUGGEN1"/>
    <x v="172"/>
    <s v="MISC"/>
    <n v="156"/>
    <n v="0"/>
    <n v="0"/>
    <s v="01"/>
    <s v="TEC"/>
    <s v="15859"/>
    <s v="ECU"/>
    <s v=""/>
    <s v="Quito"/>
    <x v="17"/>
  </r>
  <r>
    <s v="Murphy,Christopher Gerard"/>
    <s v="TW_CORE"/>
    <x v="33"/>
    <s v="GMT_BAU"/>
    <n v="0"/>
    <n v="100"/>
    <n v="0"/>
    <s v="08"/>
    <s v="TUK"/>
    <s v="10972"/>
    <s v="AUS"/>
    <s v=""/>
    <s v="London"/>
    <x v="4"/>
  </r>
  <r>
    <s v="Murphy,Christopher Gerard"/>
    <s v="TW_CORE"/>
    <x v="33"/>
    <s v="GMT_BAU"/>
    <n v="0"/>
    <n v="218"/>
    <n v="0"/>
    <s v="08"/>
    <s v="TUK"/>
    <s v="10972"/>
    <s v="GBR"/>
    <s v=""/>
    <s v="London"/>
    <x v="4"/>
  </r>
  <r>
    <s v="Murphy,Christopher Gerard"/>
    <s v="TW_CORE"/>
    <x v="33"/>
    <s v="GMT_MEETINGS"/>
    <n v="0"/>
    <n v="72"/>
    <n v="0"/>
    <s v="08"/>
    <s v="TUK"/>
    <s v="10972"/>
    <s v="AUS"/>
    <s v=""/>
    <s v="London"/>
    <x v="4"/>
  </r>
  <r>
    <s v="Murphy,Christopher Gerard"/>
    <s v="TW_CORE"/>
    <x v="33"/>
    <s v="GMT_MEETINGS"/>
    <n v="0"/>
    <n v="72"/>
    <n v="0"/>
    <s v="08"/>
    <s v="TUK"/>
    <s v="10972"/>
    <s v="GBR"/>
    <s v=""/>
    <s v="London"/>
    <x v="4"/>
  </r>
  <r>
    <s v="Murphy,Karlyn E.B."/>
    <s v="MOODYS4"/>
    <x v="103"/>
    <s v="DA"/>
    <n v="162.5"/>
    <n v="0"/>
    <n v="0"/>
    <s v="01"/>
    <s v="TUS"/>
    <s v="15362"/>
    <s v="USA"/>
    <s v="CA"/>
    <s v="San Francisco"/>
    <x v="11"/>
  </r>
  <r>
    <s v="Murphy,Karlyn E.B."/>
    <s v="MOODYS4"/>
    <x v="103"/>
    <s v="TRVL"/>
    <n v="0"/>
    <n v="29"/>
    <n v="0"/>
    <s v="01"/>
    <s v="TUS"/>
    <s v="15362"/>
    <s v="USA"/>
    <s v="CA"/>
    <s v="San Francisco"/>
    <x v="11"/>
  </r>
  <r>
    <s v="Murphy,Karlyn E.B."/>
    <s v="TW_CORE"/>
    <x v="0"/>
    <s v="GRAD_TRNPROG"/>
    <n v="0"/>
    <n v="4"/>
    <n v="0"/>
    <s v="01"/>
    <s v="TUS"/>
    <s v="15362"/>
    <s v="USA"/>
    <s v="IL"/>
    <s v="San Francisco"/>
    <x v="11"/>
  </r>
  <r>
    <s v="Murphy,Karlyn E.B."/>
    <s v="TW_TOFF"/>
    <x v="4"/>
    <s v="US_CA_PERS_SICK"/>
    <n v="0"/>
    <n v="6"/>
    <n v="0"/>
    <s v="01"/>
    <s v="TUS"/>
    <s v="15362"/>
    <s v="USA"/>
    <s v="IL"/>
    <s v="San Francisco"/>
    <x v="11"/>
  </r>
  <r>
    <s v="Murray,Brenda J."/>
    <s v="TW_TOFF"/>
    <x v="1"/>
    <s v="ANNUAL_LV"/>
    <n v="0"/>
    <n v="8"/>
    <n v="0"/>
    <s v="01"/>
    <s v="TUS"/>
    <s v="15552"/>
    <s v="USA"/>
    <s v="GA"/>
    <s v="Atlanta"/>
    <x v="2"/>
  </r>
  <r>
    <s v="Murray,Brenda J."/>
    <s v="TW_TOFF"/>
    <x v="4"/>
    <s v="US_CA_PERS_SICK"/>
    <n v="0"/>
    <n v="8"/>
    <n v="0"/>
    <s v="01"/>
    <s v="TUS"/>
    <s v="15552"/>
    <s v="USA"/>
    <s v="GA"/>
    <s v="Atlanta"/>
    <x v="2"/>
  </r>
  <r>
    <s v="Murray,Brenda J."/>
    <s v="ULTSOFT"/>
    <x v="112"/>
    <s v="DA"/>
    <n v="166.5"/>
    <n v="0"/>
    <n v="0"/>
    <s v="01"/>
    <s v="TUS"/>
    <s v="15552"/>
    <s v="USA"/>
    <s v="FL"/>
    <s v="Atlanta"/>
    <x v="2"/>
  </r>
  <r>
    <s v="Murray,Brenda J."/>
    <s v="ULTSOFT"/>
    <x v="112"/>
    <s v="TRVL"/>
    <n v="0"/>
    <n v="30"/>
    <n v="0"/>
    <s v="01"/>
    <s v="TUS"/>
    <s v="15552"/>
    <s v="USA"/>
    <s v="GA"/>
    <s v="Atlanta"/>
    <x v="2"/>
  </r>
  <r>
    <s v="Murray,Ryan"/>
    <s v="GAP0001"/>
    <x v="350"/>
    <s v="DA"/>
    <n v="134"/>
    <n v="9"/>
    <n v="0"/>
    <s v="01"/>
    <s v="TUS"/>
    <s v="13648"/>
    <s v="USA"/>
    <s v="CA"/>
    <s v="San Francisco"/>
    <x v="11"/>
  </r>
  <r>
    <s v="Murray,Ryan"/>
    <s v="TW_CORE"/>
    <x v="52"/>
    <s v="BAU"/>
    <n v="0"/>
    <n v="6"/>
    <n v="0"/>
    <s v="01"/>
    <s v="TUS"/>
    <s v="13648"/>
    <s v="USA"/>
    <s v="CA"/>
    <s v="San Francisco"/>
    <x v="11"/>
  </r>
  <r>
    <s v="Murray,Ryan"/>
    <s v="TW_MTGS"/>
    <x v="50"/>
    <s v="SF"/>
    <n v="0"/>
    <n v="2"/>
    <n v="0"/>
    <s v="01"/>
    <s v="TUS"/>
    <s v="13648"/>
    <s v="USA"/>
    <s v="CA"/>
    <s v="San Francisco"/>
    <x v="11"/>
  </r>
  <r>
    <s v="Murray,Ryan"/>
    <s v="TW_PRAC"/>
    <x v="11"/>
    <s v="MEETINGS"/>
    <n v="0"/>
    <n v="16"/>
    <n v="0"/>
    <s v="01"/>
    <s v="TUS"/>
    <s v="13648"/>
    <s v="USA"/>
    <s v="CA"/>
    <s v="San Francisco"/>
    <x v="11"/>
  </r>
  <r>
    <s v="Murray,Ryan"/>
    <s v="TW_TOFF"/>
    <x v="1"/>
    <s v="ANNUAL_LV"/>
    <n v="0"/>
    <n v="12"/>
    <n v="0"/>
    <s v="01"/>
    <s v="TUS"/>
    <s v="13648"/>
    <s v="USA"/>
    <s v="CA"/>
    <s v="San Francisco"/>
    <x v="11"/>
  </r>
  <r>
    <s v="Murthy,Venu"/>
    <s v="TW_INVT"/>
    <x v="116"/>
    <s v="PROGRAM_LEVEL"/>
    <n v="0"/>
    <n v="162"/>
    <n v="0"/>
    <s v="01"/>
    <s v="TIN"/>
    <s v="12595"/>
    <s v="IND"/>
    <s v=""/>
    <s v="Bangalore"/>
    <x v="0"/>
  </r>
  <r>
    <s v="Murthy,Venu"/>
    <s v="TW_TOFF"/>
    <x v="1"/>
    <s v="INDIA_OPT_HOL"/>
    <n v="0"/>
    <n v="16"/>
    <n v="0"/>
    <s v="01"/>
    <s v="TIN"/>
    <s v="12595"/>
    <s v="IND"/>
    <s v=""/>
    <s v="Bangalore"/>
    <x v="0"/>
  </r>
  <r>
    <s v="Murthy,Venu"/>
    <s v="TW_TOFF"/>
    <x v="4"/>
    <s v="SICK_LV"/>
    <n v="0"/>
    <n v="8"/>
    <n v="0"/>
    <s v="01"/>
    <s v="TIN"/>
    <s v="12595"/>
    <s v="IND"/>
    <s v=""/>
    <s v="Bangalore"/>
    <x v="0"/>
  </r>
  <r>
    <s v="Murty,Srinivas P"/>
    <s v="SPRING2"/>
    <x v="187"/>
    <s v="DA"/>
    <n v="160"/>
    <n v="0"/>
    <n v="0"/>
    <s v="01"/>
    <s v="TUK"/>
    <s v="12124"/>
    <s v="GBR"/>
    <s v=""/>
    <s v="London"/>
    <x v="4"/>
  </r>
  <r>
    <s v="Murty,Srinivas P"/>
    <s v="TW_TOFF"/>
    <x v="4"/>
    <s v="SICK_LV"/>
    <n v="0"/>
    <n v="8"/>
    <n v="0"/>
    <s v="01"/>
    <s v="TUK"/>
    <s v="12124"/>
    <s v="GBR"/>
    <s v=""/>
    <s v="London"/>
    <x v="4"/>
  </r>
  <r>
    <s v="Musoke,Stephen"/>
    <s v="TW_CORE"/>
    <x v="69"/>
    <s v="COACHING"/>
    <n v="0"/>
    <n v="4"/>
    <n v="0"/>
    <s v="08"/>
    <s v="TUG"/>
    <s v="15239"/>
    <s v="UGA"/>
    <s v=""/>
    <s v="Kampala"/>
    <x v="15"/>
  </r>
  <r>
    <s v="Musoke,Stephen"/>
    <s v="TW_CORE"/>
    <x v="33"/>
    <s v="REGION_MGT_BAU"/>
    <n v="0"/>
    <n v="166.5"/>
    <n v="0"/>
    <s v="08"/>
    <s v="TUG"/>
    <s v="15239"/>
    <s v="UGA"/>
    <s v=""/>
    <s v="Kampala"/>
    <x v="15"/>
  </r>
  <r>
    <s v="Musoke,Stephen"/>
    <s v="TW_CORE"/>
    <x v="15"/>
    <s v="INTERVIEWING"/>
    <n v="0"/>
    <n v="3.5"/>
    <n v="0"/>
    <s v="08"/>
    <s v="TUG"/>
    <s v="15239"/>
    <s v="UGA"/>
    <s v=""/>
    <s v="Kampala"/>
    <x v="15"/>
  </r>
  <r>
    <s v="Musoke,Stephen"/>
    <s v="TW_TOFF"/>
    <x v="1"/>
    <s v="ANNUAL_LV"/>
    <n v="0"/>
    <n v="8"/>
    <n v="0"/>
    <s v="08"/>
    <s v="TUG"/>
    <s v="15239"/>
    <s v="UGA"/>
    <s v=""/>
    <s v="Kampala"/>
    <x v="15"/>
  </r>
  <r>
    <s v="Musoke,Stephen"/>
    <s v="TW_TOFF"/>
    <x v="1"/>
    <s v="TRANSITION_LV"/>
    <n v="0"/>
    <n v="8"/>
    <n v="0"/>
    <s v="08"/>
    <s v="TUG"/>
    <s v="15239"/>
    <s v="UGA"/>
    <s v=""/>
    <s v="Kampala"/>
    <x v="15"/>
  </r>
  <r>
    <s v="Mutalik Desai,Ashwini"/>
    <s v="SONY001"/>
    <x v="21"/>
    <s v="DEV"/>
    <n v="112"/>
    <n v="0"/>
    <n v="0"/>
    <s v="01"/>
    <s v="TIN"/>
    <s v="15639"/>
    <s v="IND"/>
    <s v=""/>
    <s v="Pune"/>
    <x v="0"/>
  </r>
  <r>
    <s v="Mutalik Desai,Ashwini"/>
    <s v="SONY001"/>
    <x v="22"/>
    <s v="DEV"/>
    <n v="8"/>
    <n v="0"/>
    <n v="0"/>
    <s v="01"/>
    <s v="TIN"/>
    <s v="15639"/>
    <s v="IND"/>
    <s v=""/>
    <s v="Pune"/>
    <x v="0"/>
  </r>
  <r>
    <s v="Mutalik Desai,Ashwini"/>
    <s v="TW_CORE"/>
    <x v="14"/>
    <s v="MOVEMENTS"/>
    <n v="0"/>
    <n v="8"/>
    <n v="0"/>
    <s v="01"/>
    <s v="TIN"/>
    <s v="15639"/>
    <s v="IND"/>
    <s v=""/>
    <s v="Pune"/>
    <x v="0"/>
  </r>
  <r>
    <s v="Mutalik Desai,Ashwini"/>
    <s v="TW_CORE"/>
    <x v="40"/>
    <s v="TRAINING_OTHER"/>
    <n v="0"/>
    <n v="24"/>
    <n v="0"/>
    <s v="01"/>
    <s v="TIN"/>
    <s v="15639"/>
    <s v="IND"/>
    <s v=""/>
    <s v="Pune"/>
    <x v="0"/>
  </r>
  <r>
    <s v="Mutalik Desai,Ashwini"/>
    <s v="TW_TOFF"/>
    <x v="1"/>
    <s v="ANNUAL_LV"/>
    <n v="0"/>
    <n v="40"/>
    <n v="0"/>
    <s v="01"/>
    <s v="TIN"/>
    <s v="15639"/>
    <s v="IND"/>
    <s v=""/>
    <s v="Pune"/>
    <x v="0"/>
  </r>
  <r>
    <s v="Muthoo,Sahil"/>
    <s v="TWSSNAP"/>
    <x v="224"/>
    <s v="DEV"/>
    <n v="0"/>
    <n v="152"/>
    <n v="0"/>
    <s v="01"/>
    <s v="TBR"/>
    <s v="14590"/>
    <s v="BRA"/>
    <s v=""/>
    <s v="ETG Brazil"/>
    <x v="1"/>
  </r>
  <r>
    <s v="Mutneja,Ruchi"/>
    <s v="TW_CORE"/>
    <x v="3"/>
    <s v="UNASSIGNED"/>
    <n v="0"/>
    <n v="152"/>
    <n v="0"/>
    <s v="01"/>
    <s v="TIN"/>
    <s v="15487"/>
    <s v="IND"/>
    <s v=""/>
    <s v="Delhi"/>
    <x v="0"/>
  </r>
  <r>
    <s v="Mutneja,Ruchi"/>
    <s v="TW_TOFF"/>
    <x v="1"/>
    <s v="PUBLIC_HOLIDAY"/>
    <n v="0"/>
    <n v="8"/>
    <n v="0"/>
    <s v="01"/>
    <s v="TIN"/>
    <s v="15487"/>
    <s v="IND"/>
    <s v=""/>
    <s v="Delhi"/>
    <x v="0"/>
  </r>
  <r>
    <s v="Mutneja,Ruchi"/>
    <s v="TW_TOFF"/>
    <x v="4"/>
    <s v="SICK_LV"/>
    <n v="0"/>
    <n v="8"/>
    <n v="0"/>
    <s v="01"/>
    <s v="TIN"/>
    <s v="15487"/>
    <s v="IND"/>
    <s v=""/>
    <s v="Delhi"/>
    <x v="0"/>
  </r>
  <r>
    <s v="Mutua,Jackline"/>
    <s v="RACK001"/>
    <x v="391"/>
    <s v="MISC"/>
    <n v="72"/>
    <n v="0"/>
    <n v="0"/>
    <s v="01"/>
    <s v="TUG"/>
    <s v="15181"/>
    <s v="BRA"/>
    <s v=""/>
    <s v="Porto Alegre"/>
    <x v="3"/>
  </r>
  <r>
    <s v="Mutua,Jackline"/>
    <s v="TW_TOFF"/>
    <x v="1"/>
    <s v="ANNUAL_LV"/>
    <n v="0"/>
    <n v="80"/>
    <n v="0"/>
    <s v="01"/>
    <s v="TUG"/>
    <s v="15181"/>
    <s v="BRA"/>
    <s v=""/>
    <s v="Porto Alegre"/>
    <x v="3"/>
  </r>
  <r>
    <s v="Mutua,Jackline"/>
    <s v="TW_TOFF"/>
    <x v="1"/>
    <s v="PUBLIC_HOLIDAY"/>
    <n v="0"/>
    <n v="16"/>
    <n v="0"/>
    <s v="01"/>
    <s v="TUG"/>
    <s v="15181"/>
    <s v="BRA"/>
    <s v=""/>
    <s v="Porto Alegre"/>
    <x v="3"/>
  </r>
  <r>
    <s v="Mwangi,Ann"/>
    <s v="TW_CORE"/>
    <x v="3"/>
    <s v="UNASSIGNED"/>
    <n v="0"/>
    <n v="136"/>
    <n v="0"/>
    <s v="01"/>
    <s v="TUG"/>
    <s v="15876"/>
    <s v="UGA"/>
    <s v=""/>
    <s v="Kampala"/>
    <x v="15"/>
  </r>
  <r>
    <s v="Mwangi,Ann"/>
    <s v="TW_TOFF"/>
    <x v="1"/>
    <s v="ANNUAL_LV"/>
    <n v="0"/>
    <n v="8"/>
    <n v="0"/>
    <s v="01"/>
    <s v="TUG"/>
    <s v="15876"/>
    <s v="UGA"/>
    <s v=""/>
    <s v="Kampala"/>
    <x v="15"/>
  </r>
  <r>
    <s v="Mwangi,Ann"/>
    <s v="TW_TOFF"/>
    <x v="1"/>
    <s v="BEREAV_COMPASSN"/>
    <n v="0"/>
    <n v="24"/>
    <n v="0"/>
    <s v="01"/>
    <s v="TUG"/>
    <s v="15876"/>
    <s v="UGA"/>
    <s v=""/>
    <s v="Kampala"/>
    <x v="15"/>
  </r>
  <r>
    <s v="N S,Sharvani"/>
    <s v="COOPER1"/>
    <x v="231"/>
    <s v="DEV"/>
    <n v="0"/>
    <n v="8"/>
    <n v="0"/>
    <s v="01"/>
    <s v="TIN"/>
    <s v="13948"/>
    <s v="IND"/>
    <s v=""/>
    <s v="Bangalore"/>
    <x v="0"/>
  </r>
  <r>
    <s v="N S,Sharvani"/>
    <s v="TW_CORE"/>
    <x v="15"/>
    <s v="INTERVIEWING"/>
    <n v="0"/>
    <n v="1"/>
    <n v="0"/>
    <s v="01"/>
    <s v="TIN"/>
    <s v="13948"/>
    <s v="IND"/>
    <s v=""/>
    <s v="Bangalore"/>
    <x v="0"/>
  </r>
  <r>
    <s v="N S,Sharvani"/>
    <s v="WORLD05"/>
    <x v="26"/>
    <s v="MISC"/>
    <n v="88"/>
    <n v="71"/>
    <n v="0"/>
    <s v="01"/>
    <s v="TIN"/>
    <s v="13948"/>
    <s v="IND"/>
    <s v=""/>
    <s v="Bangalore"/>
    <x v="0"/>
  </r>
  <r>
    <s v="N Venkatesan,Prasanna"/>
    <s v="REGENS1"/>
    <x v="129"/>
    <s v="MISC"/>
    <n v="16"/>
    <n v="0"/>
    <n v="0"/>
    <s v="01"/>
    <s v="TIN"/>
    <s v="12614"/>
    <s v="IND"/>
    <s v=""/>
    <s v="Chennai"/>
    <x v="0"/>
  </r>
  <r>
    <s v="N Venkatesan,Prasanna"/>
    <s v="TARGET1"/>
    <x v="133"/>
    <s v="MISC"/>
    <n v="0"/>
    <n v="56"/>
    <n v="0"/>
    <s v="01"/>
    <s v="TIN"/>
    <s v="12614"/>
    <s v="IND"/>
    <s v=""/>
    <s v="Chennai"/>
    <x v="0"/>
  </r>
  <r>
    <s v="N Venkatesan,Prasanna"/>
    <s v="TW_CORE"/>
    <x v="3"/>
    <s v="HELD"/>
    <n v="0"/>
    <n v="72"/>
    <n v="0"/>
    <s v="01"/>
    <s v="TIN"/>
    <s v="12614"/>
    <s v="IND"/>
    <s v=""/>
    <s v="Chennai"/>
    <x v="0"/>
  </r>
  <r>
    <s v="N Venkatesan,Prasanna"/>
    <s v="TW_TOFF"/>
    <x v="1"/>
    <s v="PUBLIC_HOLIDAY"/>
    <n v="0"/>
    <n v="8"/>
    <n v="0"/>
    <s v="01"/>
    <s v="TIN"/>
    <s v="12614"/>
    <s v="IND"/>
    <s v=""/>
    <s v="Chennai"/>
    <x v="0"/>
  </r>
  <r>
    <s v="N Venkatesan,Prasanna"/>
    <s v="TW_TOFF"/>
    <x v="1"/>
    <s v="TRANSITION_LV"/>
    <n v="0"/>
    <n v="16"/>
    <n v="0"/>
    <s v="01"/>
    <s v="TIN"/>
    <s v="12614"/>
    <s v="IND"/>
    <s v=""/>
    <s v="Chennai"/>
    <x v="0"/>
  </r>
  <r>
    <s v="N,Balasubramanian"/>
    <s v="ABCAM01"/>
    <x v="170"/>
    <s v="DEV"/>
    <n v="160"/>
    <n v="0"/>
    <n v="0"/>
    <s v="01"/>
    <s v="TIN"/>
    <s v="15621"/>
    <s v="IND"/>
    <s v=""/>
    <s v="Chennai"/>
    <x v="0"/>
  </r>
  <r>
    <s v="N,Balasubramanian"/>
    <s v="TW_TOFF"/>
    <x v="4"/>
    <s v="SICK_LV"/>
    <n v="0"/>
    <n v="8"/>
    <n v="0"/>
    <s v="01"/>
    <s v="TIN"/>
    <s v="15621"/>
    <s v="IND"/>
    <s v=""/>
    <s v="Chennai"/>
    <x v="0"/>
  </r>
  <r>
    <s v="N,Devarajan"/>
    <s v="PSAIN01"/>
    <x v="348"/>
    <s v="DEV"/>
    <n v="0"/>
    <n v="136"/>
    <n v="0"/>
    <s v="01"/>
    <s v="TIN"/>
    <s v="15731"/>
    <s v="IND"/>
    <s v=""/>
    <s v="Chennai"/>
    <x v="0"/>
  </r>
  <r>
    <s v="N,Devarajan"/>
    <s v="TW_CORE"/>
    <x v="15"/>
    <s v="EVENTS"/>
    <n v="0"/>
    <n v="32"/>
    <n v="0"/>
    <s v="01"/>
    <s v="TIN"/>
    <s v="15731"/>
    <s v="IND"/>
    <s v=""/>
    <s v="Chennai"/>
    <x v="0"/>
  </r>
  <r>
    <s v="N,Gurusharan"/>
    <s v="TWSTWT1"/>
    <x v="340"/>
    <s v="DEV"/>
    <n v="0"/>
    <n v="128"/>
    <n v="0"/>
    <s v="01"/>
    <s v="TIN"/>
    <s v="15435"/>
    <s v="IND"/>
    <s v=""/>
    <s v="Bangalore"/>
    <x v="0"/>
  </r>
  <r>
    <s v="N,Gurusharan"/>
    <s v="TW_TOFF"/>
    <x v="1"/>
    <s v="ANNUAL_LV"/>
    <n v="0"/>
    <n v="40"/>
    <n v="0"/>
    <s v="01"/>
    <s v="TIN"/>
    <s v="15435"/>
    <s v="IND"/>
    <s v=""/>
    <s v="Bangalore"/>
    <x v="0"/>
  </r>
  <r>
    <s v="N,Manigandan"/>
    <s v="TRAIN01"/>
    <x v="61"/>
    <s v="A882_DEV"/>
    <n v="0"/>
    <n v="80"/>
    <n v="0"/>
    <s v="01"/>
    <s v="TIN"/>
    <s v="14781"/>
    <s v="IND"/>
    <s v=""/>
    <s v="Bangalore"/>
    <x v="0"/>
  </r>
  <r>
    <s v="N,Manigandan"/>
    <s v="TRAIN01"/>
    <x v="61"/>
    <s v="BLD_ENV_SCM"/>
    <n v="0"/>
    <n v="16"/>
    <n v="0"/>
    <s v="01"/>
    <s v="TIN"/>
    <s v="14781"/>
    <s v="IND"/>
    <s v=""/>
    <s v="Bangalore"/>
    <x v="0"/>
  </r>
  <r>
    <s v="N,Manigandan"/>
    <s v="TRAIN01"/>
    <x v="61"/>
    <s v="DEV_REG_DEFECTS"/>
    <n v="0"/>
    <n v="48"/>
    <n v="0"/>
    <s v="01"/>
    <s v="TIN"/>
    <s v="14781"/>
    <s v="IND"/>
    <s v=""/>
    <s v="Bangalore"/>
    <x v="0"/>
  </r>
  <r>
    <s v="N,Manigandan"/>
    <s v="TRAIN01"/>
    <x v="61"/>
    <s v="DPS_TRAINING"/>
    <n v="0"/>
    <n v="24"/>
    <n v="0"/>
    <s v="01"/>
    <s v="TIN"/>
    <s v="14781"/>
    <s v="IND"/>
    <s v=""/>
    <s v="Bangalore"/>
    <x v="0"/>
  </r>
  <r>
    <s v="N,Nithya"/>
    <s v="ABCAM01"/>
    <x v="227"/>
    <s v="DEV"/>
    <n v="164"/>
    <n v="0"/>
    <n v="0"/>
    <s v="01"/>
    <s v="TIN"/>
    <s v="14443"/>
    <s v="GBR"/>
    <s v=""/>
    <s v="London"/>
    <x v="4"/>
  </r>
  <r>
    <s v="N,Nithya"/>
    <s v="TW_TOFF"/>
    <x v="1"/>
    <s v="ANNUAL_LV"/>
    <n v="0"/>
    <n v="4"/>
    <n v="0"/>
    <s v="01"/>
    <s v="TIN"/>
    <s v="14443"/>
    <s v="GBR"/>
    <s v=""/>
    <s v="London"/>
    <x v="4"/>
  </r>
  <r>
    <s v="N,Pramod"/>
    <s v="CISCO02"/>
    <x v="39"/>
    <s v="MISC"/>
    <n v="160"/>
    <n v="0"/>
    <n v="0"/>
    <s v="01"/>
    <s v="TIN"/>
    <s v="14741"/>
    <s v="IND"/>
    <s v=""/>
    <s v="Bangalore"/>
    <x v="0"/>
  </r>
  <r>
    <s v="N,Pramod"/>
    <s v="TW_CORE"/>
    <x v="40"/>
    <s v="TRAINING_OTHER"/>
    <n v="0"/>
    <n v="16"/>
    <n v="0"/>
    <s v="01"/>
    <s v="TIN"/>
    <s v="14741"/>
    <s v="IND"/>
    <s v=""/>
    <s v="Bangalore"/>
    <x v="0"/>
  </r>
  <r>
    <s v="N,RAGHUNANDAN"/>
    <s v="TWSOPS1"/>
    <x v="392"/>
    <s v="MISC"/>
    <n v="0"/>
    <n v="120"/>
    <n v="0"/>
    <s v="08"/>
    <s v="TIN"/>
    <s v="14436"/>
    <s v="IND"/>
    <s v=""/>
    <s v="ETG India"/>
    <x v="1"/>
  </r>
  <r>
    <s v="N,RAGHUNANDAN"/>
    <s v="TW_TOFF"/>
    <x v="1"/>
    <s v="INDIA_OPT_HOL"/>
    <n v="0"/>
    <n v="8"/>
    <n v="0"/>
    <s v="08"/>
    <s v="TIN"/>
    <s v="14436"/>
    <s v="IND"/>
    <s v=""/>
    <s v="ETG India"/>
    <x v="1"/>
  </r>
  <r>
    <s v="N,RAGHUNANDAN"/>
    <s v="TW_TOFF"/>
    <x v="4"/>
    <s v="SICK_LV"/>
    <n v="0"/>
    <n v="40"/>
    <n v="0"/>
    <s v="08"/>
    <s v="TIN"/>
    <s v="14436"/>
    <s v="IND"/>
    <s v=""/>
    <s v="ETG India"/>
    <x v="1"/>
  </r>
  <r>
    <s v="N,Saranya"/>
    <s v="TW_SIPP"/>
    <x v="29"/>
    <s v="MIFOXX"/>
    <n v="0"/>
    <n v="80"/>
    <n v="0"/>
    <s v="01"/>
    <s v="TIN"/>
    <s v="12615"/>
    <s v="IND"/>
    <s v=""/>
    <s v="Bangalore"/>
    <x v="0"/>
  </r>
  <r>
    <s v="N,Saranya"/>
    <s v="TW_TOFF"/>
    <x v="1"/>
    <s v="MATR_PATR_PAID"/>
    <n v="0"/>
    <n v="80"/>
    <n v="0"/>
    <s v="01"/>
    <s v="TIN"/>
    <s v="12615"/>
    <s v="IND"/>
    <s v=""/>
    <s v="Bangalore"/>
    <x v="0"/>
  </r>
  <r>
    <s v="Nabors,Alyssa N."/>
    <s v="SWA0001"/>
    <x v="31"/>
    <s v="MISC"/>
    <n v="156"/>
    <n v="0"/>
    <n v="0"/>
    <s v="01"/>
    <s v="TUS"/>
    <s v="15361"/>
    <s v="USA"/>
    <s v="TX"/>
    <s v="Dallas"/>
    <x v="6"/>
  </r>
  <r>
    <s v="Nabors,Alyssa N."/>
    <s v="TW_CORE"/>
    <x v="0"/>
    <s v="GRAD_TRNPROG"/>
    <n v="0"/>
    <n v="8"/>
    <n v="0"/>
    <s v="01"/>
    <s v="TUS"/>
    <s v="15361"/>
    <s v="USA"/>
    <s v="IL"/>
    <s v="Dallas"/>
    <x v="6"/>
  </r>
  <r>
    <s v="Nabors,Alyssa N."/>
    <s v="TW_CORE"/>
    <x v="0"/>
    <s v="OFFICE_VISITS"/>
    <n v="0"/>
    <n v="2"/>
    <n v="0"/>
    <s v="01"/>
    <s v="TUS"/>
    <s v="15361"/>
    <s v="USA"/>
    <s v="TX"/>
    <s v="Dallas"/>
    <x v="6"/>
  </r>
  <r>
    <s v="Nabors,Alyssa N."/>
    <s v="TW_CORE"/>
    <x v="0"/>
    <s v="SDL"/>
    <n v="0"/>
    <n v="2"/>
    <n v="0"/>
    <s v="01"/>
    <s v="TUS"/>
    <s v="15361"/>
    <s v="USA"/>
    <s v="TX"/>
    <s v="Dallas"/>
    <x v="6"/>
  </r>
  <r>
    <s v="Nabors,Alyssa N."/>
    <s v="TW_CORE"/>
    <x v="181"/>
    <s v="BAU"/>
    <n v="0"/>
    <n v="7"/>
    <n v="0"/>
    <s v="01"/>
    <s v="TUS"/>
    <s v="15361"/>
    <s v="USA"/>
    <s v="IL"/>
    <s v="Dallas"/>
    <x v="6"/>
  </r>
  <r>
    <s v="Nabors,Alyssa N."/>
    <s v="TW_TOFF"/>
    <x v="4"/>
    <s v="US_CA_PERS_SICK"/>
    <n v="0"/>
    <n v="12"/>
    <n v="0"/>
    <s v="01"/>
    <s v="TUS"/>
    <s v="15361"/>
    <s v="USA"/>
    <s v="TX"/>
    <s v="Dallas"/>
    <x v="6"/>
  </r>
  <r>
    <s v="Nagadavalli,Sumanth Suresh"/>
    <s v="RACK001"/>
    <x v="34"/>
    <s v="MISC"/>
    <n v="32"/>
    <n v="104"/>
    <n v="0"/>
    <s v="01"/>
    <s v="TIN"/>
    <s v="12810"/>
    <s v="IND"/>
    <s v=""/>
    <s v="Bangalore"/>
    <x v="0"/>
  </r>
  <r>
    <s v="Nagadavalli,Sumanth Suresh"/>
    <s v="TW_TOFF"/>
    <x v="1"/>
    <s v="ANNUAL_LV"/>
    <n v="0"/>
    <n v="16"/>
    <n v="0"/>
    <s v="01"/>
    <s v="TIN"/>
    <s v="12810"/>
    <s v="IND"/>
    <s v=""/>
    <s v="Bangalore"/>
    <x v="0"/>
  </r>
  <r>
    <s v="Nagadavalli,Sumanth Suresh"/>
    <s v="TW_TOFF"/>
    <x v="1"/>
    <s v="INDIA_OPT_HOL"/>
    <n v="0"/>
    <n v="16"/>
    <n v="0"/>
    <s v="01"/>
    <s v="TIN"/>
    <s v="12810"/>
    <s v="IND"/>
    <s v=""/>
    <s v="Bangalore"/>
    <x v="0"/>
  </r>
  <r>
    <s v="Nagarajarao,Vishwanath K."/>
    <s v="TW_CORE"/>
    <x v="0"/>
    <s v="BAU"/>
    <n v="0"/>
    <n v="26"/>
    <n v="0"/>
    <s v="13"/>
    <s v="TIN"/>
    <s v="10829"/>
    <s v="IND"/>
    <s v=""/>
    <s v="Bangalore"/>
    <x v="0"/>
  </r>
  <r>
    <s v="Nagarajarao,Vishwanath K."/>
    <s v="TW_CORE"/>
    <x v="149"/>
    <s v="BUSINESS_DEV"/>
    <n v="0"/>
    <n v="84"/>
    <n v="0"/>
    <s v="13"/>
    <s v="TIN"/>
    <s v="10829"/>
    <s v="IND"/>
    <s v=""/>
    <s v="Bangalore"/>
    <x v="0"/>
  </r>
  <r>
    <s v="Nagarajarao,Vishwanath K."/>
    <s v="TW_TOFF"/>
    <x v="1"/>
    <s v="LOA_UNPAID"/>
    <n v="0"/>
    <n v="84"/>
    <n v="0"/>
    <s v="13"/>
    <s v="TIN"/>
    <s v="10829"/>
    <s v="IND"/>
    <s v=""/>
    <s v="Bangalore"/>
    <x v="0"/>
  </r>
  <r>
    <s v="Nagpal,Bharti"/>
    <s v="DRRAMAN"/>
    <x v="113"/>
    <s v="MISC"/>
    <n v="132"/>
    <n v="0"/>
    <n v="0"/>
    <s v="01"/>
    <s v="TIN"/>
    <s v="14005"/>
    <s v="IND"/>
    <s v=""/>
    <s v="Bangalore"/>
    <x v="0"/>
  </r>
  <r>
    <s v="Nagpal,Bharti"/>
    <s v="TW_MTGS"/>
    <x v="35"/>
    <s v="TWER_EVENTS"/>
    <n v="0"/>
    <n v="2"/>
    <n v="0"/>
    <s v="01"/>
    <s v="TIN"/>
    <s v="14005"/>
    <s v="IND"/>
    <s v=""/>
    <s v="Bangalore"/>
    <x v="0"/>
  </r>
  <r>
    <s v="Nagpal,Bharti"/>
    <s v="TW_TOFF"/>
    <x v="1"/>
    <s v="PUBLIC_HOLIDAY"/>
    <n v="0"/>
    <n v="8"/>
    <n v="0"/>
    <s v="01"/>
    <s v="TIN"/>
    <s v="14005"/>
    <s v="IND"/>
    <s v=""/>
    <s v="Bangalore"/>
    <x v="0"/>
  </r>
  <r>
    <s v="Nagpal,Bharti"/>
    <s v="TW_TOFF"/>
    <x v="4"/>
    <s v="SICK_LV"/>
    <n v="0"/>
    <n v="24"/>
    <n v="0"/>
    <s v="01"/>
    <s v="TIN"/>
    <s v="14005"/>
    <s v="IND"/>
    <s v=""/>
    <s v="Bangalore"/>
    <x v="0"/>
  </r>
  <r>
    <s v="Naicker,Dinishree"/>
    <s v="TW_CORE"/>
    <x v="0"/>
    <s v="BAU"/>
    <n v="0"/>
    <n v="170"/>
    <n v="0"/>
    <s v="07"/>
    <s v="TUK"/>
    <s v="15450"/>
    <s v="GBR"/>
    <s v=""/>
    <s v="London"/>
    <x v="4"/>
  </r>
  <r>
    <s v="Naik,Jatin"/>
    <s v="FOOT001"/>
    <x v="94"/>
    <s v="DEV"/>
    <n v="136"/>
    <n v="0"/>
    <n v="0"/>
    <s v="01"/>
    <s v="TIN"/>
    <s v="13225"/>
    <s v="IND"/>
    <s v=""/>
    <s v="Pune"/>
    <x v="0"/>
  </r>
  <r>
    <s v="Naik,Jatin"/>
    <s v="TW_TOFF"/>
    <x v="1"/>
    <s v="ANNUAL_LV"/>
    <n v="0"/>
    <n v="24"/>
    <n v="0"/>
    <s v="01"/>
    <s v="TIN"/>
    <s v="13225"/>
    <s v="IND"/>
    <s v=""/>
    <s v="Pune"/>
    <x v="0"/>
  </r>
  <r>
    <s v="Naik,Jatin"/>
    <s v="TW_TOFF"/>
    <x v="1"/>
    <s v="INDIA_OPT_HOL"/>
    <n v="0"/>
    <n v="8"/>
    <n v="0"/>
    <s v="01"/>
    <s v="TIN"/>
    <s v="13225"/>
    <s v="IND"/>
    <s v=""/>
    <s v="Pune"/>
    <x v="0"/>
  </r>
  <r>
    <s v="Naik,Vishal Manohar"/>
    <s v="KROGER1"/>
    <x v="226"/>
    <s v="EDC_RAR"/>
    <n v="40"/>
    <n v="0"/>
    <n v="0"/>
    <s v="01"/>
    <s v="TIN"/>
    <s v="14071"/>
    <s v="IND"/>
    <s v=""/>
    <s v="Bangalore"/>
    <x v="0"/>
  </r>
  <r>
    <s v="Naik,Vishal Manohar"/>
    <s v="KROGER1"/>
    <x v="186"/>
    <s v="MISC"/>
    <n v="96"/>
    <n v="0"/>
    <n v="0"/>
    <s v="01"/>
    <s v="TIN"/>
    <s v="14071"/>
    <s v="IND"/>
    <s v=""/>
    <s v="Bangalore"/>
    <x v="0"/>
  </r>
  <r>
    <s v="Naik,Vishal Manohar"/>
    <s v="TW_TOFF"/>
    <x v="1"/>
    <s v="ANNUAL_LV"/>
    <n v="0"/>
    <n v="32"/>
    <n v="0"/>
    <s v="01"/>
    <s v="TIN"/>
    <s v="14071"/>
    <s v="IND"/>
    <s v=""/>
    <s v="Bangalore"/>
    <x v="0"/>
  </r>
  <r>
    <s v="Nair,Deepak"/>
    <s v="TW_CORE"/>
    <x v="17"/>
    <s v="BAU"/>
    <n v="0"/>
    <n v="150"/>
    <n v="0"/>
    <s v="02"/>
    <s v="TUS"/>
    <s v="12163"/>
    <s v="USA"/>
    <s v="NJ"/>
    <s v="New York"/>
    <x v="12"/>
  </r>
  <r>
    <s v="Nair,Deepak"/>
    <s v="TW_TOFF"/>
    <x v="1"/>
    <s v="ANNUAL_LV"/>
    <n v="0"/>
    <n v="48"/>
    <n v="0"/>
    <s v="02"/>
    <s v="TUS"/>
    <s v="12163"/>
    <s v="USA"/>
    <s v="NJ"/>
    <s v="New York"/>
    <x v="12"/>
  </r>
  <r>
    <s v="Nair,Rajeev"/>
    <s v="ACONEX1"/>
    <x v="32"/>
    <s v="BA"/>
    <n v="8"/>
    <n v="0"/>
    <n v="0"/>
    <s v="01"/>
    <s v="TIN"/>
    <s v="12512"/>
    <s v="IND"/>
    <s v=""/>
    <s v="Bangalore"/>
    <x v="0"/>
  </r>
  <r>
    <s v="Nair,Rajeev"/>
    <s v="TW_CORE"/>
    <x v="3"/>
    <s v="UNASSIGNED"/>
    <n v="0"/>
    <n v="124"/>
    <n v="0"/>
    <s v="01"/>
    <s v="TIN"/>
    <s v="12512"/>
    <s v="IND"/>
    <s v=""/>
    <s v="Bangalore"/>
    <x v="0"/>
  </r>
  <r>
    <s v="Nair,Rajeev"/>
    <s v="TW_CORE"/>
    <x v="17"/>
    <s v="TWER_HELP"/>
    <n v="0"/>
    <n v="24"/>
    <n v="0"/>
    <s v="01"/>
    <s v="TIN"/>
    <s v="12512"/>
    <s v="IND"/>
    <s v=""/>
    <s v="Bangalore"/>
    <x v="0"/>
  </r>
  <r>
    <s v="Nair,Rajeev"/>
    <s v="TW_TOFF"/>
    <x v="1"/>
    <s v="ANNUAL_LV"/>
    <n v="0"/>
    <n v="12"/>
    <n v="0"/>
    <s v="01"/>
    <s v="TIN"/>
    <s v="12512"/>
    <s v="IND"/>
    <s v=""/>
    <s v="Bangalore"/>
    <x v="0"/>
  </r>
  <r>
    <s v="Nair,Shilpa S."/>
    <s v="TW_CORE"/>
    <x v="3"/>
    <s v="HELD"/>
    <n v="0"/>
    <n v="40"/>
    <n v="0"/>
    <s v="01"/>
    <s v="TIN"/>
    <s v="10910"/>
    <s v="IND"/>
    <s v=""/>
    <s v="Pune"/>
    <x v="0"/>
  </r>
  <r>
    <s v="Nair,Shilpa S."/>
    <s v="TW_CORE"/>
    <x v="17"/>
    <s v="TWER_HELP"/>
    <n v="0"/>
    <n v="78"/>
    <n v="0"/>
    <s v="01"/>
    <s v="TIN"/>
    <s v="10910"/>
    <s v="IND"/>
    <s v=""/>
    <s v="Pune"/>
    <x v="0"/>
  </r>
  <r>
    <s v="Nair,Shilpa S."/>
    <s v="TW_CORE"/>
    <x v="0"/>
    <s v="BAU"/>
    <n v="0"/>
    <n v="54"/>
    <n v="0"/>
    <s v="07"/>
    <s v="TIN"/>
    <s v="10910"/>
    <s v="IND"/>
    <s v=""/>
    <s v="Pune"/>
    <x v="0"/>
  </r>
  <r>
    <s v="Nair,Shilpa S."/>
    <s v="TW_CORE"/>
    <x v="0"/>
    <s v="TWER_INDUCTION"/>
    <n v="0"/>
    <n v="3"/>
    <n v="0"/>
    <s v="01"/>
    <s v="TIN"/>
    <s v="10910"/>
    <s v="IND"/>
    <s v=""/>
    <s v="Pune"/>
    <x v="0"/>
  </r>
  <r>
    <s v="Nair,Shilpa S."/>
    <s v="TW_TOFF"/>
    <x v="1"/>
    <s v="INDIA_OPT_HOL"/>
    <n v="0"/>
    <n v="8"/>
    <n v="0"/>
    <s v="01"/>
    <s v="TIN"/>
    <s v="10910"/>
    <s v="IND"/>
    <s v=""/>
    <s v="Pune"/>
    <x v="0"/>
  </r>
  <r>
    <s v="Nambiar,Prithvi"/>
    <s v="RACK001"/>
    <x v="144"/>
    <s v="DA"/>
    <n v="152"/>
    <n v="0"/>
    <n v="0"/>
    <s v="01"/>
    <s v="TIN"/>
    <s v="14750"/>
    <s v="IND"/>
    <s v=""/>
    <s v="Bangalore"/>
    <x v="0"/>
  </r>
  <r>
    <s v="Nambiar,Prithvi"/>
    <s v="TW_TOFF"/>
    <x v="1"/>
    <s v="ANNUAL_LV"/>
    <n v="0"/>
    <n v="16"/>
    <n v="0"/>
    <s v="01"/>
    <s v="TIN"/>
    <s v="14750"/>
    <s v="IND"/>
    <s v=""/>
    <s v="Bangalore"/>
    <x v="0"/>
  </r>
  <r>
    <s v="Nambiathan,Navaneeth Kedaram"/>
    <s v="TWSTWT1"/>
    <x v="340"/>
    <s v="DEV"/>
    <n v="0"/>
    <n v="160"/>
    <n v="0"/>
    <s v="01"/>
    <s v="TIN"/>
    <s v="12859"/>
    <s v="IND"/>
    <s v=""/>
    <s v="ETG India"/>
    <x v="1"/>
  </r>
  <r>
    <s v="Nambiathan,Navaneeth Kedaram"/>
    <s v="TW_TOFF"/>
    <x v="1"/>
    <s v="ANNUAL_LV"/>
    <n v="0"/>
    <n v="8"/>
    <n v="0"/>
    <s v="01"/>
    <s v="TIN"/>
    <s v="12859"/>
    <s v="IND"/>
    <s v=""/>
    <s v="ETG India"/>
    <x v="1"/>
  </r>
  <r>
    <s v="Nambidi,Aravind Parameswaran"/>
    <s v="TW_CORE"/>
    <x v="123"/>
    <s v="BAU"/>
    <n v="0"/>
    <n v="160"/>
    <n v="0"/>
    <s v="09"/>
    <s v="TIN"/>
    <s v="13637"/>
    <s v="IND"/>
    <s v=""/>
    <s v="Bangalore"/>
    <x v="0"/>
  </r>
  <r>
    <s v="Nambidi,Aravind Parameswaran"/>
    <s v="TW_TOFF"/>
    <x v="1"/>
    <s v="ANNUAL_LV"/>
    <n v="0"/>
    <n v="8"/>
    <n v="0"/>
    <s v="09"/>
    <s v="TIN"/>
    <s v="13637"/>
    <s v="IND"/>
    <s v=""/>
    <s v="Bangalore"/>
    <x v="0"/>
  </r>
  <r>
    <s v="Namde,Anil"/>
    <s v="TW_CORE"/>
    <x v="3"/>
    <s v="HELD"/>
    <n v="0"/>
    <n v="8"/>
    <n v="0"/>
    <s v="01"/>
    <s v="TIN"/>
    <s v="15054"/>
    <s v="IND"/>
    <s v=""/>
    <s v="Pune"/>
    <x v="0"/>
  </r>
  <r>
    <s v="Namde,Anil"/>
    <s v="TW_CORE"/>
    <x v="3"/>
    <s v="UNASSIGNED"/>
    <n v="0"/>
    <n v="160"/>
    <n v="0"/>
    <s v="01"/>
    <s v="TIN"/>
    <s v="15054"/>
    <s v="IND"/>
    <s v=""/>
    <s v="Pune"/>
    <x v="0"/>
  </r>
  <r>
    <s v="Namugaanyi,Emily"/>
    <s v="TW_CORE"/>
    <x v="3"/>
    <s v="UNASSIGNED"/>
    <n v="0"/>
    <n v="160"/>
    <n v="0"/>
    <s v="01"/>
    <s v="TUG"/>
    <s v="15561"/>
    <s v="UGA"/>
    <s v=""/>
    <s v="Kampala"/>
    <x v="15"/>
  </r>
  <r>
    <s v="Namugaanyi,Emily"/>
    <s v="TW_CORE"/>
    <x v="69"/>
    <s v="COACHING"/>
    <n v="0"/>
    <n v="16"/>
    <n v="0"/>
    <s v="01"/>
    <s v="TUG"/>
    <s v="15561"/>
    <s v="UGA"/>
    <s v=""/>
    <s v="Kampala"/>
    <x v="15"/>
  </r>
  <r>
    <s v="Namugaanyi,Emily"/>
    <s v="TW_CORE"/>
    <x v="69"/>
    <s v="PREPARATION"/>
    <n v="0"/>
    <n v="2"/>
    <n v="0"/>
    <s v="01"/>
    <s v="TUG"/>
    <s v="15561"/>
    <s v="UGA"/>
    <s v=""/>
    <s v="Kampala"/>
    <x v="15"/>
  </r>
  <r>
    <s v="Namugaanyi,Emily"/>
    <s v="TW_CORE"/>
    <x v="0"/>
    <s v="TWER_INDUCTION"/>
    <n v="0"/>
    <n v="4.5"/>
    <n v="0"/>
    <s v="01"/>
    <s v="TUG"/>
    <s v="15561"/>
    <s v="UGA"/>
    <s v=""/>
    <s v="Kampala"/>
    <x v="15"/>
  </r>
  <r>
    <s v="Namugaanyi,Emily"/>
    <s v="TW_CORE"/>
    <x v="15"/>
    <s v="INTERVIEWING"/>
    <n v="0"/>
    <n v="3.5"/>
    <n v="0"/>
    <s v="01"/>
    <s v="TUG"/>
    <s v="15561"/>
    <s v="UGA"/>
    <s v=""/>
    <s v="Kampala"/>
    <x v="15"/>
  </r>
  <r>
    <s v="Namuganga,Edith"/>
    <s v="TW_CORE"/>
    <x v="3"/>
    <s v="UNASSIGNED"/>
    <n v="0"/>
    <n v="8"/>
    <n v="0"/>
    <s v="01"/>
    <s v="TUG"/>
    <s v="15281"/>
    <s v="UGA"/>
    <s v=""/>
    <s v="Kampala"/>
    <x v="15"/>
  </r>
  <r>
    <s v="Namuganga,Edith"/>
    <s v="TW_MOBL"/>
    <x v="393"/>
    <s v="ASSIGNMENT_EXP"/>
    <n v="0"/>
    <n v="7"/>
    <n v="0"/>
    <s v="01"/>
    <s v="TUG"/>
    <s v="15281"/>
    <s v="UGA"/>
    <s v=""/>
    <s v="Kampala"/>
    <x v="15"/>
  </r>
  <r>
    <s v="Namuganga,Edith"/>
    <s v="TW_TOFF"/>
    <x v="1"/>
    <s v="ANNUAL_LV"/>
    <n v="0"/>
    <n v="8"/>
    <n v="0"/>
    <s v="01"/>
    <s v="TUG"/>
    <s v="15281"/>
    <s v="UGA"/>
    <s v=""/>
    <s v="Kampala"/>
    <x v="15"/>
  </r>
  <r>
    <s v="Namuganga,Edith"/>
    <s v="TW_TOFF"/>
    <x v="4"/>
    <s v="SICK_LV"/>
    <n v="0"/>
    <n v="10"/>
    <n v="0"/>
    <s v="01"/>
    <s v="TUG"/>
    <s v="15281"/>
    <s v="UGA"/>
    <s v=""/>
    <s v="Kampala"/>
    <x v="15"/>
  </r>
  <r>
    <s v="Namuganga,Edith"/>
    <s v="UNICEF1"/>
    <x v="88"/>
    <s v="DA"/>
    <n v="0"/>
    <n v="138"/>
    <n v="0"/>
    <s v="01"/>
    <s v="TUG"/>
    <s v="15281"/>
    <s v="UGA"/>
    <s v=""/>
    <s v="Kampala"/>
    <x v="15"/>
  </r>
  <r>
    <s v="Nance,Matthew T"/>
    <s v="TW_TOFF"/>
    <x v="4"/>
    <s v="US_CA_PERS_SICK"/>
    <n v="0"/>
    <n v="16"/>
    <n v="0"/>
    <s v="04"/>
    <s v="TUS"/>
    <s v="13756"/>
    <s v="USA"/>
    <s v="IL"/>
    <s v="Chicago"/>
    <x v="5"/>
  </r>
  <r>
    <s v="Nance,Matthew T"/>
    <s v="TW_TOPS"/>
    <x v="60"/>
    <s v="NETWORKS"/>
    <n v="0"/>
    <n v="24"/>
    <n v="0"/>
    <s v="04"/>
    <s v="TUS"/>
    <s v="13756"/>
    <s v="USA"/>
    <s v="GA"/>
    <s v="Chicago"/>
    <x v="5"/>
  </r>
  <r>
    <s v="Nance,Matthew T"/>
    <s v="TW_TOPS"/>
    <x v="60"/>
    <s v="NETWORKS"/>
    <n v="0"/>
    <n v="50"/>
    <n v="0"/>
    <s v="04"/>
    <s v="TUS"/>
    <s v="13756"/>
    <s v="USA"/>
    <s v="TX"/>
    <s v="Chicago"/>
    <x v="5"/>
  </r>
  <r>
    <s v="Nance,Matthew T"/>
    <s v="TW_TOPS"/>
    <x v="60"/>
    <s v="NETWORKS"/>
    <n v="0"/>
    <n v="90"/>
    <n v="0"/>
    <s v="04"/>
    <s v="TUS"/>
    <s v="13756"/>
    <s v="USA"/>
    <s v="IL"/>
    <s v="Chicago"/>
    <x v="5"/>
  </r>
  <r>
    <s v="Nancy,Maria"/>
    <s v="TW_CORE"/>
    <x v="15"/>
    <s v="BAU"/>
    <n v="0"/>
    <n v="168"/>
    <n v="0"/>
    <s v="03"/>
    <s v="TIN"/>
    <s v="14063"/>
    <s v="IND"/>
    <s v=""/>
    <s v="Bangalore"/>
    <x v="0"/>
  </r>
  <r>
    <s v="Nandakumar,Mangalam"/>
    <s v="SOLIFD1"/>
    <x v="328"/>
    <s v="MISC"/>
    <n v="5"/>
    <n v="0"/>
    <n v="0"/>
    <s v="01"/>
    <s v="TIN"/>
    <s v="11572"/>
    <s v="IND"/>
    <s v=""/>
    <s v="Bangalore"/>
    <x v="0"/>
  </r>
  <r>
    <s v="Nandakumar,Mangalam"/>
    <s v="TW_CORE"/>
    <x v="3"/>
    <s v="UNASSIGNED"/>
    <n v="0"/>
    <n v="19.5"/>
    <n v="0"/>
    <s v="01"/>
    <s v="TIN"/>
    <s v="11572"/>
    <s v="IND"/>
    <s v=""/>
    <s v="Bangalore"/>
    <x v="0"/>
  </r>
  <r>
    <s v="Nandakumar,Mangalam"/>
    <s v="TW_CORE"/>
    <x v="17"/>
    <s v="TWER_HELP"/>
    <n v="0"/>
    <n v="35"/>
    <n v="0"/>
    <s v="01"/>
    <s v="TIN"/>
    <s v="11572"/>
    <s v="IND"/>
    <s v=""/>
    <s v="Bangalore"/>
    <x v="0"/>
  </r>
  <r>
    <s v="Nandakumar,Mangalam"/>
    <s v="TW_CORE"/>
    <x v="15"/>
    <s v="INTERVIEWING"/>
    <n v="0"/>
    <n v="1.5"/>
    <n v="0"/>
    <s v="01"/>
    <s v="TIN"/>
    <s v="11572"/>
    <s v="IND"/>
    <s v=""/>
    <s v="Bangalore"/>
    <x v="0"/>
  </r>
  <r>
    <s v="Nandakumar,Mangalam"/>
    <s v="TW_INVT"/>
    <x v="116"/>
    <s v="PROGRAM_LEVEL"/>
    <n v="0"/>
    <n v="98"/>
    <n v="0"/>
    <s v="01"/>
    <s v="TIN"/>
    <s v="11572"/>
    <s v="IND"/>
    <s v=""/>
    <s v="Bangalore"/>
    <x v="0"/>
  </r>
  <r>
    <s v="Nandakumar,Mangalam"/>
    <s v="TW_MTGS"/>
    <x v="35"/>
    <s v="TWER_EVENTS"/>
    <n v="0"/>
    <n v="1.5"/>
    <n v="0"/>
    <s v="01"/>
    <s v="TIN"/>
    <s v="11572"/>
    <s v="IND"/>
    <s v=""/>
    <s v="Bangalore"/>
    <x v="0"/>
  </r>
  <r>
    <s v="Nandakumar,Mangalam"/>
    <s v="TW_TOFF"/>
    <x v="1"/>
    <s v="ANNUAL_LV"/>
    <n v="0"/>
    <n v="8"/>
    <n v="0"/>
    <s v="01"/>
    <s v="TIN"/>
    <s v="11572"/>
    <s v="IND"/>
    <s v=""/>
    <s v="Bangalore"/>
    <x v="0"/>
  </r>
  <r>
    <s v="Nandakumar,Mangalam"/>
    <s v="TW_TOFF"/>
    <x v="1"/>
    <s v="INDIA_OPT_HOL"/>
    <n v="0"/>
    <n v="8"/>
    <n v="0"/>
    <s v="01"/>
    <s v="TIN"/>
    <s v="11572"/>
    <s v="IND"/>
    <s v=""/>
    <s v="Bangalore"/>
    <x v="0"/>
  </r>
  <r>
    <s v="Nandhakumar,Muralidharan"/>
    <s v="ABCAM01"/>
    <x v="2"/>
    <s v="DEV"/>
    <n v="128"/>
    <n v="0"/>
    <n v="0"/>
    <s v="01"/>
    <s v="TIN"/>
    <s v="13456"/>
    <s v="IND"/>
    <s v=""/>
    <s v="Chennai"/>
    <x v="0"/>
  </r>
  <r>
    <s v="Nandhakumar,Muralidharan"/>
    <s v="TW_CORE"/>
    <x v="3"/>
    <s v="HELD"/>
    <n v="0"/>
    <n v="8"/>
    <n v="0"/>
    <s v="01"/>
    <s v="TIN"/>
    <s v="13456"/>
    <s v="IND"/>
    <s v=""/>
    <s v="Chennai"/>
    <x v="0"/>
  </r>
  <r>
    <s v="Nandhakumar,Muralidharan"/>
    <s v="TW_TOFF"/>
    <x v="1"/>
    <s v="ANNUAL_LV"/>
    <n v="0"/>
    <n v="32"/>
    <n v="0"/>
    <s v="01"/>
    <s v="TIN"/>
    <s v="13456"/>
    <s v="IND"/>
    <s v=""/>
    <s v="Chennai"/>
    <x v="0"/>
  </r>
  <r>
    <s v="Nannan,Venkatesh"/>
    <s v="MYOB001"/>
    <x v="266"/>
    <s v="DA"/>
    <n v="152"/>
    <n v="0"/>
    <n v="0"/>
    <s v="01"/>
    <s v="TAU"/>
    <s v="12681"/>
    <s v="AUS"/>
    <s v=""/>
    <s v="Melbourne"/>
    <x v="8"/>
  </r>
  <r>
    <s v="Nannan,Venkatesh"/>
    <s v="TW_TOFF"/>
    <x v="1"/>
    <s v="PUBLIC_HOLIDAY"/>
    <n v="0"/>
    <n v="8"/>
    <n v="0"/>
    <s v="01"/>
    <s v="TAU"/>
    <s v="12681"/>
    <s v="AUS"/>
    <s v=""/>
    <s v="Melbourne"/>
    <x v="8"/>
  </r>
  <r>
    <s v="Nannan,Venkatesh"/>
    <s v="TW_TOFF"/>
    <x v="4"/>
    <s v="SICK_LV"/>
    <n v="0"/>
    <n v="8"/>
    <n v="0"/>
    <s v="01"/>
    <s v="TAU"/>
    <s v="12681"/>
    <s v="AUS"/>
    <s v=""/>
    <s v="Melbourne"/>
    <x v="8"/>
  </r>
  <r>
    <s v="Nanwani,Ritika"/>
    <s v="TW_CORE"/>
    <x v="3"/>
    <s v="UNASSIGNED"/>
    <n v="0"/>
    <n v="16"/>
    <n v="0"/>
    <s v="01"/>
    <s v="TIN"/>
    <s v="14930"/>
    <s v="IND"/>
    <s v=""/>
    <s v="Pune"/>
    <x v="0"/>
  </r>
  <r>
    <s v="Nanwani,Ritika"/>
    <s v="TW_TOFF"/>
    <x v="1"/>
    <s v="ANNUAL_LV"/>
    <n v="0"/>
    <n v="40"/>
    <n v="0"/>
    <s v="01"/>
    <s v="TIN"/>
    <s v="14930"/>
    <s v="IND"/>
    <s v=""/>
    <s v="Pune"/>
    <x v="0"/>
  </r>
  <r>
    <s v="Nanwani,Ritika"/>
    <s v="TW_TOFF"/>
    <x v="4"/>
    <s v="SICK_LV"/>
    <n v="0"/>
    <n v="112"/>
    <n v="0"/>
    <s v="01"/>
    <s v="TIN"/>
    <s v="14930"/>
    <s v="IND"/>
    <s v=""/>
    <s v="Pune"/>
    <x v="0"/>
  </r>
  <r>
    <s v="Napier,John W."/>
    <s v="GAP0001"/>
    <x v="25"/>
    <s v="DA"/>
    <n v="170"/>
    <n v="0"/>
    <n v="0"/>
    <s v="01"/>
    <s v="TUS"/>
    <s v="14561"/>
    <s v="USA"/>
    <s v="CA"/>
    <s v="San Francisco"/>
    <x v="11"/>
  </r>
  <r>
    <s v="Narain,Balaji"/>
    <s v="CROWNA1"/>
    <x v="295"/>
    <s v="MISC"/>
    <n v="40"/>
    <n v="0"/>
    <n v="0"/>
    <s v="01"/>
    <s v="TIN"/>
    <s v="13590"/>
    <s v="IND"/>
    <s v=""/>
    <s v="Bangalore"/>
    <x v="0"/>
  </r>
  <r>
    <s v="Narain,Balaji"/>
    <s v="DRRAMAN"/>
    <x v="113"/>
    <s v="MISC"/>
    <n v="40"/>
    <n v="0"/>
    <n v="0"/>
    <s v="01"/>
    <s v="TIN"/>
    <s v="13590"/>
    <s v="IND"/>
    <s v=""/>
    <s v="Bangalore"/>
    <x v="0"/>
  </r>
  <r>
    <s v="Narain,Balaji"/>
    <s v="KROGER1"/>
    <x v="186"/>
    <s v="MISC"/>
    <n v="36"/>
    <n v="0"/>
    <n v="0"/>
    <s v="01"/>
    <s v="TIN"/>
    <s v="13590"/>
    <s v="IND"/>
    <s v=""/>
    <s v="Bangalore"/>
    <x v="0"/>
  </r>
  <r>
    <s v="Narain,Balaji"/>
    <s v="TW_TOFF"/>
    <x v="1"/>
    <s v="ANNUAL_LV"/>
    <n v="0"/>
    <n v="24"/>
    <n v="0"/>
    <s v="01"/>
    <s v="TIN"/>
    <s v="13590"/>
    <s v="IND"/>
    <s v=""/>
    <s v="Bangalore"/>
    <x v="0"/>
  </r>
  <r>
    <s v="Narain,Balaji"/>
    <s v="TW_TOFF"/>
    <x v="1"/>
    <s v="TIME_IN_LIEU"/>
    <n v="0"/>
    <n v="4"/>
    <n v="0"/>
    <s v="01"/>
    <s v="TIN"/>
    <s v="13590"/>
    <s v="IND"/>
    <s v=""/>
    <s v="Bangalore"/>
    <x v="0"/>
  </r>
  <r>
    <s v="Narain,Balaji"/>
    <s v="TW_TOFF"/>
    <x v="4"/>
    <s v="SICK_LV"/>
    <n v="0"/>
    <n v="16"/>
    <n v="0"/>
    <s v="01"/>
    <s v="TIN"/>
    <s v="13590"/>
    <s v="IND"/>
    <s v=""/>
    <s v="Bangalore"/>
    <x v="0"/>
  </r>
  <r>
    <s v="Narain,Balaji"/>
    <s v="TW_TOFF"/>
    <x v="4"/>
    <s v="US_CA_PERS_SICK"/>
    <n v="0"/>
    <n v="8"/>
    <n v="0"/>
    <s v="01"/>
    <s v="TIN"/>
    <s v="13590"/>
    <s v="IND"/>
    <s v=""/>
    <s v="Bangalore"/>
    <x v="0"/>
  </r>
  <r>
    <s v="Narang,Paras"/>
    <s v="STEEL01"/>
    <x v="36"/>
    <s v="DA"/>
    <n v="104"/>
    <n v="0"/>
    <n v="0"/>
    <s v="01"/>
    <s v="TIN"/>
    <s v="15623"/>
    <s v="IND"/>
    <s v=""/>
    <s v="Delhi"/>
    <x v="0"/>
  </r>
  <r>
    <s v="Narang,Paras"/>
    <s v="TW_CORE"/>
    <x v="3"/>
    <s v="UNASSIGNED"/>
    <n v="0"/>
    <n v="48"/>
    <n v="0"/>
    <s v="01"/>
    <s v="TIN"/>
    <s v="15623"/>
    <s v="IND"/>
    <s v=""/>
    <s v="Delhi"/>
    <x v="0"/>
  </r>
  <r>
    <s v="Narang,Paras"/>
    <s v="TW_CORE"/>
    <x v="14"/>
    <s v="MOVEMENTS"/>
    <n v="0"/>
    <n v="18"/>
    <n v="0"/>
    <s v="01"/>
    <s v="TIN"/>
    <s v="15623"/>
    <s v="IND"/>
    <s v=""/>
    <s v="Delhi"/>
    <x v="0"/>
  </r>
  <r>
    <s v="Narang,Paras"/>
    <s v="TW_TOFF"/>
    <x v="1"/>
    <s v="ANNUAL_LV"/>
    <n v="0"/>
    <n v="8"/>
    <n v="0"/>
    <s v="01"/>
    <s v="TIN"/>
    <s v="15623"/>
    <s v="IND"/>
    <s v=""/>
    <s v="Delhi"/>
    <x v="0"/>
  </r>
  <r>
    <s v="Narang,Vishnu"/>
    <s v="FOOT001"/>
    <x v="95"/>
    <s v="DEV"/>
    <n v="160"/>
    <n v="0"/>
    <n v="0"/>
    <s v="01"/>
    <s v="TIN"/>
    <s v="14679"/>
    <s v="IND"/>
    <s v=""/>
    <s v="Pune"/>
    <x v="0"/>
  </r>
  <r>
    <s v="Narang,Vishnu"/>
    <s v="TW_TOFF"/>
    <x v="4"/>
    <s v="SICK_LV"/>
    <n v="0"/>
    <n v="8"/>
    <n v="0"/>
    <s v="01"/>
    <s v="TIN"/>
    <s v="14679"/>
    <s v="IND"/>
    <s v=""/>
    <s v="Pune"/>
    <x v="0"/>
  </r>
  <r>
    <s v="Narashiman Raguraman,Srinivasan"/>
    <s v="HEPSIB1"/>
    <x v="145"/>
    <s v="DEV"/>
    <n v="106"/>
    <n v="0"/>
    <n v="0"/>
    <s v="01"/>
    <s v="TUK"/>
    <s v="13005"/>
    <s v="TUR"/>
    <s v=""/>
    <s v="London"/>
    <x v="4"/>
  </r>
  <r>
    <s v="Narashiman Raguraman,Srinivasan"/>
    <s v="HEPSIB1"/>
    <x v="145"/>
    <s v="MISC"/>
    <n v="0"/>
    <n v="48"/>
    <n v="0"/>
    <s v="01"/>
    <s v="TUK"/>
    <s v="13005"/>
    <s v="GBR"/>
    <s v=""/>
    <s v="London"/>
    <x v="4"/>
  </r>
  <r>
    <s v="Narashiman Raguraman,Srinivasan"/>
    <s v="HEPSIB1"/>
    <x v="145"/>
    <s v="TRVL"/>
    <n v="0"/>
    <n v="15"/>
    <n v="0"/>
    <s v="01"/>
    <s v="TUK"/>
    <s v="13005"/>
    <s v="GBR"/>
    <s v=""/>
    <s v="London"/>
    <x v="4"/>
  </r>
  <r>
    <s v="Narashiman Raguraman,Srinivasan"/>
    <s v="TW_CORE"/>
    <x v="3"/>
    <s v="UNASSIGNED"/>
    <n v="0"/>
    <n v="8"/>
    <n v="0"/>
    <s v="01"/>
    <s v="TUK"/>
    <s v="13005"/>
    <s v="GBR"/>
    <s v=""/>
    <s v="London"/>
    <x v="4"/>
  </r>
  <r>
    <s v="Narashiman Raguraman,Srinivasan"/>
    <s v="TW_TOFF"/>
    <x v="4"/>
    <s v="US_CA_PERS_SICK"/>
    <n v="0"/>
    <n v="16"/>
    <n v="0"/>
    <s v="01"/>
    <s v="TUK"/>
    <s v="13005"/>
    <s v="GBR"/>
    <s v=""/>
    <s v="London"/>
    <x v="4"/>
  </r>
  <r>
    <s v="Narasimhan,Prashanth Madhavan"/>
    <s v="TW_INVT"/>
    <x v="122"/>
    <s v="PROGRAM_LEVEL"/>
    <n v="0"/>
    <n v="115"/>
    <n v="0"/>
    <s v="01"/>
    <s v="TIN"/>
    <s v="13235"/>
    <s v="IND"/>
    <s v=""/>
    <s v="Chennai"/>
    <x v="0"/>
  </r>
  <r>
    <s v="Narasimhan,Prashanth Madhavan"/>
    <s v="TW_TOFF"/>
    <x v="1"/>
    <s v="ANNUAL_LV"/>
    <n v="0"/>
    <n v="53"/>
    <n v="0"/>
    <s v="01"/>
    <s v="TIN"/>
    <s v="13235"/>
    <s v="IND"/>
    <s v=""/>
    <s v="Chennai"/>
    <x v="0"/>
  </r>
  <r>
    <s v="Narayan,Sriram"/>
    <s v="TW_CORE"/>
    <x v="10"/>
    <s v="BOOKS"/>
    <n v="0"/>
    <n v="32"/>
    <n v="0"/>
    <s v="01"/>
    <s v="TIN"/>
    <s v="11018"/>
    <s v="IND"/>
    <s v=""/>
    <s v="Bangalore"/>
    <x v="0"/>
  </r>
  <r>
    <s v="Narayan,Sriram"/>
    <s v="TW_CORE"/>
    <x v="10"/>
    <s v="BOOKS"/>
    <n v="0"/>
    <n v="32"/>
    <n v="0"/>
    <s v="04"/>
    <s v="TIN"/>
    <s v="11018"/>
    <s v="IND"/>
    <s v=""/>
    <s v="Bangalore"/>
    <x v="0"/>
  </r>
  <r>
    <s v="Narayan,Sriram"/>
    <s v="TW_TOFF"/>
    <x v="1"/>
    <s v="LOA_UNPAID"/>
    <n v="0"/>
    <n v="48"/>
    <n v="0"/>
    <s v="01"/>
    <s v="TIN"/>
    <s v="11018"/>
    <s v="IND"/>
    <s v=""/>
    <s v="Bangalore"/>
    <x v="0"/>
  </r>
  <r>
    <s v="Narayan,Sriram"/>
    <s v="TW_TOFF"/>
    <x v="1"/>
    <s v="LOA_UNPAID"/>
    <n v="0"/>
    <n v="56"/>
    <n v="0"/>
    <s v="04"/>
    <s v="TIN"/>
    <s v="11018"/>
    <s v="IND"/>
    <s v=""/>
    <s v="Bangalore"/>
    <x v="0"/>
  </r>
  <r>
    <s v="Narayana Rao,Deepak"/>
    <s v="DRRAMAN"/>
    <x v="113"/>
    <s v="MISC"/>
    <n v="152"/>
    <n v="0"/>
    <n v="0"/>
    <s v="01"/>
    <s v="TIN"/>
    <s v="12300"/>
    <s v="IND"/>
    <s v=""/>
    <s v="Bangalore"/>
    <x v="0"/>
  </r>
  <r>
    <s v="Narayana Rao,Deepak"/>
    <s v="TW_TOFF"/>
    <x v="1"/>
    <s v="ANNUAL_LV"/>
    <n v="0"/>
    <n v="8"/>
    <n v="0"/>
    <s v="01"/>
    <s v="TIN"/>
    <s v="12300"/>
    <s v="IND"/>
    <s v=""/>
    <s v="Bangalore"/>
    <x v="0"/>
  </r>
  <r>
    <s v="Narayana Rao,Deepak"/>
    <s v="TW_TOFF"/>
    <x v="1"/>
    <s v="INDIA_OPT_HOL"/>
    <n v="0"/>
    <n v="8"/>
    <n v="0"/>
    <s v="01"/>
    <s v="TIN"/>
    <s v="12300"/>
    <s v="IND"/>
    <s v=""/>
    <s v="Bangalore"/>
    <x v="0"/>
  </r>
  <r>
    <s v="Narayanan,Kartik"/>
    <s v="TW_CORE"/>
    <x v="3"/>
    <s v="UNASSIGNED"/>
    <n v="0"/>
    <n v="136"/>
    <n v="0"/>
    <s v="01"/>
    <s v="TIN"/>
    <s v="12499"/>
    <s v="IND"/>
    <s v=""/>
    <s v="Chennai"/>
    <x v="0"/>
  </r>
  <r>
    <s v="Narayanan,Kartik"/>
    <s v="TW_TOFF"/>
    <x v="1"/>
    <s v="ANNUAL_LV"/>
    <n v="0"/>
    <n v="16"/>
    <n v="0"/>
    <s v="01"/>
    <s v="TIN"/>
    <s v="12499"/>
    <s v="IND"/>
    <s v=""/>
    <s v="Chennai"/>
    <x v="0"/>
  </r>
  <r>
    <s v="Narayanan,Kartik"/>
    <s v="TW_TOFF"/>
    <x v="4"/>
    <s v="SICK_LV"/>
    <n v="0"/>
    <n v="16"/>
    <n v="0"/>
    <s v="01"/>
    <s v="TIN"/>
    <s v="12499"/>
    <s v="IND"/>
    <s v=""/>
    <s v="Chennai"/>
    <x v="0"/>
  </r>
  <r>
    <s v="Narayanan,Sriram"/>
    <s v="ASURION"/>
    <x v="376"/>
    <s v="DA"/>
    <n v="29"/>
    <n v="0"/>
    <n v="0"/>
    <s v="01"/>
    <s v="TIN"/>
    <s v="11361"/>
    <s v="IND"/>
    <s v=""/>
    <s v="Bangalore"/>
    <x v="0"/>
  </r>
  <r>
    <s v="Narayanan,Sriram"/>
    <s v="TARGET1"/>
    <x v="133"/>
    <s v="DA"/>
    <n v="0"/>
    <n v="30"/>
    <n v="0"/>
    <s v="01"/>
    <s v="TIN"/>
    <s v="11361"/>
    <s v="IND"/>
    <s v=""/>
    <s v="Bangalore"/>
    <x v="0"/>
  </r>
  <r>
    <s v="Narayanan,Sriram"/>
    <s v="TW_CORE"/>
    <x v="17"/>
    <s v="BAU"/>
    <n v="0"/>
    <n v="5"/>
    <n v="0"/>
    <s v="01"/>
    <s v="TIN"/>
    <s v="11361"/>
    <s v="IND"/>
    <s v=""/>
    <s v="Bangalore"/>
    <x v="0"/>
  </r>
  <r>
    <s v="Narayanan,Sriram"/>
    <s v="TW_CORE"/>
    <x v="17"/>
    <s v="MEETINGS"/>
    <n v="0"/>
    <n v="114"/>
    <n v="0"/>
    <s v="01"/>
    <s v="TIN"/>
    <s v="11361"/>
    <s v="IND"/>
    <s v=""/>
    <s v="Bangalore"/>
    <x v="0"/>
  </r>
  <r>
    <s v="Naresh,Somisetty"/>
    <s v="KROGER1"/>
    <x v="226"/>
    <s v="EDC_RAR"/>
    <n v="8"/>
    <n v="0"/>
    <n v="0"/>
    <s v="01"/>
    <s v="TIN"/>
    <s v="15357"/>
    <s v="IND"/>
    <s v=""/>
    <s v="Bangalore"/>
    <x v="0"/>
  </r>
  <r>
    <s v="Naresh,Somisetty"/>
    <s v="KROGER1"/>
    <x v="226"/>
    <s v="MISC"/>
    <n v="80"/>
    <n v="0"/>
    <n v="0"/>
    <s v="01"/>
    <s v="TIN"/>
    <s v="15357"/>
    <s v="IND"/>
    <s v=""/>
    <s v="Bangalore"/>
    <x v="0"/>
  </r>
  <r>
    <s v="Naresh,Somisetty"/>
    <s v="TW_TOFF"/>
    <x v="1"/>
    <s v="ANNUAL_LV"/>
    <n v="0"/>
    <n v="64"/>
    <n v="0"/>
    <s v="01"/>
    <s v="TIN"/>
    <s v="15357"/>
    <s v="IND"/>
    <s v=""/>
    <s v="Bangalore"/>
    <x v="0"/>
  </r>
  <r>
    <s v="Naresh,Somisetty"/>
    <s v="TW_TOFF"/>
    <x v="4"/>
    <s v="SICK_LV"/>
    <n v="0"/>
    <n v="16"/>
    <n v="0"/>
    <s v="01"/>
    <s v="TIN"/>
    <s v="15357"/>
    <s v="IND"/>
    <s v=""/>
    <s v="Bangalore"/>
    <x v="0"/>
  </r>
  <r>
    <s v="Nari,Fahad Mohammed"/>
    <s v="SPRING2"/>
    <x v="114"/>
    <s v="DA"/>
    <n v="32"/>
    <n v="0"/>
    <n v="0"/>
    <s v="01"/>
    <s v="TIN"/>
    <s v="12464"/>
    <s v="GBR"/>
    <s v=""/>
    <s v="London"/>
    <x v="4"/>
  </r>
  <r>
    <s v="Nari,Fahad Mohammed"/>
    <s v="SPRING2"/>
    <x v="114"/>
    <s v="DA"/>
    <n v="104"/>
    <n v="0"/>
    <n v="0"/>
    <s v="01"/>
    <s v="TIN"/>
    <s v="12464"/>
    <s v="IND"/>
    <s v=""/>
    <s v="Pune"/>
    <x v="0"/>
  </r>
  <r>
    <s v="Nari,Fahad Mohammed"/>
    <s v="SPRING2"/>
    <x v="114"/>
    <s v="TRVL"/>
    <n v="0"/>
    <n v="8"/>
    <n v="0"/>
    <s v="01"/>
    <s v="TIN"/>
    <s v="12464"/>
    <s v="IND"/>
    <s v=""/>
    <s v="Pune"/>
    <x v="0"/>
  </r>
  <r>
    <s v="Nari,Fahad Mohammed"/>
    <s v="TW_TOFF"/>
    <x v="1"/>
    <s v="ANNUAL_LV"/>
    <n v="0"/>
    <n v="8"/>
    <n v="0"/>
    <s v="01"/>
    <s v="TIN"/>
    <s v="12464"/>
    <s v="GBR"/>
    <s v=""/>
    <s v="London"/>
    <x v="4"/>
  </r>
  <r>
    <s v="Nari,Fahad Mohammed"/>
    <s v="TW_TOFF"/>
    <x v="1"/>
    <s v="ANNUAL_LV"/>
    <n v="0"/>
    <n v="8"/>
    <n v="0"/>
    <s v="01"/>
    <s v="TIN"/>
    <s v="12464"/>
    <s v="IND"/>
    <s v=""/>
    <s v="Pune"/>
    <x v="0"/>
  </r>
  <r>
    <s v="Nari,Fahad Mohammed"/>
    <s v="TW_TOFF"/>
    <x v="1"/>
    <s v="PUBLIC_HOLIDAY"/>
    <n v="0"/>
    <n v="8"/>
    <n v="0"/>
    <s v="01"/>
    <s v="TIN"/>
    <s v="12464"/>
    <s v="IND"/>
    <s v=""/>
    <s v="Pune"/>
    <x v="0"/>
  </r>
  <r>
    <s v="Nario,Sue Ellen Alcoseba"/>
    <s v="TW_CORE"/>
    <x v="15"/>
    <s v="BAU"/>
    <n v="0"/>
    <n v="168"/>
    <n v="0"/>
    <s v="03"/>
    <s v="TUS"/>
    <s v="13215"/>
    <s v="USA"/>
    <s v="IL"/>
    <s v="Chicago"/>
    <x v="5"/>
  </r>
  <r>
    <s v="Narkunski,Jamie"/>
    <s v="TWSMNG1"/>
    <x v="236"/>
    <s v="DEV"/>
    <n v="0"/>
    <n v="40"/>
    <n v="0"/>
    <s v="01"/>
    <s v="TUS"/>
    <s v="15289"/>
    <s v="USA"/>
    <s v="PA"/>
    <s v="ETG US"/>
    <x v="1"/>
  </r>
  <r>
    <s v="Narkunski,Jamie"/>
    <s v="TWSMNG1"/>
    <x v="236"/>
    <s v="DEV"/>
    <n v="0"/>
    <n v="128"/>
    <n v="0"/>
    <s v="01"/>
    <s v="TUS"/>
    <s v="15289"/>
    <s v="USA"/>
    <s v="CA"/>
    <s v="ETG US"/>
    <x v="1"/>
  </r>
  <r>
    <s v="Nash,Laura L."/>
    <s v="TW_CORE"/>
    <x v="15"/>
    <s v="BAU"/>
    <n v="0"/>
    <n v="168"/>
    <n v="0"/>
    <s v="05"/>
    <s v="TUS"/>
    <s v="15607"/>
    <s v="USA"/>
    <s v="IL"/>
    <s v="Chicago"/>
    <x v="5"/>
  </r>
  <r>
    <s v="Natesan,Selvakumar"/>
    <s v="SSIN001"/>
    <x v="394"/>
    <s v="DEV"/>
    <n v="74"/>
    <n v="0"/>
    <n v="0"/>
    <s v="01"/>
    <s v="TIN"/>
    <s v="12262"/>
    <s v="IND"/>
    <s v=""/>
    <s v="Chennai"/>
    <x v="0"/>
  </r>
  <r>
    <s v="Natesan,Selvakumar"/>
    <s v="TW_CORE"/>
    <x v="3"/>
    <s v="HELD"/>
    <n v="0"/>
    <n v="6"/>
    <n v="0"/>
    <s v="01"/>
    <s v="TIN"/>
    <s v="12262"/>
    <s v="IND"/>
    <s v=""/>
    <s v="Chennai"/>
    <x v="0"/>
  </r>
  <r>
    <s v="Natesan,Selvakumar"/>
    <s v="TW_CORE"/>
    <x v="17"/>
    <s v="TWER_HELP"/>
    <n v="0"/>
    <n v="88"/>
    <n v="0"/>
    <s v="01"/>
    <s v="TIN"/>
    <s v="12262"/>
    <s v="IND"/>
    <s v=""/>
    <s v="Chennai"/>
    <x v="0"/>
  </r>
  <r>
    <s v="Natrajan,Nithya"/>
    <s v="TW_INVT"/>
    <x v="122"/>
    <s v="PROGRAM_LEVEL"/>
    <n v="0"/>
    <n v="160"/>
    <n v="0"/>
    <s v="01"/>
    <s v="TIN"/>
    <s v="13288"/>
    <s v="IND"/>
    <s v=""/>
    <s v="Chennai"/>
    <x v="0"/>
  </r>
  <r>
    <s v="Natrajan,Nithya"/>
    <s v="TW_TOFF"/>
    <x v="4"/>
    <s v="SICK_LV"/>
    <n v="0"/>
    <n v="8"/>
    <n v="0"/>
    <s v="01"/>
    <s v="TIN"/>
    <s v="13288"/>
    <s v="IND"/>
    <s v=""/>
    <s v="Chennai"/>
    <x v="0"/>
  </r>
  <r>
    <s v="Nauli,Ineke Catherine"/>
    <s v="TW_CORE"/>
    <x v="9"/>
    <s v="BAU"/>
    <n v="0"/>
    <n v="39"/>
    <n v="0"/>
    <s v="08"/>
    <s v="TSG"/>
    <s v="10169"/>
    <s v="SGP"/>
    <s v=""/>
    <s v="Singapore"/>
    <x v="9"/>
  </r>
  <r>
    <s v="Navratil,Oliver J."/>
    <s v="TWSOPS1"/>
    <x v="102"/>
    <s v="MISC"/>
    <n v="0"/>
    <n v="144"/>
    <n v="0"/>
    <s v="02"/>
    <s v="TUS"/>
    <s v="15409"/>
    <s v="USA"/>
    <s v="TX"/>
    <s v="ETG US"/>
    <x v="1"/>
  </r>
  <r>
    <s v="Navratil,Oliver J."/>
    <s v="TW_TOFF"/>
    <x v="4"/>
    <s v="US_CA_PERS_SICK"/>
    <n v="0"/>
    <n v="16"/>
    <n v="0"/>
    <s v="02"/>
    <s v="TUS"/>
    <s v="15409"/>
    <s v="USA"/>
    <s v="TX"/>
    <s v="ETG US"/>
    <x v="1"/>
  </r>
  <r>
    <s v="Nayak,Anay"/>
    <s v="SONY001"/>
    <x v="21"/>
    <s v="DEV"/>
    <n v="163"/>
    <n v="0"/>
    <n v="0"/>
    <s v="01"/>
    <s v="TIN"/>
    <s v="11859"/>
    <s v="IND"/>
    <s v=""/>
    <s v="Pune"/>
    <x v="0"/>
  </r>
  <r>
    <s v="Nayak,Anay"/>
    <s v="SONY001"/>
    <x v="22"/>
    <s v="DEV"/>
    <n v="8"/>
    <n v="0"/>
    <n v="0"/>
    <s v="01"/>
    <s v="TIN"/>
    <s v="11859"/>
    <s v="IND"/>
    <s v=""/>
    <s v="Pune"/>
    <x v="0"/>
  </r>
  <r>
    <s v="Nayak,Shweta"/>
    <s v="OFGEM01"/>
    <x v="90"/>
    <s v="MISC"/>
    <n v="104"/>
    <n v="0"/>
    <n v="0"/>
    <s v="01"/>
    <s v="TUK"/>
    <s v="12717"/>
    <s v="GBR"/>
    <s v=""/>
    <s v="London"/>
    <x v="4"/>
  </r>
  <r>
    <s v="Nayak,Shweta"/>
    <s v="TW_TOFF"/>
    <x v="1"/>
    <s v="ANNUAL_LV"/>
    <n v="0"/>
    <n v="64"/>
    <n v="0"/>
    <s v="01"/>
    <s v="TUK"/>
    <s v="12717"/>
    <s v="GBR"/>
    <s v=""/>
    <s v="London"/>
    <x v="4"/>
  </r>
  <r>
    <s v="Ndaye,Steven Tshiamala"/>
    <s v="GAP0001"/>
    <x v="58"/>
    <s v="MISC"/>
    <n v="152"/>
    <n v="0"/>
    <n v="0"/>
    <s v="01"/>
    <s v="TZA"/>
    <s v="15248"/>
    <s v="BRA"/>
    <s v=""/>
    <s v="Porto Alegre"/>
    <x v="3"/>
  </r>
  <r>
    <s v="Ndaye,Steven Tshiamala"/>
    <s v="TW_TOFF"/>
    <x v="1"/>
    <s v="PUBLIC_HOLIDAY"/>
    <n v="0"/>
    <n v="16"/>
    <n v="0"/>
    <s v="01"/>
    <s v="TZA"/>
    <s v="15248"/>
    <s v="BRA"/>
    <s v=""/>
    <s v="San Francisco"/>
    <x v="11"/>
  </r>
  <r>
    <s v="Nelly,Makode"/>
    <s v="TW_CORE"/>
    <x v="123"/>
    <s v="BAU"/>
    <n v="0"/>
    <n v="164"/>
    <n v="0"/>
    <s v="08"/>
    <s v="TUG"/>
    <s v="15578"/>
    <s v="UGA"/>
    <s v=""/>
    <s v="Kampala"/>
    <x v="15"/>
  </r>
  <r>
    <s v="Nelly,Makode"/>
    <s v="TW_TOFF"/>
    <x v="4"/>
    <s v="SICK_LV"/>
    <n v="0"/>
    <n v="4"/>
    <n v="0"/>
    <s v="08"/>
    <s v="TUG"/>
    <s v="15578"/>
    <s v="UGA"/>
    <s v=""/>
    <s v="Kampala"/>
    <x v="15"/>
  </r>
  <r>
    <s v="Nelson,David Alan"/>
    <s v="TW_CORE"/>
    <x v="0"/>
    <s v="TWER_DEVELOPMNT"/>
    <n v="0"/>
    <n v="6"/>
    <n v="0"/>
    <s v="01"/>
    <s v="TUS"/>
    <s v="14419"/>
    <s v="USA"/>
    <s v="TX"/>
    <s v="Atlanta"/>
    <x v="2"/>
  </r>
  <r>
    <s v="Nelson,David Alan"/>
    <s v="ULTSOFT"/>
    <x v="55"/>
    <s v="MISC"/>
    <n v="171"/>
    <n v="0"/>
    <n v="0"/>
    <s v="01"/>
    <s v="TUS"/>
    <s v="14419"/>
    <s v="USA"/>
    <s v="FL"/>
    <s v="Atlanta"/>
    <x v="2"/>
  </r>
  <r>
    <s v="Nelson,David Alan"/>
    <s v="ULTSOFT"/>
    <x v="55"/>
    <s v="TRVL"/>
    <n v="0"/>
    <n v="50"/>
    <n v="0"/>
    <s v="01"/>
    <s v="TUS"/>
    <s v="14419"/>
    <s v="USA"/>
    <s v="FL"/>
    <s v="Atlanta"/>
    <x v="2"/>
  </r>
  <r>
    <s v="Nelson,Paul"/>
    <s v="RACK001"/>
    <x v="115"/>
    <s v="MISC"/>
    <n v="184"/>
    <n v="0"/>
    <n v="0"/>
    <s v="01"/>
    <s v="TUS"/>
    <s v="13602"/>
    <s v="USA"/>
    <s v="TX"/>
    <s v="Dallas"/>
    <x v="6"/>
  </r>
  <r>
    <s v="Nelson,Paul"/>
    <s v="RACK001"/>
    <x v="115"/>
    <s v="TRVL"/>
    <n v="0"/>
    <n v="18"/>
    <n v="0"/>
    <s v="01"/>
    <s v="TUS"/>
    <s v="13602"/>
    <s v="USA"/>
    <s v="TX"/>
    <s v="Dallas"/>
    <x v="6"/>
  </r>
  <r>
    <s v="Nelson,Paul"/>
    <s v="TW_CORE"/>
    <x v="118"/>
    <s v="BAU"/>
    <n v="0"/>
    <n v="18"/>
    <n v="0"/>
    <s v="01"/>
    <s v="TUS"/>
    <s v="13602"/>
    <s v="USA"/>
    <s v="TX"/>
    <s v="Dallas"/>
    <x v="6"/>
  </r>
  <r>
    <s v="Nelson,Paul"/>
    <s v="TW_TOFF"/>
    <x v="1"/>
    <s v="ANNUAL_LV"/>
    <n v="0"/>
    <n v="8"/>
    <n v="0"/>
    <s v="01"/>
    <s v="TUS"/>
    <s v="13602"/>
    <s v="USA"/>
    <s v="TX"/>
    <s v="Dallas"/>
    <x v="6"/>
  </r>
  <r>
    <s v="Neris,Marrony Nascimento"/>
    <s v="GAP0001"/>
    <x v="58"/>
    <s v="DA"/>
    <n v="180"/>
    <n v="0"/>
    <n v="0"/>
    <s v="01"/>
    <s v="TBR"/>
    <s v="15600"/>
    <s v="BRA"/>
    <s v=""/>
    <s v="Porto Alegre"/>
    <x v="3"/>
  </r>
  <r>
    <s v="Neris,Marrony Nascimento"/>
    <s v="TW_CORE"/>
    <x v="15"/>
    <s v="INTERVIEWING"/>
    <n v="0"/>
    <n v="2"/>
    <n v="0"/>
    <s v="01"/>
    <s v="TBR"/>
    <s v="15600"/>
    <s v="BRA"/>
    <s v=""/>
    <s v="Porto Alegre"/>
    <x v="3"/>
  </r>
  <r>
    <s v="Neto,Juraci de Lima Vieira"/>
    <s v="RACK001"/>
    <x v="391"/>
    <s v="DA"/>
    <n v="152"/>
    <n v="0"/>
    <n v="0"/>
    <s v="01"/>
    <s v="TBR"/>
    <s v="14263"/>
    <s v="BRA"/>
    <s v=""/>
    <s v="Porto Alegre"/>
    <x v="3"/>
  </r>
  <r>
    <s v="Neto,Juraci de Lima Vieira"/>
    <s v="TW_TOFF"/>
    <x v="1"/>
    <s v="PUBLIC_HOLIDAY"/>
    <n v="0"/>
    <n v="16"/>
    <n v="0"/>
    <s v="01"/>
    <s v="TBR"/>
    <s v="14263"/>
    <s v="BRA"/>
    <s v=""/>
    <s v="Porto Alegre"/>
    <x v="3"/>
  </r>
  <r>
    <s v="Newman,Sam"/>
    <s v="TW_INVT"/>
    <x v="207"/>
    <s v="PROGRAM_LEVEL"/>
    <n v="0"/>
    <n v="16"/>
    <n v="0"/>
    <s v="08"/>
    <s v="TAU"/>
    <s v="10854"/>
    <s v="GBR"/>
    <s v=""/>
    <s v="Sydney"/>
    <x v="8"/>
  </r>
  <r>
    <s v="Newman,Sam"/>
    <s v="TW_INVT"/>
    <x v="207"/>
    <s v="PROGRAM_LEVEL"/>
    <n v="0"/>
    <n v="100"/>
    <n v="0"/>
    <s v="08"/>
    <s v="TAU"/>
    <s v="10854"/>
    <s v="AUS"/>
    <s v=""/>
    <s v="Sydney"/>
    <x v="8"/>
  </r>
  <r>
    <s v="Newman,Sam"/>
    <s v="TW_TOPS"/>
    <x v="7"/>
    <s v="PROGRAM_LEVEL"/>
    <n v="0"/>
    <n v="8"/>
    <n v="0"/>
    <s v="08"/>
    <s v="TAU"/>
    <s v="10854"/>
    <s v="GBR"/>
    <s v=""/>
    <s v="Sydney"/>
    <x v="8"/>
  </r>
  <r>
    <s v="Newman,Sam"/>
    <s v="TW_TOPS"/>
    <x v="7"/>
    <s v="PROGRAM_LEVEL"/>
    <n v="0"/>
    <n v="36"/>
    <n v="0"/>
    <s v="08"/>
    <s v="TAU"/>
    <s v="10854"/>
    <s v="AUS"/>
    <s v=""/>
    <s v="Sydney"/>
    <x v="8"/>
  </r>
  <r>
    <s v="Newstead,Rachel"/>
    <s v="GDS0001"/>
    <x v="8"/>
    <s v="CONSULTING"/>
    <n v="48"/>
    <n v="0"/>
    <n v="0"/>
    <s v="01"/>
    <s v="TUK"/>
    <s v="16070"/>
    <s v="GBR"/>
    <s v=""/>
    <s v="London"/>
    <x v="4"/>
  </r>
  <r>
    <s v="Newstead,Rachel"/>
    <s v="TW_CORE"/>
    <x v="3"/>
    <s v="UNASSIGNED"/>
    <n v="0"/>
    <n v="24"/>
    <n v="0"/>
    <s v="01"/>
    <s v="TUK"/>
    <s v="16070"/>
    <s v="GBR"/>
    <s v=""/>
    <s v="London"/>
    <x v="4"/>
  </r>
  <r>
    <s v="Newstead,Rachel"/>
    <s v="TW_CORE"/>
    <x v="0"/>
    <s v="TWER_INDUCTION"/>
    <n v="0"/>
    <n v="16"/>
    <n v="0"/>
    <s v="01"/>
    <s v="TUK"/>
    <s v="16070"/>
    <s v="GBR"/>
    <s v=""/>
    <s v="London"/>
    <x v="4"/>
  </r>
  <r>
    <s v="Newton,Scott E."/>
    <s v="MOODYS4"/>
    <x v="103"/>
    <s v="MISC"/>
    <n v="141"/>
    <n v="0"/>
    <n v="0"/>
    <s v="01"/>
    <s v="TUS"/>
    <s v="10111"/>
    <s v="USA"/>
    <s v="CA"/>
    <s v="San Francisco"/>
    <x v="11"/>
  </r>
  <r>
    <s v="Newton,Scott E."/>
    <s v="TW_CORE"/>
    <x v="9"/>
    <s v="BAU"/>
    <n v="0"/>
    <n v="15"/>
    <n v="0"/>
    <s v="01"/>
    <s v="TUS"/>
    <s v="10111"/>
    <s v="USA"/>
    <s v="CA"/>
    <s v="San Francisco"/>
    <x v="11"/>
  </r>
  <r>
    <s v="Newton,Scott E."/>
    <s v="TW_TOFF"/>
    <x v="4"/>
    <s v="US_CA_PERS_SICK"/>
    <n v="0"/>
    <n v="24"/>
    <n v="0"/>
    <s v="01"/>
    <s v="TUS"/>
    <s v="10111"/>
    <s v="USA"/>
    <s v="CA"/>
    <s v="San Francisco"/>
    <x v="11"/>
  </r>
  <r>
    <s v="Ng,Christopher"/>
    <s v="LOYAL3_"/>
    <x v="93"/>
    <s v="DEV"/>
    <n v="176"/>
    <n v="0"/>
    <n v="0"/>
    <s v="01"/>
    <s v="TUS"/>
    <s v="15716"/>
    <s v="USA"/>
    <s v="CA"/>
    <s v="San Francisco"/>
    <x v="11"/>
  </r>
  <r>
    <s v="Nguyen,Jane Hong"/>
    <s v="DOMINOS"/>
    <x v="167"/>
    <s v="DOMINO_CORE"/>
    <n v="57"/>
    <n v="0"/>
    <n v="0"/>
    <s v="01"/>
    <s v="TAU"/>
    <s v="11662"/>
    <s v="AUS"/>
    <s v=""/>
    <s v="Brisbane"/>
    <x v="8"/>
  </r>
  <r>
    <s v="Nguyen,Jane Hong"/>
    <s v="DOMINOS"/>
    <x v="167"/>
    <s v="PYRAMID"/>
    <n v="95"/>
    <n v="0"/>
    <n v="0"/>
    <s v="01"/>
    <s v="TAU"/>
    <s v="11662"/>
    <s v="AUS"/>
    <s v=""/>
    <s v="Brisbane"/>
    <x v="8"/>
  </r>
  <r>
    <s v="Nguyen,Jane Hong"/>
    <s v="DOMINOS"/>
    <x v="167"/>
    <s v="TRVL"/>
    <n v="0"/>
    <n v="28"/>
    <n v="0"/>
    <s v="01"/>
    <s v="TAU"/>
    <s v="11662"/>
    <s v="AUS"/>
    <s v=""/>
    <s v="Brisbane"/>
    <x v="8"/>
  </r>
  <r>
    <s v="Nguyen,Jane Hong"/>
    <s v="TW_MTGS"/>
    <x v="77"/>
    <s v="AUSTRALIA"/>
    <n v="0"/>
    <n v="40"/>
    <n v="0"/>
    <s v="01"/>
    <s v="TAU"/>
    <s v="11662"/>
    <s v="AUS"/>
    <s v=""/>
    <s v="Brisbane"/>
    <x v="8"/>
  </r>
  <r>
    <s v="Nguyen,Jane Hong"/>
    <s v="TW_PRAC"/>
    <x v="384"/>
    <s v="BAU"/>
    <n v="0"/>
    <n v="1"/>
    <n v="0"/>
    <s v="01"/>
    <s v="TAU"/>
    <s v="11662"/>
    <s v="AUS"/>
    <s v=""/>
    <s v="Brisbane"/>
    <x v="8"/>
  </r>
  <r>
    <s v="Nguyen,Jane Hong"/>
    <s v="TW_TOFF"/>
    <x v="1"/>
    <s v="ANNUAL_LV"/>
    <n v="0"/>
    <n v="8"/>
    <n v="0"/>
    <s v="01"/>
    <s v="TAU"/>
    <s v="11662"/>
    <s v="AUS"/>
    <s v=""/>
    <s v="Brisbane"/>
    <x v="8"/>
  </r>
  <r>
    <s v="Nguyen,Jane Hong"/>
    <s v="TW_TOFF"/>
    <x v="1"/>
    <s v="PUBLIC_HOLIDAY"/>
    <n v="0"/>
    <n v="8"/>
    <n v="0"/>
    <s v="01"/>
    <s v="TAU"/>
    <s v="11662"/>
    <s v="AUS"/>
    <s v=""/>
    <s v="Brisbane"/>
    <x v="8"/>
  </r>
  <r>
    <s v="Nguyen,Julia"/>
    <s v="TW_SIPP"/>
    <x v="80"/>
    <s v="DEMNOW"/>
    <n v="0"/>
    <n v="34"/>
    <n v="0"/>
    <s v="01"/>
    <s v="TCA"/>
    <s v="15913"/>
    <s v="CAN"/>
    <s v=""/>
    <s v="Toronto"/>
    <x v="13"/>
  </r>
  <r>
    <s v="Nguyen,Julia"/>
    <s v="WLH0001"/>
    <x v="336"/>
    <s v="MISC"/>
    <n v="143"/>
    <n v="0"/>
    <n v="0"/>
    <s v="01"/>
    <s v="TCA"/>
    <s v="15913"/>
    <s v="CAN"/>
    <s v=""/>
    <s v="Toronto"/>
    <x v="13"/>
  </r>
  <r>
    <s v="Nidhi,Varun"/>
    <s v="TW_CORE"/>
    <x v="3"/>
    <s v="UNASSIGNED"/>
    <n v="0"/>
    <n v="160"/>
    <n v="0"/>
    <s v="01"/>
    <s v="TIN"/>
    <s v="14640"/>
    <s v="IND"/>
    <s v=""/>
    <s v="Delhi"/>
    <x v="0"/>
  </r>
  <r>
    <s v="Nidhi,Varun"/>
    <s v="VILLAGE"/>
    <x v="194"/>
    <s v="DEV"/>
    <n v="8"/>
    <n v="0"/>
    <n v="0"/>
    <s v="01"/>
    <s v="TIN"/>
    <s v="14640"/>
    <s v="IND"/>
    <s v=""/>
    <s v="Delhi"/>
    <x v="0"/>
  </r>
  <r>
    <s v="Nie,Ruijie"/>
    <s v="SFEXP01"/>
    <x v="196"/>
    <s v="XD"/>
    <n v="137"/>
    <n v="0"/>
    <n v="0"/>
    <s v="01"/>
    <s v="TBS"/>
    <s v="15927"/>
    <s v="CHN"/>
    <s v=""/>
    <s v="Beijing"/>
    <x v="14"/>
  </r>
  <r>
    <s v="Nie,Ruijie"/>
    <s v="TW_CORE"/>
    <x v="40"/>
    <s v="TRAINING_CULTUR"/>
    <n v="0"/>
    <n v="8"/>
    <n v="0"/>
    <s v="01"/>
    <s v="TBS"/>
    <s v="15927"/>
    <s v="CHN"/>
    <s v=""/>
    <s v="Beijing"/>
    <x v="14"/>
  </r>
  <r>
    <s v="Nielsen,Theodore"/>
    <s v="KROGER1"/>
    <x v="226"/>
    <s v="EDC_CFM"/>
    <n v="5"/>
    <n v="0"/>
    <n v="0"/>
    <s v="01"/>
    <s v="TUS"/>
    <s v="13595"/>
    <s v="USA"/>
    <s v="OH"/>
    <s v="Chicago"/>
    <x v="5"/>
  </r>
  <r>
    <s v="Nielsen,Theodore"/>
    <s v="KROGER1"/>
    <x v="226"/>
    <s v="EDC_RAR"/>
    <n v="15"/>
    <n v="0"/>
    <n v="0"/>
    <s v="01"/>
    <s v="TUS"/>
    <s v="13595"/>
    <s v="USA"/>
    <s v="OH"/>
    <s v="Chicago"/>
    <x v="5"/>
  </r>
  <r>
    <s v="Nielsen,Theodore"/>
    <s v="KROGER1"/>
    <x v="226"/>
    <s v="EDC_RECIPES"/>
    <n v="60.5"/>
    <n v="0"/>
    <n v="0"/>
    <s v="01"/>
    <s v="TUS"/>
    <s v="13595"/>
    <s v="USA"/>
    <s v="OH"/>
    <s v="Chicago"/>
    <x v="5"/>
  </r>
  <r>
    <s v="Nielsen,Theodore"/>
    <s v="KROGER1"/>
    <x v="226"/>
    <s v="EDC_SOS"/>
    <n v="10"/>
    <n v="0"/>
    <n v="0"/>
    <s v="01"/>
    <s v="TUS"/>
    <s v="13595"/>
    <s v="USA"/>
    <s v="OH"/>
    <s v="Chicago"/>
    <x v="5"/>
  </r>
  <r>
    <s v="Nielsen,Theodore"/>
    <s v="KROGER1"/>
    <x v="226"/>
    <s v="MISC"/>
    <n v="121"/>
    <n v="0"/>
    <n v="0"/>
    <s v="01"/>
    <s v="TUS"/>
    <s v="13595"/>
    <s v="USA"/>
    <s v="OH"/>
    <s v="Chicago"/>
    <x v="5"/>
  </r>
  <r>
    <s v="Nielsen,Theodore"/>
    <s v="KROGER1"/>
    <x v="226"/>
    <s v="TRVL"/>
    <n v="0"/>
    <n v="21.5"/>
    <n v="0"/>
    <s v="01"/>
    <s v="TUS"/>
    <s v="13595"/>
    <s v="USA"/>
    <s v="IL"/>
    <s v="Chicago"/>
    <x v="5"/>
  </r>
  <r>
    <s v="Nielsen,Theodore"/>
    <s v="TW_CORE"/>
    <x v="3"/>
    <s v="HELD"/>
    <n v="0"/>
    <n v="5"/>
    <n v="0"/>
    <s v="01"/>
    <s v="TUS"/>
    <s v="13595"/>
    <s v="USA"/>
    <s v="IL"/>
    <s v="Chicago"/>
    <x v="5"/>
  </r>
  <r>
    <s v="Nielsen,Theodore"/>
    <s v="TW_CORE"/>
    <x v="0"/>
    <s v="TWER_DEVELOPMNT"/>
    <n v="0"/>
    <n v="4"/>
    <n v="0"/>
    <s v="01"/>
    <s v="TUS"/>
    <s v="13595"/>
    <s v="USA"/>
    <s v="OH"/>
    <s v="Chicago"/>
    <x v="5"/>
  </r>
  <r>
    <s v="Nielsen,Theodore"/>
    <s v="TW_PRAC"/>
    <x v="19"/>
    <s v="BAU"/>
    <n v="0"/>
    <n v="10.5"/>
    <n v="0"/>
    <s v="01"/>
    <s v="TUS"/>
    <s v="13595"/>
    <s v="USA"/>
    <s v="IL"/>
    <s v="Chicago"/>
    <x v="5"/>
  </r>
  <r>
    <s v="Ningegowda,Nishitha"/>
    <s v="MANH001"/>
    <x v="6"/>
    <s v="DA"/>
    <n v="56"/>
    <n v="0"/>
    <n v="0"/>
    <s v="01"/>
    <s v="TUS"/>
    <s v="13805"/>
    <s v="USA"/>
    <s v="IL"/>
    <s v="Atlanta"/>
    <x v="2"/>
  </r>
  <r>
    <s v="Ningegowda,Nishitha"/>
    <s v="MANH001"/>
    <x v="6"/>
    <s v="DA"/>
    <n v="112"/>
    <n v="0"/>
    <n v="0"/>
    <s v="01"/>
    <s v="TUS"/>
    <s v="13805"/>
    <s v="USA"/>
    <s v="GA"/>
    <s v="Atlanta"/>
    <x v="2"/>
  </r>
  <r>
    <s v="Ningegowda,Nishitha"/>
    <s v="MANH001"/>
    <x v="6"/>
    <s v="TRVL"/>
    <n v="0"/>
    <n v="12"/>
    <n v="0"/>
    <s v="01"/>
    <s v="TUS"/>
    <s v="13805"/>
    <s v="USA"/>
    <s v="IL"/>
    <s v="Atlanta"/>
    <x v="2"/>
  </r>
  <r>
    <s v="Ningegowda,Nishitha"/>
    <s v="MANH001"/>
    <x v="6"/>
    <s v="TRVL"/>
    <n v="0"/>
    <n v="24"/>
    <n v="0"/>
    <s v="01"/>
    <s v="TUS"/>
    <s v="13805"/>
    <s v="USA"/>
    <s v="GA"/>
    <s v="Atlanta"/>
    <x v="2"/>
  </r>
  <r>
    <s v="Nirmal V,Joseph"/>
    <s v="TW_CORE"/>
    <x v="15"/>
    <s v="BAU"/>
    <n v="0"/>
    <n v="120"/>
    <n v="0"/>
    <s v="03"/>
    <s v="TIN"/>
    <s v="14166"/>
    <s v="IND"/>
    <s v=""/>
    <s v="Chennai"/>
    <x v="0"/>
  </r>
  <r>
    <s v="Niu,Yameng"/>
    <s v="REA0001"/>
    <x v="201"/>
    <s v="MISC"/>
    <n v="150"/>
    <n v="0"/>
    <n v="0"/>
    <s v="01"/>
    <s v="TCX"/>
    <s v="14545"/>
    <s v="CHN"/>
    <s v=""/>
    <s v="Xi'an"/>
    <x v="14"/>
  </r>
  <r>
    <s v="Niu,Yameng"/>
    <s v="TW_TOFF"/>
    <x v="1"/>
    <s v="ANNUAL_LV"/>
    <n v="0"/>
    <n v="18"/>
    <n v="0"/>
    <s v="01"/>
    <s v="TCX"/>
    <s v="14545"/>
    <s v="CHN"/>
    <s v=""/>
    <s v="Xi'an"/>
    <x v="14"/>
  </r>
  <r>
    <s v="Nomizo,Douglas Haruo Lopes"/>
    <s v="PREMIER"/>
    <x v="209"/>
    <s v="DEV"/>
    <n v="153"/>
    <n v="0"/>
    <n v="0"/>
    <s v="01"/>
    <s v="TBR"/>
    <s v="15222"/>
    <s v="BRA"/>
    <s v=""/>
    <s v="Porto Alegre"/>
    <x v="3"/>
  </r>
  <r>
    <s v="Nomizo,Douglas Haruo Lopes"/>
    <s v="TW_TOFF"/>
    <x v="1"/>
    <s v="BRAZIL_BANK"/>
    <n v="0"/>
    <n v="8"/>
    <n v="0"/>
    <s v="01"/>
    <s v="TBR"/>
    <s v="15222"/>
    <s v="BRA"/>
    <s v=""/>
    <s v="Porto Alegre"/>
    <x v="3"/>
  </r>
  <r>
    <s v="Nomizo,Douglas Haruo Lopes"/>
    <s v="TW_TOFF"/>
    <x v="1"/>
    <s v="PUBLIC_HOLIDAY"/>
    <n v="0"/>
    <n v="16"/>
    <n v="0"/>
    <s v="01"/>
    <s v="TBR"/>
    <s v="15222"/>
    <s v="BRA"/>
    <s v=""/>
    <s v="Porto Alegre"/>
    <x v="3"/>
  </r>
  <r>
    <s v="Norris,Ian Vincent"/>
    <s v="GAP0001"/>
    <x v="150"/>
    <s v="MISC"/>
    <n v="144"/>
    <n v="0"/>
    <n v="0"/>
    <s v="01"/>
    <s v="TUS"/>
    <s v="15545"/>
    <s v="USA"/>
    <s v="CA"/>
    <s v="San Francisco"/>
    <x v="11"/>
  </r>
  <r>
    <s v="Norris,Ian Vincent"/>
    <s v="TW_CORE"/>
    <x v="0"/>
    <s v="GRAD_TRNPROG"/>
    <n v="0"/>
    <n v="4"/>
    <n v="0"/>
    <s v="01"/>
    <s v="TUS"/>
    <s v="15545"/>
    <s v="USA"/>
    <s v="CA"/>
    <s v="San Francisco"/>
    <x v="11"/>
  </r>
  <r>
    <s v="Norris,Ian Vincent"/>
    <s v="TW_PIL3"/>
    <x v="12"/>
    <s v="BLCK_GIRLS_CODE"/>
    <n v="0"/>
    <n v="8"/>
    <n v="0"/>
    <s v="01"/>
    <s v="TUS"/>
    <s v="15545"/>
    <s v="USA"/>
    <s v="CA"/>
    <s v="San Francisco"/>
    <x v="11"/>
  </r>
  <r>
    <s v="Norris,Ian Vincent"/>
    <s v="TW_SIPP"/>
    <x v="80"/>
    <s v="ARR_TECH"/>
    <n v="0"/>
    <n v="3"/>
    <n v="0"/>
    <s v="01"/>
    <s v="TUS"/>
    <s v="15545"/>
    <s v="USA"/>
    <s v="CA"/>
    <s v="San Francisco"/>
    <x v="11"/>
  </r>
  <r>
    <s v="Norris,Ian Vincent"/>
    <s v="TW_TOFF"/>
    <x v="1"/>
    <s v="ANNUAL_LV"/>
    <n v="0"/>
    <n v="16"/>
    <n v="0"/>
    <s v="01"/>
    <s v="TUS"/>
    <s v="15545"/>
    <s v="USA"/>
    <s v="CA"/>
    <s v="San Francisco"/>
    <x v="11"/>
  </r>
  <r>
    <s v="Norris,Ian Vincent"/>
    <s v="TW_TOFF"/>
    <x v="4"/>
    <s v="US_CA_PERS_SICK"/>
    <n v="0"/>
    <n v="8"/>
    <n v="0"/>
    <s v="01"/>
    <s v="TUS"/>
    <s v="15545"/>
    <s v="USA"/>
    <s v="CA"/>
    <s v="San Francisco"/>
    <x v="11"/>
  </r>
  <r>
    <s v="Norris,Jeff"/>
    <s v="MOODYS4"/>
    <x v="395"/>
    <s v="TRVL"/>
    <n v="0"/>
    <n v="13"/>
    <n v="0"/>
    <s v="01"/>
    <s v="TUS"/>
    <s v="11036"/>
    <s v="USA"/>
    <s v="OH"/>
    <s v="San Francisco"/>
    <x v="11"/>
  </r>
  <r>
    <s v="Norris,Jeff"/>
    <s v="MOODYS4"/>
    <x v="103"/>
    <s v="MISC"/>
    <n v="161"/>
    <n v="0"/>
    <n v="0"/>
    <s v="01"/>
    <s v="TUS"/>
    <s v="11036"/>
    <s v="USA"/>
    <s v="CA"/>
    <s v="San Francisco"/>
    <x v="11"/>
  </r>
  <r>
    <s v="Norris,Jeff"/>
    <s v="MOODYS4"/>
    <x v="103"/>
    <s v="TRVL"/>
    <n v="0"/>
    <n v="74"/>
    <n v="0"/>
    <s v="01"/>
    <s v="TUS"/>
    <s v="11036"/>
    <s v="USA"/>
    <s v="OH"/>
    <s v="San Francisco"/>
    <x v="11"/>
  </r>
  <r>
    <s v="Norris,Jeff"/>
    <s v="TW_CORE"/>
    <x v="0"/>
    <s v="TWER_DEVELOPMNT"/>
    <n v="0"/>
    <n v="2"/>
    <n v="0"/>
    <s v="01"/>
    <s v="TUS"/>
    <s v="11036"/>
    <s v="USA"/>
    <s v="OH"/>
    <s v="San Francisco"/>
    <x v="11"/>
  </r>
  <r>
    <s v="Norris,Jeff"/>
    <s v="TW_CORE"/>
    <x v="0"/>
    <s v="TWER_DEVELOPMNT"/>
    <n v="0"/>
    <n v="2.5"/>
    <n v="0"/>
    <s v="01"/>
    <s v="TUS"/>
    <s v="11036"/>
    <s v="USA"/>
    <s v="CA"/>
    <s v="San Francisco"/>
    <x v="11"/>
  </r>
  <r>
    <s v="Norris,Jeff"/>
    <s v="TW_CORE"/>
    <x v="118"/>
    <s v="BAU"/>
    <n v="0"/>
    <n v="5"/>
    <n v="0"/>
    <s v="01"/>
    <s v="TUS"/>
    <s v="11036"/>
    <s v="USA"/>
    <s v="CA"/>
    <s v="San Francisco"/>
    <x v="11"/>
  </r>
  <r>
    <s v="Norris,Jeff"/>
    <s v="TW_CORE"/>
    <x v="118"/>
    <s v="BAU"/>
    <n v="0"/>
    <n v="7"/>
    <n v="0"/>
    <s v="01"/>
    <s v="TUS"/>
    <s v="11036"/>
    <s v="USA"/>
    <s v="IL"/>
    <s v="San Francisco"/>
    <x v="11"/>
  </r>
  <r>
    <s v="Norris,Jeff"/>
    <s v="TW_CORE"/>
    <x v="118"/>
    <s v="BAU"/>
    <n v="0"/>
    <n v="7.5"/>
    <n v="0"/>
    <s v="01"/>
    <s v="TUS"/>
    <s v="11036"/>
    <s v="USA"/>
    <s v="OH"/>
    <s v="San Francisco"/>
    <x v="11"/>
  </r>
  <r>
    <s v="Norris,Jeff"/>
    <s v="TW_CORE"/>
    <x v="118"/>
    <s v="TAB"/>
    <n v="0"/>
    <n v="10"/>
    <n v="0"/>
    <s v="01"/>
    <s v="TUS"/>
    <s v="11036"/>
    <s v="USA"/>
    <s v="CA"/>
    <s v="San Francisco"/>
    <x v="11"/>
  </r>
  <r>
    <s v="Norrish,Blake"/>
    <s v="GAP0001"/>
    <x v="205"/>
    <s v="OT40"/>
    <n v="2"/>
    <n v="5"/>
    <n v="0"/>
    <s v="01"/>
    <s v="TUS"/>
    <s v="14870"/>
    <s v="USA"/>
    <s v="CA"/>
    <s v="San Francisco"/>
    <x v="11"/>
  </r>
  <r>
    <s v="Norrish,Blake"/>
    <s v="GAP0001"/>
    <x v="205"/>
    <s v="QA"/>
    <n v="167"/>
    <n v="0"/>
    <n v="0"/>
    <s v="01"/>
    <s v="TUS"/>
    <s v="14870"/>
    <s v="USA"/>
    <s v="CA"/>
    <s v="San Francisco"/>
    <x v="11"/>
  </r>
  <r>
    <s v="Norrish,Blake"/>
    <s v="GAP0001"/>
    <x v="205"/>
    <s v="TRVL"/>
    <n v="0"/>
    <n v="9"/>
    <n v="0"/>
    <s v="01"/>
    <s v="TUS"/>
    <s v="14870"/>
    <s v="USA"/>
    <s v="CA"/>
    <s v="San Francisco"/>
    <x v="11"/>
  </r>
  <r>
    <s v="Norrish,Blake"/>
    <s v="TW_TOFF"/>
    <x v="4"/>
    <s v="US_CA_PERS_SICK"/>
    <n v="0"/>
    <n v="3"/>
    <n v="0"/>
    <s v="01"/>
    <s v="TUS"/>
    <s v="14870"/>
    <s v="USA"/>
    <s v="CA"/>
    <s v="San Francisco"/>
    <x v="11"/>
  </r>
  <r>
    <s v="Notari,Gabriel Kuschick"/>
    <s v="TW_CORE"/>
    <x v="17"/>
    <s v="BAU"/>
    <n v="0"/>
    <n v="78"/>
    <n v="0"/>
    <s v="08"/>
    <s v="TBR"/>
    <s v="13600"/>
    <s v="BRA"/>
    <s v=""/>
    <s v="Porto Alegre"/>
    <x v="3"/>
  </r>
  <r>
    <s v="Notari,Gabriel Kuschick"/>
    <s v="TW_CORE"/>
    <x v="33"/>
    <s v="REGION_MGT_BAU"/>
    <n v="0"/>
    <n v="69"/>
    <n v="0"/>
    <s v="08"/>
    <s v="TBR"/>
    <s v="13600"/>
    <s v="BRA"/>
    <s v=""/>
    <s v="Porto Alegre"/>
    <x v="3"/>
  </r>
  <r>
    <s v="Notari,Gabriel Kuschick"/>
    <s v="TW_CORE"/>
    <x v="33"/>
    <s v="REGION_MGT_MTG"/>
    <n v="0"/>
    <n v="9"/>
    <n v="0"/>
    <s v="08"/>
    <s v="TBR"/>
    <s v="13600"/>
    <s v="BRA"/>
    <s v=""/>
    <s v="Porto Alegre"/>
    <x v="3"/>
  </r>
  <r>
    <s v="Notari,Gabriel Kuschick"/>
    <s v="TW_CORE"/>
    <x v="132"/>
    <s v="BAU"/>
    <n v="0"/>
    <n v="40"/>
    <n v="0"/>
    <s v="08"/>
    <s v="TBR"/>
    <s v="13600"/>
    <s v="GBR"/>
    <s v=""/>
    <s v="Porto Alegre"/>
    <x v="3"/>
  </r>
  <r>
    <s v="Notari,Gabriel Kuschick"/>
    <s v="TW_TOFF"/>
    <x v="1"/>
    <s v="ANNUAL_LV"/>
    <n v="0"/>
    <n v="8"/>
    <n v="0"/>
    <s v="08"/>
    <s v="TBR"/>
    <s v="13600"/>
    <s v="BRA"/>
    <s v=""/>
    <s v="Porto Alegre"/>
    <x v="3"/>
  </r>
  <r>
    <s v="Notari,Gabriel Kuschick"/>
    <s v="TW_TOFF"/>
    <x v="1"/>
    <s v="PUBLIC_HOLIDAY"/>
    <n v="0"/>
    <n v="16"/>
    <n v="0"/>
    <s v="08"/>
    <s v="TBR"/>
    <s v="13600"/>
    <s v="BRA"/>
    <s v=""/>
    <s v="Porto Alegre"/>
    <x v="3"/>
  </r>
  <r>
    <s v="Nowotny,Adam"/>
    <s v="SML0001"/>
    <x v="98"/>
    <s v="DA"/>
    <n v="175"/>
    <n v="0"/>
    <n v="0"/>
    <s v="01"/>
    <s v="TAU"/>
    <s v="12683"/>
    <s v="AUS"/>
    <s v=""/>
    <s v="Brisbane"/>
    <x v="8"/>
  </r>
  <r>
    <s v="Nowotny,Adam"/>
    <s v="TW_MTGS"/>
    <x v="77"/>
    <s v="AUSTRALIA"/>
    <n v="0"/>
    <n v="4"/>
    <n v="0"/>
    <s v="01"/>
    <s v="TAU"/>
    <s v="12683"/>
    <s v="AUS"/>
    <s v=""/>
    <s v="Brisbane"/>
    <x v="8"/>
  </r>
  <r>
    <s v="Nulkar,Nikhil Rajeevnetra"/>
    <s v="TW_TOPS"/>
    <x v="246"/>
    <s v="BAU"/>
    <n v="0"/>
    <n v="168"/>
    <n v="0"/>
    <s v="04"/>
    <s v="TIN"/>
    <s v="13349"/>
    <s v="IND"/>
    <s v=""/>
    <s v="Bangalore"/>
    <x v="0"/>
  </r>
  <r>
    <s v="Nunes Junior,Rafael de Almeida"/>
    <s v="TW_TOFF"/>
    <x v="1"/>
    <s v="PUBLIC_HOLIDAY"/>
    <n v="0"/>
    <n v="16"/>
    <n v="0"/>
    <s v="04"/>
    <s v="TBR"/>
    <s v="14762"/>
    <s v="BRA"/>
    <s v=""/>
    <s v="Porto Alegre"/>
    <x v="3"/>
  </r>
  <r>
    <s v="Nunes Junior,Rafael de Almeida"/>
    <s v="TW_TOPS"/>
    <x v="60"/>
    <s v="CLT_OPS"/>
    <n v="0"/>
    <n v="164"/>
    <n v="0"/>
    <s v="04"/>
    <s v="TBR"/>
    <s v="14762"/>
    <s v="BRA"/>
    <s v=""/>
    <s v="Porto Alegre"/>
    <x v="3"/>
  </r>
  <r>
    <s v="Nunes,Alexandre Pretto"/>
    <s v="RACK001"/>
    <x v="151"/>
    <s v="DA"/>
    <n v="152"/>
    <n v="0"/>
    <n v="0"/>
    <s v="01"/>
    <s v="TBR"/>
    <s v="14228"/>
    <s v="BRA"/>
    <s v=""/>
    <s v="Porto Alegre"/>
    <x v="3"/>
  </r>
  <r>
    <s v="Nunes,Alexandre Pretto"/>
    <s v="TW_TOFF"/>
    <x v="1"/>
    <s v="PUBLIC_HOLIDAY"/>
    <n v="0"/>
    <n v="16"/>
    <n v="0"/>
    <s v="01"/>
    <s v="TBR"/>
    <s v="14228"/>
    <s v="BRA"/>
    <s v=""/>
    <s v="Porto Alegre"/>
    <x v="3"/>
  </r>
  <r>
    <s v="Nunes,Leticia Palma"/>
    <s v="TW_CORE"/>
    <x v="52"/>
    <s v="BAU"/>
    <n v="0"/>
    <n v="158"/>
    <n v="0"/>
    <s v="08"/>
    <s v="TBR"/>
    <s v="16015"/>
    <s v="BRA"/>
    <s v=""/>
    <s v="Porto Alegre"/>
    <x v="3"/>
  </r>
  <r>
    <s v="Nunes,Leticia Palma"/>
    <s v="TW_TOFF"/>
    <x v="1"/>
    <s v="PUBLIC_HOLIDAY"/>
    <n v="0"/>
    <n v="18"/>
    <n v="0"/>
    <s v="08"/>
    <s v="TBR"/>
    <s v="16015"/>
    <s v="BRA"/>
    <s v=""/>
    <s v="Porto Alegre"/>
    <x v="3"/>
  </r>
  <r>
    <s v="Nupur,Priya"/>
    <s v="RACK001"/>
    <x v="184"/>
    <s v="DA"/>
    <n v="160"/>
    <n v="0"/>
    <n v="0"/>
    <s v="01"/>
    <s v="TIN"/>
    <s v="12974"/>
    <s v="IND"/>
    <s v=""/>
    <s v="Bangalore"/>
    <x v="0"/>
  </r>
  <r>
    <s v="Nupur,Priya"/>
    <s v="TW_TOFF"/>
    <x v="1"/>
    <s v="INDIA_OPT_HOL"/>
    <n v="0"/>
    <n v="8"/>
    <n v="0"/>
    <s v="01"/>
    <s v="TIN"/>
    <s v="12974"/>
    <s v="IND"/>
    <s v=""/>
    <s v="Bangalore"/>
    <x v="0"/>
  </r>
  <r>
    <s v="Nutigattu,Srikanth"/>
    <s v="SCB0004"/>
    <x v="332"/>
    <s v="DA"/>
    <n v="168"/>
    <n v="0"/>
    <n v="0"/>
    <s v="01"/>
    <s v="TSG"/>
    <s v="12750"/>
    <s v="SGP"/>
    <s v=""/>
    <s v="Singapore"/>
    <x v="9"/>
  </r>
  <r>
    <s v="Nutigattu,Srikanth"/>
    <s v="TW_CORE"/>
    <x v="14"/>
    <s v="NONTW_CONF"/>
    <n v="0"/>
    <n v="16"/>
    <n v="0"/>
    <s v="01"/>
    <s v="TSG"/>
    <s v="12750"/>
    <s v="SGP"/>
    <s v=""/>
    <s v="Singapore"/>
    <x v="9"/>
  </r>
  <r>
    <s v="Nwabara,Chisara S."/>
    <s v="MCGH001"/>
    <x v="323"/>
    <s v="DA"/>
    <n v="171.3"/>
    <n v="0"/>
    <n v="0"/>
    <s v="01"/>
    <s v="TUS"/>
    <s v="13629"/>
    <s v="USA"/>
    <s v="WA"/>
    <s v="San Francisco"/>
    <x v="11"/>
  </r>
  <r>
    <s v="Nwabara,Chisara S."/>
    <s v="MCGH001"/>
    <x v="323"/>
    <s v="TRVL"/>
    <n v="0"/>
    <n v="60"/>
    <n v="0"/>
    <s v="01"/>
    <s v="TUS"/>
    <s v="13629"/>
    <s v="USA"/>
    <s v="WA"/>
    <s v="San Francisco"/>
    <x v="11"/>
  </r>
  <r>
    <s v="Nwabara,Chisara S."/>
    <s v="TW_CORE"/>
    <x v="0"/>
    <s v="REG_MEETINGS"/>
    <n v="0"/>
    <n v="6"/>
    <n v="0"/>
    <s v="01"/>
    <s v="TUS"/>
    <s v="13629"/>
    <s v="USA"/>
    <s v="NY"/>
    <s v="San Francisco"/>
    <x v="11"/>
  </r>
  <r>
    <s v="Nwabara,Chisara S."/>
    <s v="TW_CORE"/>
    <x v="0"/>
    <s v="SDL"/>
    <n v="0"/>
    <n v="2"/>
    <n v="0"/>
    <s v="01"/>
    <s v="TUS"/>
    <s v="13629"/>
    <s v="USA"/>
    <s v="WA"/>
    <s v="San Francisco"/>
    <x v="11"/>
  </r>
  <r>
    <s v="Nwabara,Chisara S."/>
    <s v="TW_CORE"/>
    <x v="15"/>
    <s v="INTERVIEWING"/>
    <n v="0"/>
    <n v="1"/>
    <n v="0"/>
    <s v="01"/>
    <s v="TUS"/>
    <s v="13629"/>
    <s v="USA"/>
    <s v="WI"/>
    <s v="San Francisco"/>
    <x v="11"/>
  </r>
  <r>
    <s v="Nyakana,Clayton"/>
    <s v="MPED001"/>
    <x v="342"/>
    <s v="DA"/>
    <n v="8"/>
    <n v="40"/>
    <n v="0"/>
    <s v="01"/>
    <s v="TUG"/>
    <s v="15715"/>
    <s v="ZAF"/>
    <s v=""/>
    <s v="Kampala"/>
    <x v="15"/>
  </r>
  <r>
    <s v="Nyakana,Clayton"/>
    <s v="TW_CORE"/>
    <x v="3"/>
    <s v="HELD"/>
    <n v="0"/>
    <n v="88"/>
    <n v="0"/>
    <s v="01"/>
    <s v="TUG"/>
    <s v="15715"/>
    <s v="UGA"/>
    <s v=""/>
    <s v="Kampala"/>
    <x v="15"/>
  </r>
  <r>
    <s v="Nyakana,Clayton"/>
    <s v="TW_CORE"/>
    <x v="3"/>
    <s v="UNASSIGNED"/>
    <n v="0"/>
    <n v="34"/>
    <n v="0"/>
    <s v="01"/>
    <s v="TUG"/>
    <s v="15715"/>
    <s v="UGA"/>
    <s v=""/>
    <s v="Kampala"/>
    <x v="15"/>
  </r>
  <r>
    <s v="Nyankula,Pamela Mantombi"/>
    <s v="TW_CORE"/>
    <x v="0"/>
    <s v="BAU"/>
    <n v="0"/>
    <n v="156"/>
    <n v="0"/>
    <s v="06"/>
    <s v="TZA"/>
    <s v="15608"/>
    <s v="ZAF"/>
    <s v=""/>
    <s v="Johannesburg"/>
    <x v="16"/>
  </r>
  <r>
    <s v="Nyankula,Pamela Mantombi"/>
    <s v="TW_CORE"/>
    <x v="10"/>
    <s v="TRAINING"/>
    <n v="0"/>
    <n v="4"/>
    <n v="0"/>
    <s v="06"/>
    <s v="TZA"/>
    <s v="15608"/>
    <s v="ZAF"/>
    <s v=""/>
    <s v="Johannesburg"/>
    <x v="16"/>
  </r>
  <r>
    <s v="Nyankula,Pamela Mantombi"/>
    <s v="TW_TOFF"/>
    <x v="1"/>
    <s v="PUBLIC_HOLIDAY"/>
    <n v="0"/>
    <n v="8"/>
    <n v="0"/>
    <s v="06"/>
    <s v="TZA"/>
    <s v="15608"/>
    <s v="ZAF"/>
    <s v=""/>
    <s v="Johannesburg"/>
    <x v="16"/>
  </r>
  <r>
    <s v="Nyatsanga,Simbarashe Linval"/>
    <s v="STANDB1"/>
    <x v="233"/>
    <s v="DA"/>
    <n v="160"/>
    <n v="0"/>
    <n v="0"/>
    <s v="01"/>
    <s v="TZA"/>
    <s v="15506"/>
    <s v="ZAF"/>
    <s v=""/>
    <s v="Johannesburg"/>
    <x v="16"/>
  </r>
  <r>
    <s v="Nyayapati,Vijay"/>
    <s v="TW_TOFF"/>
    <x v="4"/>
    <s v="SICK_LV"/>
    <n v="0"/>
    <n v="8"/>
    <n v="0"/>
    <s v="01"/>
    <s v="TAU"/>
    <s v="10997"/>
    <s v="AUS"/>
    <s v=""/>
    <s v="Sydney"/>
    <x v="8"/>
  </r>
  <r>
    <s v="Nyayapati,Vijay"/>
    <s v="WOOL001"/>
    <x v="282"/>
    <s v="DA"/>
    <n v="162"/>
    <n v="0"/>
    <n v="0"/>
    <s v="01"/>
    <s v="TAU"/>
    <s v="10997"/>
    <s v="AUS"/>
    <s v=""/>
    <s v="Sydney"/>
    <x v="8"/>
  </r>
  <r>
    <s v="O'Brien,Gary"/>
    <s v="TELSTRA"/>
    <x v="396"/>
    <s v="MISC"/>
    <n v="135"/>
    <n v="0"/>
    <n v="0"/>
    <s v="01"/>
    <s v="TAU"/>
    <s v="13316"/>
    <s v="AUS"/>
    <s v=""/>
    <s v="Melbourne"/>
    <x v="8"/>
  </r>
  <r>
    <s v="O'Brien,Gary"/>
    <s v="TW_CORE"/>
    <x v="14"/>
    <s v="ANALY_SUMMIT"/>
    <n v="0"/>
    <n v="14"/>
    <n v="0"/>
    <s v="01"/>
    <s v="TAU"/>
    <s v="13316"/>
    <s v="AUS"/>
    <s v=""/>
    <s v="Melbourne"/>
    <x v="8"/>
  </r>
  <r>
    <s v="O'Brien,Gary"/>
    <s v="TW_CORE"/>
    <x v="33"/>
    <s v="REGION_MGT_MTG"/>
    <n v="0"/>
    <n v="7"/>
    <n v="0"/>
    <s v="01"/>
    <s v="TAU"/>
    <s v="13316"/>
    <s v="AUS"/>
    <s v=""/>
    <s v="Melbourne"/>
    <x v="8"/>
  </r>
  <r>
    <s v="O'Brien,Gary"/>
    <s v="TW_CORE"/>
    <x v="40"/>
    <s v="TRAINING_OTHER"/>
    <n v="0"/>
    <n v="9"/>
    <n v="0"/>
    <s v="01"/>
    <s v="TAU"/>
    <s v="13316"/>
    <s v="AUS"/>
    <s v=""/>
    <s v="Melbourne"/>
    <x v="8"/>
  </r>
  <r>
    <s v="O'Brien,Gary"/>
    <s v="TW_MTGS"/>
    <x v="77"/>
    <s v="AUSTRALIA"/>
    <n v="0"/>
    <n v="3"/>
    <n v="0"/>
    <s v="01"/>
    <s v="TAU"/>
    <s v="13316"/>
    <s v="AUS"/>
    <s v=""/>
    <s v="Melbourne"/>
    <x v="8"/>
  </r>
  <r>
    <s v="O'Callaghan,Shane"/>
    <s v="TW_TOFF"/>
    <x v="1"/>
    <s v="LOA_UNPAID"/>
    <n v="0"/>
    <n v="80"/>
    <n v="0"/>
    <s v="01"/>
    <s v="TUK"/>
    <s v="13610"/>
    <s v="AUS"/>
    <s v=""/>
    <s v="London"/>
    <x v="4"/>
  </r>
  <r>
    <s v="O'Neill,Phillip"/>
    <s v="SLC0001"/>
    <x v="91"/>
    <s v="DA"/>
    <n v="100"/>
    <n v="0"/>
    <n v="0"/>
    <s v="01"/>
    <s v="TUK"/>
    <s v="15246"/>
    <s v="GBR"/>
    <s v=""/>
    <s v="Manchester"/>
    <x v="10"/>
  </r>
  <r>
    <s v="O'Neill,Phillip"/>
    <s v="SLC0001"/>
    <x v="91"/>
    <s v="MISC"/>
    <n v="28"/>
    <n v="0"/>
    <n v="0"/>
    <s v="01"/>
    <s v="TUK"/>
    <s v="15246"/>
    <s v="GBR"/>
    <s v=""/>
    <s v="Manchester"/>
    <x v="10"/>
  </r>
  <r>
    <s v="O'Neill,Phillip"/>
    <s v="TW_CORE"/>
    <x v="0"/>
    <s v="LEADER_DEV_EU"/>
    <n v="0"/>
    <n v="16"/>
    <n v="0"/>
    <s v="01"/>
    <s v="TUK"/>
    <s v="15246"/>
    <s v="GBR"/>
    <s v=""/>
    <s v="Manchester"/>
    <x v="10"/>
  </r>
  <r>
    <s v="O'Neill,Phillip"/>
    <s v="TW_TOFF"/>
    <x v="1"/>
    <s v="ANNUAL_LV"/>
    <n v="0"/>
    <n v="40"/>
    <n v="0"/>
    <s v="01"/>
    <s v="TUK"/>
    <s v="15246"/>
    <s v="GBR"/>
    <s v=""/>
    <s v="Manchester"/>
    <x v="10"/>
  </r>
  <r>
    <s v="O'Reilly,Barry Desmond"/>
    <s v="TW_CORE"/>
    <x v="14"/>
    <s v="NONTW_CONF"/>
    <n v="0"/>
    <n v="16"/>
    <n v="0"/>
    <s v="01"/>
    <s v="TUK"/>
    <s v="13444"/>
    <s v="GBR"/>
    <s v=""/>
    <s v="London"/>
    <x v="4"/>
  </r>
  <r>
    <s v="O'Reilly,Barry Desmond"/>
    <s v="TW_CORE"/>
    <x v="17"/>
    <s v="TWER_HELP"/>
    <n v="0"/>
    <n v="147"/>
    <n v="0"/>
    <s v="01"/>
    <s v="TUK"/>
    <s v="13444"/>
    <s v="GBR"/>
    <s v=""/>
    <s v="London"/>
    <x v="4"/>
  </r>
  <r>
    <s v="O'Reilly,Barry Desmond"/>
    <s v="TW_CORE"/>
    <x v="10"/>
    <s v="PERS_DEV_BUDGET"/>
    <n v="0"/>
    <n v="8"/>
    <n v="0"/>
    <s v="01"/>
    <s v="TUK"/>
    <s v="13444"/>
    <s v="GBR"/>
    <s v=""/>
    <s v="London"/>
    <x v="4"/>
  </r>
  <r>
    <s v="O'Reilly,Barry Desmond"/>
    <s v="TW_TOFF"/>
    <x v="1"/>
    <s v="ANNUAL_LV"/>
    <n v="0"/>
    <n v="8"/>
    <n v="0"/>
    <s v="01"/>
    <s v="TUK"/>
    <s v="13444"/>
    <s v="GBR"/>
    <s v=""/>
    <s v="London"/>
    <x v="4"/>
  </r>
  <r>
    <s v="Ocampo,Pamela M."/>
    <s v="GAP0001"/>
    <x v="216"/>
    <s v="DA"/>
    <n v="156"/>
    <n v="0"/>
    <n v="0"/>
    <s v="01"/>
    <s v="TUS"/>
    <s v="15230"/>
    <s v="USA"/>
    <s v="CA"/>
    <s v="San Francisco"/>
    <x v="11"/>
  </r>
  <r>
    <s v="Ocampo,Pamela M."/>
    <s v="GAP0001"/>
    <x v="216"/>
    <s v="OT40"/>
    <n v="1"/>
    <n v="4"/>
    <n v="0"/>
    <s v="01"/>
    <s v="TUS"/>
    <s v="15230"/>
    <s v="USA"/>
    <s v="CA"/>
    <s v="San Francisco"/>
    <x v="11"/>
  </r>
  <r>
    <s v="Ocampo,Pamela M."/>
    <s v="TW_CORE"/>
    <x v="14"/>
    <s v="NONTW_CONF"/>
    <n v="0"/>
    <n v="16"/>
    <n v="0"/>
    <s v="01"/>
    <s v="TUS"/>
    <s v="15230"/>
    <s v="USA"/>
    <s v="CA"/>
    <s v="San Francisco"/>
    <x v="11"/>
  </r>
  <r>
    <s v="Ocampo,Pamela M."/>
    <s v="TW_CORE"/>
    <x v="0"/>
    <s v="GRAD_TRNPROG"/>
    <n v="0"/>
    <n v="8"/>
    <n v="0"/>
    <s v="01"/>
    <s v="TUS"/>
    <s v="15230"/>
    <s v="USA"/>
    <s v="CA"/>
    <s v="San Francisco"/>
    <x v="11"/>
  </r>
  <r>
    <s v="Ocampo,Pamela M."/>
    <s v="TW_CORE"/>
    <x v="0"/>
    <s v="SDL"/>
    <n v="0"/>
    <n v="43"/>
    <n v="0"/>
    <s v="01"/>
    <s v="TUS"/>
    <s v="15230"/>
    <s v="USA"/>
    <s v="CA"/>
    <s v="San Francisco"/>
    <x v="11"/>
  </r>
  <r>
    <s v="Ocampo,Pamela M."/>
    <s v="TW_MTGS"/>
    <x v="50"/>
    <s v="SF"/>
    <n v="0"/>
    <n v="4"/>
    <n v="0"/>
    <s v="01"/>
    <s v="TUS"/>
    <s v="15230"/>
    <s v="USA"/>
    <s v="CA"/>
    <s v="San Francisco"/>
    <x v="11"/>
  </r>
  <r>
    <s v="Ocampo,Pamela M."/>
    <s v="TW_PIL3"/>
    <x v="70"/>
    <s v="BAU"/>
    <n v="0"/>
    <n v="2"/>
    <n v="0"/>
    <s v="01"/>
    <s v="TUS"/>
    <s v="15230"/>
    <s v="USA"/>
    <s v="CA"/>
    <s v="San Francisco"/>
    <x v="11"/>
  </r>
  <r>
    <s v="Ofoha,Ugochi Angela"/>
    <s v="MORGAN3"/>
    <x v="128"/>
    <s v="MISC"/>
    <n v="40"/>
    <n v="0"/>
    <n v="0"/>
    <s v="01"/>
    <s v="TUS"/>
    <s v="13628"/>
    <s v="USA"/>
    <s v="NY"/>
    <s v="New York"/>
    <x v="12"/>
  </r>
  <r>
    <s v="Ofoha,Ugochi Angela"/>
    <s v="MORGAN3"/>
    <x v="128"/>
    <s v="TRVL"/>
    <n v="0"/>
    <n v="4"/>
    <n v="0"/>
    <s v="01"/>
    <s v="TUS"/>
    <s v="13628"/>
    <s v="USA"/>
    <s v="NY"/>
    <s v="New York"/>
    <x v="12"/>
  </r>
  <r>
    <s v="Ofoha,Ugochi Angela"/>
    <s v="ONLINE1"/>
    <x v="43"/>
    <s v="MISC"/>
    <n v="8"/>
    <n v="0"/>
    <n v="0"/>
    <s v="01"/>
    <s v="TUS"/>
    <s v="13628"/>
    <s v="USA"/>
    <s v="IL"/>
    <s v="New York"/>
    <x v="12"/>
  </r>
  <r>
    <s v="Ofoha,Ugochi Angela"/>
    <s v="ONLINE1"/>
    <x v="43"/>
    <s v="MISC"/>
    <n v="32"/>
    <n v="0"/>
    <n v="0"/>
    <s v="01"/>
    <s v="TUS"/>
    <s v="13628"/>
    <s v="USA"/>
    <s v="GA"/>
    <s v="Atlanta"/>
    <x v="2"/>
  </r>
  <r>
    <s v="Ofoha,Ugochi Angela"/>
    <s v="ONLINE1"/>
    <x v="43"/>
    <s v="MISC"/>
    <n v="32"/>
    <n v="0"/>
    <n v="0"/>
    <s v="01"/>
    <s v="TUS"/>
    <s v="13628"/>
    <s v="USA"/>
    <s v="GA"/>
    <s v="New York"/>
    <x v="12"/>
  </r>
  <r>
    <s v="Ofoha,Ugochi Angela"/>
    <s v="ONLINE1"/>
    <x v="43"/>
    <s v="TRVL"/>
    <n v="0"/>
    <n v="3"/>
    <n v="0"/>
    <s v="01"/>
    <s v="TUS"/>
    <s v="13628"/>
    <s v="USA"/>
    <s v="IL"/>
    <s v="New York"/>
    <x v="12"/>
  </r>
  <r>
    <s v="Ofoha,Ugochi Angela"/>
    <s v="TW_CORE"/>
    <x v="3"/>
    <s v="HELD"/>
    <n v="0"/>
    <n v="40"/>
    <n v="0"/>
    <s v="01"/>
    <s v="TUS"/>
    <s v="13628"/>
    <s v="USA"/>
    <s v="IL"/>
    <s v="New York"/>
    <x v="12"/>
  </r>
  <r>
    <s v="Ofoha,Ugochi Angela"/>
    <s v="TW_CORE"/>
    <x v="14"/>
    <s v="NSBE"/>
    <n v="0"/>
    <n v="24"/>
    <n v="0"/>
    <s v="01"/>
    <s v="TUS"/>
    <s v="13628"/>
    <s v="USA"/>
    <s v="TN"/>
    <s v="Atlanta"/>
    <x v="2"/>
  </r>
  <r>
    <s v="Ofoha,Ugochi Angela"/>
    <s v="TW_CORE"/>
    <x v="15"/>
    <s v="INTERVIEWING"/>
    <n v="0"/>
    <n v="1"/>
    <n v="0"/>
    <s v="01"/>
    <s v="TUS"/>
    <s v="13628"/>
    <s v="USA"/>
    <s v="IL"/>
    <s v="New York"/>
    <x v="12"/>
  </r>
  <r>
    <s v="Ogbeifun,Osaide"/>
    <s v="AMEX002"/>
    <x v="53"/>
    <s v="DA"/>
    <n v="42"/>
    <n v="0"/>
    <n v="0"/>
    <s v="01"/>
    <s v="TUS"/>
    <s v="14125"/>
    <s v="DEU"/>
    <s v=""/>
    <s v="San Francisco"/>
    <x v="11"/>
  </r>
  <r>
    <s v="Ogbeifun,Osaide"/>
    <s v="AMEX002"/>
    <x v="53"/>
    <s v="MISC"/>
    <n v="96"/>
    <n v="0"/>
    <n v="0"/>
    <s v="01"/>
    <s v="TUS"/>
    <s v="14125"/>
    <s v="DEU"/>
    <s v=""/>
    <s v="San Francisco"/>
    <x v="11"/>
  </r>
  <r>
    <s v="Ogbeifun,Osaide"/>
    <s v="TW_CORE"/>
    <x v="3"/>
    <s v="HELD"/>
    <n v="0"/>
    <n v="49"/>
    <n v="0"/>
    <s v="01"/>
    <s v="TUS"/>
    <s v="14125"/>
    <s v="USA"/>
    <s v="CA"/>
    <s v="San Francisco"/>
    <x v="11"/>
  </r>
  <r>
    <s v="Oglesby,Ryan D."/>
    <s v="TW_CORE"/>
    <x v="66"/>
    <s v="TRAINER_FAC"/>
    <n v="0"/>
    <n v="173"/>
    <n v="0"/>
    <s v="01"/>
    <s v="TUS"/>
    <s v="14088"/>
    <s v="IND"/>
    <s v=""/>
    <s v="New York"/>
    <x v="12"/>
  </r>
  <r>
    <s v="Oh,David Siang Fong"/>
    <s v="MITCH02"/>
    <x v="337"/>
    <s v="MISC"/>
    <n v="100"/>
    <n v="0"/>
    <n v="0"/>
    <s v="01"/>
    <s v="TUS"/>
    <s v="13884"/>
    <s v="USA"/>
    <s v="NY"/>
    <s v="New York"/>
    <x v="12"/>
  </r>
  <r>
    <s v="Oh,David Siang Fong"/>
    <s v="TW_TOFF"/>
    <x v="1"/>
    <s v="ANNUAL_LV"/>
    <n v="0"/>
    <n v="28"/>
    <n v="0"/>
    <s v="01"/>
    <s v="TUS"/>
    <s v="13884"/>
    <s v="USA"/>
    <s v="NY"/>
    <s v="New York"/>
    <x v="12"/>
  </r>
  <r>
    <s v="Oh,David Siang Fong"/>
    <s v="TW_TOFF"/>
    <x v="4"/>
    <s v="US_CA_PERS_SICK"/>
    <n v="0"/>
    <n v="40"/>
    <n v="0"/>
    <s v="01"/>
    <s v="TUS"/>
    <s v="13884"/>
    <s v="USA"/>
    <s v="NY"/>
    <s v="New York"/>
    <x v="12"/>
  </r>
  <r>
    <s v="Okpokowuruk,Ayanga P"/>
    <s v="TW_CORE"/>
    <x v="0"/>
    <s v="SDL"/>
    <n v="0"/>
    <n v="8"/>
    <n v="0"/>
    <s v="01"/>
    <s v="TUS"/>
    <s v="15983"/>
    <s v="USA"/>
    <s v="IL"/>
    <s v="Chicago"/>
    <x v="5"/>
  </r>
  <r>
    <s v="Okpokowuruk,Ayanga P"/>
    <s v="TW_CORE"/>
    <x v="66"/>
    <s v="ATTENDEE"/>
    <n v="0"/>
    <n v="128"/>
    <n v="0"/>
    <s v="01"/>
    <s v="TUS"/>
    <s v="15983"/>
    <s v="IND"/>
    <s v=""/>
    <s v="Chicago"/>
    <x v="5"/>
  </r>
  <r>
    <s v="Okpokowuruk,Ayanga P"/>
    <s v="TW_CORE"/>
    <x v="66"/>
    <s v="PREP"/>
    <n v="0"/>
    <n v="40"/>
    <n v="0"/>
    <s v="01"/>
    <s v="TUS"/>
    <s v="15983"/>
    <s v="USA"/>
    <s v="IL"/>
    <s v="Chicago"/>
    <x v="5"/>
  </r>
  <r>
    <s v="Oliveira,Glauco Vinicius Argentino de"/>
    <s v="GAP0001"/>
    <x v="58"/>
    <s v="MISC"/>
    <n v="152"/>
    <n v="0"/>
    <n v="0"/>
    <s v="01"/>
    <s v="TBR"/>
    <s v="15144"/>
    <s v="BRA"/>
    <s v=""/>
    <s v="Porto Alegre"/>
    <x v="3"/>
  </r>
  <r>
    <s v="Oliveira,Glauco Vinicius Argentino de"/>
    <s v="TW_CORE"/>
    <x v="99"/>
    <s v="BAU"/>
    <n v="0"/>
    <n v="3"/>
    <n v="0"/>
    <s v="01"/>
    <s v="TBR"/>
    <s v="15144"/>
    <s v="BRA"/>
    <s v=""/>
    <s v="Porto Alegre"/>
    <x v="3"/>
  </r>
  <r>
    <s v="Oliveira,Glauco Vinicius Argentino de"/>
    <s v="TW_CORE"/>
    <x v="15"/>
    <s v="CODE_REVIEW"/>
    <n v="0"/>
    <n v="3"/>
    <n v="0"/>
    <s v="01"/>
    <s v="TBR"/>
    <s v="15144"/>
    <s v="BRA"/>
    <s v=""/>
    <s v="Porto Alegre"/>
    <x v="3"/>
  </r>
  <r>
    <s v="Oliveira,Glauco Vinicius Argentino de"/>
    <s v="TW_CORE"/>
    <x v="15"/>
    <s v="INTERVIEWING"/>
    <n v="0"/>
    <n v="2.5"/>
    <n v="0"/>
    <s v="01"/>
    <s v="TBR"/>
    <s v="15144"/>
    <s v="BRA"/>
    <s v=""/>
    <s v="Porto Alegre"/>
    <x v="3"/>
  </r>
  <r>
    <s v="Oliveira,Glauco Vinicius Argentino de"/>
    <s v="TW_TOFF"/>
    <x v="1"/>
    <s v="PUBLIC_HOLIDAY"/>
    <n v="0"/>
    <n v="16"/>
    <n v="0"/>
    <s v="01"/>
    <s v="TBR"/>
    <s v="15144"/>
    <s v="BRA"/>
    <s v=""/>
    <s v="Porto Alegre"/>
    <x v="3"/>
  </r>
  <r>
    <s v="Oliveira,Marcelo dos Santos de"/>
    <s v="GUGGEN1"/>
    <x v="172"/>
    <s v="MISC"/>
    <n v="160"/>
    <n v="0"/>
    <n v="0"/>
    <s v="01"/>
    <s v="TBR"/>
    <s v="14320"/>
    <s v="ECU"/>
    <s v=""/>
    <s v="Quito"/>
    <x v="17"/>
  </r>
  <r>
    <s v="Oliveira,Marcelo dos Santos de"/>
    <s v="TW_TOFF"/>
    <x v="1"/>
    <s v="PUBLIC_HOLIDAY"/>
    <n v="0"/>
    <n v="16"/>
    <n v="0"/>
    <s v="01"/>
    <s v="TBR"/>
    <s v="14320"/>
    <s v="ECU"/>
    <s v=""/>
    <s v="Quito"/>
    <x v="17"/>
  </r>
  <r>
    <s v="Oliveira,Rafael Araujo Santana de"/>
    <s v="SLC0001"/>
    <x v="217"/>
    <s v="DA"/>
    <n v="80"/>
    <n v="0"/>
    <n v="0"/>
    <s v="01"/>
    <s v="TBR"/>
    <s v="14616"/>
    <s v="GBR"/>
    <s v=""/>
    <s v="Manchester"/>
    <x v="10"/>
  </r>
  <r>
    <s v="Oliveira,Rafael Araujo Santana de"/>
    <s v="SLC0001"/>
    <x v="217"/>
    <s v="DEV"/>
    <n v="88"/>
    <n v="0"/>
    <n v="0"/>
    <s v="01"/>
    <s v="TBR"/>
    <s v="14616"/>
    <s v="GBR"/>
    <s v=""/>
    <s v="Manchester"/>
    <x v="10"/>
  </r>
  <r>
    <s v="Oliveira,Rafael Portela de"/>
    <s v="PREMIER"/>
    <x v="209"/>
    <s v="DEV"/>
    <n v="152"/>
    <n v="0"/>
    <n v="0"/>
    <s v="01"/>
    <s v="TBR"/>
    <s v="14591"/>
    <s v="BRA"/>
    <s v=""/>
    <s v="Porto Alegre"/>
    <x v="3"/>
  </r>
  <r>
    <s v="Oliveira,Rafael Portela de"/>
    <s v="TW_TOFF"/>
    <x v="1"/>
    <s v="PUBLIC_HOLIDAY"/>
    <n v="0"/>
    <n v="16"/>
    <n v="0"/>
    <s v="01"/>
    <s v="TBR"/>
    <s v="14591"/>
    <s v="BRA"/>
    <s v=""/>
    <s v="Porto Alegre"/>
    <x v="3"/>
  </r>
  <r>
    <s v="Oliver,Julian Richard"/>
    <s v="TW_CORE"/>
    <x v="33"/>
    <s v="REGION_MGT_BAU"/>
    <n v="0"/>
    <n v="24"/>
    <n v="0"/>
    <s v="08"/>
    <s v="TUS"/>
    <s v="12855"/>
    <s v="USA"/>
    <s v="OH"/>
    <s v="Chicago"/>
    <x v="5"/>
  </r>
  <r>
    <s v="Oliver,Julian Richard"/>
    <s v="TW_CORE"/>
    <x v="33"/>
    <s v="REGION_MGT_BAU"/>
    <n v="0"/>
    <n v="32"/>
    <n v="0"/>
    <s v="08"/>
    <s v="TUS"/>
    <s v="12855"/>
    <s v="USA"/>
    <s v="NY"/>
    <s v="Chicago"/>
    <x v="5"/>
  </r>
  <r>
    <s v="Oliver,Julian Richard"/>
    <s v="TW_CORE"/>
    <x v="33"/>
    <s v="REGION_MGT_BAU"/>
    <n v="0"/>
    <n v="112"/>
    <n v="0"/>
    <s v="08"/>
    <s v="TUS"/>
    <s v="12855"/>
    <s v="USA"/>
    <s v="IL"/>
    <s v="Chicago"/>
    <x v="5"/>
  </r>
  <r>
    <s v="Olivo,Kyle E"/>
    <s v="TW_CORE"/>
    <x v="0"/>
    <s v="TWER_INDUCTION"/>
    <n v="0"/>
    <n v="8"/>
    <n v="0"/>
    <s v="01"/>
    <s v="TUS"/>
    <s v="16018"/>
    <s v="USA"/>
    <s v="IL"/>
    <s v="San Francisco"/>
    <x v="11"/>
  </r>
  <r>
    <s v="Olivo,Kyle E"/>
    <s v="TW_CORE"/>
    <x v="66"/>
    <s v="ATTENDEE"/>
    <n v="0"/>
    <n v="120"/>
    <n v="0"/>
    <s v="01"/>
    <s v="TUS"/>
    <s v="16018"/>
    <s v="IND"/>
    <s v=""/>
    <s v="San Francisco"/>
    <x v="11"/>
  </r>
  <r>
    <s v="Olivo,Kyle E"/>
    <s v="TW_CORE"/>
    <x v="66"/>
    <s v="PREP"/>
    <n v="0"/>
    <n v="43"/>
    <n v="0"/>
    <s v="01"/>
    <s v="TUS"/>
    <s v="16018"/>
    <s v="USA"/>
    <s v="IL"/>
    <s v="San Francisco"/>
    <x v="11"/>
  </r>
  <r>
    <s v="Oloo Onyango,James"/>
    <s v="TW_CORE"/>
    <x v="3"/>
    <s v="HELD"/>
    <n v="0"/>
    <n v="8"/>
    <n v="0"/>
    <s v="01"/>
    <s v="TUG"/>
    <s v="16089"/>
    <s v="UGA"/>
    <s v=""/>
    <s v="Kampala"/>
    <x v="15"/>
  </r>
  <r>
    <s v="Oloo Onyango,James"/>
    <s v="TW_CORE"/>
    <x v="3"/>
    <s v="UNASSIGNED"/>
    <n v="0"/>
    <n v="120"/>
    <n v="0"/>
    <s v="01"/>
    <s v="TUG"/>
    <s v="16089"/>
    <s v="UGA"/>
    <s v=""/>
    <s v="Kampala"/>
    <x v="15"/>
  </r>
  <r>
    <s v="Olszewski,Michal"/>
    <s v="INSER01"/>
    <x v="89"/>
    <s v="DA"/>
    <n v="168"/>
    <n v="0"/>
    <n v="0"/>
    <s v="01"/>
    <s v="TUK"/>
    <s v="15156"/>
    <s v="GBR"/>
    <s v=""/>
    <s v="London"/>
    <x v="4"/>
  </r>
  <r>
    <s v="Olulana,Olusegun Oluyemi"/>
    <s v="TW_CORE"/>
    <x v="40"/>
    <s v="TRAINING_OTHER"/>
    <n v="0"/>
    <n v="28"/>
    <n v="0"/>
    <s v=""/>
    <s v=""/>
    <s v="16167"/>
    <s v="UGA"/>
    <s v=""/>
    <s v=""/>
    <x v="18"/>
  </r>
  <r>
    <s v="Olutayo,Oluwadamilola Olayimika"/>
    <s v="GAP0001"/>
    <x v="216"/>
    <s v="DA"/>
    <n v="150"/>
    <n v="0"/>
    <n v="0"/>
    <s v="01"/>
    <s v="TUS"/>
    <s v="12839"/>
    <s v="USA"/>
    <s v="CA"/>
    <s v="San Francisco"/>
    <x v="11"/>
  </r>
  <r>
    <s v="Olutayo,Oluwadamilola Olayimika"/>
    <s v="GAP0001"/>
    <x v="216"/>
    <s v="TRVL"/>
    <n v="0"/>
    <n v="28"/>
    <n v="0"/>
    <s v="01"/>
    <s v="TUS"/>
    <s v="12839"/>
    <s v="USA"/>
    <s v="GA"/>
    <s v="San Francisco"/>
    <x v="11"/>
  </r>
  <r>
    <s v="Olutayo,Oluwadamilola Olayimika"/>
    <s v="TW_CORE"/>
    <x v="14"/>
    <s v="NSBE"/>
    <n v="0"/>
    <n v="32.5"/>
    <n v="0"/>
    <s v="01"/>
    <s v="TUS"/>
    <s v="12839"/>
    <s v="USA"/>
    <s v="TN"/>
    <s v="San Francisco"/>
    <x v="11"/>
  </r>
  <r>
    <s v="Ombasa,Timothy Machuki"/>
    <s v="TW_TOFF"/>
    <x v="1"/>
    <s v="LOA_UNPAID"/>
    <n v="0"/>
    <n v="168"/>
    <n v="0"/>
    <s v="01"/>
    <s v="TUS"/>
    <s v="13813"/>
    <s v="USA"/>
    <s v="CA"/>
    <s v="Dallas"/>
    <x v="6"/>
  </r>
  <r>
    <s v="Ong,Alex"/>
    <s v="REA0001"/>
    <x v="397"/>
    <s v="MISC"/>
    <n v="160"/>
    <n v="0"/>
    <n v="0"/>
    <s v="01"/>
    <s v="TAU"/>
    <s v="11877"/>
    <s v="AUS"/>
    <s v=""/>
    <s v="Melbourne"/>
    <x v="8"/>
  </r>
  <r>
    <s v="Ong,Alex"/>
    <s v="TW_CORE"/>
    <x v="69"/>
    <s v="MISC"/>
    <n v="0"/>
    <n v="20"/>
    <n v="0"/>
    <s v="01"/>
    <s v="TAU"/>
    <s v="11877"/>
    <s v="AUS"/>
    <s v=""/>
    <s v="Melbourne"/>
    <x v="8"/>
  </r>
  <r>
    <s v="Ong,Alex"/>
    <s v="TW_CORE"/>
    <x v="69"/>
    <s v="PREPARATION"/>
    <n v="0"/>
    <n v="12"/>
    <n v="0"/>
    <s v="01"/>
    <s v="TAU"/>
    <s v="11877"/>
    <s v="AUS"/>
    <s v=""/>
    <s v="Melbourne"/>
    <x v="8"/>
  </r>
  <r>
    <s v="Ong,Alex"/>
    <s v="TW_TOFF"/>
    <x v="1"/>
    <s v="PUBLIC_HOLIDAY"/>
    <n v="0"/>
    <n v="8"/>
    <n v="0"/>
    <s v="01"/>
    <s v="TAU"/>
    <s v="11877"/>
    <s v="AUS"/>
    <s v=""/>
    <s v="Melbourne"/>
    <x v="8"/>
  </r>
  <r>
    <s v="Or,Mindy"/>
    <s v="GAP0001"/>
    <x v="216"/>
    <s v="DA"/>
    <n v="138"/>
    <n v="0"/>
    <n v="0"/>
    <s v="01"/>
    <s v="TUS"/>
    <s v="15053"/>
    <s v="USA"/>
    <s v="CA"/>
    <s v="San Francisco"/>
    <x v="11"/>
  </r>
  <r>
    <s v="Or,Mindy"/>
    <s v="TW_CORE"/>
    <x v="3"/>
    <s v="UNASSIGNED"/>
    <n v="0"/>
    <n v="11"/>
    <n v="0"/>
    <s v="01"/>
    <s v="TUS"/>
    <s v="15053"/>
    <s v="USA"/>
    <s v="CA"/>
    <s v="San Francisco"/>
    <x v="11"/>
  </r>
  <r>
    <s v="Or,Mindy"/>
    <s v="TW_CORE"/>
    <x v="40"/>
    <s v="GROUP"/>
    <n v="0"/>
    <n v="5"/>
    <n v="0"/>
    <s v="01"/>
    <s v="TUS"/>
    <s v="15053"/>
    <s v="USA"/>
    <s v="CA"/>
    <s v="San Francisco"/>
    <x v="11"/>
  </r>
  <r>
    <s v="Or,Mindy"/>
    <s v="TW_CORE"/>
    <x v="40"/>
    <s v="TRAINING_OTHER"/>
    <n v="0"/>
    <n v="9"/>
    <n v="0"/>
    <s v="01"/>
    <s v="TUS"/>
    <s v="15053"/>
    <s v="USA"/>
    <s v="CA"/>
    <s v="San Francisco"/>
    <x v="11"/>
  </r>
  <r>
    <s v="Or,Mindy"/>
    <s v="TW_MTGS"/>
    <x v="50"/>
    <s v="SF"/>
    <n v="0"/>
    <n v="5"/>
    <n v="0"/>
    <s v="01"/>
    <s v="TUS"/>
    <s v="15053"/>
    <s v="USA"/>
    <s v="CA"/>
    <s v="San Francisco"/>
    <x v="11"/>
  </r>
  <r>
    <s v="Or,Mindy"/>
    <s v="TW_SIPP"/>
    <x v="80"/>
    <s v="ARR_TECH"/>
    <n v="0"/>
    <n v="3"/>
    <n v="0"/>
    <s v="01"/>
    <s v="TUS"/>
    <s v="15053"/>
    <s v="USA"/>
    <s v="CA"/>
    <s v="San Francisco"/>
    <x v="11"/>
  </r>
  <r>
    <s v="Or,Mindy"/>
    <s v="TW_TOFF"/>
    <x v="4"/>
    <s v="US_CA_PERS_SICK"/>
    <n v="0"/>
    <n v="16"/>
    <n v="0"/>
    <s v="01"/>
    <s v="TUS"/>
    <s v="15053"/>
    <s v="USA"/>
    <s v="CA"/>
    <s v="San Francisco"/>
    <x v="11"/>
  </r>
  <r>
    <s v="Orser,Renee"/>
    <s v="TW_CORE"/>
    <x v="14"/>
    <s v="NONTW_CONF"/>
    <n v="0"/>
    <n v="35"/>
    <n v="0"/>
    <s v="01"/>
    <s v="TUS"/>
    <s v="15718"/>
    <s v="UGA"/>
    <s v=""/>
    <s v="Kampala"/>
    <x v="15"/>
  </r>
  <r>
    <s v="Orser,Renee"/>
    <s v="TW_TOFF"/>
    <x v="1"/>
    <s v="ANNUAL_LV"/>
    <n v="0"/>
    <n v="6"/>
    <n v="0"/>
    <s v="13"/>
    <s v="TUS"/>
    <s v="15718"/>
    <s v="UGA"/>
    <s v=""/>
    <s v="Kampala"/>
    <x v="15"/>
  </r>
  <r>
    <s v="Orser,Renee"/>
    <s v="TW_TOFF"/>
    <x v="1"/>
    <s v="TRANSITION_LV"/>
    <n v="0"/>
    <n v="6"/>
    <n v="0"/>
    <s v="13"/>
    <s v="TUS"/>
    <s v="15718"/>
    <s v="ZAF"/>
    <s v=""/>
    <s v="Kampala"/>
    <x v="15"/>
  </r>
  <r>
    <s v="Orser,Renee"/>
    <s v="UNICEF1"/>
    <x v="88"/>
    <s v="DA"/>
    <n v="17"/>
    <n v="0"/>
    <n v="0"/>
    <s v="01"/>
    <s v="TUS"/>
    <s v="15718"/>
    <s v="ZAF"/>
    <s v=""/>
    <s v="Kampala"/>
    <x v="15"/>
  </r>
  <r>
    <s v="Orser,Renee"/>
    <s v="UNICEF1"/>
    <x v="88"/>
    <s v="DA"/>
    <n v="37"/>
    <n v="0"/>
    <n v="0"/>
    <s v="13"/>
    <s v="TUS"/>
    <s v="15718"/>
    <s v="ZAF"/>
    <s v=""/>
    <s v="Kampala"/>
    <x v="15"/>
  </r>
  <r>
    <s v="Orser,Renee"/>
    <s v="UNICEF1"/>
    <x v="88"/>
    <s v="DA"/>
    <n v="75.5"/>
    <n v="0"/>
    <n v="0"/>
    <s v="13"/>
    <s v="TUS"/>
    <s v="15718"/>
    <s v="UGA"/>
    <s v=""/>
    <s v="Kampala"/>
    <x v="15"/>
  </r>
  <r>
    <s v="Orser,Renee"/>
    <s v="UNICEF1"/>
    <x v="88"/>
    <s v="TRVL"/>
    <n v="0"/>
    <n v="10"/>
    <n v="0"/>
    <s v="13"/>
    <s v="TUS"/>
    <s v="15718"/>
    <s v="UGA"/>
    <s v=""/>
    <s v="Kampala"/>
    <x v="15"/>
  </r>
  <r>
    <s v="Ortiz,Johnny Ordonez"/>
    <s v="TW_CORE"/>
    <x v="3"/>
    <s v="HELD"/>
    <n v="0"/>
    <n v="88"/>
    <n v="0"/>
    <s v="01"/>
    <s v="TEC"/>
    <s v="15569"/>
    <s v="ECU"/>
    <s v=""/>
    <s v="Quito"/>
    <x v="17"/>
  </r>
  <r>
    <s v="Ortiz,Johnny Ordonez"/>
    <s v="TW_CORE"/>
    <x v="3"/>
    <s v="UNASSIGNED"/>
    <n v="0"/>
    <n v="80"/>
    <n v="0"/>
    <s v="01"/>
    <s v="TEC"/>
    <s v="15569"/>
    <s v="ECU"/>
    <s v=""/>
    <s v="Quito"/>
    <x v="17"/>
  </r>
  <r>
    <s v="Ouyang,Jichao"/>
    <s v="REA0001"/>
    <x v="243"/>
    <s v="MISC"/>
    <n v="168"/>
    <n v="0"/>
    <n v="0"/>
    <s v="01"/>
    <s v="TCX"/>
    <s v="15173"/>
    <s v="CHN"/>
    <s v=""/>
    <s v="Xi'an"/>
    <x v="14"/>
  </r>
  <r>
    <s v="Overton,Tiffany"/>
    <s v="TW_TOFF"/>
    <x v="4"/>
    <s v="SICK_LV"/>
    <n v="0"/>
    <n v="8"/>
    <n v="0"/>
    <s v="01"/>
    <s v="TAU"/>
    <s v="15252"/>
    <s v="AUS"/>
    <s v=""/>
    <s v="Sydney"/>
    <x v="8"/>
  </r>
  <r>
    <s v="Overton,Tiffany"/>
    <s v="VODAFON"/>
    <x v="345"/>
    <s v="MISC"/>
    <n v="160.5"/>
    <n v="0"/>
    <n v="0"/>
    <s v="01"/>
    <s v="TAU"/>
    <s v="15252"/>
    <s v="AUS"/>
    <s v=""/>
    <s v="Sydney"/>
    <x v="8"/>
  </r>
  <r>
    <s v="Oza,Khushal"/>
    <s v="TW_CORE"/>
    <x v="15"/>
    <s v="INTERVIEWING"/>
    <n v="0"/>
    <n v="1"/>
    <n v="0"/>
    <s v="04"/>
    <s v="TIN"/>
    <s v="14736"/>
    <s v="IND"/>
    <s v=""/>
    <s v="Bangalore"/>
    <x v="0"/>
  </r>
  <r>
    <s v="Oza,Khushal"/>
    <s v="TW_TOPS"/>
    <x v="7"/>
    <s v="SALES_INV_REF"/>
    <n v="0"/>
    <n v="1"/>
    <n v="0"/>
    <s v="04"/>
    <s v="TIN"/>
    <s v="14736"/>
    <s v="IND"/>
    <s v=""/>
    <s v="Bangalore"/>
    <x v="0"/>
  </r>
  <r>
    <s v="Oza,Khushal"/>
    <s v="TW_TOPS"/>
    <x v="7"/>
    <s v="SALES_INV_REF"/>
    <n v="0"/>
    <n v="18"/>
    <n v="0"/>
    <s v="04"/>
    <s v="TIN"/>
    <s v="14736"/>
    <s v="BRA"/>
    <s v=""/>
    <s v="Porto Alegre"/>
    <x v="3"/>
  </r>
  <r>
    <s v="Oza,Khushal"/>
    <s v="TW_TOPS"/>
    <x v="7"/>
    <s v="SUPPLY_BAU"/>
    <n v="0"/>
    <n v="54"/>
    <n v="0"/>
    <s v="04"/>
    <s v="TIN"/>
    <s v="14736"/>
    <s v="BRA"/>
    <s v=""/>
    <s v="Porto Alegre"/>
    <x v="3"/>
  </r>
  <r>
    <s v="Oza,Khushal"/>
    <s v="TW_TOPS"/>
    <x v="7"/>
    <s v="SUPPLY_BAU"/>
    <n v="0"/>
    <n v="95"/>
    <n v="0"/>
    <s v="04"/>
    <s v="TIN"/>
    <s v="14736"/>
    <s v="IND"/>
    <s v=""/>
    <s v="Bangalore"/>
    <x v="0"/>
  </r>
  <r>
    <s v="P G,Seshakumar"/>
    <s v="GRUPPO1"/>
    <x v="5"/>
    <s v="DA"/>
    <n v="134"/>
    <n v="8"/>
    <n v="0"/>
    <s v="01"/>
    <s v="TIN"/>
    <s v="14525"/>
    <s v="IND"/>
    <s v=""/>
    <s v="Chennai"/>
    <x v="0"/>
  </r>
  <r>
    <s v="P G,Seshakumar"/>
    <s v="TW_MTGS"/>
    <x v="35"/>
    <s v="TWER_EVENTS"/>
    <n v="0"/>
    <n v="5"/>
    <n v="0"/>
    <s v="01"/>
    <s v="TIN"/>
    <s v="14525"/>
    <s v="IND"/>
    <s v=""/>
    <s v="Chennai"/>
    <x v="0"/>
  </r>
  <r>
    <s v="P G,Seshakumar"/>
    <s v="TW_TOFF"/>
    <x v="1"/>
    <s v="ANNUAL_LV"/>
    <n v="0"/>
    <n v="16"/>
    <n v="0"/>
    <s v="01"/>
    <s v="TIN"/>
    <s v="14525"/>
    <s v="IND"/>
    <s v=""/>
    <s v="Chennai"/>
    <x v="0"/>
  </r>
  <r>
    <s v="P G,Seshakumar"/>
    <s v="TW_TOFF"/>
    <x v="4"/>
    <s v="SICK_LV"/>
    <n v="0"/>
    <n v="8"/>
    <n v="0"/>
    <s v="01"/>
    <s v="TIN"/>
    <s v="14525"/>
    <s v="IND"/>
    <s v=""/>
    <s v="Chennai"/>
    <x v="0"/>
  </r>
  <r>
    <s v="P L,Aravind Kumar"/>
    <s v="ABCAM01"/>
    <x v="170"/>
    <s v="DEV"/>
    <n v="155"/>
    <n v="5"/>
    <n v="0"/>
    <s v="01"/>
    <s v="TIN"/>
    <s v="13839"/>
    <s v="IND"/>
    <s v=""/>
    <s v="Chennai"/>
    <x v="0"/>
  </r>
  <r>
    <s v="P L,Aravind Kumar"/>
    <s v="TW_TOFF"/>
    <x v="1"/>
    <s v="ANNUAL_LV"/>
    <n v="0"/>
    <n v="8"/>
    <n v="0"/>
    <s v="01"/>
    <s v="TIN"/>
    <s v="13839"/>
    <s v="IND"/>
    <s v=""/>
    <s v="Chennai"/>
    <x v="0"/>
  </r>
  <r>
    <s v="P S,Saravanan"/>
    <s v="GRUPPO1"/>
    <x v="5"/>
    <s v="DELIVERY"/>
    <n v="148"/>
    <n v="8"/>
    <n v="0"/>
    <s v="01"/>
    <s v="TIN"/>
    <s v="14444"/>
    <s v="IND"/>
    <s v=""/>
    <s v="Chennai"/>
    <x v="0"/>
  </r>
  <r>
    <s v="P S,Saravanan"/>
    <s v="TW_MTGS"/>
    <x v="35"/>
    <s v="TWER_EVENTS"/>
    <n v="0"/>
    <n v="4"/>
    <n v="0"/>
    <s v="01"/>
    <s v="TIN"/>
    <s v="14444"/>
    <s v="IND"/>
    <s v=""/>
    <s v="Chennai"/>
    <x v="0"/>
  </r>
  <r>
    <s v="P S,Saravanan"/>
    <s v="TW_TOFF"/>
    <x v="1"/>
    <s v="ANNUAL_LV"/>
    <n v="0"/>
    <n v="8"/>
    <n v="0"/>
    <s v="01"/>
    <s v="TIN"/>
    <s v="14444"/>
    <s v="IND"/>
    <s v=""/>
    <s v="Chennai"/>
    <x v="0"/>
  </r>
  <r>
    <s v="P,Deepa"/>
    <s v="TW_MOBL"/>
    <x v="278"/>
    <s v="BAU"/>
    <n v="0"/>
    <n v="112"/>
    <n v="0"/>
    <s v="06"/>
    <s v="TIN"/>
    <s v="16106"/>
    <s v="IND"/>
    <s v=""/>
    <s v="Bangalore"/>
    <x v="0"/>
  </r>
  <r>
    <s v="P,Madhumitha"/>
    <s v="TW_CORE"/>
    <x v="15"/>
    <s v="EVENTS"/>
    <n v="0"/>
    <n v="152"/>
    <n v="0"/>
    <s v="01"/>
    <s v="TIN"/>
    <s v="15890"/>
    <s v="IND"/>
    <s v=""/>
    <s v="Chennai"/>
    <x v="0"/>
  </r>
  <r>
    <s v="P,Mahesh K"/>
    <s v="RACK001"/>
    <x v="34"/>
    <s v="MISC"/>
    <n v="144"/>
    <n v="0"/>
    <n v="0"/>
    <s v="01"/>
    <s v="TIN"/>
    <s v="12394"/>
    <s v="IND"/>
    <s v=""/>
    <s v="Bangalore"/>
    <x v="0"/>
  </r>
  <r>
    <s v="P,Mahesh K"/>
    <s v="TW_TOFF"/>
    <x v="1"/>
    <s v="ANNUAL_LV"/>
    <n v="0"/>
    <n v="16"/>
    <n v="0"/>
    <s v="01"/>
    <s v="TIN"/>
    <s v="12394"/>
    <s v="IND"/>
    <s v=""/>
    <s v="Bangalore"/>
    <x v="0"/>
  </r>
  <r>
    <s v="P,Mahesh K"/>
    <s v="TW_TOFF"/>
    <x v="1"/>
    <s v="INDIA_OPT_HOL"/>
    <n v="0"/>
    <n v="8"/>
    <n v="0"/>
    <s v="01"/>
    <s v="TIN"/>
    <s v="12394"/>
    <s v="IND"/>
    <s v=""/>
    <s v="Bangalore"/>
    <x v="0"/>
  </r>
  <r>
    <s v="PR,Venkatramanan"/>
    <s v="TW_CORE"/>
    <x v="0"/>
    <s v="TWER_INDUCTION"/>
    <n v="0"/>
    <n v="35"/>
    <n v="0"/>
    <s v="01"/>
    <s v="TIN"/>
    <s v="15943"/>
    <s v="IND"/>
    <s v=""/>
    <s v="Bangalore"/>
    <x v="0"/>
  </r>
  <r>
    <s v="PR,Venkatramanan"/>
    <s v="TW_CORE"/>
    <x v="40"/>
    <s v="TRAINING_OTHER"/>
    <n v="0"/>
    <n v="32"/>
    <n v="0"/>
    <s v="01"/>
    <s v="TIN"/>
    <s v="15943"/>
    <s v="IND"/>
    <s v=""/>
    <s v="Bangalore"/>
    <x v="0"/>
  </r>
  <r>
    <s v="PR,Venkatramanan"/>
    <s v="TW_INVT"/>
    <x v="171"/>
    <s v="PROGRAM_LEVEL"/>
    <n v="37.5"/>
    <n v="76"/>
    <n v="0"/>
    <s v="01"/>
    <s v="TIN"/>
    <s v="15943"/>
    <s v="IND"/>
    <s v=""/>
    <s v="Bangalore"/>
    <x v="0"/>
  </r>
  <r>
    <s v="PR,Venkatramanan"/>
    <s v="TW_TOFF"/>
    <x v="1"/>
    <s v="INDIA_OPT_HOL"/>
    <n v="0"/>
    <n v="8"/>
    <n v="0"/>
    <s v="01"/>
    <s v="TIN"/>
    <s v="15943"/>
    <s v="IND"/>
    <s v=""/>
    <s v="Bangalore"/>
    <x v="0"/>
  </r>
  <r>
    <s v="Padalkar,Shirish"/>
    <s v="SONY001"/>
    <x v="21"/>
    <s v="DEV"/>
    <n v="152"/>
    <n v="0"/>
    <n v="0"/>
    <s v="01"/>
    <s v="TIN"/>
    <s v="14345"/>
    <s v="IND"/>
    <s v=""/>
    <s v="Pune"/>
    <x v="0"/>
  </r>
  <r>
    <s v="Padalkar,Shirish"/>
    <s v="TW_CORE"/>
    <x v="15"/>
    <s v="GRAD_RECRUITING"/>
    <n v="0"/>
    <n v="4"/>
    <n v="0"/>
    <s v="01"/>
    <s v="TIN"/>
    <s v="14345"/>
    <s v="IND"/>
    <s v=""/>
    <s v="Pune"/>
    <x v="0"/>
  </r>
  <r>
    <s v="Padalkar,Shirish"/>
    <s v="TW_TOFF"/>
    <x v="1"/>
    <s v="INDIA_OPT_HOL"/>
    <n v="0"/>
    <n v="8"/>
    <n v="0"/>
    <s v="01"/>
    <s v="TIN"/>
    <s v="14345"/>
    <s v="IND"/>
    <s v=""/>
    <s v="Pune"/>
    <x v="0"/>
  </r>
  <r>
    <s v="Padalkar,Shirish"/>
    <s v="TW_TOFF"/>
    <x v="4"/>
    <s v="SICK_LV"/>
    <n v="0"/>
    <n v="8"/>
    <n v="0"/>
    <s v="01"/>
    <s v="TIN"/>
    <s v="14345"/>
    <s v="IND"/>
    <s v=""/>
    <s v="Pune"/>
    <x v="0"/>
  </r>
  <r>
    <s v="Padegaonkar,Ketan"/>
    <s v="TWSSNAP"/>
    <x v="224"/>
    <s v="DEV"/>
    <n v="0"/>
    <n v="168"/>
    <n v="0"/>
    <s v="01"/>
    <s v="TBR"/>
    <s v="11704"/>
    <s v="BRA"/>
    <s v=""/>
    <s v="ETG Brazil"/>
    <x v="1"/>
  </r>
  <r>
    <s v="Padmanaban,Nivetha"/>
    <s v="TW_CORE"/>
    <x v="3"/>
    <s v="HELD"/>
    <n v="0"/>
    <n v="32"/>
    <n v="0"/>
    <s v="01"/>
    <s v="TIN"/>
    <s v="11229"/>
    <s v="IND"/>
    <s v=""/>
    <s v="Bangalore"/>
    <x v="0"/>
  </r>
  <r>
    <s v="Padmanaban,Nivetha"/>
    <s v="TW_CORE"/>
    <x v="3"/>
    <s v="UNASSIGNED"/>
    <n v="0"/>
    <n v="112"/>
    <n v="0"/>
    <s v="01"/>
    <s v="TIN"/>
    <s v="11229"/>
    <s v="IND"/>
    <s v=""/>
    <s v="Bangalore"/>
    <x v="0"/>
  </r>
  <r>
    <s v="Padmanaban,Nivetha"/>
    <s v="TW_TOFF"/>
    <x v="1"/>
    <s v="ANNUAL_LV"/>
    <n v="0"/>
    <n v="24"/>
    <n v="0"/>
    <s v="01"/>
    <s v="TIN"/>
    <s v="11229"/>
    <s v="IND"/>
    <s v=""/>
    <s v="Bangalore"/>
    <x v="0"/>
  </r>
  <r>
    <s v="Paget,Lisette"/>
    <s v="SML0001"/>
    <x v="98"/>
    <s v="DA"/>
    <n v="156.5"/>
    <n v="0"/>
    <n v="0"/>
    <s v="01"/>
    <s v="TAU"/>
    <s v="15808"/>
    <s v="AUS"/>
    <s v=""/>
    <s v="Brisbane"/>
    <x v="8"/>
  </r>
  <r>
    <s v="Paget,Lisette"/>
    <s v="TW_CORE"/>
    <x v="15"/>
    <s v="INTERVIEWING"/>
    <n v="0"/>
    <n v="2.5"/>
    <n v="0"/>
    <s v="01"/>
    <s v="TAU"/>
    <s v="15808"/>
    <s v="AUS"/>
    <s v=""/>
    <s v="Brisbane"/>
    <x v="8"/>
  </r>
  <r>
    <s v="Paget,Lisette"/>
    <s v="TW_MTGS"/>
    <x v="77"/>
    <s v="AUSTRALIA"/>
    <n v="0"/>
    <n v="1"/>
    <n v="0"/>
    <s v="01"/>
    <s v="TAU"/>
    <s v="15808"/>
    <s v="AUS"/>
    <s v=""/>
    <s v="Brisbane"/>
    <x v="8"/>
  </r>
  <r>
    <s v="Paget,Lisette"/>
    <s v="TW_TOFF"/>
    <x v="4"/>
    <s v="SICK_LV"/>
    <n v="0"/>
    <n v="8"/>
    <n v="0"/>
    <s v="01"/>
    <s v="TAU"/>
    <s v="15808"/>
    <s v="AUS"/>
    <s v=""/>
    <s v="Brisbane"/>
    <x v="8"/>
  </r>
  <r>
    <s v="Pagliari,Luiza Figueiredo"/>
    <s v="CATA001"/>
    <x v="211"/>
    <s v="MISC"/>
    <n v="169.5"/>
    <n v="0"/>
    <n v="0"/>
    <s v="01"/>
    <s v="TBR"/>
    <s v="12994"/>
    <s v="USA"/>
    <s v="IL"/>
    <s v="Chicago"/>
    <x v="5"/>
  </r>
  <r>
    <s v="Pai,Liang Chun"/>
    <s v="TW_CORE"/>
    <x v="3"/>
    <s v="HELD"/>
    <n v="0"/>
    <n v="8"/>
    <n v="0"/>
    <s v="01"/>
    <s v="TUS"/>
    <s v="15675"/>
    <s v="USA"/>
    <s v="IL"/>
    <s v="Chicago"/>
    <x v="5"/>
  </r>
  <r>
    <s v="Pai,Liang Chun"/>
    <s v="TW_CORE"/>
    <x v="3"/>
    <s v="UNASSIGNED"/>
    <n v="0"/>
    <n v="160"/>
    <n v="0"/>
    <s v="01"/>
    <s v="TUS"/>
    <s v="15675"/>
    <s v="USA"/>
    <s v="IL"/>
    <s v="Chicago"/>
    <x v="5"/>
  </r>
  <r>
    <s v="Pais,Errol J"/>
    <s v="GAP0001"/>
    <x v="150"/>
    <s v="MISC"/>
    <n v="168"/>
    <n v="0"/>
    <n v="0"/>
    <s v="01"/>
    <s v="TUS"/>
    <s v="11587"/>
    <s v="USA"/>
    <s v="CA"/>
    <s v="San Francisco"/>
    <x v="11"/>
  </r>
  <r>
    <s v="Palanichamy,Sreedharan"/>
    <s v="ACONEX1"/>
    <x v="398"/>
    <s v="MISC"/>
    <n v="124"/>
    <n v="0"/>
    <n v="0"/>
    <s v="01"/>
    <s v="TIN"/>
    <s v="12948"/>
    <s v="IND"/>
    <s v=""/>
    <s v="Bangalore"/>
    <x v="0"/>
  </r>
  <r>
    <s v="Palanichamy,Sreedharan"/>
    <s v="TW_TOFF"/>
    <x v="1"/>
    <s v="ANNUAL_LV"/>
    <n v="0"/>
    <n v="44"/>
    <n v="0"/>
    <s v="01"/>
    <s v="TIN"/>
    <s v="12948"/>
    <s v="IND"/>
    <s v=""/>
    <s v="Bangalore"/>
    <x v="0"/>
  </r>
  <r>
    <s v="Palanisamy,Thiyagu"/>
    <s v="GRUPPO1"/>
    <x v="5"/>
    <s v="DELIVERY"/>
    <n v="56"/>
    <n v="0"/>
    <n v="0"/>
    <s v="01"/>
    <s v="TIN"/>
    <s v="11341"/>
    <s v="IND"/>
    <s v=""/>
    <s v="Chennai"/>
    <x v="0"/>
  </r>
  <r>
    <s v="Palanisamy,Thiyagu"/>
    <s v="GRUPPO1"/>
    <x v="5"/>
    <s v="MISC"/>
    <n v="0"/>
    <n v="8"/>
    <n v="0"/>
    <s v="01"/>
    <s v="TIN"/>
    <s v="11341"/>
    <s v="IND"/>
    <s v=""/>
    <s v="Chennai"/>
    <x v="0"/>
  </r>
  <r>
    <s v="Palanisamy,Thiyagu"/>
    <s v="TW_CORE"/>
    <x v="14"/>
    <s v="NONTW_CONF"/>
    <n v="0"/>
    <n v="8"/>
    <n v="0"/>
    <s v="01"/>
    <s v="TIN"/>
    <s v="11341"/>
    <s v="IND"/>
    <s v=""/>
    <s v="Chennai"/>
    <x v="0"/>
  </r>
  <r>
    <s v="Palanisamy,Thiyagu"/>
    <s v="TW_CORE"/>
    <x v="14"/>
    <s v="NONTW_CONF"/>
    <n v="0"/>
    <n v="40"/>
    <n v="0"/>
    <s v="01"/>
    <s v="TIN"/>
    <s v="11341"/>
    <s v="GBR"/>
    <s v=""/>
    <s v="London"/>
    <x v="4"/>
  </r>
  <r>
    <s v="Palanisamy,Thiyagu"/>
    <s v="TW_CORE"/>
    <x v="33"/>
    <s v="REGION_MGT_MTG"/>
    <n v="0"/>
    <n v="32"/>
    <n v="0"/>
    <s v="01"/>
    <s v="TIN"/>
    <s v="11341"/>
    <s v="IND"/>
    <s v=""/>
    <s v="Chennai"/>
    <x v="0"/>
  </r>
  <r>
    <s v="Palanisamy,Thiyagu"/>
    <s v="TW_CORE"/>
    <x v="0"/>
    <s v="BAU"/>
    <n v="0"/>
    <n v="20"/>
    <n v="0"/>
    <s v="01"/>
    <s v="TIN"/>
    <s v="11341"/>
    <s v="IND"/>
    <s v=""/>
    <s v="Chennai"/>
    <x v="0"/>
  </r>
  <r>
    <s v="Palanisamy,Thiyagu"/>
    <s v="TW_CORE"/>
    <x v="15"/>
    <s v="INTERVIEWING"/>
    <n v="0"/>
    <n v="1"/>
    <n v="0"/>
    <s v="01"/>
    <s v="TIN"/>
    <s v="11341"/>
    <s v="IND"/>
    <s v=""/>
    <s v="Chennai"/>
    <x v="0"/>
  </r>
  <r>
    <s v="Palanisamy,Thiyagu"/>
    <s v="TW_CORE"/>
    <x v="118"/>
    <s v="BAU"/>
    <n v="0"/>
    <n v="10"/>
    <n v="0"/>
    <s v="01"/>
    <s v="TIN"/>
    <s v="11341"/>
    <s v="IND"/>
    <s v=""/>
    <s v="Chennai"/>
    <x v="0"/>
  </r>
  <r>
    <s v="Palanisamy,Thiyagu"/>
    <s v="TW_MTGS"/>
    <x v="35"/>
    <s v="TWER_EVENTS"/>
    <n v="0"/>
    <n v="4"/>
    <n v="0"/>
    <s v="01"/>
    <s v="TIN"/>
    <s v="11341"/>
    <s v="IND"/>
    <s v=""/>
    <s v="Chennai"/>
    <x v="0"/>
  </r>
  <r>
    <s v="Palanisamy,Thiyagu"/>
    <s v="TW_TOFF"/>
    <x v="1"/>
    <s v="ANNUAL_LV"/>
    <n v="0"/>
    <n v="16"/>
    <n v="0"/>
    <s v="01"/>
    <s v="TIN"/>
    <s v="11341"/>
    <s v="IND"/>
    <s v=""/>
    <s v="Chennai"/>
    <x v="0"/>
  </r>
  <r>
    <s v="Palanivel,Rajkumar"/>
    <s v="MERITUS"/>
    <x v="314"/>
    <s v="DA"/>
    <n v="16"/>
    <n v="0"/>
    <n v="0"/>
    <s v="01"/>
    <s v="TIN"/>
    <s v="15714"/>
    <s v="IND"/>
    <s v=""/>
    <s v="Bangalore"/>
    <x v="0"/>
  </r>
  <r>
    <s v="Palanivel,Rajkumar"/>
    <s v="MERITUS"/>
    <x v="314"/>
    <s v="MISC"/>
    <n v="56"/>
    <n v="0"/>
    <n v="0"/>
    <s v="01"/>
    <s v="TIN"/>
    <s v="15714"/>
    <s v="IND"/>
    <s v=""/>
    <s v="Bangalore"/>
    <x v="0"/>
  </r>
  <r>
    <s v="Palanivel,Rajkumar"/>
    <s v="TW_CORE"/>
    <x v="3"/>
    <s v="UNASSIGNED"/>
    <n v="0"/>
    <n v="24"/>
    <n v="0"/>
    <s v="01"/>
    <s v="TIN"/>
    <s v="15714"/>
    <s v="IND"/>
    <s v=""/>
    <s v="Bangalore"/>
    <x v="0"/>
  </r>
  <r>
    <s v="Palanivel,Rajkumar"/>
    <s v="TW_CORE"/>
    <x v="17"/>
    <s v="TWER_HELP"/>
    <n v="0"/>
    <n v="64"/>
    <n v="0"/>
    <s v="01"/>
    <s v="TIN"/>
    <s v="15714"/>
    <s v="IND"/>
    <s v=""/>
    <s v="Chennai"/>
    <x v="0"/>
  </r>
  <r>
    <s v="Palanivel,Rajkumar"/>
    <s v="TW_TOFF"/>
    <x v="1"/>
    <s v="ANNUAL_LV"/>
    <n v="0"/>
    <n v="8"/>
    <n v="0"/>
    <s v="01"/>
    <s v="TIN"/>
    <s v="15714"/>
    <s v="IND"/>
    <s v=""/>
    <s v="Bangalore"/>
    <x v="0"/>
  </r>
  <r>
    <s v="Pali,Emily"/>
    <s v="IOOF001"/>
    <x v="54"/>
    <s v="MISC"/>
    <n v="160"/>
    <n v="0"/>
    <n v="0"/>
    <s v="01"/>
    <s v="TAU"/>
    <s v="14837"/>
    <s v="AUS"/>
    <s v=""/>
    <s v="Melbourne"/>
    <x v="8"/>
  </r>
  <r>
    <s v="Pali,Emily"/>
    <s v="TW_CORE"/>
    <x v="69"/>
    <s v="BAU"/>
    <n v="0"/>
    <n v="13"/>
    <n v="0"/>
    <s v="01"/>
    <s v="TAU"/>
    <s v="14837"/>
    <s v="AUS"/>
    <s v=""/>
    <s v="Melbourne"/>
    <x v="8"/>
  </r>
  <r>
    <s v="Pali,Emily"/>
    <s v="TW_CORE"/>
    <x v="69"/>
    <s v="PREPARATION"/>
    <n v="0"/>
    <n v="1.5"/>
    <n v="0"/>
    <s v="01"/>
    <s v="TAU"/>
    <s v="14837"/>
    <s v="AUS"/>
    <s v=""/>
    <s v="Melbourne"/>
    <x v="8"/>
  </r>
  <r>
    <s v="Pali,Emily"/>
    <s v="TW_TOFF"/>
    <x v="1"/>
    <s v="PUBLIC_HOLIDAY"/>
    <n v="0"/>
    <n v="8"/>
    <n v="0"/>
    <s v="01"/>
    <s v="TAU"/>
    <s v="14837"/>
    <s v="AUS"/>
    <s v=""/>
    <s v="Melbourne"/>
    <x v="8"/>
  </r>
  <r>
    <s v="Palivela,Venkat"/>
    <s v="ALPHA02"/>
    <x v="300"/>
    <s v="DA"/>
    <n v="50"/>
    <n v="0"/>
    <n v="0"/>
    <s v="01"/>
    <s v="TUS"/>
    <s v="15981"/>
    <s v="USA"/>
    <s v="NY"/>
    <s v="New York"/>
    <x v="12"/>
  </r>
  <r>
    <s v="Palivela,Venkat"/>
    <s v="ALPHA02"/>
    <x v="300"/>
    <s v="TRVL"/>
    <n v="0"/>
    <n v="11"/>
    <n v="0"/>
    <s v="01"/>
    <s v="TUS"/>
    <s v="15981"/>
    <s v="USA"/>
    <s v="TX"/>
    <s v="New York"/>
    <x v="12"/>
  </r>
  <r>
    <s v="Palivela,Venkat"/>
    <s v="TW_CORE"/>
    <x v="3"/>
    <s v="HELD"/>
    <n v="0"/>
    <n v="40"/>
    <n v="0"/>
    <s v="01"/>
    <s v="TUS"/>
    <s v="15981"/>
    <s v="USA"/>
    <s v="TX"/>
    <s v="New York"/>
    <x v="12"/>
  </r>
  <r>
    <s v="Palivela,Venkat"/>
    <s v="TW_CORE"/>
    <x v="3"/>
    <s v="UNASSIGNED"/>
    <n v="0"/>
    <n v="36"/>
    <n v="0"/>
    <s v="01"/>
    <s v="TUS"/>
    <s v="15981"/>
    <s v="USA"/>
    <s v="TX"/>
    <s v="New York"/>
    <x v="12"/>
  </r>
  <r>
    <s v="Palivela,Venkat"/>
    <s v="TW_CORE"/>
    <x v="17"/>
    <s v="BAU"/>
    <n v="0"/>
    <n v="10"/>
    <n v="0"/>
    <s v="01"/>
    <s v="TUS"/>
    <s v="15981"/>
    <s v="USA"/>
    <s v="TX"/>
    <s v="New York"/>
    <x v="12"/>
  </r>
  <r>
    <s v="Palivela,Venkat"/>
    <s v="TW_MTGS"/>
    <x v="50"/>
    <s v="NYC"/>
    <n v="0"/>
    <n v="8"/>
    <n v="0"/>
    <s v="01"/>
    <s v="TUS"/>
    <s v="15981"/>
    <s v="USA"/>
    <s v="NY"/>
    <s v="New York"/>
    <x v="12"/>
  </r>
  <r>
    <s v="Palivela,Venkat"/>
    <s v="TW_SIPP"/>
    <x v="183"/>
    <s v="PROJECTS"/>
    <n v="0"/>
    <n v="32"/>
    <n v="0"/>
    <s v="01"/>
    <s v="TUS"/>
    <s v="15981"/>
    <s v="USA"/>
    <s v="NY"/>
    <s v="New York"/>
    <x v="12"/>
  </r>
  <r>
    <s v="Palivela,Venkat"/>
    <s v="TW_TOFF"/>
    <x v="4"/>
    <s v="US_CA_PERS_SICK"/>
    <n v="0"/>
    <n v="4"/>
    <n v="0"/>
    <s v="01"/>
    <s v="TUS"/>
    <s v="15981"/>
    <s v="USA"/>
    <s v="TX"/>
    <s v="New York"/>
    <x v="12"/>
  </r>
  <r>
    <s v="Palomo Duarte,Ignacio"/>
    <s v="TW_TOPS"/>
    <x v="7"/>
    <s v="DEMAND_BAU"/>
    <n v="0"/>
    <n v="168"/>
    <n v="0"/>
    <s v="04"/>
    <s v="TUK"/>
    <s v="14270"/>
    <s v="GBR"/>
    <s v=""/>
    <s v="Manchester"/>
    <x v="10"/>
  </r>
  <r>
    <s v="Panda,Sarbashrestha"/>
    <s v="SML0001"/>
    <x v="117"/>
    <s v="DA"/>
    <n v="160"/>
    <n v="0"/>
    <n v="0"/>
    <s v="01"/>
    <s v="TAU"/>
    <s v="12969"/>
    <s v="AUS"/>
    <s v=""/>
    <s v="Brisbane"/>
    <x v="8"/>
  </r>
  <r>
    <s v="Panda,Sarbashrestha"/>
    <s v="TW_TOFF"/>
    <x v="4"/>
    <s v="SICK_LV"/>
    <n v="0"/>
    <n v="8"/>
    <n v="0"/>
    <s v="01"/>
    <s v="TAU"/>
    <s v="12969"/>
    <s v="AUS"/>
    <s v=""/>
    <s v="Brisbane"/>
    <x v="8"/>
  </r>
  <r>
    <s v="Pande,Ashay"/>
    <s v="TW_TOFF"/>
    <x v="1"/>
    <s v="INDIA_OPT_HOL"/>
    <n v="0"/>
    <n v="8"/>
    <n v="0"/>
    <s v="04"/>
    <s v="TIN"/>
    <s v="15189"/>
    <s v="IND"/>
    <s v=""/>
    <s v="Pune"/>
    <x v="0"/>
  </r>
  <r>
    <s v="Pande,Ashay"/>
    <s v="TW_TOPS"/>
    <x v="60"/>
    <s v="NETWORKSTD_INV"/>
    <n v="0"/>
    <n v="120"/>
    <n v="0"/>
    <s v="04"/>
    <s v="TIN"/>
    <s v="15189"/>
    <s v="IND"/>
    <s v=""/>
    <s v="Pune"/>
    <x v="0"/>
  </r>
  <r>
    <s v="Pande,Ashay"/>
    <s v="TW_TOPS"/>
    <x v="60"/>
    <s v="NEW_OFFICE_IN"/>
    <n v="0"/>
    <n v="40"/>
    <n v="0"/>
    <s v="04"/>
    <s v="TIN"/>
    <s v="15189"/>
    <s v="IND"/>
    <s v=""/>
    <s v="Pune"/>
    <x v="0"/>
  </r>
  <r>
    <s v="Pandit,Shreya"/>
    <s v="HTW0001"/>
    <x v="38"/>
    <s v="DEV"/>
    <n v="146"/>
    <n v="0"/>
    <n v="0"/>
    <s v="01"/>
    <s v="TIN"/>
    <s v="15617"/>
    <s v="IND"/>
    <s v=""/>
    <s v="Delhi"/>
    <x v="0"/>
  </r>
  <r>
    <s v="Pandit,Shreya"/>
    <s v="TW_TOFF"/>
    <x v="1"/>
    <s v="ANNUAL_LV"/>
    <n v="0"/>
    <n v="24"/>
    <n v="0"/>
    <s v="01"/>
    <s v="TIN"/>
    <s v="15617"/>
    <s v="IND"/>
    <s v=""/>
    <s v="Delhi"/>
    <x v="0"/>
  </r>
  <r>
    <s v="Pang,Min"/>
    <s v="SML0001"/>
    <x v="197"/>
    <s v="DA"/>
    <n v="0"/>
    <n v="80"/>
    <n v="0"/>
    <s v="01"/>
    <s v="TCC"/>
    <s v="16092"/>
    <s v="CHN"/>
    <s v=""/>
    <s v="Chengdu"/>
    <x v="14"/>
  </r>
  <r>
    <s v="Pang,Min"/>
    <s v="SML0001"/>
    <x v="197"/>
    <s v="DEV"/>
    <n v="0"/>
    <n v="48"/>
    <n v="0"/>
    <s v="01"/>
    <s v="TCC"/>
    <s v="16092"/>
    <s v="CHN"/>
    <s v=""/>
    <s v="Chengdu"/>
    <x v="14"/>
  </r>
  <r>
    <s v="Parackel,Mathews"/>
    <s v="TW_TOFF"/>
    <x v="1"/>
    <s v="LOA_UNPAID"/>
    <n v="0"/>
    <n v="160"/>
    <n v="0"/>
    <s v="01"/>
    <s v="TIN"/>
    <s v="14429"/>
    <s v="IND"/>
    <s v=""/>
    <s v="Bangalore"/>
    <x v="0"/>
  </r>
  <r>
    <s v="Paramasivam,Deepak"/>
    <s v="GRUPPO1"/>
    <x v="5"/>
    <s v="QA"/>
    <n v="44"/>
    <n v="0"/>
    <n v="0"/>
    <s v="01"/>
    <s v="TIN"/>
    <s v="12771"/>
    <s v="IND"/>
    <s v=""/>
    <s v="Chennai"/>
    <x v="0"/>
  </r>
  <r>
    <s v="Paramasivam,Deepak"/>
    <s v="TW_TOFF"/>
    <x v="4"/>
    <s v="SICK_LV"/>
    <n v="0"/>
    <n v="124"/>
    <n v="0"/>
    <s v="01"/>
    <s v="TIN"/>
    <s v="12771"/>
    <s v="IND"/>
    <s v=""/>
    <s v="Chennai"/>
    <x v="0"/>
  </r>
  <r>
    <s v="Parameswaran,Saranya"/>
    <s v="CISCO02"/>
    <x v="39"/>
    <s v="MISC"/>
    <n v="152"/>
    <n v="0"/>
    <n v="0"/>
    <s v="01"/>
    <s v="TIN"/>
    <s v="12503"/>
    <s v="IND"/>
    <s v=""/>
    <s v="Bangalore"/>
    <x v="0"/>
  </r>
  <r>
    <s v="Parameswaran,Saranya"/>
    <s v="TW_CORE"/>
    <x v="40"/>
    <s v="TRAINING_OTHER"/>
    <n v="0"/>
    <n v="16"/>
    <n v="0"/>
    <s v="01"/>
    <s v="TIN"/>
    <s v="12503"/>
    <s v="IND"/>
    <s v=""/>
    <s v="Bangalore"/>
    <x v="0"/>
  </r>
  <r>
    <s v="Parameswaran,Saranya"/>
    <s v="TW_TOFF"/>
    <x v="4"/>
    <s v="SICK_LV"/>
    <n v="0"/>
    <n v="8"/>
    <n v="0"/>
    <s v="01"/>
    <s v="TIN"/>
    <s v="12503"/>
    <s v="IND"/>
    <s v=""/>
    <s v="Bangalore"/>
    <x v="0"/>
  </r>
  <r>
    <s v="Parashivmurthy,Dhananjay"/>
    <s v="MERITUS"/>
    <x v="314"/>
    <s v="MISC"/>
    <n v="56"/>
    <n v="0"/>
    <n v="0"/>
    <s v="01"/>
    <s v="TIN"/>
    <s v="15219"/>
    <s v="IND"/>
    <s v=""/>
    <s v="Bangalore"/>
    <x v="0"/>
  </r>
  <r>
    <s v="Parashivmurthy,Dhananjay"/>
    <s v="TWSSOL1"/>
    <x v="399"/>
    <s v="MISC"/>
    <n v="32"/>
    <n v="0"/>
    <n v="0"/>
    <s v="01"/>
    <s v="TIN"/>
    <s v="15219"/>
    <s v="IND"/>
    <s v=""/>
    <s v="Bangalore"/>
    <x v="0"/>
  </r>
  <r>
    <s v="Parashivmurthy,Dhananjay"/>
    <s v="TW_CORE"/>
    <x v="3"/>
    <s v="HELD"/>
    <n v="0"/>
    <n v="16"/>
    <n v="0"/>
    <s v="01"/>
    <s v="TIN"/>
    <s v="15219"/>
    <s v="IND"/>
    <s v=""/>
    <s v="Bangalore"/>
    <x v="0"/>
  </r>
  <r>
    <s v="Parashivmurthy,Dhananjay"/>
    <s v="TW_TOFF"/>
    <x v="1"/>
    <s v="ANNUAL_LV"/>
    <n v="0"/>
    <n v="8"/>
    <n v="0"/>
    <s v="01"/>
    <s v="TIN"/>
    <s v="15219"/>
    <s v="IND"/>
    <s v=""/>
    <s v="Bangalore"/>
    <x v="0"/>
  </r>
  <r>
    <s v="Parashivmurthy,Dhananjay"/>
    <s v="TW_TOFF"/>
    <x v="1"/>
    <s v="INDIA_OPT_HOL"/>
    <n v="0"/>
    <n v="8"/>
    <n v="0"/>
    <s v="01"/>
    <s v="TIN"/>
    <s v="15219"/>
    <s v="IND"/>
    <s v=""/>
    <s v="Bangalore"/>
    <x v="0"/>
  </r>
  <r>
    <s v="Parashivmurthy,Dhananjay"/>
    <s v="TW_TOFF"/>
    <x v="4"/>
    <s v="SICK_LV"/>
    <n v="0"/>
    <n v="48"/>
    <n v="0"/>
    <s v="01"/>
    <s v="TIN"/>
    <s v="15219"/>
    <s v="IND"/>
    <s v=""/>
    <s v="Bangalore"/>
    <x v="0"/>
  </r>
  <r>
    <s v="Parekh,Bijal Bharat Kumar"/>
    <s v="KROGER1"/>
    <x v="226"/>
    <s v="EDC_RAR"/>
    <n v="80"/>
    <n v="0"/>
    <n v="0"/>
    <s v="01"/>
    <s v="TIN"/>
    <s v="13214"/>
    <s v="IND"/>
    <s v=""/>
    <s v="Bangalore"/>
    <x v="0"/>
  </r>
  <r>
    <s v="Parekh,Bijal Bharat Kumar"/>
    <s v="KROGER1"/>
    <x v="226"/>
    <s v="MISC"/>
    <n v="80"/>
    <n v="0"/>
    <n v="0"/>
    <s v="01"/>
    <s v="TIN"/>
    <s v="13214"/>
    <s v="IND"/>
    <s v=""/>
    <s v="Bangalore"/>
    <x v="0"/>
  </r>
  <r>
    <s v="Parekh,Sunit"/>
    <s v="SONY001"/>
    <x v="21"/>
    <s v="DEV"/>
    <n v="80"/>
    <n v="0"/>
    <n v="0"/>
    <s v="01"/>
    <s v="TIN"/>
    <s v="11741"/>
    <s v="IND"/>
    <s v=""/>
    <s v="Pune"/>
    <x v="0"/>
  </r>
  <r>
    <s v="Parekh,Sunit"/>
    <s v="SONY001"/>
    <x v="21"/>
    <s v="DEV"/>
    <n v="88"/>
    <n v="0"/>
    <n v="0"/>
    <s v="01"/>
    <s v="TIN"/>
    <s v="11741"/>
    <s v="TUR"/>
    <s v=""/>
    <s v="London"/>
    <x v="4"/>
  </r>
  <r>
    <s v="Parekh,Sunit"/>
    <s v="SONY001"/>
    <x v="21"/>
    <s v="TRVL"/>
    <n v="0"/>
    <n v="12"/>
    <n v="0"/>
    <s v="01"/>
    <s v="TIN"/>
    <s v="11741"/>
    <s v="IND"/>
    <s v=""/>
    <s v="Pune"/>
    <x v="0"/>
  </r>
  <r>
    <s v="Parekh,Sunit"/>
    <s v="SONY001"/>
    <x v="22"/>
    <s v="DEV"/>
    <n v="8"/>
    <n v="0"/>
    <n v="0"/>
    <s v="01"/>
    <s v="TIN"/>
    <s v="11741"/>
    <s v="IND"/>
    <s v=""/>
    <s v="Pune"/>
    <x v="0"/>
  </r>
  <r>
    <s v="Parikh,Aparna S"/>
    <s v="TW_TOFF"/>
    <x v="4"/>
    <s v="US_CA_PERS_SICK"/>
    <n v="0"/>
    <n v="56"/>
    <n v="0"/>
    <s v="04"/>
    <s v="TUS"/>
    <s v="10106"/>
    <s v="USA"/>
    <s v="IL"/>
    <s v="Chicago"/>
    <x v="5"/>
  </r>
  <r>
    <s v="Parikh,Aparna S"/>
    <s v="TW_TOPS"/>
    <x v="7"/>
    <s v="SFDC_CD"/>
    <n v="0"/>
    <n v="120"/>
    <n v="0"/>
    <s v="04"/>
    <s v="TUS"/>
    <s v="10106"/>
    <s v="USA"/>
    <s v="IL"/>
    <s v="Chicago"/>
    <x v="5"/>
  </r>
  <r>
    <s v="Paripsa,Ilya"/>
    <s v="REA0001"/>
    <x v="143"/>
    <s v="MISC"/>
    <n v="144"/>
    <n v="0"/>
    <n v="0"/>
    <s v="01"/>
    <s v="TAU"/>
    <s v="11724"/>
    <s v="AUS"/>
    <s v=""/>
    <s v="Melbourne"/>
    <x v="8"/>
  </r>
  <r>
    <s v="Paripsa,Ilya"/>
    <s v="TW_TOFF"/>
    <x v="1"/>
    <s v="ANNUAL_LV"/>
    <n v="0"/>
    <n v="16"/>
    <n v="0"/>
    <s v="01"/>
    <s v="TAU"/>
    <s v="11724"/>
    <s v="AUS"/>
    <s v=""/>
    <s v="Melbourne"/>
    <x v="8"/>
  </r>
  <r>
    <s v="Paripsa,Ilya"/>
    <s v="TW_TOFF"/>
    <x v="1"/>
    <s v="PUBLIC_HOLIDAY"/>
    <n v="0"/>
    <n v="8"/>
    <n v="0"/>
    <s v="01"/>
    <s v="TAU"/>
    <s v="11724"/>
    <s v="AUS"/>
    <s v=""/>
    <s v="Melbourne"/>
    <x v="8"/>
  </r>
  <r>
    <s v="Park,Daniel"/>
    <s v="TW_CORE"/>
    <x v="3"/>
    <s v="UNASSIGNED"/>
    <n v="0"/>
    <n v="140"/>
    <n v="0"/>
    <s v="01"/>
    <s v="TUS"/>
    <s v="15850"/>
    <s v="USA"/>
    <s v="IL"/>
    <s v="Chicago"/>
    <x v="5"/>
  </r>
  <r>
    <s v="Park,Daniel"/>
    <s v="TW_SIPP"/>
    <x v="42"/>
    <s v="FASTFOOD_STRIKE"/>
    <n v="0"/>
    <n v="36"/>
    <n v="0"/>
    <s v="01"/>
    <s v="TUS"/>
    <s v="15850"/>
    <s v="USA"/>
    <s v="IL"/>
    <s v="Chicago"/>
    <x v="5"/>
  </r>
  <r>
    <s v="Park,Daniel"/>
    <s v="TW_TOFF"/>
    <x v="4"/>
    <s v="US_CA_PERS_SICK"/>
    <n v="0"/>
    <n v="16"/>
    <n v="0"/>
    <s v="01"/>
    <s v="TUS"/>
    <s v="15850"/>
    <s v="USA"/>
    <s v="IL"/>
    <s v="Chicago"/>
    <x v="5"/>
  </r>
  <r>
    <s v="Park,Hwani"/>
    <s v="DOMINOS"/>
    <x v="167"/>
    <s v="DOMINO_CORE"/>
    <n v="40"/>
    <n v="0"/>
    <n v="0"/>
    <s v="01"/>
    <s v="TAU"/>
    <s v="14115"/>
    <s v="AUS"/>
    <s v=""/>
    <s v="Sydney"/>
    <x v="8"/>
  </r>
  <r>
    <s v="Park,Hwani"/>
    <s v="DOMINOS"/>
    <x v="167"/>
    <s v="PYRAMID"/>
    <n v="112"/>
    <n v="0"/>
    <n v="0"/>
    <s v="01"/>
    <s v="TAU"/>
    <s v="14115"/>
    <s v="AUS"/>
    <s v=""/>
    <s v="Sydney"/>
    <x v="8"/>
  </r>
  <r>
    <s v="Park,Hwani"/>
    <s v="TW_TOFF"/>
    <x v="4"/>
    <s v="SICK_LV"/>
    <n v="0"/>
    <n v="16"/>
    <n v="0"/>
    <s v="01"/>
    <s v="TAU"/>
    <s v="14115"/>
    <s v="AUS"/>
    <s v=""/>
    <s v="Sydney"/>
    <x v="8"/>
  </r>
  <r>
    <s v="Parke,Joanna"/>
    <s v="TW_CORE"/>
    <x v="33"/>
    <s v="REGION_MGT_BAU"/>
    <n v="0"/>
    <n v="336"/>
    <n v="0"/>
    <s v="08"/>
    <s v="TUS"/>
    <s v="10623"/>
    <s v="USA"/>
    <s v="IL"/>
    <s v="Chicago"/>
    <x v="5"/>
  </r>
  <r>
    <s v="Parker,Emily"/>
    <s v="TW_CORE"/>
    <x v="123"/>
    <s v="BAU"/>
    <n v="0"/>
    <n v="168"/>
    <n v="0"/>
    <s v="09"/>
    <s v="TUS"/>
    <s v="12830"/>
    <s v="USA"/>
    <s v="IL"/>
    <s v="Chicago"/>
    <x v="5"/>
  </r>
  <r>
    <s v="Parkinson,Kraig T."/>
    <s v="TW_INVT"/>
    <x v="400"/>
    <s v="PROGRAM_LEVEL"/>
    <n v="0"/>
    <n v="4.25"/>
    <n v="0"/>
    <s v="01"/>
    <s v="TCA"/>
    <s v="10067"/>
    <s v="USA"/>
    <s v="CA"/>
    <s v="San Francisco"/>
    <x v="11"/>
  </r>
  <r>
    <s v="Parkinson,Kraig T."/>
    <s v="TW_INVT"/>
    <x v="400"/>
    <s v="PROGRAM_LEVEL"/>
    <n v="0"/>
    <n v="20"/>
    <n v="0"/>
    <s v="01"/>
    <s v="TCA"/>
    <s v="10067"/>
    <s v="USA"/>
    <s v="TX"/>
    <s v="San Francisco"/>
    <x v="11"/>
  </r>
  <r>
    <s v="Parkinson,Kraig T."/>
    <s v="TW_INVT"/>
    <x v="400"/>
    <s v="PROGRAM_LEVEL"/>
    <n v="0"/>
    <n v="22"/>
    <n v="0"/>
    <s v="01"/>
    <s v="TCA"/>
    <s v="10067"/>
    <s v="USA"/>
    <s v="IL"/>
    <s v="San Francisco"/>
    <x v="11"/>
  </r>
  <r>
    <s v="Parkinson,Kraig T."/>
    <s v="TW_INVT"/>
    <x v="400"/>
    <s v="PROGRAM_LEVEL"/>
    <n v="0"/>
    <n v="160"/>
    <n v="0"/>
    <s v="01"/>
    <s v="TCA"/>
    <s v="10067"/>
    <s v="CAN"/>
    <s v=""/>
    <s v="San Francisco"/>
    <x v="11"/>
  </r>
  <r>
    <s v="Parkinson,Kraig T."/>
    <s v="TW_MTGS"/>
    <x v="50"/>
    <s v="SF"/>
    <n v="0"/>
    <n v="10"/>
    <n v="0"/>
    <s v="01"/>
    <s v="TCA"/>
    <s v="10067"/>
    <s v="USA"/>
    <s v="CA"/>
    <s v="San Francisco"/>
    <x v="11"/>
  </r>
  <r>
    <s v="Parkinson,Kraig T."/>
    <s v="TW_TOFF"/>
    <x v="4"/>
    <s v="US_CA_PERS_SICK"/>
    <n v="0"/>
    <n v="8"/>
    <n v="0"/>
    <s v="01"/>
    <s v="TCA"/>
    <s v="10067"/>
    <s v="CAN"/>
    <s v=""/>
    <s v="San Francisco"/>
    <x v="11"/>
  </r>
  <r>
    <s v="Parr,Carla"/>
    <s v="TW_CORE"/>
    <x v="123"/>
    <s v="BAU"/>
    <n v="0"/>
    <n v="108"/>
    <n v="0"/>
    <s v="11"/>
    <s v="TUK"/>
    <s v="15121"/>
    <s v="GBR"/>
    <s v=""/>
    <s v="Manchester"/>
    <x v="10"/>
  </r>
  <r>
    <s v="Parr,Carla"/>
    <s v="TW_CORE"/>
    <x v="15"/>
    <s v="BAU"/>
    <n v="0"/>
    <n v="34"/>
    <n v="0"/>
    <s v="11"/>
    <s v="TUK"/>
    <s v="15121"/>
    <s v="GBR"/>
    <s v=""/>
    <s v="Manchester"/>
    <x v="10"/>
  </r>
  <r>
    <s v="Parr,Carla"/>
    <s v="TW_CORE"/>
    <x v="15"/>
    <s v="INTERVIEWING"/>
    <n v="0"/>
    <n v="13"/>
    <n v="0"/>
    <s v="11"/>
    <s v="TUK"/>
    <s v="15121"/>
    <s v="GBR"/>
    <s v=""/>
    <s v="Manchester"/>
    <x v="10"/>
  </r>
  <r>
    <s v="Parr,Carla"/>
    <s v="TW_MTGS"/>
    <x v="235"/>
    <s v="LAST_THURSDAY"/>
    <n v="0"/>
    <n v="3"/>
    <n v="0"/>
    <s v="11"/>
    <s v="TUK"/>
    <s v="15121"/>
    <s v="GBR"/>
    <s v=""/>
    <s v="Manchester"/>
    <x v="10"/>
  </r>
  <r>
    <s v="Parr,Carla"/>
    <s v="TW_TOFF"/>
    <x v="1"/>
    <s v="ANNUAL_LV"/>
    <n v="0"/>
    <n v="16"/>
    <n v="0"/>
    <s v="11"/>
    <s v="TUK"/>
    <s v="15121"/>
    <s v="GBR"/>
    <s v=""/>
    <s v="Manchester"/>
    <x v="10"/>
  </r>
  <r>
    <s v="Parry,Julian Karsten Arthur"/>
    <s v="TW_CORE"/>
    <x v="17"/>
    <s v="TWER_HELP"/>
    <n v="0"/>
    <n v="80"/>
    <n v="0"/>
    <s v="13"/>
    <s v="TAU"/>
    <s v="11549"/>
    <s v="AUS"/>
    <s v=""/>
    <s v="Sydney"/>
    <x v="8"/>
  </r>
  <r>
    <s v="Parry,Julian Karsten Arthur"/>
    <s v="TW_CORE"/>
    <x v="17"/>
    <s v="TWER_HELP"/>
    <n v="0"/>
    <n v="88"/>
    <n v="0"/>
    <s v="01"/>
    <s v="TAU"/>
    <s v="11549"/>
    <s v="AUS"/>
    <s v=""/>
    <s v="Sydney"/>
    <x v="8"/>
  </r>
  <r>
    <s v="Parsons,Rebecca J."/>
    <s v="TW_CORE"/>
    <x v="118"/>
    <s v="BAU"/>
    <n v="0"/>
    <n v="552"/>
    <n v="0"/>
    <s v="08"/>
    <s v="TUS"/>
    <s v="10196"/>
    <s v="USA"/>
    <s v="WA"/>
    <s v="San Francisco"/>
    <x v="11"/>
  </r>
  <r>
    <s v="Parsons,Rebecca J."/>
    <s v="TW_INVT"/>
    <x v="65"/>
    <s v="PROGRAM_LEVEL"/>
    <n v="0"/>
    <n v="24"/>
    <n v="0"/>
    <s v="08"/>
    <s v="TUS"/>
    <s v="10196"/>
    <s v="USA"/>
    <s v="WA"/>
    <s v="San Francisco"/>
    <x v="11"/>
  </r>
  <r>
    <s v="Parsons,Rebecca J."/>
    <s v="TW_TOFF"/>
    <x v="1"/>
    <s v="ANNUAL_LV"/>
    <n v="0"/>
    <n v="32"/>
    <n v="0"/>
    <s v="08"/>
    <s v="TUS"/>
    <s v="10196"/>
    <s v="USA"/>
    <s v="WA"/>
    <s v="San Francisco"/>
    <x v="11"/>
  </r>
  <r>
    <s v="Partridge,Katie Lisa"/>
    <s v="TW_CORE"/>
    <x v="15"/>
    <s v="BAU"/>
    <n v="0"/>
    <n v="164"/>
    <n v="0"/>
    <s v="03"/>
    <s v="TUK"/>
    <s v="13614"/>
    <s v="GBR"/>
    <s v=""/>
    <s v="London"/>
    <x v="4"/>
  </r>
  <r>
    <s v="Partridge,Katie Lisa"/>
    <s v="TW_TOFF"/>
    <x v="1"/>
    <s v="ANNUAL_LV"/>
    <n v="0"/>
    <n v="4"/>
    <n v="0"/>
    <s v="03"/>
    <s v="TUK"/>
    <s v="13614"/>
    <s v="GBR"/>
    <s v=""/>
    <s v="London"/>
    <x v="4"/>
  </r>
  <r>
    <s v="Pasumarthy,Ravi Kumar"/>
    <s v="MCKIN01"/>
    <x v="126"/>
    <s v="DEV"/>
    <n v="56"/>
    <n v="0"/>
    <n v="0"/>
    <s v="01"/>
    <s v="TIN"/>
    <s v="12463"/>
    <s v="IND"/>
    <s v=""/>
    <s v="Bangalore"/>
    <x v="0"/>
  </r>
  <r>
    <s v="Pasumarthy,Ravi Kumar"/>
    <s v="MCKIN01"/>
    <x v="126"/>
    <s v="DEV"/>
    <n v="80"/>
    <n v="0"/>
    <n v="0"/>
    <s v="01"/>
    <s v="TIN"/>
    <s v="12463"/>
    <s v="IND"/>
    <s v=""/>
    <s v="London"/>
    <x v="4"/>
  </r>
  <r>
    <s v="Pasumarthy,Ravi Kumar"/>
    <s v="TW_TOFF"/>
    <x v="1"/>
    <s v="ANNUAL_LV"/>
    <n v="0"/>
    <n v="16"/>
    <n v="0"/>
    <s v="01"/>
    <s v="TIN"/>
    <s v="12463"/>
    <s v="IND"/>
    <s v=""/>
    <s v="Bangalore"/>
    <x v="0"/>
  </r>
  <r>
    <s v="Pasumarthy,Ravi Kumar"/>
    <s v="TW_TOFF"/>
    <x v="4"/>
    <s v="SICK_LV"/>
    <n v="0"/>
    <n v="16"/>
    <n v="0"/>
    <s v="01"/>
    <s v="TIN"/>
    <s v="12463"/>
    <s v="IND"/>
    <s v=""/>
    <s v="Bangalore"/>
    <x v="0"/>
  </r>
  <r>
    <s v="Patankar,Nilaja"/>
    <s v="SML0001"/>
    <x v="117"/>
    <s v="MISC"/>
    <n v="112"/>
    <n v="0"/>
    <n v="0"/>
    <s v="01"/>
    <s v="TIN"/>
    <s v="15749"/>
    <s v="IND"/>
    <s v=""/>
    <s v="Pune"/>
    <x v="0"/>
  </r>
  <r>
    <s v="Patankar,Nilaja"/>
    <s v="TW_CORE"/>
    <x v="3"/>
    <s v="UNASSIGNED"/>
    <n v="0"/>
    <n v="40"/>
    <n v="0"/>
    <s v="01"/>
    <s v="TIN"/>
    <s v="15749"/>
    <s v="IND"/>
    <s v=""/>
    <s v="Pune"/>
    <x v="0"/>
  </r>
  <r>
    <s v="Patankar,Nilaja"/>
    <s v="TW_TOFF"/>
    <x v="1"/>
    <s v="ANNUAL_LV"/>
    <n v="0"/>
    <n v="8"/>
    <n v="0"/>
    <s v="01"/>
    <s v="TIN"/>
    <s v="15749"/>
    <s v="IND"/>
    <s v=""/>
    <s v="Pune"/>
    <x v="0"/>
  </r>
  <r>
    <s v="Patankar,Nilaja"/>
    <s v="TW_TOFF"/>
    <x v="4"/>
    <s v="SICK_LV"/>
    <n v="0"/>
    <n v="8"/>
    <n v="0"/>
    <s v="01"/>
    <s v="TIN"/>
    <s v="15749"/>
    <s v="IND"/>
    <s v=""/>
    <s v="Pune"/>
    <x v="0"/>
  </r>
  <r>
    <s v="Patannakalathil,Sandeep"/>
    <s v="SPRING2"/>
    <x v="30"/>
    <s v="DA"/>
    <n v="40"/>
    <n v="0"/>
    <n v="0"/>
    <s v="01"/>
    <s v="TIN"/>
    <s v="14863"/>
    <s v="IND"/>
    <s v=""/>
    <s v="Pune"/>
    <x v="0"/>
  </r>
  <r>
    <s v="Patannakalathil,Sandeep"/>
    <s v="TW_CORE"/>
    <x v="3"/>
    <s v="UNASSIGNED"/>
    <n v="0"/>
    <n v="72"/>
    <n v="0"/>
    <s v="01"/>
    <s v="TIN"/>
    <s v="14863"/>
    <s v="IND"/>
    <s v=""/>
    <s v="Bangalore"/>
    <x v="0"/>
  </r>
  <r>
    <s v="Patannakalathil,Sandeep"/>
    <s v="TW_CORE"/>
    <x v="0"/>
    <s v="TWER_INDUCTION"/>
    <n v="0"/>
    <n v="40"/>
    <n v="0"/>
    <s v="01"/>
    <s v="TIN"/>
    <s v="14863"/>
    <s v="IND"/>
    <s v=""/>
    <s v="Bangalore"/>
    <x v="0"/>
  </r>
  <r>
    <s v="Patannakalathil,Sandeep"/>
    <s v="TW_TOFF"/>
    <x v="1"/>
    <s v="ANNUAL_LV"/>
    <n v="0"/>
    <n v="8"/>
    <n v="0"/>
    <s v="01"/>
    <s v="TIN"/>
    <s v="14863"/>
    <s v="IND"/>
    <s v=""/>
    <s v="Bangalore"/>
    <x v="0"/>
  </r>
  <r>
    <s v="Patannakalathil,Sandeep"/>
    <s v="TW_TOFF"/>
    <x v="1"/>
    <s v="INDIA_OPT_HOL"/>
    <n v="0"/>
    <n v="8"/>
    <n v="0"/>
    <s v="01"/>
    <s v="TIN"/>
    <s v="14863"/>
    <s v="IND"/>
    <s v=""/>
    <s v="Bangalore"/>
    <x v="0"/>
  </r>
  <r>
    <s v="Patel,Krunal"/>
    <s v="TW_CORE"/>
    <x v="14"/>
    <s v="MOVEMENTS"/>
    <n v="0"/>
    <n v="8"/>
    <n v="0"/>
    <s v="04"/>
    <s v="TIN"/>
    <s v="15847"/>
    <s v="IND"/>
    <s v=""/>
    <s v="Pune"/>
    <x v="0"/>
  </r>
  <r>
    <s v="Patel,Krunal"/>
    <s v="TW_TOFF"/>
    <x v="1"/>
    <s v="ANNUAL_LV"/>
    <n v="0"/>
    <n v="8"/>
    <n v="0"/>
    <s v="04"/>
    <s v="TIN"/>
    <s v="15847"/>
    <s v="IND"/>
    <s v=""/>
    <s v="Pune"/>
    <x v="0"/>
  </r>
  <r>
    <s v="Patel,Krunal"/>
    <s v="TW_TOPS"/>
    <x v="7"/>
    <s v="TWERS_BAU"/>
    <n v="0"/>
    <n v="160"/>
    <n v="0"/>
    <s v="04"/>
    <s v="TIN"/>
    <s v="15847"/>
    <s v="IND"/>
    <s v=""/>
    <s v="Pune"/>
    <x v="0"/>
  </r>
  <r>
    <s v="Paterson,Calum John"/>
    <s v="INSER01"/>
    <x v="89"/>
    <s v="MISC"/>
    <n v="144"/>
    <n v="0"/>
    <n v="0"/>
    <s v="01"/>
    <s v="TUK"/>
    <s v="14145"/>
    <s v="GBR"/>
    <s v=""/>
    <s v="London"/>
    <x v="4"/>
  </r>
  <r>
    <s v="Paterson,Laura"/>
    <s v="SLC0001"/>
    <x v="131"/>
    <s v="DA"/>
    <n v="56"/>
    <n v="0"/>
    <n v="0"/>
    <s v="01"/>
    <s v="TUK"/>
    <s v="13558"/>
    <s v="GBR"/>
    <s v=""/>
    <s v="Manchester"/>
    <x v="10"/>
  </r>
  <r>
    <s v="Paterson,Laura"/>
    <s v="TW_CORE"/>
    <x v="3"/>
    <s v="HELD"/>
    <n v="0"/>
    <n v="40"/>
    <n v="0"/>
    <s v="01"/>
    <s v="TUK"/>
    <s v="13558"/>
    <s v="GBR"/>
    <s v=""/>
    <s v="London"/>
    <x v="4"/>
  </r>
  <r>
    <s v="Paterson,Laura"/>
    <s v="TW_CORE"/>
    <x v="0"/>
    <s v="LEADER_DEV_EU"/>
    <n v="0"/>
    <n v="16"/>
    <n v="0"/>
    <s v="01"/>
    <s v="TUK"/>
    <s v="13558"/>
    <s v="GBR"/>
    <s v=""/>
    <s v="London"/>
    <x v="4"/>
  </r>
  <r>
    <s v="Paterson,Laura"/>
    <s v="TW_TOFF"/>
    <x v="1"/>
    <s v="ANNUAL_LV"/>
    <n v="0"/>
    <n v="40"/>
    <n v="0"/>
    <s v="01"/>
    <s v="TUK"/>
    <s v="13558"/>
    <s v="GBR"/>
    <s v=""/>
    <s v="London"/>
    <x v="4"/>
  </r>
  <r>
    <s v="Paterson,Laura"/>
    <s v="TW_TOFF"/>
    <x v="4"/>
    <s v="SICK_LV"/>
    <n v="0"/>
    <n v="16"/>
    <n v="0"/>
    <s v="01"/>
    <s v="TUK"/>
    <s v="13558"/>
    <s v="GBR"/>
    <s v=""/>
    <s v="Manchester"/>
    <x v="10"/>
  </r>
  <r>
    <s v="Pathak,Lav"/>
    <s v="GAP0001"/>
    <x v="150"/>
    <s v="DA"/>
    <n v="144"/>
    <n v="0"/>
    <n v="0"/>
    <s v="01"/>
    <s v="TUS"/>
    <s v="13757"/>
    <s v="USA"/>
    <s v="CA"/>
    <s v="San Francisco"/>
    <x v="11"/>
  </r>
  <r>
    <s v="Pathak,Lav"/>
    <s v="TW_TOFF"/>
    <x v="1"/>
    <s v="ANNUAL_LV"/>
    <n v="0"/>
    <n v="24"/>
    <n v="0"/>
    <s v="01"/>
    <s v="TUS"/>
    <s v="13757"/>
    <s v="USA"/>
    <s v="CA"/>
    <s v="San Francisco"/>
    <x v="11"/>
  </r>
  <r>
    <s v="Pathak,Priyanka"/>
    <s v="CATINC1"/>
    <x v="27"/>
    <s v="DEV"/>
    <n v="112"/>
    <n v="0"/>
    <n v="0"/>
    <s v="01"/>
    <s v="TIN"/>
    <s v="14908"/>
    <s v="IND"/>
    <s v=""/>
    <s v="Delhi"/>
    <x v="0"/>
  </r>
  <r>
    <s v="Pathak,Priyanka"/>
    <s v="TW_TOFF"/>
    <x v="1"/>
    <s v="ANNUAL_LV"/>
    <n v="0"/>
    <n v="48"/>
    <n v="0"/>
    <s v="01"/>
    <s v="TIN"/>
    <s v="14908"/>
    <s v="IND"/>
    <s v=""/>
    <s v="Delhi"/>
    <x v="0"/>
  </r>
  <r>
    <s v="Pathak,Priyanka"/>
    <s v="TW_TOFF"/>
    <x v="4"/>
    <s v="SICK_LV"/>
    <n v="0"/>
    <n v="8"/>
    <n v="0"/>
    <s v="01"/>
    <s v="TIN"/>
    <s v="14908"/>
    <s v="IND"/>
    <s v=""/>
    <s v="Delhi"/>
    <x v="0"/>
  </r>
  <r>
    <s v="Patil,Gauri"/>
    <s v="TW_CORE"/>
    <x v="123"/>
    <s v="BAU"/>
    <n v="0"/>
    <n v="160"/>
    <n v="0"/>
    <s v="11"/>
    <s v="TIN"/>
    <s v="14979"/>
    <s v="IND"/>
    <s v=""/>
    <s v="Pune"/>
    <x v="0"/>
  </r>
  <r>
    <s v="Patil,Gauri"/>
    <s v="TW_TOFF"/>
    <x v="4"/>
    <s v="SICK_LV"/>
    <n v="0"/>
    <n v="8"/>
    <n v="0"/>
    <s v="11"/>
    <s v="TIN"/>
    <s v="14979"/>
    <s v="IND"/>
    <s v=""/>
    <s v="Pune"/>
    <x v="0"/>
  </r>
  <r>
    <s v="Pattabiraman,Prabha"/>
    <s v="NEWGEN1"/>
    <x v="401"/>
    <s v="DA"/>
    <n v="32"/>
    <n v="0"/>
    <n v="0"/>
    <s v="01"/>
    <s v="TIN"/>
    <s v="12608"/>
    <s v="IND"/>
    <s v=""/>
    <s v="Chennai"/>
    <x v="0"/>
  </r>
  <r>
    <s v="Pattabiraman,Prabha"/>
    <s v="TW_CORE"/>
    <x v="3"/>
    <s v="HELD"/>
    <n v="0"/>
    <n v="120"/>
    <n v="0"/>
    <s v="01"/>
    <s v="TIN"/>
    <s v="12608"/>
    <s v="IND"/>
    <s v=""/>
    <s v="Chennai"/>
    <x v="0"/>
  </r>
  <r>
    <s v="Pattabiraman,Prabha"/>
    <s v="TW_TOFF"/>
    <x v="1"/>
    <s v="ANNUAL_LV"/>
    <n v="0"/>
    <n v="16"/>
    <n v="0"/>
    <s v="01"/>
    <s v="TIN"/>
    <s v="12608"/>
    <s v="IND"/>
    <s v=""/>
    <s v="Chennai"/>
    <x v="0"/>
  </r>
  <r>
    <s v="Pattinson,David A"/>
    <s v="HEPSIB1"/>
    <x v="145"/>
    <s v="PM"/>
    <n v="170.5"/>
    <n v="0"/>
    <n v="0"/>
    <s v="01"/>
    <s v="TUK"/>
    <s v="10373"/>
    <s v="TUR"/>
    <s v=""/>
    <s v="London"/>
    <x v="4"/>
  </r>
  <r>
    <s v="Pattinson,David A"/>
    <s v="HEPSIB1"/>
    <x v="145"/>
    <s v="TRVL"/>
    <n v="0"/>
    <n v="12"/>
    <n v="0"/>
    <s v="01"/>
    <s v="TUK"/>
    <s v="10373"/>
    <s v="GBR"/>
    <s v=""/>
    <s v="London"/>
    <x v="4"/>
  </r>
  <r>
    <s v="Paul,Jacob"/>
    <s v="TW_CORE"/>
    <x v="15"/>
    <s v="BAU"/>
    <n v="0"/>
    <n v="168"/>
    <n v="0"/>
    <s v="03"/>
    <s v="TUS"/>
    <s v="14172"/>
    <s v="USA"/>
    <s v="NY"/>
    <s v="Chicago"/>
    <x v="5"/>
  </r>
  <r>
    <s v="Paula,Renan Reis Martins de"/>
    <s v="GAP0001"/>
    <x v="58"/>
    <s v="DA"/>
    <n v="48"/>
    <n v="0"/>
    <n v="0"/>
    <s v="01"/>
    <s v="TBR"/>
    <s v="15194"/>
    <s v="BRA"/>
    <s v=""/>
    <s v="Porto Alegre"/>
    <x v="3"/>
  </r>
  <r>
    <s v="Paula,Renan Reis Martins de"/>
    <s v="GAP0001"/>
    <x v="58"/>
    <s v="MISC"/>
    <n v="80"/>
    <n v="0"/>
    <n v="0"/>
    <s v="01"/>
    <s v="TBR"/>
    <s v="15194"/>
    <s v="BRA"/>
    <s v=""/>
    <s v="Porto Alegre"/>
    <x v="3"/>
  </r>
  <r>
    <s v="Paula,Renan Reis Martins de"/>
    <s v="TW_TOFF"/>
    <x v="1"/>
    <s v="BRAZIL_BANK"/>
    <n v="0"/>
    <n v="20"/>
    <n v="0"/>
    <s v="01"/>
    <s v="TBR"/>
    <s v="15194"/>
    <s v="BRA"/>
    <s v=""/>
    <s v="Porto Alegre"/>
    <x v="3"/>
  </r>
  <r>
    <s v="Paula,Renan Reis Martins de"/>
    <s v="TW_TOFF"/>
    <x v="1"/>
    <s v="PUBLIC_HOLIDAY"/>
    <n v="0"/>
    <n v="20"/>
    <n v="0"/>
    <s v="01"/>
    <s v="TBR"/>
    <s v="15194"/>
    <s v="BRA"/>
    <s v=""/>
    <s v="Porto Alegre"/>
    <x v="3"/>
  </r>
  <r>
    <s v="Pavic,Zeljko"/>
    <s v="GAP0001"/>
    <x v="350"/>
    <s v="DA"/>
    <n v="40"/>
    <n v="0"/>
    <n v="0"/>
    <s v="01"/>
    <s v="TCA"/>
    <s v="12280"/>
    <s v="USA"/>
    <s v="CA"/>
    <s v="San Francisco"/>
    <x v="11"/>
  </r>
  <r>
    <s v="Pavic,Zeljko"/>
    <s v="GAP0001"/>
    <x v="350"/>
    <s v="MISC"/>
    <n v="119"/>
    <n v="0"/>
    <n v="0"/>
    <s v="01"/>
    <s v="TCA"/>
    <s v="12280"/>
    <s v="USA"/>
    <s v="CA"/>
    <s v="San Francisco"/>
    <x v="11"/>
  </r>
  <r>
    <s v="Pavic,Zeljko"/>
    <s v="GAP0001"/>
    <x v="350"/>
    <s v="TRVL"/>
    <n v="0"/>
    <n v="51"/>
    <n v="0"/>
    <s v="01"/>
    <s v="TCA"/>
    <s v="12280"/>
    <s v="CAN"/>
    <s v=""/>
    <s v="San Francisco"/>
    <x v="11"/>
  </r>
  <r>
    <s v="Pavic,Zeljko"/>
    <s v="TW_TOFF"/>
    <x v="1"/>
    <s v="ANNUAL_LV"/>
    <n v="0"/>
    <n v="8"/>
    <n v="0"/>
    <s v="01"/>
    <s v="TCA"/>
    <s v="12280"/>
    <s v="CAN"/>
    <s v=""/>
    <s v="San Francisco"/>
    <x v="11"/>
  </r>
  <r>
    <s v="Pawar,Chandan Ramkrishna"/>
    <s v="MARKEL1"/>
    <x v="106"/>
    <s v="QA"/>
    <n v="97"/>
    <n v="0"/>
    <n v="0"/>
    <s v="01"/>
    <s v="TUK"/>
    <s v="11839"/>
    <s v="GBR"/>
    <s v=""/>
    <s v="London"/>
    <x v="4"/>
  </r>
  <r>
    <s v="Pawar,Chandan Ramkrishna"/>
    <s v="SLC0001"/>
    <x v="173"/>
    <s v="MISC"/>
    <n v="0"/>
    <n v="65"/>
    <n v="0"/>
    <s v="01"/>
    <s v="TUK"/>
    <s v="11839"/>
    <s v="GBR"/>
    <s v=""/>
    <s v="London"/>
    <x v="4"/>
  </r>
  <r>
    <s v="Pawar,Chandan Ramkrishna"/>
    <s v="TW_TOFF"/>
    <x v="4"/>
    <s v="SICK_LV"/>
    <n v="0"/>
    <n v="16"/>
    <n v="0"/>
    <s v="01"/>
    <s v="TUK"/>
    <s v="11839"/>
    <s v="GBR"/>
    <s v=""/>
    <s v="London"/>
    <x v="4"/>
  </r>
  <r>
    <s v="Peace,Mark"/>
    <s v="AWAS001"/>
    <x v="402"/>
    <s v="DA"/>
    <n v="72"/>
    <n v="0"/>
    <n v="0"/>
    <s v="01"/>
    <s v="TUK"/>
    <s v="13939"/>
    <s v="GBR"/>
    <s v=""/>
    <s v="London"/>
    <x v="4"/>
  </r>
  <r>
    <s v="Peace,Mark"/>
    <s v="TW_CORE"/>
    <x v="3"/>
    <s v="HELD"/>
    <n v="0"/>
    <n v="64"/>
    <n v="0"/>
    <s v="01"/>
    <s v="TUK"/>
    <s v="13939"/>
    <s v="GBR"/>
    <s v=""/>
    <s v="London"/>
    <x v="4"/>
  </r>
  <r>
    <s v="Peace,Mark"/>
    <s v="TW_CORE"/>
    <x v="14"/>
    <s v="NONTW_CONF"/>
    <n v="0"/>
    <n v="16"/>
    <n v="0"/>
    <s v="01"/>
    <s v="TUK"/>
    <s v="13939"/>
    <s v="GBR"/>
    <s v=""/>
    <s v="London"/>
    <x v="4"/>
  </r>
  <r>
    <s v="Pearson,Mark J A"/>
    <s v="TW_TOPS"/>
    <x v="60"/>
    <s v="PROGRAM_LEVEL"/>
    <n v="0"/>
    <n v="181"/>
    <n v="0"/>
    <s v="04"/>
    <s v="TUK"/>
    <s v="13978"/>
    <s v="GBR"/>
    <s v=""/>
    <s v="London"/>
    <x v="4"/>
  </r>
  <r>
    <s v="Peddada,Abhinav Chaitanya"/>
    <s v="DRRAMAN"/>
    <x v="113"/>
    <s v="MISC"/>
    <n v="152"/>
    <n v="0"/>
    <n v="0"/>
    <s v="01"/>
    <s v="TIN"/>
    <s v="14348"/>
    <s v="IND"/>
    <s v=""/>
    <s v="Bangalore"/>
    <x v="0"/>
  </r>
  <r>
    <s v="Peddada,Abhinav Chaitanya"/>
    <s v="DRRAMAN"/>
    <x v="113"/>
    <s v="TRVL"/>
    <n v="0"/>
    <n v="16"/>
    <n v="0"/>
    <s v="01"/>
    <s v="TIN"/>
    <s v="14348"/>
    <s v="IND"/>
    <s v=""/>
    <s v="Bangalore"/>
    <x v="0"/>
  </r>
  <r>
    <s v="Peddada,Abhinav Chaitanya"/>
    <s v="TW_TOFF"/>
    <x v="1"/>
    <s v="ANNUAL_LV"/>
    <n v="0"/>
    <n v="8"/>
    <n v="0"/>
    <s v="01"/>
    <s v="TIN"/>
    <s v="14348"/>
    <s v="IND"/>
    <s v=""/>
    <s v="Bangalore"/>
    <x v="0"/>
  </r>
  <r>
    <s v="Peddada,Abhinav Chaitanya"/>
    <s v="TW_TOFF"/>
    <x v="1"/>
    <s v="INDIA_OPT_HOL"/>
    <n v="0"/>
    <n v="8"/>
    <n v="0"/>
    <s v="01"/>
    <s v="TIN"/>
    <s v="14348"/>
    <s v="IND"/>
    <s v=""/>
    <s v="Bangalore"/>
    <x v="0"/>
  </r>
  <r>
    <s v="Peeters,Gil Simon Leopold"/>
    <s v="REA0001"/>
    <x v="212"/>
    <s v="DA"/>
    <n v="152"/>
    <n v="0"/>
    <n v="0"/>
    <s v="01"/>
    <s v="TAU"/>
    <s v="11961"/>
    <s v="AUS"/>
    <s v=""/>
    <s v="Melbourne"/>
    <x v="8"/>
  </r>
  <r>
    <s v="Peeters,Gil Simon Leopold"/>
    <s v="TW_TOFF"/>
    <x v="1"/>
    <s v="PUBLIC_HOLIDAY"/>
    <n v="0"/>
    <n v="8"/>
    <n v="0"/>
    <s v="01"/>
    <s v="TAU"/>
    <s v="11961"/>
    <s v="AUS"/>
    <s v=""/>
    <s v="Melbourne"/>
    <x v="8"/>
  </r>
  <r>
    <s v="Peeters,Gil Simon Leopold"/>
    <s v="TW_TOFF"/>
    <x v="4"/>
    <s v="CARERS_LV"/>
    <n v="0"/>
    <n v="8"/>
    <n v="0"/>
    <s v="01"/>
    <s v="TAU"/>
    <s v="11961"/>
    <s v="AUS"/>
    <s v=""/>
    <s v="Melbourne"/>
    <x v="8"/>
  </r>
  <r>
    <s v="Pei,Xingrui"/>
    <s v="IATA001"/>
    <x v="318"/>
    <s v="MISC"/>
    <n v="152"/>
    <n v="16"/>
    <n v="0"/>
    <s v="01"/>
    <s v="TBS"/>
    <s v="12105"/>
    <s v="CHN"/>
    <s v=""/>
    <s v="Beijing"/>
    <x v="14"/>
  </r>
  <r>
    <s v="Peleteiro,Diego"/>
    <s v="GEMA001"/>
    <x v="16"/>
    <s v="DEV"/>
    <n v="172"/>
    <n v="0"/>
    <n v="0"/>
    <s v="01"/>
    <s v="TDE"/>
    <s v="15157"/>
    <s v="DEU"/>
    <s v=""/>
    <s v="Hamburg"/>
    <x v="7"/>
  </r>
  <r>
    <s v="Peleteiro,Diego"/>
    <s v="GEMA001"/>
    <x v="16"/>
    <s v="TRVL"/>
    <n v="0"/>
    <n v="22.5"/>
    <n v="0"/>
    <s v="01"/>
    <s v="TDE"/>
    <s v="15157"/>
    <s v="DEU"/>
    <s v=""/>
    <s v="Hamburg"/>
    <x v="7"/>
  </r>
  <r>
    <s v="Pendse,Prasanna"/>
    <s v="LIVETEX"/>
    <x v="311"/>
    <s v="MISC"/>
    <n v="36.5"/>
    <n v="16.5"/>
    <n v="0"/>
    <s v="01"/>
    <s v="TUS"/>
    <s v="11567"/>
    <s v="USA"/>
    <s v="IL"/>
    <s v="Chicago"/>
    <x v="5"/>
  </r>
  <r>
    <s v="Pendse,Prasanna"/>
    <s v="NORTH01"/>
    <x v="275"/>
    <s v="MISC"/>
    <n v="8"/>
    <n v="0"/>
    <n v="0"/>
    <s v="01"/>
    <s v="TUS"/>
    <s v="11567"/>
    <s v="USA"/>
    <s v="IL"/>
    <s v="Chicago"/>
    <x v="5"/>
  </r>
  <r>
    <s v="Pendse,Prasanna"/>
    <s v="NORTH01"/>
    <x v="276"/>
    <s v="MISC"/>
    <n v="76"/>
    <n v="0"/>
    <n v="0"/>
    <s v="01"/>
    <s v="TUS"/>
    <s v="11567"/>
    <s v="USA"/>
    <s v="IL"/>
    <s v="Chicago"/>
    <x v="5"/>
  </r>
  <r>
    <s v="Pendse,Prasanna"/>
    <s v="TW_CORE"/>
    <x v="118"/>
    <s v="BAU"/>
    <n v="0"/>
    <n v="26"/>
    <n v="0"/>
    <s v="01"/>
    <s v="TUS"/>
    <s v="11567"/>
    <s v="USA"/>
    <s v="IL"/>
    <s v="Chicago"/>
    <x v="5"/>
  </r>
  <r>
    <s v="Pendse,Prasanna"/>
    <s v="TW_MTGS"/>
    <x v="50"/>
    <s v="CHICAGO"/>
    <n v="0"/>
    <n v="4"/>
    <n v="0"/>
    <s v="01"/>
    <s v="TUS"/>
    <s v="11567"/>
    <s v="USA"/>
    <s v="IL"/>
    <s v="Chicago"/>
    <x v="5"/>
  </r>
  <r>
    <s v="Pendse,Prasanna"/>
    <s v="TW_TOFF"/>
    <x v="4"/>
    <s v="US_CA_PERS_SICK"/>
    <n v="0"/>
    <n v="8"/>
    <n v="0"/>
    <s v="01"/>
    <s v="TUS"/>
    <s v="11567"/>
    <s v="USA"/>
    <s v="IL"/>
    <s v="Chicago"/>
    <x v="5"/>
  </r>
  <r>
    <s v="Peng,Hongwei"/>
    <s v="HPS0001"/>
    <x v="202"/>
    <s v="DA"/>
    <n v="128"/>
    <n v="0"/>
    <n v="0"/>
    <s v="01"/>
    <s v="TCC"/>
    <s v="15111"/>
    <s v="CHN"/>
    <s v=""/>
    <s v="Xi'an"/>
    <x v="14"/>
  </r>
  <r>
    <s v="Peng,Hongwei"/>
    <s v="SML0001"/>
    <x v="163"/>
    <s v="DEV"/>
    <n v="36"/>
    <n v="0"/>
    <n v="0"/>
    <s v="01"/>
    <s v="TCC"/>
    <s v="15111"/>
    <s v="CHN"/>
    <s v=""/>
    <s v="Chengdu"/>
    <x v="14"/>
  </r>
  <r>
    <s v="Peng,Hongwei"/>
    <s v="TW_TOFF"/>
    <x v="4"/>
    <s v="SICK_LV"/>
    <n v="0"/>
    <n v="4"/>
    <n v="0"/>
    <s v="01"/>
    <s v="TCC"/>
    <s v="15111"/>
    <s v="CHN"/>
    <s v=""/>
    <s v="Chengdu"/>
    <x v="14"/>
  </r>
  <r>
    <s v="Peng,Mengqiu"/>
    <s v="SML0001"/>
    <x v="87"/>
    <s v="DEV"/>
    <n v="160"/>
    <n v="0"/>
    <n v="0"/>
    <s v="01"/>
    <s v="TCC"/>
    <s v="14635"/>
    <s v="CHN"/>
    <s v=""/>
    <s v="Chengdu"/>
    <x v="14"/>
  </r>
  <r>
    <s v="Peng,Mengqiu"/>
    <s v="TW_TOFF"/>
    <x v="4"/>
    <s v="SICK_LV"/>
    <n v="0"/>
    <n v="8"/>
    <n v="0"/>
    <s v="01"/>
    <s v="TCC"/>
    <s v="14635"/>
    <s v="CHN"/>
    <s v=""/>
    <s v="Chengdu"/>
    <x v="14"/>
  </r>
  <r>
    <s v="Peng,Mingwei"/>
    <s v="PWC0001"/>
    <x v="62"/>
    <s v="MISC"/>
    <n v="144"/>
    <n v="0"/>
    <n v="0"/>
    <s v="01"/>
    <s v="TBS"/>
    <s v="15203"/>
    <s v="CHN"/>
    <s v=""/>
    <s v="Beijing"/>
    <x v="14"/>
  </r>
  <r>
    <s v="Peng,Mingwei"/>
    <s v="TW_CORE"/>
    <x v="40"/>
    <s v="TRAINING_OTHER"/>
    <n v="0"/>
    <n v="24"/>
    <n v="0"/>
    <s v="01"/>
    <s v="TBS"/>
    <s v="15203"/>
    <s v="CHN"/>
    <s v=""/>
    <s v="Beijing"/>
    <x v="14"/>
  </r>
  <r>
    <s v="Peng,Ping"/>
    <s v="TW_CORE"/>
    <x v="0"/>
    <s v="BAU"/>
    <n v="0"/>
    <n v="168"/>
    <n v="0"/>
    <s v="06"/>
    <s v="TCC"/>
    <s v="16030"/>
    <s v="CHN"/>
    <s v=""/>
    <s v="Chengdu"/>
    <x v="14"/>
  </r>
  <r>
    <s v="Peng,Yan"/>
    <s v="SML0001"/>
    <x v="294"/>
    <s v="DEV"/>
    <n v="120"/>
    <n v="40"/>
    <n v="0"/>
    <s v="01"/>
    <s v="TCC"/>
    <s v="16034"/>
    <s v="CHN"/>
    <s v=""/>
    <s v="Chengdu"/>
    <x v="14"/>
  </r>
  <r>
    <s v="Peng,Yan"/>
    <s v="TW_TOFF"/>
    <x v="1"/>
    <s v="ANNUAL_LV"/>
    <n v="0"/>
    <n v="8"/>
    <n v="0"/>
    <s v="01"/>
    <s v="TCC"/>
    <s v="16034"/>
    <s v="CHN"/>
    <s v=""/>
    <s v="Chengdu"/>
    <x v="14"/>
  </r>
  <r>
    <s v="Penkman,Eru"/>
    <s v="DOMINOS"/>
    <x v="167"/>
    <s v="PYRAMID"/>
    <n v="160"/>
    <n v="0"/>
    <n v="0"/>
    <s v="01"/>
    <s v="TAU"/>
    <s v="15933"/>
    <s v="AUS"/>
    <s v=""/>
    <s v="Brisbane"/>
    <x v="8"/>
  </r>
  <r>
    <s v="Penkman,Eru"/>
    <s v="TW_TOFF"/>
    <x v="4"/>
    <s v="SICK_LV"/>
    <n v="0"/>
    <n v="8"/>
    <n v="0"/>
    <s v="01"/>
    <s v="TAU"/>
    <s v="15933"/>
    <s v="AUS"/>
    <s v=""/>
    <s v="Brisbane"/>
    <x v="8"/>
  </r>
  <r>
    <s v="Pereira,Fabio"/>
    <s v="ONLINE1"/>
    <x v="43"/>
    <s v="DA"/>
    <n v="144"/>
    <n v="0"/>
    <n v="0"/>
    <s v="01"/>
    <s v="TAU"/>
    <s v="12043"/>
    <s v="BRA"/>
    <s v=""/>
    <s v="Recife"/>
    <x v="3"/>
  </r>
  <r>
    <s v="Pereira,Fabio"/>
    <s v="TW_TOFF"/>
    <x v="1"/>
    <s v="PUBLIC_HOLIDAY"/>
    <n v="0"/>
    <n v="16"/>
    <n v="0"/>
    <s v="01"/>
    <s v="TAU"/>
    <s v="12043"/>
    <s v="BRA"/>
    <s v=""/>
    <s v="Recife"/>
    <x v="3"/>
  </r>
  <r>
    <s v="Pereira,Fabio"/>
    <s v="TW_TOFF"/>
    <x v="4"/>
    <s v="SICK_LV"/>
    <n v="0"/>
    <n v="8"/>
    <n v="0"/>
    <s v="01"/>
    <s v="TAU"/>
    <s v="12043"/>
    <s v="BRA"/>
    <s v=""/>
    <s v="Recife"/>
    <x v="3"/>
  </r>
  <r>
    <s v="Pereira,Gabriel M F Vidueiro"/>
    <s v="TW_CORE"/>
    <x v="3"/>
    <s v="UNASSIGNED"/>
    <n v="0"/>
    <n v="88"/>
    <n v="0"/>
    <s v="01"/>
    <s v="TBR"/>
    <s v="16120"/>
    <s v="BRA"/>
    <s v=""/>
    <s v="Porto Alegre"/>
    <x v="3"/>
  </r>
  <r>
    <s v="Pereira,Gislene Conceicao dos Santos"/>
    <s v="ONLINE1"/>
    <x v="43"/>
    <s v="DA"/>
    <n v="149.69999999999999"/>
    <n v="0"/>
    <n v="0"/>
    <s v="01"/>
    <s v="TBR"/>
    <s v="15196"/>
    <s v="BRA"/>
    <s v=""/>
    <s v="Recife"/>
    <x v="3"/>
  </r>
  <r>
    <s v="Pereira,Gislene Conceicao dos Santos"/>
    <s v="TW_CORE"/>
    <x v="40"/>
    <s v="GROUP"/>
    <n v="0"/>
    <n v="0.5"/>
    <n v="0"/>
    <s v="01"/>
    <s v="TBR"/>
    <s v="15196"/>
    <s v="BRA"/>
    <s v=""/>
    <s v="Recife"/>
    <x v="3"/>
  </r>
  <r>
    <s v="Pereira,Gislene Conceicao dos Santos"/>
    <s v="TW_TOFF"/>
    <x v="1"/>
    <s v="PUBLIC_HOLIDAY"/>
    <n v="0"/>
    <n v="16"/>
    <n v="0"/>
    <s v="01"/>
    <s v="TBR"/>
    <s v="15196"/>
    <s v="BRA"/>
    <s v=""/>
    <s v="Recife"/>
    <x v="3"/>
  </r>
  <r>
    <s v="Pereira,Rafael Lisboa"/>
    <s v="MST0001"/>
    <x v="51"/>
    <s v="MISC"/>
    <n v="0"/>
    <n v="48"/>
    <n v="0"/>
    <s v="01"/>
    <s v="TBR"/>
    <s v="14317"/>
    <s v="BRA"/>
    <s v=""/>
    <s v="Porto Alegre"/>
    <x v="3"/>
  </r>
  <r>
    <s v="Pereira,Rafael Lisboa"/>
    <s v="TW_CORE"/>
    <x v="15"/>
    <s v="CODE_REVIEW"/>
    <n v="0"/>
    <n v="2"/>
    <n v="0"/>
    <s v="01"/>
    <s v="TBR"/>
    <s v="14317"/>
    <s v="BRA"/>
    <s v=""/>
    <s v="Porto Alegre"/>
    <x v="3"/>
  </r>
  <r>
    <s v="Pereira,Rafael Lisboa"/>
    <s v="TW_CORE"/>
    <x v="15"/>
    <s v="INTERVIEWING"/>
    <n v="0"/>
    <n v="1"/>
    <n v="0"/>
    <s v="01"/>
    <s v="TBR"/>
    <s v="14317"/>
    <s v="BRA"/>
    <s v=""/>
    <s v="Porto Alegre"/>
    <x v="3"/>
  </r>
  <r>
    <s v="Pereira,Rafael Lisboa"/>
    <s v="TW_TOFF"/>
    <x v="1"/>
    <s v="ANNUAL_LV"/>
    <n v="0"/>
    <n v="104"/>
    <n v="0"/>
    <s v="01"/>
    <s v="TBR"/>
    <s v="14317"/>
    <s v="BRA"/>
    <s v=""/>
    <s v="Porto Alegre"/>
    <x v="3"/>
  </r>
  <r>
    <s v="Pereira,Rafael Lisboa"/>
    <s v="TW_TOFF"/>
    <x v="1"/>
    <s v="PUBLIC_HOLIDAY"/>
    <n v="0"/>
    <n v="16"/>
    <n v="0"/>
    <s v="01"/>
    <s v="TBR"/>
    <s v="14317"/>
    <s v="BRA"/>
    <s v=""/>
    <s v="Porto Alegre"/>
    <x v="3"/>
  </r>
  <r>
    <s v="Perkin,Thomas"/>
    <s v="SLC0001"/>
    <x v="173"/>
    <s v="MISC"/>
    <n v="40"/>
    <n v="120"/>
    <n v="0"/>
    <s v="01"/>
    <s v="TUK"/>
    <s v="15870"/>
    <s v="GBR"/>
    <s v=""/>
    <s v="Manchester"/>
    <x v="10"/>
  </r>
  <r>
    <s v="Perkin,Thomas"/>
    <s v="TW_TOFF"/>
    <x v="4"/>
    <s v="SICK_LV"/>
    <n v="0"/>
    <n v="8"/>
    <n v="0"/>
    <s v="01"/>
    <s v="TUK"/>
    <s v="15870"/>
    <s v="GBR"/>
    <s v=""/>
    <s v="Manchester"/>
    <x v="10"/>
  </r>
  <r>
    <s v="Perumall,Alagusubramani Sekkappan"/>
    <s v="TWSOPS1"/>
    <x v="102"/>
    <s v="MISC"/>
    <n v="0"/>
    <n v="168"/>
    <n v="0"/>
    <s v="02"/>
    <s v="TIN"/>
    <s v="12649"/>
    <s v="IND"/>
    <s v=""/>
    <s v="ETG India"/>
    <x v="1"/>
  </r>
  <r>
    <s v="Pethe,Ranjeet B"/>
    <s v="SML0001"/>
    <x v="98"/>
    <s v="DA"/>
    <n v="168"/>
    <n v="0"/>
    <n v="0"/>
    <s v="01"/>
    <s v="TAU"/>
    <s v="12478"/>
    <s v="AUS"/>
    <s v=""/>
    <s v="Brisbane"/>
    <x v="8"/>
  </r>
  <r>
    <s v="Petrovics,Peter"/>
    <s v="HEPSIB1"/>
    <x v="145"/>
    <s v="BA"/>
    <n v="171"/>
    <n v="0"/>
    <n v="0"/>
    <s v="01"/>
    <s v="TUK"/>
    <s v="13510"/>
    <s v="TUR"/>
    <s v=""/>
    <s v="London"/>
    <x v="4"/>
  </r>
  <r>
    <s v="Petry,Rafael de Lima"/>
    <s v="TW_CORE"/>
    <x v="66"/>
    <s v="COACHING"/>
    <n v="0"/>
    <n v="155"/>
    <n v="0"/>
    <s v="01"/>
    <s v="TUS"/>
    <s v="13059"/>
    <s v="IND"/>
    <s v=""/>
    <s v="New York"/>
    <x v="12"/>
  </r>
  <r>
    <s v="Petry,Rafael de Lima"/>
    <s v="TW_CORE"/>
    <x v="66"/>
    <s v="TRAINER_PREP"/>
    <n v="0"/>
    <n v="14"/>
    <n v="0"/>
    <s v="01"/>
    <s v="TUS"/>
    <s v="13059"/>
    <s v="USA"/>
    <s v="NY"/>
    <s v="New York"/>
    <x v="12"/>
  </r>
  <r>
    <s v="Petry,Rafael de Lima"/>
    <s v="TW_CORE"/>
    <x v="66"/>
    <s v="TRAINER_PREP"/>
    <n v="0"/>
    <n v="40"/>
    <n v="0"/>
    <s v="01"/>
    <s v="TUS"/>
    <s v="13059"/>
    <s v="IND"/>
    <s v=""/>
    <s v="New York"/>
    <x v="12"/>
  </r>
  <r>
    <s v="Pettit,Ross J"/>
    <s v="ALPHA02"/>
    <x v="174"/>
    <s v="MISC"/>
    <n v="0"/>
    <n v="28"/>
    <n v="0"/>
    <s v="01"/>
    <s v="TUS"/>
    <s v="11178"/>
    <s v="USA"/>
    <s v="NY"/>
    <s v="Atlanta"/>
    <x v="2"/>
  </r>
  <r>
    <s v="Pettit,Ross J"/>
    <s v="BARCARD"/>
    <x v="179"/>
    <s v="MISC"/>
    <n v="16"/>
    <n v="0"/>
    <n v="0"/>
    <s v="01"/>
    <s v="TUS"/>
    <s v="11178"/>
    <s v="USA"/>
    <s v="DE"/>
    <s v="Atlanta"/>
    <x v="2"/>
  </r>
  <r>
    <s v="Pettit,Ross J"/>
    <s v="TW_CORE"/>
    <x v="17"/>
    <s v="TWER_HELP"/>
    <n v="0"/>
    <n v="8"/>
    <n v="0"/>
    <s v="01"/>
    <s v="TUS"/>
    <s v="11178"/>
    <s v="USA"/>
    <s v="IL"/>
    <s v="Atlanta"/>
    <x v="2"/>
  </r>
  <r>
    <s v="Pettit,Ross J"/>
    <s v="TW_CORE"/>
    <x v="17"/>
    <s v="TWER_HELP"/>
    <n v="0"/>
    <n v="26"/>
    <n v="0"/>
    <s v="01"/>
    <s v="TUS"/>
    <s v="11178"/>
    <s v="USA"/>
    <s v="NY"/>
    <s v="Atlanta"/>
    <x v="2"/>
  </r>
  <r>
    <s v="Pettit,Ross J"/>
    <s v="TW_CORE"/>
    <x v="17"/>
    <s v="TWER_HELP"/>
    <n v="0"/>
    <n v="34"/>
    <n v="0"/>
    <s v="01"/>
    <s v="TUS"/>
    <s v="11178"/>
    <s v="USA"/>
    <s v="DE"/>
    <s v="Atlanta"/>
    <x v="2"/>
  </r>
  <r>
    <s v="Pettit,Ross J"/>
    <s v="TW_CORE"/>
    <x v="17"/>
    <s v="TWER_HELP"/>
    <n v="0"/>
    <n v="52"/>
    <n v="0"/>
    <s v="01"/>
    <s v="TUS"/>
    <s v="11178"/>
    <s v="USA"/>
    <s v="FL"/>
    <s v="Atlanta"/>
    <x v="2"/>
  </r>
  <r>
    <s v="Pettit,Ross J"/>
    <s v="TW_TOFF"/>
    <x v="4"/>
    <s v="US_CA_PERS_SICK"/>
    <n v="0"/>
    <n v="16"/>
    <n v="0"/>
    <s v="01"/>
    <s v="TUS"/>
    <s v="11178"/>
    <s v="USA"/>
    <s v="IL"/>
    <s v="Atlanta"/>
    <x v="2"/>
  </r>
  <r>
    <s v="Pettit,Ross J"/>
    <s v="ULTSOFT"/>
    <x v="82"/>
    <s v="MISC"/>
    <n v="0"/>
    <n v="2"/>
    <n v="0"/>
    <s v="01"/>
    <s v="TUS"/>
    <s v="11178"/>
    <s v="USA"/>
    <s v="NY"/>
    <s v="Atlanta"/>
    <x v="2"/>
  </r>
  <r>
    <s v="Pettit,Ross J"/>
    <s v="ULTSOFT"/>
    <x v="82"/>
    <s v="MISC"/>
    <n v="0"/>
    <n v="8"/>
    <n v="0"/>
    <s v="01"/>
    <s v="TUS"/>
    <s v="11178"/>
    <s v="USA"/>
    <s v="IL"/>
    <s v="Atlanta"/>
    <x v="2"/>
  </r>
  <r>
    <s v="Pettit,Ross J"/>
    <s v="ULTSOFT"/>
    <x v="82"/>
    <s v="MISC"/>
    <n v="0"/>
    <n v="146"/>
    <n v="0"/>
    <s v="01"/>
    <s v="TUS"/>
    <s v="11178"/>
    <s v="USA"/>
    <s v="FL"/>
    <s v="Atlanta"/>
    <x v="2"/>
  </r>
  <r>
    <s v="Pettus,Amira Anne"/>
    <s v="MOODYS4"/>
    <x v="103"/>
    <s v="DA"/>
    <n v="30"/>
    <n v="0"/>
    <n v="0"/>
    <s v="01"/>
    <s v="TUS"/>
    <s v="15919"/>
    <s v="USA"/>
    <s v="CA"/>
    <s v="San Francisco"/>
    <x v="11"/>
  </r>
  <r>
    <s v="Pettus,Amira Anne"/>
    <s v="MOODYS4"/>
    <x v="103"/>
    <s v="MISC"/>
    <n v="86"/>
    <n v="0"/>
    <n v="0"/>
    <s v="01"/>
    <s v="TUS"/>
    <s v="15919"/>
    <s v="USA"/>
    <s v="CA"/>
    <s v="San Francisco"/>
    <x v="11"/>
  </r>
  <r>
    <s v="Pettus,Amira Anne"/>
    <s v="MOODYS4"/>
    <x v="103"/>
    <s v="TRVL"/>
    <n v="0"/>
    <n v="8"/>
    <n v="0"/>
    <s v="01"/>
    <s v="TUS"/>
    <s v="15919"/>
    <s v="USA"/>
    <s v="CA"/>
    <s v="San Francisco"/>
    <x v="11"/>
  </r>
  <r>
    <s v="Pettus,Amira Anne"/>
    <s v="TW_MTGS"/>
    <x v="50"/>
    <s v="NYC"/>
    <n v="0"/>
    <n v="8"/>
    <n v="0"/>
    <s v="01"/>
    <s v="TUS"/>
    <s v="15919"/>
    <s v="USA"/>
    <s v="NY"/>
    <s v="San Francisco"/>
    <x v="11"/>
  </r>
  <r>
    <s v="Pettus,Amira Anne"/>
    <s v="TW_SIPP"/>
    <x v="183"/>
    <s v="PROJECTS"/>
    <n v="0"/>
    <n v="48"/>
    <n v="0"/>
    <s v="01"/>
    <s v="TUS"/>
    <s v="15919"/>
    <s v="USA"/>
    <s v="NY"/>
    <s v="San Francisco"/>
    <x v="11"/>
  </r>
  <r>
    <s v="Pfetcher,Jason D."/>
    <s v="TW_CORE"/>
    <x v="146"/>
    <s v="BAU"/>
    <n v="0"/>
    <n v="211"/>
    <n v="0"/>
    <s v="10"/>
    <s v="TUS"/>
    <s v="10299"/>
    <s v="USA"/>
    <s v="IL"/>
    <s v="Chicago"/>
    <x v="5"/>
  </r>
  <r>
    <s v="Philip,Matthew Reed"/>
    <s v="TWSSOL1"/>
    <x v="289"/>
    <s v="MISC"/>
    <n v="8"/>
    <n v="0"/>
    <n v="0"/>
    <s v="07"/>
    <s v="TUS"/>
    <s v="13744"/>
    <s v="USA"/>
    <s v="GA"/>
    <s v="Chicago"/>
    <x v="5"/>
  </r>
  <r>
    <s v="Philip,Matthew Reed"/>
    <s v="TWSSOL1"/>
    <x v="289"/>
    <s v="TRVL"/>
    <n v="0"/>
    <n v="8"/>
    <n v="0"/>
    <s v="07"/>
    <s v="TUS"/>
    <s v="13744"/>
    <s v="USA"/>
    <s v="MO"/>
    <s v="Chicago"/>
    <x v="5"/>
  </r>
  <r>
    <s v="Philip,Matthew Reed"/>
    <s v="TW_CORE"/>
    <x v="0"/>
    <s v="LEADER_DEV_AMER"/>
    <n v="0"/>
    <n v="32"/>
    <n v="0"/>
    <s v="07"/>
    <s v="TUS"/>
    <s v="13744"/>
    <s v="USA"/>
    <s v="IL"/>
    <s v="Chicago"/>
    <x v="5"/>
  </r>
  <r>
    <s v="Philip,Matthew Reed"/>
    <s v="TW_CORE"/>
    <x v="0"/>
    <s v="LEADER_DEV_AMER"/>
    <n v="0"/>
    <n v="35"/>
    <n v="0"/>
    <s v="07"/>
    <s v="TUS"/>
    <s v="13744"/>
    <s v="USA"/>
    <s v="CA"/>
    <s v="Chicago"/>
    <x v="5"/>
  </r>
  <r>
    <s v="Philip,Matthew Reed"/>
    <s v="TW_CORE"/>
    <x v="0"/>
    <s v="LEADER_DEV_AMER"/>
    <n v="0"/>
    <n v="108"/>
    <n v="0"/>
    <s v="07"/>
    <s v="TUS"/>
    <s v="13744"/>
    <s v="USA"/>
    <s v="MO"/>
    <s v="Chicago"/>
    <x v="5"/>
  </r>
  <r>
    <s v="Philippon,Jered P."/>
    <s v="GAP0001"/>
    <x v="25"/>
    <s v="MISC"/>
    <n v="161.5"/>
    <n v="0"/>
    <n v="0"/>
    <s v="01"/>
    <s v="TUS"/>
    <s v="14488"/>
    <s v="USA"/>
    <s v="CA"/>
    <s v="San Francisco"/>
    <x v="11"/>
  </r>
  <r>
    <s v="Philippon,Jered P."/>
    <s v="TW_TOFF"/>
    <x v="4"/>
    <s v="US_CA_PERS_SICK"/>
    <n v="0"/>
    <n v="16"/>
    <n v="0"/>
    <s v="01"/>
    <s v="TUS"/>
    <s v="14488"/>
    <s v="USA"/>
    <s v="CA"/>
    <s v="San Francisco"/>
    <x v="11"/>
  </r>
  <r>
    <s v="Phillips,Paul A."/>
    <s v="INSIGHT"/>
    <x v="271"/>
    <s v="DA"/>
    <n v="10"/>
    <n v="0"/>
    <n v="0"/>
    <s v="01"/>
    <s v="TUS"/>
    <s v="14836"/>
    <s v="USA"/>
    <s v="TX"/>
    <s v="Dallas"/>
    <x v="6"/>
  </r>
  <r>
    <s v="Phillips,Paul A."/>
    <s v="SYSCOF1"/>
    <x v="13"/>
    <s v="DA"/>
    <n v="165"/>
    <n v="0"/>
    <n v="0"/>
    <s v="01"/>
    <s v="TUS"/>
    <s v="14836"/>
    <s v="USA"/>
    <s v="TX"/>
    <s v="Dallas"/>
    <x v="6"/>
  </r>
  <r>
    <s v="Phillips,Paul A."/>
    <s v="SYSCOF1"/>
    <x v="13"/>
    <s v="TRVL"/>
    <n v="0"/>
    <n v="25"/>
    <n v="0"/>
    <s v="01"/>
    <s v="TUS"/>
    <s v="14836"/>
    <s v="USA"/>
    <s v="TX"/>
    <s v="Dallas"/>
    <x v="6"/>
  </r>
  <r>
    <s v="Phillips,Paul A."/>
    <s v="TW_TOFF"/>
    <x v="4"/>
    <s v="US_CA_PERS_SICK"/>
    <n v="0"/>
    <n v="4"/>
    <n v="0"/>
    <s v="01"/>
    <s v="TUS"/>
    <s v="14836"/>
    <s v="USA"/>
    <s v="TX"/>
    <s v="Dallas"/>
    <x v="6"/>
  </r>
  <r>
    <s v="Phillips,William Robert"/>
    <s v="TW_CORE"/>
    <x v="0"/>
    <s v="BAU"/>
    <n v="0"/>
    <n v="144"/>
    <n v="0"/>
    <s v="03"/>
    <s v="TAU"/>
    <s v="16056"/>
    <s v="AUS"/>
    <s v=""/>
    <s v="Sydney"/>
    <x v="8"/>
  </r>
  <r>
    <s v="Phillips,William Robert"/>
    <s v="TW_CORE"/>
    <x v="0"/>
    <s v="TWER_INDUCTION"/>
    <n v="0"/>
    <n v="16"/>
    <n v="0"/>
    <s v="03"/>
    <s v="TAU"/>
    <s v="16056"/>
    <s v="AUS"/>
    <s v=""/>
    <s v="Sydney"/>
    <x v="8"/>
  </r>
  <r>
    <s v="Phipps,Barbara A."/>
    <s v="TW_CORE"/>
    <x v="33"/>
    <s v="REGION_MGT_BAU"/>
    <n v="0"/>
    <n v="160"/>
    <n v="0"/>
    <s v="08"/>
    <s v="TUK"/>
    <s v="10103"/>
    <s v="GBR"/>
    <s v=""/>
    <s v="London"/>
    <x v="4"/>
  </r>
  <r>
    <s v="Phipps,Barbara A."/>
    <s v="TW_TOFF"/>
    <x v="1"/>
    <s v="ANNUAL_LV"/>
    <n v="0"/>
    <n v="8"/>
    <n v="0"/>
    <s v="08"/>
    <s v="TUK"/>
    <s v="10103"/>
    <s v="GBR"/>
    <s v=""/>
    <s v="London"/>
    <x v="4"/>
  </r>
  <r>
    <s v="Phulore,Rahul"/>
    <s v="SONY001"/>
    <x v="21"/>
    <s v="DEV"/>
    <n v="117"/>
    <n v="0"/>
    <n v="0"/>
    <s v="01"/>
    <s v="TIN"/>
    <s v="15064"/>
    <s v="IND"/>
    <s v=""/>
    <s v="Pune"/>
    <x v="0"/>
  </r>
  <r>
    <s v="Phulore,Rahul"/>
    <s v="SONY001"/>
    <x v="22"/>
    <s v="DEV"/>
    <n v="8"/>
    <n v="0"/>
    <n v="0"/>
    <s v="01"/>
    <s v="TIN"/>
    <s v="15064"/>
    <s v="IND"/>
    <s v=""/>
    <s v="Pune"/>
    <x v="0"/>
  </r>
  <r>
    <s v="Phulore,Rahul"/>
    <s v="TW_TOFF"/>
    <x v="1"/>
    <s v="INDIA_OPT_HOL"/>
    <n v="0"/>
    <n v="8"/>
    <n v="0"/>
    <s v="01"/>
    <s v="TIN"/>
    <s v="15064"/>
    <s v="IND"/>
    <s v=""/>
    <s v="Pune"/>
    <x v="0"/>
  </r>
  <r>
    <s v="Phulore,Rahul"/>
    <s v="TW_TOFF"/>
    <x v="4"/>
    <s v="SICK_LV"/>
    <n v="0"/>
    <n v="40"/>
    <n v="0"/>
    <s v="01"/>
    <s v="TIN"/>
    <s v="15064"/>
    <s v="IND"/>
    <s v=""/>
    <s v="Pune"/>
    <x v="0"/>
  </r>
  <r>
    <s v="Phuloria,Rashi"/>
    <s v="CATINC1"/>
    <x v="27"/>
    <s v="DEV"/>
    <n v="152"/>
    <n v="0"/>
    <n v="0"/>
    <s v="01"/>
    <s v="TIN"/>
    <s v="14840"/>
    <s v="IND"/>
    <s v=""/>
    <s v="Delhi"/>
    <x v="0"/>
  </r>
  <r>
    <s v="Phuloria,Rashi"/>
    <s v="TW_TOFF"/>
    <x v="1"/>
    <s v="PUBLIC_HOLIDAY"/>
    <n v="0"/>
    <n v="8"/>
    <n v="0"/>
    <s v="01"/>
    <s v="TIN"/>
    <s v="14840"/>
    <s v="IND"/>
    <s v=""/>
    <s v="Delhi"/>
    <x v="0"/>
  </r>
  <r>
    <s v="Phuloria,Rashi"/>
    <s v="TW_TOFF"/>
    <x v="4"/>
    <s v="SICK_LV"/>
    <n v="0"/>
    <n v="8"/>
    <n v="0"/>
    <s v="01"/>
    <s v="TIN"/>
    <s v="14840"/>
    <s v="IND"/>
    <s v=""/>
    <s v="Delhi"/>
    <x v="0"/>
  </r>
  <r>
    <s v="Pilkenton,Randall J."/>
    <s v="TW_CORE"/>
    <x v="92"/>
    <s v="BAU"/>
    <n v="0"/>
    <n v="128"/>
    <n v="0"/>
    <s v="13"/>
    <s v="TUS"/>
    <s v="15585"/>
    <s v="USA"/>
    <s v="GA"/>
    <s v="Atlanta"/>
    <x v="2"/>
  </r>
  <r>
    <s v="Pilkenton,Randall J."/>
    <s v="TW_TOFF"/>
    <x v="1"/>
    <s v="ANNUAL_LV"/>
    <n v="0"/>
    <n v="40"/>
    <n v="0"/>
    <s v="13"/>
    <s v="TUS"/>
    <s v="15585"/>
    <s v="USA"/>
    <s v="GA"/>
    <s v="Atlanta"/>
    <x v="2"/>
  </r>
  <r>
    <s v="Pillewar,Manish Govind"/>
    <s v="MERITUS"/>
    <x v="314"/>
    <s v="MISC"/>
    <n v="96"/>
    <n v="0"/>
    <n v="0"/>
    <s v="01"/>
    <s v="TIN"/>
    <s v="12006"/>
    <s v="IND"/>
    <s v=""/>
    <s v="Bangalore"/>
    <x v="0"/>
  </r>
  <r>
    <s v="Pillewar,Manish Govind"/>
    <s v="TW_PRAC"/>
    <x v="19"/>
    <s v="BAU"/>
    <n v="0"/>
    <n v="3"/>
    <n v="0"/>
    <s v="01"/>
    <s v="TIN"/>
    <s v="12006"/>
    <s v="IND"/>
    <s v=""/>
    <s v="Bangalore"/>
    <x v="0"/>
  </r>
  <r>
    <s v="Pillewar,Manish Govind"/>
    <s v="TW_PRAC"/>
    <x v="19"/>
    <s v="MEETINGS"/>
    <n v="0"/>
    <n v="15"/>
    <n v="0"/>
    <s v="01"/>
    <s v="TIN"/>
    <s v="12006"/>
    <s v="IND"/>
    <s v=""/>
    <s v="Bangalore"/>
    <x v="0"/>
  </r>
  <r>
    <s v="Pillewar,Manish Govind"/>
    <s v="TW_TOFF"/>
    <x v="1"/>
    <s v="ANNUAL_LV"/>
    <n v="0"/>
    <n v="24"/>
    <n v="0"/>
    <s v="01"/>
    <s v="TIN"/>
    <s v="12006"/>
    <s v="IND"/>
    <s v=""/>
    <s v="Bangalore"/>
    <x v="0"/>
  </r>
  <r>
    <s v="Pillewar,Manish Govind"/>
    <s v="TW_TOFF"/>
    <x v="4"/>
    <s v="SICK_LV"/>
    <n v="0"/>
    <n v="32"/>
    <n v="0"/>
    <s v="01"/>
    <s v="TIN"/>
    <s v="12006"/>
    <s v="IND"/>
    <s v=""/>
    <s v="Bangalore"/>
    <x v="0"/>
  </r>
  <r>
    <s v="Pinney,Sidney G."/>
    <s v="TW_CORE"/>
    <x v="17"/>
    <s v="BAU"/>
    <n v="0"/>
    <n v="234"/>
    <n v="0"/>
    <s v="02"/>
    <s v="TUS"/>
    <s v="10217"/>
    <s v="USA"/>
    <s v="IA"/>
    <s v="San Francisco"/>
    <x v="11"/>
  </r>
  <r>
    <s v="Pinney,Sidney G."/>
    <s v="TW_TOFF"/>
    <x v="1"/>
    <s v="ANNUAL_LV"/>
    <n v="0"/>
    <n v="8"/>
    <n v="0"/>
    <s v="02"/>
    <s v="TUS"/>
    <s v="10217"/>
    <s v="USA"/>
    <s v="IA"/>
    <s v="San Francisco"/>
    <x v="11"/>
  </r>
  <r>
    <s v="Pinto,Andrea de Oliveira"/>
    <s v="ONLINE1"/>
    <x v="43"/>
    <s v="DA"/>
    <n v="166.95"/>
    <n v="0"/>
    <n v="0"/>
    <s v="01"/>
    <s v="TBR"/>
    <s v="14576"/>
    <s v="BRA"/>
    <s v=""/>
    <s v="Recife"/>
    <x v="3"/>
  </r>
  <r>
    <s v="Pinto,Andrea de Oliveira"/>
    <s v="TW_TOFF"/>
    <x v="1"/>
    <s v="PUBLIC_HOLIDAY"/>
    <n v="0"/>
    <n v="16"/>
    <n v="0"/>
    <s v="01"/>
    <s v="TBR"/>
    <s v="14576"/>
    <s v="BRA"/>
    <s v=""/>
    <s v="Recife"/>
    <x v="3"/>
  </r>
  <r>
    <s v="Pinto,Cristian Daniel"/>
    <s v="TW_CORE"/>
    <x v="66"/>
    <s v="ATTENDEE"/>
    <n v="0"/>
    <n v="136"/>
    <n v="0"/>
    <s v="01"/>
    <s v="TEC"/>
    <s v="15969"/>
    <s v="IND"/>
    <s v=""/>
    <s v="Quito"/>
    <x v="17"/>
  </r>
  <r>
    <s v="Pinto,Cristian Daniel"/>
    <s v="TW_CORE"/>
    <x v="66"/>
    <s v="PREP"/>
    <n v="0"/>
    <n v="24"/>
    <n v="0"/>
    <s v="01"/>
    <s v="TEC"/>
    <s v="15969"/>
    <s v="ECU"/>
    <s v=""/>
    <s v="Quito"/>
    <x v="17"/>
  </r>
  <r>
    <s v="Pinto,Cristian Daniel"/>
    <s v="TW_TOFF"/>
    <x v="1"/>
    <s v="PUBLIC_HOLIDAY"/>
    <n v="0"/>
    <n v="16"/>
    <n v="0"/>
    <s v="01"/>
    <s v="TEC"/>
    <s v="15969"/>
    <s v="ECU"/>
    <s v=""/>
    <s v="Quito"/>
    <x v="17"/>
  </r>
  <r>
    <s v="Pintor,Erick Tiago"/>
    <s v="GAP0001"/>
    <x v="58"/>
    <s v="MISC"/>
    <n v="152"/>
    <n v="0"/>
    <n v="0"/>
    <s v="01"/>
    <s v="TBR"/>
    <s v="14957"/>
    <s v="BRA"/>
    <s v=""/>
    <s v="Porto Alegre"/>
    <x v="3"/>
  </r>
  <r>
    <s v="Pintor,Erick Tiago"/>
    <s v="TW_CORE"/>
    <x v="15"/>
    <s v="CODE_REVIEW"/>
    <n v="0"/>
    <n v="1"/>
    <n v="0"/>
    <s v="01"/>
    <s v="TBR"/>
    <s v="14957"/>
    <s v="BRA"/>
    <s v=""/>
    <s v="Porto Alegre"/>
    <x v="3"/>
  </r>
  <r>
    <s v="Pintor,Erick Tiago"/>
    <s v="TW_CORE"/>
    <x v="15"/>
    <s v="INTERVIEWING"/>
    <n v="0"/>
    <n v="2"/>
    <n v="0"/>
    <s v="01"/>
    <s v="TBR"/>
    <s v="14957"/>
    <s v="BRA"/>
    <s v=""/>
    <s v="Porto Alegre"/>
    <x v="3"/>
  </r>
  <r>
    <s v="Pintor,Erick Tiago"/>
    <s v="TW_TOFF"/>
    <x v="1"/>
    <s v="BRAZIL_BANK"/>
    <n v="0"/>
    <n v="8"/>
    <n v="0"/>
    <s v="01"/>
    <s v="TBR"/>
    <s v="14957"/>
    <s v="BRA"/>
    <s v=""/>
    <s v="Porto Alegre"/>
    <x v="3"/>
  </r>
  <r>
    <s v="Pintor,Erick Tiago"/>
    <s v="TW_TOFF"/>
    <x v="1"/>
    <s v="PUBLIC_HOLIDAY"/>
    <n v="0"/>
    <n v="16"/>
    <n v="0"/>
    <s v="01"/>
    <s v="TBR"/>
    <s v="14957"/>
    <s v="BRA"/>
    <s v=""/>
    <s v="Porto Alegre"/>
    <x v="3"/>
  </r>
  <r>
    <s v="Pittaway,Andy"/>
    <s v="SLC0001"/>
    <x v="91"/>
    <s v="DA"/>
    <n v="120"/>
    <n v="0"/>
    <n v="0"/>
    <s v="01"/>
    <s v="TUK"/>
    <s v="15215"/>
    <s v="GBR"/>
    <s v=""/>
    <s v="Manchester"/>
    <x v="10"/>
  </r>
  <r>
    <s v="Pittaway,Andy"/>
    <s v="SLC0001"/>
    <x v="91"/>
    <s v="MISC"/>
    <n v="48"/>
    <n v="0"/>
    <n v="0"/>
    <s v="01"/>
    <s v="TUK"/>
    <s v="15215"/>
    <s v="GBR"/>
    <s v=""/>
    <s v="Manchester"/>
    <x v="10"/>
  </r>
  <r>
    <s v="Pittaway,Andy"/>
    <s v="SLC0001"/>
    <x v="91"/>
    <s v="TRVL"/>
    <n v="0"/>
    <n v="40.5"/>
    <n v="0"/>
    <s v="01"/>
    <s v="TUK"/>
    <s v="15215"/>
    <s v="GBR"/>
    <s v=""/>
    <s v="Manchester"/>
    <x v="10"/>
  </r>
  <r>
    <s v="Plahm,Michael J."/>
    <s v="TW_CORE"/>
    <x v="0"/>
    <s v="BAU"/>
    <n v="0"/>
    <n v="173"/>
    <n v="0"/>
    <s v="06"/>
    <s v="TUS"/>
    <s v="14853"/>
    <s v="USA"/>
    <s v="IL"/>
    <s v="Chicago"/>
    <x v="5"/>
  </r>
  <r>
    <s v="Platek,Olivia"/>
    <s v="SML0001"/>
    <x v="324"/>
    <s v="CONSULTING"/>
    <n v="152"/>
    <n v="0"/>
    <n v="0"/>
    <s v="01"/>
    <s v="TAU"/>
    <s v="13997"/>
    <s v="AUS"/>
    <s v=""/>
    <s v="Melbourne"/>
    <x v="8"/>
  </r>
  <r>
    <s v="Platek,Olivia"/>
    <s v="SML0001"/>
    <x v="87"/>
    <s v="BA"/>
    <n v="8"/>
    <n v="0"/>
    <n v="0"/>
    <s v="01"/>
    <s v="TAU"/>
    <s v="13997"/>
    <s v="AUS"/>
    <s v=""/>
    <s v="Melbourne"/>
    <x v="8"/>
  </r>
  <r>
    <s v="Platek,Olivia"/>
    <s v="TW_CORE"/>
    <x v="33"/>
    <s v="REGION_MGT_MTG"/>
    <n v="0"/>
    <n v="5"/>
    <n v="0"/>
    <s v="01"/>
    <s v="TAU"/>
    <s v="13997"/>
    <s v="AUS"/>
    <s v=""/>
    <s v="Melbourne"/>
    <x v="8"/>
  </r>
  <r>
    <s v="Platek,Olivia"/>
    <s v="TW_CORE"/>
    <x v="0"/>
    <s v="SDL"/>
    <n v="0"/>
    <n v="3.5"/>
    <n v="0"/>
    <s v="01"/>
    <s v="TAU"/>
    <s v="13997"/>
    <s v="AUS"/>
    <s v=""/>
    <s v="Melbourne"/>
    <x v="8"/>
  </r>
  <r>
    <s v="Platek,Olivia"/>
    <s v="TW_MTGS"/>
    <x v="77"/>
    <s v="AUSTRALIA"/>
    <n v="0"/>
    <n v="6"/>
    <n v="0"/>
    <s v="01"/>
    <s v="TAU"/>
    <s v="13997"/>
    <s v="AUS"/>
    <s v=""/>
    <s v="Melbourne"/>
    <x v="8"/>
  </r>
  <r>
    <s v="Platek,Olivia"/>
    <s v="TW_SIPP"/>
    <x v="29"/>
    <s v="OPEN_MRS"/>
    <n v="0"/>
    <n v="12"/>
    <n v="0"/>
    <s v="01"/>
    <s v="TAU"/>
    <s v="13997"/>
    <s v="AUS"/>
    <s v=""/>
    <s v="Melbourne"/>
    <x v="8"/>
  </r>
  <r>
    <s v="Platek,Olivia"/>
    <s v="TW_TOFF"/>
    <x v="1"/>
    <s v="PUBLIC_HOLIDAY"/>
    <n v="0"/>
    <n v="8"/>
    <n v="0"/>
    <s v="01"/>
    <s v="TAU"/>
    <s v="13997"/>
    <s v="AUS"/>
    <s v=""/>
    <s v="Melbourne"/>
    <x v="8"/>
  </r>
  <r>
    <s v="Plotnicki,Lukasz Rafal"/>
    <s v="TCHIBO1"/>
    <x v="152"/>
    <s v="DA"/>
    <n v="152"/>
    <n v="0"/>
    <n v="0"/>
    <s v="01"/>
    <s v="TDE"/>
    <s v="15528"/>
    <s v="DEU"/>
    <s v=""/>
    <s v="Hamburg"/>
    <x v="7"/>
  </r>
  <r>
    <s v="Plotnicki,Lukasz Rafal"/>
    <s v="TW_TOFF"/>
    <x v="1"/>
    <s v="ANNUAL_LV"/>
    <n v="0"/>
    <n v="16"/>
    <n v="0"/>
    <s v="01"/>
    <s v="TDE"/>
    <s v="15528"/>
    <s v="DEU"/>
    <s v=""/>
    <s v="Hamburg"/>
    <x v="7"/>
  </r>
  <r>
    <s v="Poddar,Rohan"/>
    <s v="ACONEX1"/>
    <x v="398"/>
    <s v="DA"/>
    <n v="104"/>
    <n v="0"/>
    <n v="0"/>
    <s v="01"/>
    <s v="TIN"/>
    <s v="15732"/>
    <s v="IND"/>
    <s v=""/>
    <s v="Bangalore"/>
    <x v="0"/>
  </r>
  <r>
    <s v="Poddar,Rohan"/>
    <s v="ACONEX1"/>
    <x v="398"/>
    <s v="MISC"/>
    <n v="32"/>
    <n v="0"/>
    <n v="0"/>
    <s v="01"/>
    <s v="TIN"/>
    <s v="15732"/>
    <s v="IND"/>
    <s v=""/>
    <s v="Bangalore"/>
    <x v="0"/>
  </r>
  <r>
    <s v="Poddar,Rohan"/>
    <s v="TW_TOFF"/>
    <x v="1"/>
    <s v="ANNUAL_LV"/>
    <n v="0"/>
    <n v="16"/>
    <n v="0"/>
    <s v="01"/>
    <s v="TIN"/>
    <s v="15732"/>
    <s v="IND"/>
    <s v=""/>
    <s v="Bangalore"/>
    <x v="0"/>
  </r>
  <r>
    <s v="Poddar,Rohan"/>
    <s v="TW_TOFF"/>
    <x v="1"/>
    <s v="INDIA_OPT_HOL"/>
    <n v="0"/>
    <n v="8"/>
    <n v="0"/>
    <s v="01"/>
    <s v="TIN"/>
    <s v="15732"/>
    <s v="IND"/>
    <s v=""/>
    <s v="Bangalore"/>
    <x v="0"/>
  </r>
  <r>
    <s v="Poddar,Rohan"/>
    <s v="TW_TOFF"/>
    <x v="4"/>
    <s v="SICK_LV"/>
    <n v="0"/>
    <n v="8"/>
    <n v="0"/>
    <s v="01"/>
    <s v="TIN"/>
    <s v="15732"/>
    <s v="IND"/>
    <s v=""/>
    <s v="Bangalore"/>
    <x v="0"/>
  </r>
  <r>
    <s v="Ponniah,Venkatesh"/>
    <s v="CISCO02"/>
    <x v="39"/>
    <s v="MISC"/>
    <n v="133"/>
    <n v="0"/>
    <n v="0"/>
    <s v="01"/>
    <s v="TIN"/>
    <s v="15007"/>
    <s v="IND"/>
    <s v=""/>
    <s v="Bangalore"/>
    <x v="0"/>
  </r>
  <r>
    <s v="Ponniah,Venkatesh"/>
    <s v="TW_CORE"/>
    <x v="17"/>
    <s v="BAU"/>
    <n v="0"/>
    <n v="40"/>
    <n v="0"/>
    <s v="01"/>
    <s v="TIN"/>
    <s v="15007"/>
    <s v="IND"/>
    <s v=""/>
    <s v="Bangalore"/>
    <x v="0"/>
  </r>
  <r>
    <s v="Ponnusamy,Rathinakumar"/>
    <s v="TW_TOFF"/>
    <x v="1"/>
    <s v="ANNUAL_LV"/>
    <n v="0"/>
    <n v="44"/>
    <n v="0"/>
    <s v="04"/>
    <s v="TIN"/>
    <s v="12470"/>
    <s v="IND"/>
    <s v=""/>
    <s v="Bangalore"/>
    <x v="0"/>
  </r>
  <r>
    <s v="Ponnusamy,Rathinakumar"/>
    <s v="TW_TOPS"/>
    <x v="7"/>
    <s v="ANALYTICS"/>
    <n v="0"/>
    <n v="124"/>
    <n v="0"/>
    <s v="04"/>
    <s v="TIN"/>
    <s v="12470"/>
    <s v="IND"/>
    <s v=""/>
    <s v="Bangalore"/>
    <x v="0"/>
  </r>
  <r>
    <s v="Poonawala,Yahya"/>
    <s v="SONY001"/>
    <x v="21"/>
    <s v="DEV"/>
    <n v="161"/>
    <n v="0"/>
    <n v="0"/>
    <s v="01"/>
    <s v="TIN"/>
    <s v="14680"/>
    <s v="IND"/>
    <s v=""/>
    <s v="Pune"/>
    <x v="0"/>
  </r>
  <r>
    <s v="Poonawala,Yahya"/>
    <s v="SONY001"/>
    <x v="22"/>
    <s v="DEV"/>
    <n v="8"/>
    <n v="0"/>
    <n v="0"/>
    <s v="01"/>
    <s v="TIN"/>
    <s v="14680"/>
    <s v="IND"/>
    <s v=""/>
    <s v="Pune"/>
    <x v="0"/>
  </r>
  <r>
    <s v="Porto Veloso,Pablo"/>
    <s v="TW_CORE"/>
    <x v="3"/>
    <s v="UNASSIGNED"/>
    <n v="0"/>
    <n v="8"/>
    <n v="0"/>
    <s v="04"/>
    <s v="TUK"/>
    <s v="15894"/>
    <s v="GBR"/>
    <s v=""/>
    <s v="Manchester"/>
    <x v="10"/>
  </r>
  <r>
    <s v="Porto Veloso,Pablo"/>
    <s v="TW_CORE"/>
    <x v="3"/>
    <s v="UNASSIGNED"/>
    <n v="0"/>
    <n v="40"/>
    <n v="0"/>
    <s v="01"/>
    <s v="TUK"/>
    <s v="15894"/>
    <s v="GBR"/>
    <s v=""/>
    <s v="Manchester"/>
    <x v="10"/>
  </r>
  <r>
    <s v="Porto Veloso,Pablo"/>
    <s v="TW_TOPS"/>
    <x v="7"/>
    <s v="DEMAND_BAU"/>
    <n v="0"/>
    <n v="120"/>
    <n v="0"/>
    <s v="04"/>
    <s v="TUK"/>
    <s v="15894"/>
    <s v="GBR"/>
    <s v=""/>
    <s v="Manchester"/>
    <x v="10"/>
  </r>
  <r>
    <s v="Pote Shankarrao,Mohit"/>
    <s v="TW_CORE"/>
    <x v="0"/>
    <s v="STEP"/>
    <n v="0"/>
    <n v="128"/>
    <n v="0"/>
    <s v="01"/>
    <s v="TIN"/>
    <s v="15430"/>
    <s v="IND"/>
    <s v=""/>
    <s v="Bangalore"/>
    <x v="0"/>
  </r>
  <r>
    <s v="Pote Shankarrao,Mohit"/>
    <s v="TW_TOFF"/>
    <x v="1"/>
    <s v="ANNUAL_LV"/>
    <n v="0"/>
    <n v="48"/>
    <n v="0"/>
    <s v="01"/>
    <s v="TIN"/>
    <s v="15430"/>
    <s v="IND"/>
    <s v=""/>
    <s v="Bangalore"/>
    <x v="0"/>
  </r>
  <r>
    <s v="Potghan,Amar"/>
    <s v="SML0001"/>
    <x v="117"/>
    <s v="DA"/>
    <n v="160"/>
    <n v="0"/>
    <n v="0"/>
    <s v="01"/>
    <s v="TIN"/>
    <s v="15753"/>
    <s v="IND"/>
    <s v=""/>
    <s v="Pune"/>
    <x v="0"/>
  </r>
  <r>
    <s v="Potghan,Amar"/>
    <s v="TW_CORE"/>
    <x v="40"/>
    <s v="TRAINING_OTHER"/>
    <n v="0"/>
    <n v="4"/>
    <n v="0"/>
    <s v="01"/>
    <s v="TIN"/>
    <s v="15753"/>
    <s v="IND"/>
    <s v=""/>
    <s v="Pune"/>
    <x v="0"/>
  </r>
  <r>
    <s v="Power,Lucy"/>
    <s v="SLC0001"/>
    <x v="91"/>
    <s v="MISC"/>
    <n v="162"/>
    <n v="0"/>
    <n v="0"/>
    <s v="01"/>
    <s v="TUK"/>
    <s v="14463"/>
    <s v="GBR"/>
    <s v=""/>
    <s v="Manchester"/>
    <x v="10"/>
  </r>
  <r>
    <s v="Power,Lucy"/>
    <s v="TW_CORE"/>
    <x v="15"/>
    <s v="INTERVIEWING"/>
    <n v="0"/>
    <n v="1"/>
    <n v="0"/>
    <s v="01"/>
    <s v="TUK"/>
    <s v="14463"/>
    <s v="GBR"/>
    <s v=""/>
    <s v="Manchester"/>
    <x v="10"/>
  </r>
  <r>
    <s v="Power,Lucy"/>
    <s v="TW_PRAC"/>
    <x v="19"/>
    <s v="MEETINGS"/>
    <n v="0"/>
    <n v="5"/>
    <n v="0"/>
    <s v="01"/>
    <s v="TUK"/>
    <s v="14463"/>
    <s v="GBR"/>
    <s v=""/>
    <s v="Manchester"/>
    <x v="10"/>
  </r>
  <r>
    <s v="Prabhu,Sneha Sasindran"/>
    <s v="EMP0001"/>
    <x v="326"/>
    <s v="DA"/>
    <n v="8"/>
    <n v="0"/>
    <n v="0"/>
    <s v="01"/>
    <s v="TIN"/>
    <s v="13414"/>
    <s v="GBR"/>
    <s v=""/>
    <s v="London"/>
    <x v="4"/>
  </r>
  <r>
    <s v="Prabhu,Sneha Sasindran"/>
    <s v="TW_CORE"/>
    <x v="3"/>
    <s v="HELD"/>
    <n v="0"/>
    <n v="112.5"/>
    <n v="0"/>
    <s v="01"/>
    <s v="TIN"/>
    <s v="13414"/>
    <s v="IND"/>
    <s v=""/>
    <s v="Bangalore"/>
    <x v="0"/>
  </r>
  <r>
    <s v="Prabhu,Sneha Sasindran"/>
    <s v="TW_CORE"/>
    <x v="17"/>
    <s v="BAU"/>
    <n v="0"/>
    <n v="6"/>
    <n v="0"/>
    <s v="01"/>
    <s v="TIN"/>
    <s v="13414"/>
    <s v="IND"/>
    <s v=""/>
    <s v="Bangalore"/>
    <x v="0"/>
  </r>
  <r>
    <s v="Prabhu,Sneha Sasindran"/>
    <s v="TW_CORE"/>
    <x v="17"/>
    <s v="MEETINGS"/>
    <n v="0"/>
    <n v="40"/>
    <n v="0"/>
    <s v="01"/>
    <s v="TIN"/>
    <s v="13414"/>
    <s v="GBR"/>
    <s v=""/>
    <s v="Manchester"/>
    <x v="10"/>
  </r>
  <r>
    <s v="Prabhu,Sneha Sasindran"/>
    <s v="TW_CORE"/>
    <x v="0"/>
    <s v="TWER_INDUCTION"/>
    <n v="0"/>
    <n v="1.5"/>
    <n v="0"/>
    <s v="01"/>
    <s v="TIN"/>
    <s v="13414"/>
    <s v="IND"/>
    <s v=""/>
    <s v="Bangalore"/>
    <x v="0"/>
  </r>
  <r>
    <s v="Prabhu,Srinivas Gurpur"/>
    <s v="TRAIN01"/>
    <x v="61"/>
    <s v="A930_SAT_QA"/>
    <n v="160"/>
    <n v="0"/>
    <n v="0"/>
    <s v="01"/>
    <s v="TIN"/>
    <s v="14362"/>
    <s v="GBR"/>
    <s v=""/>
    <s v="London"/>
    <x v="4"/>
  </r>
  <r>
    <s v="Prabhu,Srinivas Gurpur"/>
    <s v="TW_TOFF"/>
    <x v="1"/>
    <s v="ANNUAL_LV"/>
    <n v="0"/>
    <n v="8"/>
    <n v="0"/>
    <s v="01"/>
    <s v="TIN"/>
    <s v="14362"/>
    <s v="GBR"/>
    <s v=""/>
    <s v="London"/>
    <x v="4"/>
  </r>
  <r>
    <s v="Pradeep,John"/>
    <s v="ACONEX1"/>
    <x v="32"/>
    <s v="DEV"/>
    <n v="160"/>
    <n v="0"/>
    <n v="0"/>
    <s v="01"/>
    <s v="TIN"/>
    <s v="14135"/>
    <s v="IND"/>
    <s v=""/>
    <s v="Bangalore"/>
    <x v="0"/>
  </r>
  <r>
    <s v="Pradeep,John"/>
    <s v="TW_TOFF"/>
    <x v="4"/>
    <s v="SICK_LV"/>
    <n v="0"/>
    <n v="8"/>
    <n v="0"/>
    <s v="01"/>
    <s v="TIN"/>
    <s v="14135"/>
    <s v="IND"/>
    <s v=""/>
    <s v="Bangalore"/>
    <x v="0"/>
  </r>
  <r>
    <s v="Pradhan,Abhishek"/>
    <s v="TW_CORE"/>
    <x v="3"/>
    <s v="UNASSIGNED"/>
    <n v="0"/>
    <n v="24"/>
    <n v="0"/>
    <s v="01"/>
    <s v="TIN"/>
    <s v="15930"/>
    <s v="IND"/>
    <s v=""/>
    <s v="Bangalore"/>
    <x v="0"/>
  </r>
  <r>
    <s v="Pradhan,Abhishek"/>
    <s v="TW_CORE"/>
    <x v="66"/>
    <s v="ATTENDEE"/>
    <n v="0"/>
    <n v="123"/>
    <n v="0"/>
    <s v="01"/>
    <s v="TIN"/>
    <s v="15930"/>
    <s v="IND"/>
    <s v=""/>
    <s v="Bangalore"/>
    <x v="0"/>
  </r>
  <r>
    <s v="Pradhan,Abhishek"/>
    <s v="TW_INVT"/>
    <x v="116"/>
    <s v="PROGRAM_LEVEL"/>
    <n v="0"/>
    <n v="40"/>
    <n v="0"/>
    <s v="01"/>
    <s v="TIN"/>
    <s v="15930"/>
    <s v="IND"/>
    <s v=""/>
    <s v="Bangalore"/>
    <x v="0"/>
  </r>
  <r>
    <s v="Pradhan,Kunwarji"/>
    <s v="TW_CORE"/>
    <x v="0"/>
    <s v="TWER_INDUCTION"/>
    <n v="0"/>
    <n v="9"/>
    <n v="0"/>
    <s v="01"/>
    <s v="TUS"/>
    <s v="16023"/>
    <s v="USA"/>
    <s v="IL"/>
    <s v="Chicago"/>
    <x v="5"/>
  </r>
  <r>
    <s v="Pradhan,Kunwarji"/>
    <s v="TW_CORE"/>
    <x v="40"/>
    <s v="INCEPTION"/>
    <n v="0"/>
    <n v="59"/>
    <n v="0"/>
    <s v="01"/>
    <s v="TUS"/>
    <s v="16023"/>
    <s v="USA"/>
    <s v="IL"/>
    <s v="Chicago"/>
    <x v="5"/>
  </r>
  <r>
    <s v="Pradhan,Kunwarji"/>
    <s v="TW_CORE"/>
    <x v="66"/>
    <s v="ATTENDEE"/>
    <n v="0"/>
    <n v="150"/>
    <n v="0"/>
    <s v="01"/>
    <s v="TUS"/>
    <s v="16023"/>
    <s v="IND"/>
    <s v=""/>
    <s v="Chicago"/>
    <x v="5"/>
  </r>
  <r>
    <s v="Prado,Thiago Gozzi"/>
    <s v="RACK001"/>
    <x v="151"/>
    <s v="DA"/>
    <n v="162"/>
    <n v="0"/>
    <n v="0"/>
    <s v="01"/>
    <s v="TBR"/>
    <s v="13250"/>
    <s v="BRA"/>
    <s v=""/>
    <s v="Porto Alegre"/>
    <x v="3"/>
  </r>
  <r>
    <s v="Prado,Thiago Gozzi"/>
    <s v="TW_TOFF"/>
    <x v="1"/>
    <s v="PUBLIC_HOLIDAY"/>
    <n v="0"/>
    <n v="8"/>
    <n v="0"/>
    <s v="01"/>
    <s v="TBR"/>
    <s v="13250"/>
    <s v="BRA"/>
    <s v=""/>
    <s v="Porto Alegre"/>
    <x v="3"/>
  </r>
  <r>
    <s v="Prahlad,Vivek"/>
    <s v="TW_CORE"/>
    <x v="3"/>
    <s v="UNASSIGNED"/>
    <n v="0"/>
    <n v="5"/>
    <n v="0"/>
    <s v="01"/>
    <s v="TSG"/>
    <s v="10672"/>
    <s v="SGP"/>
    <s v=""/>
    <s v="Singapore"/>
    <x v="9"/>
  </r>
  <r>
    <s v="Prahlad,Vivek"/>
    <s v="TW_CORE"/>
    <x v="17"/>
    <s v="TWER_HELP"/>
    <n v="0"/>
    <n v="123"/>
    <n v="0"/>
    <s v="01"/>
    <s v="TSG"/>
    <s v="10672"/>
    <s v="SGP"/>
    <s v=""/>
    <s v="Singapore"/>
    <x v="9"/>
  </r>
  <r>
    <s v="Prahlad,Vivek"/>
    <s v="TW_TOFF"/>
    <x v="1"/>
    <s v="ANNUAL_LV"/>
    <n v="0"/>
    <n v="40"/>
    <n v="0"/>
    <s v="01"/>
    <s v="TSG"/>
    <s v="10672"/>
    <s v="SGP"/>
    <s v=""/>
    <s v="Singapore"/>
    <x v="9"/>
  </r>
  <r>
    <s v="Prakash Goliwale,Pallavi"/>
    <s v="TW_CORE"/>
    <x v="0"/>
    <s v="STEP"/>
    <n v="0"/>
    <n v="103"/>
    <n v="0"/>
    <s v="01"/>
    <s v="TIN"/>
    <s v="15443"/>
    <s v="IND"/>
    <s v=""/>
    <s v="Bangalore"/>
    <x v="0"/>
  </r>
  <r>
    <s v="Prakash Goliwale,Pallavi"/>
    <s v="TW_CORE"/>
    <x v="40"/>
    <s v="TRAINING_OTHER"/>
    <n v="0"/>
    <n v="37"/>
    <n v="0"/>
    <s v="01"/>
    <s v="TIN"/>
    <s v="15443"/>
    <s v="IND"/>
    <s v=""/>
    <s v="Bangalore"/>
    <x v="0"/>
  </r>
  <r>
    <s v="Prakash Goliwale,Pallavi"/>
    <s v="TW_TOFF"/>
    <x v="1"/>
    <s v="ANNUAL_LV"/>
    <n v="0"/>
    <n v="56"/>
    <n v="0"/>
    <s v="01"/>
    <s v="TIN"/>
    <s v="15443"/>
    <s v="IND"/>
    <s v=""/>
    <s v="Bangalore"/>
    <x v="0"/>
  </r>
  <r>
    <s v="Prakash Goliwale,Pallavi"/>
    <s v="TW_TOFF"/>
    <x v="1"/>
    <s v="INDIA_OPT_HOL"/>
    <n v="0"/>
    <n v="8"/>
    <n v="0"/>
    <s v="01"/>
    <s v="TIN"/>
    <s v="15443"/>
    <s v="IND"/>
    <s v=""/>
    <s v="Bangalore"/>
    <x v="0"/>
  </r>
  <r>
    <s v="Prakash,Kiran"/>
    <s v="MSF0001"/>
    <x v="137"/>
    <s v="MISC"/>
    <n v="144"/>
    <n v="0"/>
    <n v="0"/>
    <s v="01"/>
    <s v="TIN"/>
    <s v="11130"/>
    <s v="IND"/>
    <s v=""/>
    <s v="Bangalore"/>
    <x v="0"/>
  </r>
  <r>
    <s v="Prakash,Kiran"/>
    <s v="TW_CORE"/>
    <x v="40"/>
    <s v="GROUP"/>
    <n v="0"/>
    <n v="8"/>
    <n v="0"/>
    <s v="01"/>
    <s v="TIN"/>
    <s v="11130"/>
    <s v="IND"/>
    <s v=""/>
    <s v="Bangalore"/>
    <x v="0"/>
  </r>
  <r>
    <s v="Prakash,Kiran"/>
    <s v="TW_TOFF"/>
    <x v="1"/>
    <s v="ANNUAL_LV"/>
    <n v="0"/>
    <n v="8"/>
    <n v="0"/>
    <s v="01"/>
    <s v="TIN"/>
    <s v="11130"/>
    <s v="IND"/>
    <s v=""/>
    <s v="Bangalore"/>
    <x v="0"/>
  </r>
  <r>
    <s v="Prakash,Kiran"/>
    <s v="TW_TOFF"/>
    <x v="1"/>
    <s v="INDIA_OPT_HOL"/>
    <n v="0"/>
    <n v="8"/>
    <n v="0"/>
    <s v="01"/>
    <s v="TIN"/>
    <s v="11130"/>
    <s v="IND"/>
    <s v=""/>
    <s v="Bangalore"/>
    <x v="0"/>
  </r>
  <r>
    <s v="Prasad,Mahadeva M"/>
    <s v="KROGER1"/>
    <x v="186"/>
    <s v="DA"/>
    <n v="160"/>
    <n v="0"/>
    <n v="0"/>
    <s v="01"/>
    <s v="TIN"/>
    <s v="13415"/>
    <s v="IND"/>
    <s v=""/>
    <s v="Bangalore"/>
    <x v="0"/>
  </r>
  <r>
    <s v="Prasad,Mahadeva M"/>
    <s v="TW_TOFF"/>
    <x v="1"/>
    <s v="ANNUAL_LV"/>
    <n v="0"/>
    <n v="8"/>
    <n v="0"/>
    <s v="01"/>
    <s v="TIN"/>
    <s v="13415"/>
    <s v="IND"/>
    <s v=""/>
    <s v="Bangalore"/>
    <x v="0"/>
  </r>
  <r>
    <s v="Prasad,Meghna"/>
    <s v="TW_INVT"/>
    <x v="400"/>
    <s v="PROGRAM_LEVEL"/>
    <n v="0"/>
    <n v="168"/>
    <n v="0"/>
    <s v="08"/>
    <s v="TIN"/>
    <s v="15393"/>
    <s v="IND"/>
    <s v=""/>
    <s v="Bangalore"/>
    <x v="0"/>
  </r>
  <r>
    <s v="Prasad,Shiwangi"/>
    <s v="SML0001"/>
    <x v="200"/>
    <s v="DEV"/>
    <n v="163"/>
    <n v="0"/>
    <n v="0"/>
    <s v="01"/>
    <s v="TCC"/>
    <s v="13846"/>
    <s v="CHN"/>
    <s v=""/>
    <s v="Chengdu"/>
    <x v="14"/>
  </r>
  <r>
    <s v="Prasad,Srideep"/>
    <s v="DELTA01"/>
    <x v="228"/>
    <s v="MISC"/>
    <n v="32"/>
    <n v="0"/>
    <n v="0"/>
    <s v="01"/>
    <s v="TIN"/>
    <s v="14030"/>
    <s v="USA"/>
    <s v="GA"/>
    <s v="Atlanta"/>
    <x v="2"/>
  </r>
  <r>
    <s v="Prasad,Srideep"/>
    <s v="DELTA01"/>
    <x v="228"/>
    <s v="TRVL"/>
    <n v="0"/>
    <n v="8"/>
    <n v="0"/>
    <s v="01"/>
    <s v="TIN"/>
    <s v="14030"/>
    <s v="USA"/>
    <s v="GA"/>
    <s v="Atlanta"/>
    <x v="2"/>
  </r>
  <r>
    <s v="Prasad,Srideep"/>
    <s v="GAP0001"/>
    <x v="25"/>
    <s v="MISC"/>
    <n v="64"/>
    <n v="0"/>
    <n v="0"/>
    <s v="01"/>
    <s v="TIN"/>
    <s v="14030"/>
    <s v="IND"/>
    <s v=""/>
    <s v="Pune"/>
    <x v="0"/>
  </r>
  <r>
    <s v="Prasad,Srideep"/>
    <s v="TW_CORE"/>
    <x v="3"/>
    <s v="HELD"/>
    <n v="0"/>
    <n v="8"/>
    <n v="0"/>
    <s v="01"/>
    <s v="TIN"/>
    <s v="14030"/>
    <s v="IND"/>
    <s v=""/>
    <s v="Pune"/>
    <x v="0"/>
  </r>
  <r>
    <s v="Prasad,Srideep"/>
    <s v="TW_CORE"/>
    <x v="3"/>
    <s v="UNASSIGNED"/>
    <n v="0"/>
    <n v="48"/>
    <n v="0"/>
    <s v="01"/>
    <s v="TIN"/>
    <s v="14030"/>
    <s v="IND"/>
    <s v=""/>
    <s v="Pune"/>
    <x v="0"/>
  </r>
  <r>
    <s v="Prasad,Srideep"/>
    <s v="TW_TOFF"/>
    <x v="1"/>
    <s v="INDIA_OPT_HOL"/>
    <n v="0"/>
    <n v="8"/>
    <n v="0"/>
    <s v="01"/>
    <s v="TIN"/>
    <s v="14030"/>
    <s v="IND"/>
    <s v=""/>
    <s v="Pune"/>
    <x v="0"/>
  </r>
  <r>
    <s v="Pratap,Kiran"/>
    <s v="TRAIN01"/>
    <x v="61"/>
    <s v="A922_DEV"/>
    <n v="33"/>
    <n v="0"/>
    <n v="0"/>
    <s v="01"/>
    <s v="TIN"/>
    <s v="11618"/>
    <s v="IND"/>
    <s v=""/>
    <s v="Bangalore"/>
    <x v="0"/>
  </r>
  <r>
    <s v="Pratap,Kiran"/>
    <s v="TRAIN01"/>
    <x v="61"/>
    <s v="A949_BA"/>
    <n v="4"/>
    <n v="0"/>
    <n v="0"/>
    <s v="01"/>
    <s v="TIN"/>
    <s v="11618"/>
    <s v="IND"/>
    <s v=""/>
    <s v="Bangalore"/>
    <x v="0"/>
  </r>
  <r>
    <s v="Pratap,Kiran"/>
    <s v="TRAIN01"/>
    <x v="61"/>
    <s v="A949_DEV"/>
    <n v="58"/>
    <n v="0"/>
    <n v="0"/>
    <s v="01"/>
    <s v="TIN"/>
    <s v="11618"/>
    <s v="IND"/>
    <s v=""/>
    <s v="Bangalore"/>
    <x v="0"/>
  </r>
  <r>
    <s v="Pratap,Kiran"/>
    <s v="TRAIN01"/>
    <x v="61"/>
    <s v="ARCH_ARCH"/>
    <n v="16"/>
    <n v="0"/>
    <n v="0"/>
    <s v="01"/>
    <s v="TIN"/>
    <s v="11618"/>
    <s v="IND"/>
    <s v=""/>
    <s v="Bangalore"/>
    <x v="0"/>
  </r>
  <r>
    <s v="Pratap,Kiran"/>
    <s v="TRAIN01"/>
    <x v="61"/>
    <s v="DPSBANG_BUGS"/>
    <n v="3"/>
    <n v="0"/>
    <n v="0"/>
    <s v="01"/>
    <s v="TIN"/>
    <s v="11618"/>
    <s v="IND"/>
    <s v=""/>
    <s v="Bangalore"/>
    <x v="0"/>
  </r>
  <r>
    <s v="Pratap,Kiran"/>
    <s v="TRAIN01"/>
    <x v="61"/>
    <s v="DPS_A955_BA"/>
    <n v="2"/>
    <n v="0"/>
    <n v="0"/>
    <s v="01"/>
    <s v="TIN"/>
    <s v="11618"/>
    <s v="IND"/>
    <s v=""/>
    <s v="Bangalore"/>
    <x v="0"/>
  </r>
  <r>
    <s v="Pratap,Kiran"/>
    <s v="TRAIN01"/>
    <x v="61"/>
    <s v="DPS_TRAINING"/>
    <n v="12"/>
    <n v="0"/>
    <n v="0"/>
    <s v="01"/>
    <s v="TIN"/>
    <s v="11618"/>
    <s v="IND"/>
    <s v=""/>
    <s v="Bangalore"/>
    <x v="0"/>
  </r>
  <r>
    <s v="Pratap,Kiran"/>
    <s v="TW_TOFF"/>
    <x v="1"/>
    <s v="ANNUAL_LV"/>
    <n v="0"/>
    <n v="40"/>
    <n v="0"/>
    <s v="01"/>
    <s v="TIN"/>
    <s v="11618"/>
    <s v="IND"/>
    <s v=""/>
    <s v="Bangalore"/>
    <x v="0"/>
  </r>
  <r>
    <s v="Premadevi,Arathi"/>
    <s v="TW_CORE"/>
    <x v="3"/>
    <s v="UNASSIGNED"/>
    <n v="0"/>
    <n v="40"/>
    <n v="0"/>
    <s v="01"/>
    <s v="TSG"/>
    <s v="15307"/>
    <s v="IND"/>
    <s v=""/>
    <s v="Pune"/>
    <x v="0"/>
  </r>
  <r>
    <s v="Premadevi,Arathi"/>
    <s v="TW_CORE"/>
    <x v="3"/>
    <s v="UNASSIGNED"/>
    <n v="0"/>
    <n v="48"/>
    <n v="0"/>
    <s v="01"/>
    <s v="TSG"/>
    <s v="15307"/>
    <s v="SGP"/>
    <s v=""/>
    <s v="Singapore"/>
    <x v="9"/>
  </r>
  <r>
    <s v="Premadevi,Arathi"/>
    <s v="TW_TOFF"/>
    <x v="1"/>
    <s v="ANNUAL_LV"/>
    <n v="0"/>
    <n v="16"/>
    <n v="0"/>
    <s v="01"/>
    <s v="TSG"/>
    <s v="15307"/>
    <s v="SGP"/>
    <s v=""/>
    <s v="Singapore"/>
    <x v="9"/>
  </r>
  <r>
    <s v="Premadevi,Arathi"/>
    <s v="TW_TOFF"/>
    <x v="1"/>
    <s v="TRANSITION_LV"/>
    <n v="0"/>
    <n v="24"/>
    <n v="0"/>
    <s v="01"/>
    <s v="TSG"/>
    <s v="15307"/>
    <s v="SGP"/>
    <s v=""/>
    <s v="Singapore"/>
    <x v="9"/>
  </r>
  <r>
    <s v="Premadevi,Arathi"/>
    <s v="UNICEF1"/>
    <x v="218"/>
    <s v="MISC"/>
    <n v="0"/>
    <n v="40"/>
    <n v="0"/>
    <s v="01"/>
    <s v="TSG"/>
    <s v="15307"/>
    <s v="SGP"/>
    <s v=""/>
    <s v="Singapore"/>
    <x v="9"/>
  </r>
  <r>
    <s v="Prestes,Guilherme Heuser"/>
    <s v="GAP0001"/>
    <x v="158"/>
    <s v="MISC"/>
    <n v="168"/>
    <n v="0"/>
    <n v="0"/>
    <s v="01"/>
    <s v="TBR"/>
    <s v="13581"/>
    <s v="USA"/>
    <s v="CA"/>
    <s v="San Francisco"/>
    <x v="11"/>
  </r>
  <r>
    <s v="Pretorius,Jan Daniel Jacobus"/>
    <s v="MITCH02"/>
    <x v="337"/>
    <s v="DA"/>
    <n v="132"/>
    <n v="0"/>
    <n v="0"/>
    <s v="01"/>
    <s v="TUS"/>
    <s v="13924"/>
    <s v="USA"/>
    <s v="NY"/>
    <s v="New York"/>
    <x v="12"/>
  </r>
  <r>
    <s v="Pretorius,Jan Daniel Jacobus"/>
    <s v="TW_TOFF"/>
    <x v="4"/>
    <s v="US_CA_PERS_SICK"/>
    <n v="0"/>
    <n v="40"/>
    <n v="0"/>
    <s v="01"/>
    <s v="TUS"/>
    <s v="13924"/>
    <s v="USA"/>
    <s v="NY"/>
    <s v="New York"/>
    <x v="12"/>
  </r>
  <r>
    <s v="Price,Alexandra R."/>
    <s v="GAP0001"/>
    <x v="25"/>
    <s v="DA"/>
    <n v="168"/>
    <n v="0"/>
    <n v="0"/>
    <s v="01"/>
    <s v="TUS"/>
    <s v="15703"/>
    <s v="USA"/>
    <s v="CA"/>
    <s v="San Francisco"/>
    <x v="11"/>
  </r>
  <r>
    <s v="Price,Alexandra R."/>
    <s v="TW_CORE"/>
    <x v="0"/>
    <s v="GRAD_TRNPROG"/>
    <n v="0"/>
    <n v="8"/>
    <n v="0"/>
    <s v="01"/>
    <s v="TUS"/>
    <s v="15703"/>
    <s v="USA"/>
    <s v="CA"/>
    <s v="San Francisco"/>
    <x v="11"/>
  </r>
  <r>
    <s v="Price,Alexandra R."/>
    <s v="TW_CORE"/>
    <x v="0"/>
    <s v="REG_MEETINGS"/>
    <n v="0"/>
    <n v="4"/>
    <n v="0"/>
    <s v="01"/>
    <s v="TUS"/>
    <s v="15703"/>
    <s v="USA"/>
    <s v="CA"/>
    <s v="San Francisco"/>
    <x v="11"/>
  </r>
  <r>
    <s v="Prince,Suzanne"/>
    <s v="TW_TOFF"/>
    <x v="1"/>
    <s v="LOA_UNPAID"/>
    <n v="0"/>
    <n v="168"/>
    <n v="0"/>
    <s v="01"/>
    <s v="TUS"/>
    <s v="11107"/>
    <s v="USA"/>
    <s v="CA"/>
    <s v="ETG US"/>
    <x v="1"/>
  </r>
  <r>
    <s v="Pufal,Nicholas"/>
    <s v="REACHL1"/>
    <x v="97"/>
    <s v="MISC"/>
    <n v="104"/>
    <n v="0"/>
    <n v="0"/>
    <s v="01"/>
    <s v="TBR"/>
    <s v="14855"/>
    <s v="BRA"/>
    <s v=""/>
    <s v="Porto Alegre"/>
    <x v="3"/>
  </r>
  <r>
    <s v="Pufal,Nicholas"/>
    <s v="TW_TOFF"/>
    <x v="1"/>
    <s v="ANNUAL_LV"/>
    <n v="0"/>
    <n v="48"/>
    <n v="0"/>
    <s v="01"/>
    <s v="TBR"/>
    <s v="14855"/>
    <s v="BRA"/>
    <s v=""/>
    <s v="Porto Alegre"/>
    <x v="3"/>
  </r>
  <r>
    <s v="Pufal,Nicholas"/>
    <s v="TW_TOFF"/>
    <x v="1"/>
    <s v="PUBLIC_HOLIDAY"/>
    <n v="0"/>
    <n v="16"/>
    <n v="0"/>
    <s v="01"/>
    <s v="TBR"/>
    <s v="14855"/>
    <s v="BRA"/>
    <s v=""/>
    <s v="Porto Alegre"/>
    <x v="3"/>
  </r>
  <r>
    <s v="Punekar,Amol"/>
    <s v="TW_CORE"/>
    <x v="17"/>
    <s v="BAU"/>
    <n v="0"/>
    <n v="136"/>
    <n v="0"/>
    <s v="02"/>
    <s v="TIN"/>
    <s v="12578"/>
    <s v="IND"/>
    <s v=""/>
    <s v="Bangalore"/>
    <x v="0"/>
  </r>
  <r>
    <s v="Punekar,Amol"/>
    <s v="TW_TOFF"/>
    <x v="1"/>
    <s v="ANNUAL_LV"/>
    <n v="0"/>
    <n v="24"/>
    <n v="0"/>
    <s v="02"/>
    <s v="TIN"/>
    <s v="12578"/>
    <s v="IND"/>
    <s v=""/>
    <s v="Bangalore"/>
    <x v="0"/>
  </r>
  <r>
    <s v="Punhani,Gautam"/>
    <s v="HCAH001"/>
    <x v="24"/>
    <s v="DEV"/>
    <n v="160"/>
    <n v="0"/>
    <n v="0"/>
    <s v="01"/>
    <s v="TIN"/>
    <s v="14894"/>
    <s v="IND"/>
    <s v=""/>
    <s v="Delhi"/>
    <x v="0"/>
  </r>
  <r>
    <s v="Punhani,Gautam"/>
    <s v="TW_TOFF"/>
    <x v="1"/>
    <s v="PUBLIC_HOLIDAY"/>
    <n v="0"/>
    <n v="8"/>
    <n v="0"/>
    <s v="01"/>
    <s v="TIN"/>
    <s v="14894"/>
    <s v="IND"/>
    <s v=""/>
    <s v="Delhi"/>
    <x v="0"/>
  </r>
  <r>
    <s v="Purcell,Patti Ann"/>
    <s v="RLC0001"/>
    <x v="232"/>
    <s v="MISC"/>
    <n v="180"/>
    <n v="0"/>
    <n v="0"/>
    <s v="13"/>
    <s v="TUS"/>
    <s v="14941"/>
    <s v="USA"/>
    <s v="NY"/>
    <s v="New York"/>
    <x v="12"/>
  </r>
  <r>
    <s v="Purcell,Patti Ann"/>
    <s v="RLC0001"/>
    <x v="232"/>
    <s v="TRVL"/>
    <n v="0"/>
    <n v="9"/>
    <n v="0"/>
    <s v="13"/>
    <s v="TUS"/>
    <s v="14941"/>
    <s v="USA"/>
    <s v="IL"/>
    <s v="New York"/>
    <x v="12"/>
  </r>
  <r>
    <s v="Purcell,Patti Ann"/>
    <s v="TW_CORE"/>
    <x v="17"/>
    <s v="BAU"/>
    <n v="0"/>
    <n v="4"/>
    <n v="0"/>
    <s v="13"/>
    <s v="TUS"/>
    <s v="14941"/>
    <s v="USA"/>
    <s v="IL"/>
    <s v="New York"/>
    <x v="12"/>
  </r>
  <r>
    <s v="Purcell,Patti Ann"/>
    <s v="TW_CORE"/>
    <x v="17"/>
    <s v="BAU"/>
    <n v="0"/>
    <n v="4"/>
    <n v="0"/>
    <s v="13"/>
    <s v="TUS"/>
    <s v="14941"/>
    <s v="USA"/>
    <s v="NY"/>
    <s v="New York"/>
    <x v="12"/>
  </r>
  <r>
    <s v="Puri,Suchit"/>
    <s v="HTW0001"/>
    <x v="38"/>
    <s v="DEV"/>
    <n v="47"/>
    <n v="0"/>
    <n v="0"/>
    <s v="01"/>
    <s v="TIN"/>
    <s v="13356"/>
    <s v="AUS"/>
    <s v=""/>
    <s v="Brisbane"/>
    <x v="8"/>
  </r>
  <r>
    <s v="Puri,Suchit"/>
    <s v="HTW0001"/>
    <x v="38"/>
    <s v="DEV"/>
    <n v="97"/>
    <n v="0"/>
    <n v="0"/>
    <s v="01"/>
    <s v="TIN"/>
    <s v="13356"/>
    <s v="IND"/>
    <s v=""/>
    <s v="Delhi"/>
    <x v="0"/>
  </r>
  <r>
    <s v="Puri,Suchit"/>
    <s v="TW_TOFF"/>
    <x v="1"/>
    <s v="ANNUAL_LV"/>
    <n v="0"/>
    <n v="8"/>
    <n v="0"/>
    <s v="01"/>
    <s v="TIN"/>
    <s v="13356"/>
    <s v="IND"/>
    <s v=""/>
    <s v="Delhi"/>
    <x v="0"/>
  </r>
  <r>
    <s v="Puri,Suchit"/>
    <s v="TW_TOFF"/>
    <x v="1"/>
    <s v="PUBLIC_HOLIDAY"/>
    <n v="0"/>
    <n v="8"/>
    <n v="0"/>
    <s v="01"/>
    <s v="TIN"/>
    <s v="13356"/>
    <s v="IND"/>
    <s v=""/>
    <s v="Delhi"/>
    <x v="0"/>
  </r>
  <r>
    <s v="Puskas,Ryan A"/>
    <s v="GOOGLE1"/>
    <x v="135"/>
    <s v="DA"/>
    <n v="121"/>
    <n v="0"/>
    <n v="0"/>
    <s v="01"/>
    <s v="TUS"/>
    <s v="11660"/>
    <s v="USA"/>
    <s v="CA"/>
    <s v="San Francisco"/>
    <x v="11"/>
  </r>
  <r>
    <s v="Puskas,Ryan A"/>
    <s v="GOOGLE1"/>
    <x v="135"/>
    <s v="TRVL"/>
    <n v="0"/>
    <n v="41"/>
    <n v="0"/>
    <s v="01"/>
    <s v="TUS"/>
    <s v="11660"/>
    <s v="USA"/>
    <s v="CA"/>
    <s v="San Francisco"/>
    <x v="11"/>
  </r>
  <r>
    <s v="Puskas,Ryan A"/>
    <s v="TW_TOFF"/>
    <x v="1"/>
    <s v="ANNUAL_LV"/>
    <n v="0"/>
    <n v="40"/>
    <n v="0"/>
    <s v="01"/>
    <s v="TUS"/>
    <s v="11660"/>
    <s v="USA"/>
    <s v="OH"/>
    <s v="San Francisco"/>
    <x v="11"/>
  </r>
  <r>
    <s v="Putt,Keith Simon"/>
    <s v="GDS0001"/>
    <x v="8"/>
    <s v="CONSULTING"/>
    <n v="152"/>
    <n v="0"/>
    <n v="0"/>
    <s v="01"/>
    <s v="TUK"/>
    <s v="14709"/>
    <s v="GBR"/>
    <s v=""/>
    <s v="London"/>
    <x v="4"/>
  </r>
  <r>
    <s v="Putt,Keith Simon"/>
    <s v="TW_CORE"/>
    <x v="86"/>
    <s v="MEETINGS"/>
    <n v="0"/>
    <n v="8"/>
    <n v="0"/>
    <s v="01"/>
    <s v="TUK"/>
    <s v="14709"/>
    <s v="GBR"/>
    <s v=""/>
    <s v="London"/>
    <x v="4"/>
  </r>
  <r>
    <s v="Putt,Keith Simon"/>
    <s v="TW_TOFF"/>
    <x v="4"/>
    <s v="SICK_LV"/>
    <n v="0"/>
    <n v="8"/>
    <n v="0"/>
    <s v="01"/>
    <s v="TUK"/>
    <s v="14709"/>
    <s v="GBR"/>
    <s v=""/>
    <s v="London"/>
    <x v="4"/>
  </r>
  <r>
    <s v="Puttu Lokesh,Nehashri"/>
    <s v="DRRAMAN"/>
    <x v="113"/>
    <s v="MISC"/>
    <n v="144"/>
    <n v="0"/>
    <n v="0"/>
    <s v="01"/>
    <s v="TIN"/>
    <s v="15627"/>
    <s v="IND"/>
    <s v=""/>
    <s v="Bangalore"/>
    <x v="0"/>
  </r>
  <r>
    <s v="Puttu Lokesh,Nehashri"/>
    <s v="TW_TOFF"/>
    <x v="1"/>
    <s v="ANNUAL_LV"/>
    <n v="0"/>
    <n v="8"/>
    <n v="0"/>
    <s v="01"/>
    <s v="TIN"/>
    <s v="15627"/>
    <s v="IND"/>
    <s v=""/>
    <s v="Bangalore"/>
    <x v="0"/>
  </r>
  <r>
    <s v="Puttu Lokesh,Nehashri"/>
    <s v="TW_TOFF"/>
    <x v="1"/>
    <s v="INDIA_OPT_HOL"/>
    <n v="0"/>
    <n v="8"/>
    <n v="0"/>
    <s v="01"/>
    <s v="TIN"/>
    <s v="15627"/>
    <s v="IND"/>
    <s v=""/>
    <s v="Bangalore"/>
    <x v="0"/>
  </r>
  <r>
    <s v="Puttu Lokesh,Nehashri"/>
    <s v="TW_TOFF"/>
    <x v="4"/>
    <s v="SICK_LV"/>
    <n v="0"/>
    <n v="8"/>
    <n v="0"/>
    <s v="01"/>
    <s v="TIN"/>
    <s v="15627"/>
    <s v="IND"/>
    <s v=""/>
    <s v="Bangalore"/>
    <x v="0"/>
  </r>
  <r>
    <s v="Pütz,Manuel"/>
    <s v="IATA001"/>
    <x v="73"/>
    <s v="DA"/>
    <n v="0"/>
    <n v="142"/>
    <n v="0"/>
    <s v="01"/>
    <s v="TDE"/>
    <s v="16055"/>
    <s v="DEU"/>
    <s v=""/>
    <s v="Hamburg"/>
    <x v="7"/>
  </r>
  <r>
    <s v="Pütz,Manuel"/>
    <s v="TW_CORE"/>
    <x v="3"/>
    <s v="UNASSIGNED"/>
    <n v="0"/>
    <n v="16"/>
    <n v="0"/>
    <s v="01"/>
    <s v="TDE"/>
    <s v="16055"/>
    <s v="DEU"/>
    <s v=""/>
    <s v="Hamburg"/>
    <x v="7"/>
  </r>
  <r>
    <s v="Pütz,Manuel"/>
    <s v="TW_CORE"/>
    <x v="0"/>
    <s v="TWER_INDUCTION"/>
    <n v="0"/>
    <n v="24"/>
    <n v="0"/>
    <s v="01"/>
    <s v="TDE"/>
    <s v="16055"/>
    <s v="GBR"/>
    <s v=""/>
    <s v="Hamburg"/>
    <x v="7"/>
  </r>
  <r>
    <s v="Pütz,Manuel"/>
    <s v="TW_CORE"/>
    <x v="15"/>
    <s v="CODE_REVIEW"/>
    <n v="0"/>
    <n v="2"/>
    <n v="0"/>
    <s v="01"/>
    <s v="TDE"/>
    <s v="16055"/>
    <s v="DEU"/>
    <s v=""/>
    <s v="Hamburg"/>
    <x v="7"/>
  </r>
  <r>
    <s v="Qi,Xi"/>
    <s v="REA0001"/>
    <x v="243"/>
    <s v="DA"/>
    <n v="128"/>
    <n v="40"/>
    <n v="0"/>
    <s v="01"/>
    <s v="TBS"/>
    <s v="14373"/>
    <s v="CHN"/>
    <s v=""/>
    <s v="Xi'an"/>
    <x v="14"/>
  </r>
  <r>
    <s v="Qin,Fanpeng"/>
    <s v="SFEXP01"/>
    <x v="264"/>
    <s v="DA"/>
    <n v="48"/>
    <n v="0"/>
    <n v="0"/>
    <s v="01"/>
    <s v="TCC"/>
    <s v="15799"/>
    <s v="CHN"/>
    <s v=""/>
    <s v="Chengdu"/>
    <x v="14"/>
  </r>
  <r>
    <s v="Qin,Fanpeng"/>
    <s v="SFEXP01"/>
    <x v="264"/>
    <s v="DEV"/>
    <n v="148"/>
    <n v="0"/>
    <n v="0"/>
    <s v="01"/>
    <s v="TCC"/>
    <s v="15799"/>
    <s v="CHN"/>
    <s v=""/>
    <s v="Chengdu"/>
    <x v="14"/>
  </r>
  <r>
    <s v="Qin,Fanpeng"/>
    <s v="TW_TOFF"/>
    <x v="1"/>
    <s v="TIME_IN_LIEU"/>
    <n v="0"/>
    <n v="8"/>
    <n v="0"/>
    <s v="01"/>
    <s v="TCC"/>
    <s v="15799"/>
    <s v="CHN"/>
    <s v=""/>
    <s v="Chengdu"/>
    <x v="14"/>
  </r>
  <r>
    <s v="Qin,Han"/>
    <s v="SFEXP01"/>
    <x v="284"/>
    <s v="MISC"/>
    <n v="54"/>
    <n v="64"/>
    <n v="0"/>
    <s v="01"/>
    <s v="TBS"/>
    <s v="13762"/>
    <s v="CHN"/>
    <s v=""/>
    <s v="Beijing"/>
    <x v="14"/>
  </r>
  <r>
    <s v="Qin,Han"/>
    <s v="TW_CORE"/>
    <x v="17"/>
    <s v="TWER_HELP"/>
    <n v="0"/>
    <n v="28"/>
    <n v="0"/>
    <s v="01"/>
    <s v="TBS"/>
    <s v="13762"/>
    <s v="CHN"/>
    <s v=""/>
    <s v="Beijing"/>
    <x v="14"/>
  </r>
  <r>
    <s v="Qin,Han"/>
    <s v="TW_TOFF"/>
    <x v="1"/>
    <s v="ANNUAL_LV"/>
    <n v="0"/>
    <n v="20"/>
    <n v="0"/>
    <s v="01"/>
    <s v="TBS"/>
    <s v="13762"/>
    <s v="CHN"/>
    <s v=""/>
    <s v="Beijing"/>
    <x v="14"/>
  </r>
  <r>
    <s v="Qin,Han"/>
    <s v="TW_TOFF"/>
    <x v="4"/>
    <s v="SICK_LV"/>
    <n v="0"/>
    <n v="8"/>
    <n v="0"/>
    <s v="01"/>
    <s v="TBS"/>
    <s v="13762"/>
    <s v="CHN"/>
    <s v=""/>
    <s v="Beijing"/>
    <x v="14"/>
  </r>
  <r>
    <s v="Qin,Qihui"/>
    <s v="PWC0001"/>
    <x v="62"/>
    <s v="MISC"/>
    <n v="160"/>
    <n v="0"/>
    <n v="0"/>
    <s v="01"/>
    <s v="TBS"/>
    <s v="11526"/>
    <s v="CHN"/>
    <s v=""/>
    <s v="Beijing"/>
    <x v="14"/>
  </r>
  <r>
    <s v="Qin,Qihui"/>
    <s v="TW_TOFF"/>
    <x v="1"/>
    <s v="ANNUAL_LV"/>
    <n v="0"/>
    <n v="8"/>
    <n v="0"/>
    <s v="01"/>
    <s v="TBS"/>
    <s v="11526"/>
    <s v="CHN"/>
    <s v=""/>
    <s v="Beijing"/>
    <x v="14"/>
  </r>
  <r>
    <s v="Qin,Yu"/>
    <s v="HUAWEI1"/>
    <x v="403"/>
    <s v="MISC"/>
    <n v="158"/>
    <n v="0"/>
    <n v="0"/>
    <s v="01"/>
    <s v="TCC"/>
    <s v="15253"/>
    <s v="CHN"/>
    <s v=""/>
    <s v="Chengdu"/>
    <x v="14"/>
  </r>
  <r>
    <s v="Qin,Yu"/>
    <s v="HUAWEI1"/>
    <x v="403"/>
    <s v="TRVL"/>
    <n v="0"/>
    <n v="2"/>
    <n v="0"/>
    <s v="01"/>
    <s v="TCC"/>
    <s v="15253"/>
    <s v="CHN"/>
    <s v=""/>
    <s v="Chengdu"/>
    <x v="14"/>
  </r>
  <r>
    <s v="Qin,Yu"/>
    <s v="TW_TOFF"/>
    <x v="1"/>
    <s v="ANNUAL_LV"/>
    <n v="0"/>
    <n v="8"/>
    <n v="0"/>
    <s v="01"/>
    <s v="TCC"/>
    <s v="15253"/>
    <s v="CHN"/>
    <s v=""/>
    <s v="Chengdu"/>
    <x v="14"/>
  </r>
  <r>
    <s v="Qiu,Juntao"/>
    <s v="HUAWEI1"/>
    <x v="317"/>
    <s v="DA"/>
    <n v="168"/>
    <n v="0"/>
    <n v="0"/>
    <s v="01"/>
    <s v="TCX"/>
    <s v="14323"/>
    <s v="CHN"/>
    <s v=""/>
    <s v="Xi'an"/>
    <x v="14"/>
  </r>
  <r>
    <s v="Qu,Chen"/>
    <s v="REA0001"/>
    <x v="201"/>
    <s v="MISC"/>
    <n v="0"/>
    <n v="144"/>
    <n v="0"/>
    <s v="01"/>
    <s v="TCX"/>
    <s v="14290"/>
    <s v="CHN"/>
    <s v=""/>
    <s v="Xi'an"/>
    <x v="14"/>
  </r>
  <r>
    <s v="Qu,Chen"/>
    <s v="TW_CORE"/>
    <x v="3"/>
    <s v="HELD"/>
    <n v="0"/>
    <n v="24"/>
    <n v="0"/>
    <s v="01"/>
    <s v="TCX"/>
    <s v="14290"/>
    <s v="CHN"/>
    <s v=""/>
    <s v="Xi'an"/>
    <x v="14"/>
  </r>
  <r>
    <s v="Qu,Lina"/>
    <s v="INSIGHT"/>
    <x v="271"/>
    <s v="MISC"/>
    <n v="8"/>
    <n v="0"/>
    <n v="0"/>
    <s v="01"/>
    <s v="TUS"/>
    <s v="14123"/>
    <s v="USA"/>
    <s v="TX"/>
    <s v="Dallas"/>
    <x v="6"/>
  </r>
  <r>
    <s v="Qu,Lina"/>
    <s v="INSIGHT"/>
    <x v="271"/>
    <s v="TRVL"/>
    <n v="0"/>
    <n v="8"/>
    <n v="0"/>
    <s v="01"/>
    <s v="TUS"/>
    <s v="14123"/>
    <s v="USA"/>
    <s v="TX"/>
    <s v="Dallas"/>
    <x v="6"/>
  </r>
  <r>
    <s v="Qu,Lina"/>
    <s v="TW_CORE"/>
    <x v="3"/>
    <s v="HELD"/>
    <n v="0"/>
    <n v="40"/>
    <n v="0"/>
    <s v="01"/>
    <s v="TUS"/>
    <s v="14123"/>
    <s v="USA"/>
    <s v="CA"/>
    <s v="San Francisco"/>
    <x v="11"/>
  </r>
  <r>
    <s v="Qu,Lina"/>
    <s v="TW_CORE"/>
    <x v="3"/>
    <s v="UNASSIGNED"/>
    <n v="0"/>
    <n v="40"/>
    <n v="0"/>
    <s v="01"/>
    <s v="TUS"/>
    <s v="14123"/>
    <s v="USA"/>
    <s v="CA"/>
    <s v="San Francisco"/>
    <x v="11"/>
  </r>
  <r>
    <s v="Qu,Lina"/>
    <s v="TW_TOFF"/>
    <x v="1"/>
    <s v="ANNUAL_LV"/>
    <n v="0"/>
    <n v="16"/>
    <n v="0"/>
    <s v="01"/>
    <s v="TUS"/>
    <s v="14123"/>
    <s v="USA"/>
    <s v="CA"/>
    <s v="San Francisco"/>
    <x v="11"/>
  </r>
  <r>
    <s v="Qu,Lina"/>
    <s v="TW_TOFF"/>
    <x v="1"/>
    <s v="PUBLIC_HOLIDAY"/>
    <n v="0"/>
    <n v="8"/>
    <n v="0"/>
    <s v="01"/>
    <s v="TUS"/>
    <s v="14123"/>
    <s v="USA"/>
    <s v="CA"/>
    <s v="San Francisco"/>
    <x v="11"/>
  </r>
  <r>
    <s v="Qu,Lina"/>
    <s v="TW_TOFF"/>
    <x v="4"/>
    <s v="US_CA_PERS_SICK"/>
    <n v="0"/>
    <n v="56"/>
    <n v="0"/>
    <s v="01"/>
    <s v="TUS"/>
    <s v="14123"/>
    <s v="USA"/>
    <s v="CA"/>
    <s v="San Francisco"/>
    <x v="11"/>
  </r>
  <r>
    <s v="Qu,Lina"/>
    <s v="ZYNX001"/>
    <x v="404"/>
    <s v="TRVL"/>
    <n v="0"/>
    <n v="5"/>
    <n v="0"/>
    <s v="01"/>
    <s v="TUS"/>
    <s v="14123"/>
    <s v="USA"/>
    <s v="CA"/>
    <s v="San Francisco"/>
    <x v="11"/>
  </r>
  <r>
    <s v="Qu,Zhengping"/>
    <s v="TELSTRA"/>
    <x v="322"/>
    <s v="MISC"/>
    <n v="164"/>
    <n v="0"/>
    <n v="0"/>
    <s v="01"/>
    <s v="TBS"/>
    <s v="11958"/>
    <s v="CHN"/>
    <s v=""/>
    <s v="Beijing"/>
    <x v="14"/>
  </r>
  <r>
    <s v="Qu,Zhengping"/>
    <s v="TW_TOFF"/>
    <x v="4"/>
    <s v="SICK_LV"/>
    <n v="0"/>
    <n v="4"/>
    <n v="0"/>
    <s v="01"/>
    <s v="TBS"/>
    <s v="11958"/>
    <s v="CHN"/>
    <s v=""/>
    <s v="Beijing"/>
    <x v="14"/>
  </r>
  <r>
    <s v="Quackenbush,Reyne B."/>
    <s v="TW_CORE"/>
    <x v="52"/>
    <s v="BAU"/>
    <n v="0"/>
    <n v="160"/>
    <n v="0"/>
    <s v="05"/>
    <s v="TUS"/>
    <s v="14814"/>
    <s v="USA"/>
    <s v="NJ"/>
    <s v="New York"/>
    <x v="12"/>
  </r>
  <r>
    <s v="Quackenbush,Reyne B."/>
    <s v="TW_TOFF"/>
    <x v="4"/>
    <s v="US_CA_PERS_SICK"/>
    <n v="0"/>
    <n v="8"/>
    <n v="0"/>
    <s v="05"/>
    <s v="TUS"/>
    <s v="14814"/>
    <s v="USA"/>
    <s v="NJ"/>
    <s v="New York"/>
    <x v="12"/>
  </r>
  <r>
    <s v="Quah,Wan Fen Nicole"/>
    <s v="GAP0001"/>
    <x v="216"/>
    <s v="DA"/>
    <n v="112"/>
    <n v="0"/>
    <n v="0"/>
    <s v="01"/>
    <s v="TUS"/>
    <s v="14664"/>
    <s v="USA"/>
    <s v="CA"/>
    <s v="San Francisco"/>
    <x v="11"/>
  </r>
  <r>
    <s v="Quah,Wan Fen Nicole"/>
    <s v="TW_TOFF"/>
    <x v="1"/>
    <s v="ANNUAL_LV"/>
    <n v="0"/>
    <n v="48"/>
    <n v="0"/>
    <s v="01"/>
    <s v="TUS"/>
    <s v="14664"/>
    <s v="USA"/>
    <s v="CA"/>
    <s v="San Francisco"/>
    <x v="11"/>
  </r>
  <r>
    <s v="Quintao,Deluan Cotts"/>
    <s v="SWA0001"/>
    <x v="31"/>
    <s v="DA"/>
    <n v="154"/>
    <n v="0"/>
    <n v="0"/>
    <s v="01"/>
    <s v="TCA"/>
    <s v="14322"/>
    <s v="USA"/>
    <s v="TX"/>
    <s v="Dallas"/>
    <x v="6"/>
  </r>
  <r>
    <s v="Quintao,Deluan Cotts"/>
    <s v="SWA0001"/>
    <x v="31"/>
    <s v="TRVL"/>
    <n v="0"/>
    <n v="72"/>
    <n v="0"/>
    <s v="01"/>
    <s v="TCA"/>
    <s v="14322"/>
    <s v="USA"/>
    <s v="TX"/>
    <s v="Dallas"/>
    <x v="6"/>
  </r>
  <r>
    <s v="Quintao,Deluan Cotts"/>
    <s v="TW_TOFF"/>
    <x v="4"/>
    <s v="US_CA_PERS_SICK"/>
    <n v="0"/>
    <n v="8"/>
    <n v="0"/>
    <s v="01"/>
    <s v="TCA"/>
    <s v="14322"/>
    <s v="CAN"/>
    <s v=""/>
    <s v="Dallas"/>
    <x v="6"/>
  </r>
  <r>
    <s v="Quirke,Stephen"/>
    <s v="TW_CORE"/>
    <x v="118"/>
    <s v="BAU"/>
    <n v="0"/>
    <n v="48"/>
    <n v="0"/>
    <s v="04"/>
    <s v="TUK"/>
    <s v="14315"/>
    <s v="GBR"/>
    <s v=""/>
    <s v="London"/>
    <x v="4"/>
  </r>
  <r>
    <s v="Quirke,Stephen"/>
    <s v="TW_TOFF"/>
    <x v="1"/>
    <s v="ANNUAL_LV"/>
    <n v="0"/>
    <n v="8"/>
    <n v="0"/>
    <s v="04"/>
    <s v="TUK"/>
    <s v="14315"/>
    <s v="GBR"/>
    <s v=""/>
    <s v="London"/>
    <x v="4"/>
  </r>
  <r>
    <s v="Quirke,Stephen"/>
    <s v="TW_TOPS"/>
    <x v="67"/>
    <s v="BAU"/>
    <n v="0"/>
    <n v="80"/>
    <n v="0"/>
    <s v="04"/>
    <s v="TUK"/>
    <s v="14315"/>
    <s v="GBR"/>
    <s v=""/>
    <s v="London"/>
    <x v="4"/>
  </r>
  <r>
    <s v="Quirke,Stephen"/>
    <s v="TW_TOPS"/>
    <x v="60"/>
    <s v="ASSET_MGT"/>
    <n v="0"/>
    <n v="42"/>
    <n v="0"/>
    <s v="04"/>
    <s v="TUK"/>
    <s v="14315"/>
    <s v="GBR"/>
    <s v=""/>
    <s v="London"/>
    <x v="4"/>
  </r>
  <r>
    <s v="Quiroga,Rafael Ludovico"/>
    <s v="REACHL1"/>
    <x v="97"/>
    <s v="MISC"/>
    <n v="152"/>
    <n v="0"/>
    <n v="0"/>
    <s v="01"/>
    <s v="TBR"/>
    <s v="15009"/>
    <s v="BRA"/>
    <s v=""/>
    <s v="Porto Alegre"/>
    <x v="3"/>
  </r>
  <r>
    <s v="Quiroga,Rafael Ludovico"/>
    <s v="TW_CORE"/>
    <x v="52"/>
    <s v="TRANSLATIONS"/>
    <n v="0"/>
    <n v="1"/>
    <n v="0"/>
    <s v="01"/>
    <s v="TBR"/>
    <s v="15009"/>
    <s v="BRA"/>
    <s v=""/>
    <s v="Porto Alegre"/>
    <x v="3"/>
  </r>
  <r>
    <s v="Quiroga,Rafael Ludovico"/>
    <s v="TW_CORE"/>
    <x v="15"/>
    <s v="INTERVIEWING"/>
    <n v="0"/>
    <n v="2"/>
    <n v="0"/>
    <s v="01"/>
    <s v="TBR"/>
    <s v="15009"/>
    <s v="BRA"/>
    <s v=""/>
    <s v="Porto Alegre"/>
    <x v="3"/>
  </r>
  <r>
    <s v="Quiroga,Rafael Ludovico"/>
    <s v="TW_TOFF"/>
    <x v="1"/>
    <s v="BRAZIL_BANK"/>
    <n v="0"/>
    <n v="16"/>
    <n v="0"/>
    <s v="01"/>
    <s v="TBR"/>
    <s v="15009"/>
    <s v="BRA"/>
    <s v=""/>
    <s v="Porto Alegre"/>
    <x v="3"/>
  </r>
  <r>
    <s v="R Mundra,Sunil"/>
    <s v="SML0001"/>
    <x v="98"/>
    <s v="DA"/>
    <n v="112"/>
    <n v="0"/>
    <n v="0"/>
    <s v="01"/>
    <s v="TIN"/>
    <s v="13526"/>
    <s v="IND"/>
    <s v=""/>
    <s v="Pune"/>
    <x v="0"/>
  </r>
  <r>
    <s v="R Mundra,Sunil"/>
    <s v="SML0001"/>
    <x v="98"/>
    <s v="MISC"/>
    <n v="0"/>
    <n v="33"/>
    <n v="0"/>
    <s v="01"/>
    <s v="TIN"/>
    <s v="13526"/>
    <s v="IND"/>
    <s v=""/>
    <s v="Pune"/>
    <x v="0"/>
  </r>
  <r>
    <s v="R Mundra,Sunil"/>
    <s v="SML0001"/>
    <x v="98"/>
    <s v="TRVL"/>
    <n v="0"/>
    <n v="35"/>
    <n v="0"/>
    <s v="01"/>
    <s v="TIN"/>
    <s v="13526"/>
    <s v="IND"/>
    <s v=""/>
    <s v="Pune"/>
    <x v="0"/>
  </r>
  <r>
    <s v="R Mundra,Sunil"/>
    <s v="TW_TOFF"/>
    <x v="4"/>
    <s v="SICK_LV"/>
    <n v="0"/>
    <n v="12"/>
    <n v="0"/>
    <s v="01"/>
    <s v="TIN"/>
    <s v="13526"/>
    <s v="IND"/>
    <s v=""/>
    <s v="Pune"/>
    <x v="0"/>
  </r>
  <r>
    <s v="R N,Manjunath"/>
    <s v="BT00002"/>
    <x v="63"/>
    <s v="DEV"/>
    <n v="136"/>
    <n v="0"/>
    <n v="0"/>
    <s v="01"/>
    <s v="TIN"/>
    <s v="12826"/>
    <s v="IND"/>
    <s v=""/>
    <s v="Bangalore"/>
    <x v="0"/>
  </r>
  <r>
    <s v="R N,Manjunath"/>
    <s v="TW_TOFF"/>
    <x v="1"/>
    <s v="ANNUAL_LV"/>
    <n v="0"/>
    <n v="32"/>
    <n v="0"/>
    <s v="01"/>
    <s v="TIN"/>
    <s v="12826"/>
    <s v="IND"/>
    <s v=""/>
    <s v="Bangalore"/>
    <x v="0"/>
  </r>
  <r>
    <s v="R N,Manjunath"/>
    <s v="TW_TOFF"/>
    <x v="1"/>
    <s v="INDIA_OPT_HOL"/>
    <n v="0"/>
    <n v="8"/>
    <n v="0"/>
    <s v="01"/>
    <s v="TIN"/>
    <s v="12826"/>
    <s v="IND"/>
    <s v=""/>
    <s v="Bangalore"/>
    <x v="0"/>
  </r>
  <r>
    <s v="R S,Poornima"/>
    <s v="TW_CORE"/>
    <x v="123"/>
    <s v="BAU"/>
    <n v="0"/>
    <n v="168"/>
    <n v="0"/>
    <s v="11"/>
    <s v="TIN"/>
    <s v="16075"/>
    <s v="IND"/>
    <s v=""/>
    <s v="Chennai"/>
    <x v="0"/>
  </r>
  <r>
    <s v="R,Aditya"/>
    <s v="FOOT001"/>
    <x v="95"/>
    <s v="DA"/>
    <n v="49"/>
    <n v="0"/>
    <n v="0"/>
    <s v="01"/>
    <s v="TIN"/>
    <s v="12401"/>
    <s v="GBR"/>
    <s v=""/>
    <s v="Manchester"/>
    <x v="10"/>
  </r>
  <r>
    <s v="R,Aditya"/>
    <s v="FOOT001"/>
    <x v="95"/>
    <s v="TRVL"/>
    <n v="0"/>
    <n v="8"/>
    <n v="0"/>
    <s v="01"/>
    <s v="TIN"/>
    <s v="12401"/>
    <s v="GBR"/>
    <s v=""/>
    <s v="Manchester"/>
    <x v="10"/>
  </r>
  <r>
    <s v="R,Aditya"/>
    <s v="FOOT001"/>
    <x v="95"/>
    <s v="UX"/>
    <n v="40"/>
    <n v="0"/>
    <n v="0"/>
    <s v="01"/>
    <s v="TIN"/>
    <s v="12401"/>
    <s v="IND"/>
    <s v=""/>
    <s v="Pune"/>
    <x v="0"/>
  </r>
  <r>
    <s v="R,Aditya"/>
    <s v="FOOT001"/>
    <x v="95"/>
    <s v="UX"/>
    <n v="93"/>
    <n v="0"/>
    <n v="0"/>
    <s v="01"/>
    <s v="TIN"/>
    <s v="12401"/>
    <s v="GBR"/>
    <s v=""/>
    <s v="Manchester"/>
    <x v="10"/>
  </r>
  <r>
    <s v="R,Aditya"/>
    <s v="TW_TOFF"/>
    <x v="1"/>
    <s v="INDIA_OPT_HOL"/>
    <n v="0"/>
    <n v="8"/>
    <n v="0"/>
    <s v="01"/>
    <s v="TIN"/>
    <s v="12401"/>
    <s v="IND"/>
    <s v=""/>
    <s v="Pune"/>
    <x v="0"/>
  </r>
  <r>
    <s v="R,Aishwarya"/>
    <s v="ABCAM01"/>
    <x v="2"/>
    <s v="QA"/>
    <n v="152"/>
    <n v="0"/>
    <n v="0"/>
    <s v="01"/>
    <s v="TIN"/>
    <s v="15488"/>
    <s v="IND"/>
    <s v=""/>
    <s v="Chennai"/>
    <x v="0"/>
  </r>
  <r>
    <s v="R,Aishwarya"/>
    <s v="TW_CORE"/>
    <x v="3"/>
    <s v="UNASSIGNED"/>
    <n v="0"/>
    <n v="8"/>
    <n v="0"/>
    <s v="01"/>
    <s v="TIN"/>
    <s v="15488"/>
    <s v="IND"/>
    <s v=""/>
    <s v="Chennai"/>
    <x v="0"/>
  </r>
  <r>
    <s v="R,Aishwarya"/>
    <s v="TW_MTGS"/>
    <x v="35"/>
    <s v="TWER_EVENTS"/>
    <n v="0"/>
    <n v="4"/>
    <n v="0"/>
    <s v="01"/>
    <s v="TIN"/>
    <s v="15488"/>
    <s v="IND"/>
    <s v=""/>
    <s v="Chennai"/>
    <x v="0"/>
  </r>
  <r>
    <s v="R,Aishwarya"/>
    <s v="TW_TOFF"/>
    <x v="1"/>
    <s v="ANNUAL_LV"/>
    <n v="0"/>
    <n v="4"/>
    <n v="0"/>
    <s v="01"/>
    <s v="TIN"/>
    <s v="15488"/>
    <s v="IND"/>
    <s v=""/>
    <s v="Chennai"/>
    <x v="0"/>
  </r>
  <r>
    <s v="R,Aishwarya"/>
    <s v="TW_TOFF"/>
    <x v="4"/>
    <s v="SICK_LV"/>
    <n v="0"/>
    <n v="4"/>
    <n v="0"/>
    <s v="01"/>
    <s v="TIN"/>
    <s v="15488"/>
    <s v="IND"/>
    <s v=""/>
    <s v="Chennai"/>
    <x v="0"/>
  </r>
  <r>
    <s v="R,Anupama"/>
    <s v="TWSOPS1"/>
    <x v="120"/>
    <s v="SUPPORT"/>
    <n v="0"/>
    <n v="120"/>
    <n v="0"/>
    <s v="08"/>
    <s v="TUK"/>
    <s v="14611"/>
    <s v="GBR"/>
    <s v=""/>
    <s v="ETG UK"/>
    <x v="1"/>
  </r>
  <r>
    <s v="R,Archanaa"/>
    <s v="TW_CORE"/>
    <x v="3"/>
    <s v="UNASSIGNED"/>
    <n v="0"/>
    <n v="48"/>
    <n v="0"/>
    <s v="01"/>
    <s v="TIN"/>
    <s v="12505"/>
    <s v="IND"/>
    <s v=""/>
    <s v="Bangalore"/>
    <x v="0"/>
  </r>
  <r>
    <s v="R,Archanaa"/>
    <s v="TW_CORE"/>
    <x v="0"/>
    <s v="GRAD_TRNPROG"/>
    <n v="0"/>
    <n v="32"/>
    <n v="0"/>
    <s v="01"/>
    <s v="TIN"/>
    <s v="12505"/>
    <s v="IND"/>
    <s v=""/>
    <s v="Bangalore"/>
    <x v="0"/>
  </r>
  <r>
    <s v="R,Archanaa"/>
    <s v="TW_MOBL"/>
    <x v="405"/>
    <s v="ASSIGNMENT_EXP"/>
    <n v="0"/>
    <n v="8"/>
    <n v="0"/>
    <s v="01"/>
    <s v="TUK"/>
    <s v="12505"/>
    <s v="GBR"/>
    <s v=""/>
    <s v="London"/>
    <x v="4"/>
  </r>
  <r>
    <s v="R,Archanaa"/>
    <s v="TW_TOFF"/>
    <x v="1"/>
    <s v="ANNUAL_LV"/>
    <n v="0"/>
    <n v="40"/>
    <n v="0"/>
    <s v="01"/>
    <s v="TIN"/>
    <s v="12505"/>
    <s v="IND"/>
    <s v=""/>
    <s v="Bangalore"/>
    <x v="0"/>
  </r>
  <r>
    <s v="R,Avinash"/>
    <s v="CATINC1"/>
    <x v="84"/>
    <s v="DA"/>
    <n v="78"/>
    <n v="0"/>
    <n v="0"/>
    <s v="01"/>
    <s v="TIN"/>
    <s v="13738"/>
    <s v="USA"/>
    <s v="IL"/>
    <s v="Chicago"/>
    <x v="5"/>
  </r>
  <r>
    <s v="R,Avinash"/>
    <s v="CATINC1"/>
    <x v="84"/>
    <s v="TRVL"/>
    <n v="0"/>
    <n v="5"/>
    <n v="0"/>
    <s v="01"/>
    <s v="TIN"/>
    <s v="13738"/>
    <s v="USA"/>
    <s v="IL"/>
    <s v="Chicago"/>
    <x v="5"/>
  </r>
  <r>
    <s v="R,Avinash"/>
    <s v="CATINC1"/>
    <x v="27"/>
    <s v="DA"/>
    <n v="8"/>
    <n v="0"/>
    <n v="0"/>
    <s v="01"/>
    <s v="TIN"/>
    <s v="13738"/>
    <s v="IND"/>
    <s v=""/>
    <s v="Delhi"/>
    <x v="0"/>
  </r>
  <r>
    <s v="R,Avinash"/>
    <s v="CATINC1"/>
    <x v="27"/>
    <s v="DA"/>
    <n v="17"/>
    <n v="0"/>
    <n v="0"/>
    <s v="01"/>
    <s v="TIN"/>
    <s v="13738"/>
    <s v="IND"/>
    <s v=""/>
    <s v="Chicago"/>
    <x v="5"/>
  </r>
  <r>
    <s v="R,Avinash"/>
    <s v="CATINC1"/>
    <x v="27"/>
    <s v="DA"/>
    <n v="60"/>
    <n v="0"/>
    <n v="0"/>
    <s v="01"/>
    <s v="TIN"/>
    <s v="13738"/>
    <s v="USA"/>
    <s v="IL"/>
    <s v="Chicago"/>
    <x v="5"/>
  </r>
  <r>
    <s v="R,Deepthi"/>
    <s v="NEWGEN1"/>
    <x v="401"/>
    <s v="MISC"/>
    <n v="40"/>
    <n v="56"/>
    <n v="0"/>
    <s v="01"/>
    <s v="TIN"/>
    <s v="14442"/>
    <s v="IND"/>
    <s v=""/>
    <s v="Chennai"/>
    <x v="0"/>
  </r>
  <r>
    <s v="R,Deepthi"/>
    <s v="TW_CORE"/>
    <x v="3"/>
    <s v="HELD"/>
    <n v="0"/>
    <n v="72"/>
    <n v="0"/>
    <s v="01"/>
    <s v="TIN"/>
    <s v="14442"/>
    <s v="IND"/>
    <s v=""/>
    <s v="Chennai"/>
    <x v="0"/>
  </r>
  <r>
    <s v="R,Kavitha"/>
    <s v="TW_CORE"/>
    <x v="3"/>
    <s v="UNASSIGNED"/>
    <n v="0"/>
    <n v="160"/>
    <n v="0"/>
    <s v="01"/>
    <s v="TIN"/>
    <s v="14520"/>
    <s v="IND"/>
    <s v=""/>
    <s v="Chennai"/>
    <x v="0"/>
  </r>
  <r>
    <s v="R,Kavitha"/>
    <s v="TW_TOFF"/>
    <x v="4"/>
    <s v="SICK_LV"/>
    <n v="0"/>
    <n v="8"/>
    <n v="0"/>
    <s v="01"/>
    <s v="TIN"/>
    <s v="14520"/>
    <s v="IND"/>
    <s v=""/>
    <s v="Chennai"/>
    <x v="0"/>
  </r>
  <r>
    <s v="R,Krishnan Nair"/>
    <s v="TW_CORE"/>
    <x v="220"/>
    <s v="NOT_FOR_PROJECT"/>
    <n v="0"/>
    <n v="153"/>
    <n v="0"/>
    <s v="01"/>
    <s v="TIN"/>
    <s v="11277"/>
    <s v="IND"/>
    <s v=""/>
    <s v="Bangalore"/>
    <x v="0"/>
  </r>
  <r>
    <s v="R,Krishnan Nair"/>
    <s v="TW_CORE"/>
    <x v="15"/>
    <s v="GRAD_RECRUITING"/>
    <n v="0"/>
    <n v="16"/>
    <n v="0"/>
    <s v="01"/>
    <s v="TIN"/>
    <s v="11277"/>
    <s v="IND"/>
    <s v=""/>
    <s v="Bangalore"/>
    <x v="0"/>
  </r>
  <r>
    <s v="R,Krishnan Nair"/>
    <s v="TW_TOFF"/>
    <x v="1"/>
    <s v="ANNUAL_LV"/>
    <n v="0"/>
    <n v="24"/>
    <n v="0"/>
    <s v="01"/>
    <s v="TIN"/>
    <s v="11277"/>
    <s v="IND"/>
    <s v=""/>
    <s v="Bangalore"/>
    <x v="0"/>
  </r>
  <r>
    <s v="R,Mathangi"/>
    <s v="SONY001"/>
    <x v="21"/>
    <s v="BA"/>
    <n v="32"/>
    <n v="0"/>
    <n v="0"/>
    <s v="01"/>
    <s v="TIN"/>
    <s v="14937"/>
    <s v="IND"/>
    <s v=""/>
    <s v="Pune"/>
    <x v="0"/>
  </r>
  <r>
    <s v="R,Mathangi"/>
    <s v="SONY001"/>
    <x v="21"/>
    <s v="BA"/>
    <n v="120"/>
    <n v="0"/>
    <n v="0"/>
    <s v="01"/>
    <s v="TIN"/>
    <s v="14937"/>
    <s v="IND"/>
    <s v=""/>
    <s v="London"/>
    <x v="4"/>
  </r>
  <r>
    <s v="R,Mathangi"/>
    <s v="SONY001"/>
    <x v="22"/>
    <s v="BA"/>
    <n v="4"/>
    <n v="0"/>
    <n v="0"/>
    <s v="01"/>
    <s v="TIN"/>
    <s v="14937"/>
    <s v="IND"/>
    <s v=""/>
    <s v="London"/>
    <x v="4"/>
  </r>
  <r>
    <s v="R,Mathangi"/>
    <s v="TW_TOFF"/>
    <x v="1"/>
    <s v="ANNUAL_LV"/>
    <n v="0"/>
    <n v="8"/>
    <n v="0"/>
    <s v="01"/>
    <s v="TIN"/>
    <s v="14937"/>
    <s v="IND"/>
    <s v=""/>
    <s v="Pune"/>
    <x v="0"/>
  </r>
  <r>
    <s v="R,Mathangi"/>
    <s v="TW_TOFF"/>
    <x v="4"/>
    <s v="SICK_LV"/>
    <n v="0"/>
    <n v="4"/>
    <n v="0"/>
    <s v="01"/>
    <s v="TIN"/>
    <s v="14937"/>
    <s v="IND"/>
    <s v=""/>
    <s v="London"/>
    <x v="4"/>
  </r>
  <r>
    <s v="R,Nagaraj"/>
    <s v="ABCAM01"/>
    <x v="2"/>
    <s v="DEV"/>
    <n v="166"/>
    <n v="0"/>
    <n v="0"/>
    <s v="01"/>
    <s v="TIN"/>
    <s v="14727"/>
    <s v="GBR"/>
    <s v=""/>
    <s v="London"/>
    <x v="4"/>
  </r>
  <r>
    <s v="R,Nagaraj"/>
    <s v="TW_CORE"/>
    <x v="3"/>
    <s v="HELD"/>
    <n v="0"/>
    <n v="8"/>
    <n v="0"/>
    <s v="01"/>
    <s v="TIN"/>
    <s v="14727"/>
    <s v="IND"/>
    <s v=""/>
    <s v="London"/>
    <x v="4"/>
  </r>
  <r>
    <s v="R,Ponnulingam"/>
    <s v="TW_CORE"/>
    <x v="3"/>
    <s v="UNASSIGNED"/>
    <n v="0"/>
    <n v="80"/>
    <n v="0"/>
    <s v="01"/>
    <s v="TIN"/>
    <s v="13381"/>
    <s v="IND"/>
    <s v=""/>
    <s v="Chennai"/>
    <x v="0"/>
  </r>
  <r>
    <s v="R,Ponnulingam"/>
    <s v="TW_INVT"/>
    <x v="122"/>
    <s v="PROGRAM_LEVEL"/>
    <n v="0"/>
    <n v="32"/>
    <n v="0"/>
    <s v="01"/>
    <s v="TIN"/>
    <s v="13381"/>
    <s v="IND"/>
    <s v=""/>
    <s v="Chennai"/>
    <x v="0"/>
  </r>
  <r>
    <s v="R,Ponnulingam"/>
    <s v="TW_TOFF"/>
    <x v="1"/>
    <s v="ANNUAL_LV"/>
    <n v="0"/>
    <n v="48"/>
    <n v="0"/>
    <s v="01"/>
    <s v="TIN"/>
    <s v="13381"/>
    <s v="IND"/>
    <s v=""/>
    <s v="Chennai"/>
    <x v="0"/>
  </r>
  <r>
    <s v="R,Ponnulingam"/>
    <s v="TW_TOFF"/>
    <x v="4"/>
    <s v="SICK_LV"/>
    <n v="0"/>
    <n v="8"/>
    <n v="0"/>
    <s v="01"/>
    <s v="TIN"/>
    <s v="13381"/>
    <s v="IND"/>
    <s v=""/>
    <s v="Chennai"/>
    <x v="0"/>
  </r>
  <r>
    <s v="R,Prasath"/>
    <s v="TW_INVT"/>
    <x v="122"/>
    <s v="PROGRAM_LEVEL"/>
    <n v="0"/>
    <n v="152"/>
    <n v="0"/>
    <s v="01"/>
    <s v="TIN"/>
    <s v="14784"/>
    <s v="IND"/>
    <s v=""/>
    <s v="Chennai"/>
    <x v="0"/>
  </r>
  <r>
    <s v="R,Prasath"/>
    <s v="TW_TOFF"/>
    <x v="1"/>
    <s v="ANNUAL_LV"/>
    <n v="0"/>
    <n v="8"/>
    <n v="0"/>
    <s v="01"/>
    <s v="TIN"/>
    <s v="14784"/>
    <s v="IND"/>
    <s v=""/>
    <s v="Chennai"/>
    <x v="0"/>
  </r>
  <r>
    <s v="R,Prasath"/>
    <s v="TW_TOFF"/>
    <x v="4"/>
    <s v="SICK_LV"/>
    <n v="0"/>
    <n v="8"/>
    <n v="0"/>
    <s v="01"/>
    <s v="TIN"/>
    <s v="14784"/>
    <s v="IND"/>
    <s v=""/>
    <s v="Chennai"/>
    <x v="0"/>
  </r>
  <r>
    <s v="R,Priyadarshini_x0009_"/>
    <s v="TRIP001"/>
    <x v="130"/>
    <s v="DA"/>
    <n v="88"/>
    <n v="0"/>
    <n v="0"/>
    <s v="01"/>
    <s v="TIN"/>
    <s v="14447"/>
    <s v="IND"/>
    <s v=""/>
    <s v="Chennai"/>
    <x v="0"/>
  </r>
  <r>
    <s v="R,Priyadarshini_x0009_"/>
    <s v="TW_CORE"/>
    <x v="3"/>
    <s v="UNASSIGNED"/>
    <n v="0"/>
    <n v="60"/>
    <n v="0"/>
    <s v="01"/>
    <s v="TIN"/>
    <s v="14447"/>
    <s v="IND"/>
    <s v=""/>
    <s v="Chennai"/>
    <x v="0"/>
  </r>
  <r>
    <s v="R,Priyadarshini_x0009_"/>
    <s v="TW_TOFF"/>
    <x v="4"/>
    <s v="SICK_LV"/>
    <n v="0"/>
    <n v="20"/>
    <n v="0"/>
    <s v="01"/>
    <s v="TIN"/>
    <s v="14447"/>
    <s v="IND"/>
    <s v=""/>
    <s v="Chennai"/>
    <x v="0"/>
  </r>
  <r>
    <s v="R,Priyanka"/>
    <s v="GRUPPO1"/>
    <x v="5"/>
    <s v="DA"/>
    <n v="8"/>
    <n v="0"/>
    <n v="0"/>
    <s v="01"/>
    <s v="TIN"/>
    <s v="14729"/>
    <s v="IND"/>
    <s v=""/>
    <s v="Chennai"/>
    <x v="0"/>
  </r>
  <r>
    <s v="R,Priyanka"/>
    <s v="GRUPPO1"/>
    <x v="5"/>
    <s v="DELIVERY"/>
    <n v="152"/>
    <n v="8"/>
    <n v="0"/>
    <s v="01"/>
    <s v="TIN"/>
    <s v="14729"/>
    <s v="IND"/>
    <s v=""/>
    <s v="Chennai"/>
    <x v="0"/>
  </r>
  <r>
    <s v="R,Priyanka"/>
    <s v="TW_MTGS"/>
    <x v="35"/>
    <s v="TWER_EVENTS"/>
    <n v="0"/>
    <n v="4"/>
    <n v="0"/>
    <s v="01"/>
    <s v="TIN"/>
    <s v="14729"/>
    <s v="IND"/>
    <s v=""/>
    <s v="Chennai"/>
    <x v="0"/>
  </r>
  <r>
    <s v="R,Ramachandran"/>
    <s v="GRUPPO1"/>
    <x v="5"/>
    <s v="DELIVERY"/>
    <n v="164.5"/>
    <n v="0"/>
    <n v="0"/>
    <s v="01"/>
    <s v="TIN"/>
    <s v="13080"/>
    <s v="IND"/>
    <s v=""/>
    <s v="Chennai"/>
    <x v="0"/>
  </r>
  <r>
    <s v="R,Ramachandran"/>
    <s v="GRUPPO1"/>
    <x v="5"/>
    <s v="MISC"/>
    <n v="0"/>
    <n v="9"/>
    <n v="0"/>
    <s v="01"/>
    <s v="TIN"/>
    <s v="13080"/>
    <s v="IND"/>
    <s v=""/>
    <s v="Chennai"/>
    <x v="0"/>
  </r>
  <r>
    <s v="R,Ramachandran"/>
    <s v="TW_MTGS"/>
    <x v="35"/>
    <s v="TWER_EVENTS"/>
    <n v="0"/>
    <n v="3"/>
    <n v="0"/>
    <s v="01"/>
    <s v="TIN"/>
    <s v="13080"/>
    <s v="IND"/>
    <s v=""/>
    <s v="Chennai"/>
    <x v="0"/>
  </r>
  <r>
    <s v="R,Ramachandran"/>
    <s v="TW_TOFF"/>
    <x v="1"/>
    <s v="ANNUAL_LV"/>
    <n v="0"/>
    <n v="8"/>
    <n v="0"/>
    <s v="01"/>
    <s v="TIN"/>
    <s v="13080"/>
    <s v="IND"/>
    <s v=""/>
    <s v="Chennai"/>
    <x v="0"/>
  </r>
  <r>
    <s v="R,Vijayalakshmi K"/>
    <s v="TW_CORE"/>
    <x v="3"/>
    <s v="HELD"/>
    <n v="0"/>
    <n v="20"/>
    <n v="0"/>
    <s v="01"/>
    <s v="TIN"/>
    <s v="11965"/>
    <s v="IND"/>
    <s v=""/>
    <s v="Bangalore"/>
    <x v="0"/>
  </r>
  <r>
    <s v="Radanovitsck,Eduardo"/>
    <s v="SLC0001"/>
    <x v="44"/>
    <s v="MISC"/>
    <n v="0"/>
    <n v="80"/>
    <n v="0"/>
    <s v="01"/>
    <s v="TBR"/>
    <s v="13374"/>
    <s v="GBR"/>
    <s v=""/>
    <s v="Manchester"/>
    <x v="10"/>
  </r>
  <r>
    <s v="Radanovitsck,Eduardo"/>
    <s v="SLC0001"/>
    <x v="217"/>
    <s v="MISC"/>
    <n v="0"/>
    <n v="88"/>
    <n v="0"/>
    <s v="01"/>
    <s v="TBR"/>
    <s v="13374"/>
    <s v="GBR"/>
    <s v=""/>
    <s v="Manchester"/>
    <x v="10"/>
  </r>
  <r>
    <s v="Radebe,Mboneni Happy"/>
    <s v="MPED001"/>
    <x v="107"/>
    <s v="DA"/>
    <n v="120"/>
    <n v="0"/>
    <n v="0"/>
    <s v="01"/>
    <s v="TZA"/>
    <s v="15242"/>
    <s v="ZAF"/>
    <s v=""/>
    <s v="Johannesburg"/>
    <x v="16"/>
  </r>
  <r>
    <s v="Radebe,Mboneni Happy"/>
    <s v="TW_TOFF"/>
    <x v="1"/>
    <s v="ANNUAL_LV"/>
    <n v="0"/>
    <n v="40"/>
    <n v="0"/>
    <s v="01"/>
    <s v="TZA"/>
    <s v="15242"/>
    <s v="ZAF"/>
    <s v=""/>
    <s v="Johannesburg"/>
    <x v="16"/>
  </r>
  <r>
    <s v="Radebe,Mboneni Happy"/>
    <s v="TW_TOFF"/>
    <x v="1"/>
    <s v="PUBLIC_HOLIDAY"/>
    <n v="0"/>
    <n v="8"/>
    <n v="0"/>
    <s v="01"/>
    <s v="TZA"/>
    <s v="15242"/>
    <s v="ZAF"/>
    <s v=""/>
    <s v="Johannesburg"/>
    <x v="16"/>
  </r>
  <r>
    <s v="Radhakrishnan Warrier,Sujith"/>
    <s v="GRAMEEN"/>
    <x v="406"/>
    <s v="DOC"/>
    <n v="14"/>
    <n v="0"/>
    <n v="0"/>
    <s v="01"/>
    <s v="TIN"/>
    <s v="14690"/>
    <s v="IND"/>
    <s v=""/>
    <s v="Bangalore"/>
    <x v="0"/>
  </r>
  <r>
    <s v="Radhakrishnan Warrier,Sujith"/>
    <s v="TW_CORE"/>
    <x v="15"/>
    <s v="INTERVIEWING"/>
    <n v="0"/>
    <n v="2"/>
    <n v="0"/>
    <s v="01"/>
    <s v="TIN"/>
    <s v="14690"/>
    <s v="IND"/>
    <s v=""/>
    <s v="Bangalore"/>
    <x v="0"/>
  </r>
  <r>
    <s v="Radhakrishnan Warrier,Sujith"/>
    <s v="TW_TOFF"/>
    <x v="1"/>
    <s v="ANNUAL_LV"/>
    <n v="0"/>
    <n v="8"/>
    <n v="0"/>
    <s v="01"/>
    <s v="TIN"/>
    <s v="14690"/>
    <s v="IND"/>
    <s v=""/>
    <s v="Bangalore"/>
    <x v="0"/>
  </r>
  <r>
    <s v="Radhakrishnan Warrier,Sujith"/>
    <s v="WORLD05"/>
    <x v="26"/>
    <s v="DA"/>
    <n v="144"/>
    <n v="0"/>
    <n v="0"/>
    <s v="01"/>
    <s v="TIN"/>
    <s v="14690"/>
    <s v="IND"/>
    <s v=""/>
    <s v="Bangalore"/>
    <x v="0"/>
  </r>
  <r>
    <s v="Radhakrishnan,Darshana"/>
    <s v="TWSOPS1"/>
    <x v="102"/>
    <s v="MISC"/>
    <n v="0"/>
    <n v="168"/>
    <n v="0"/>
    <s v="02"/>
    <s v="TIN"/>
    <s v="14471"/>
    <s v="IND"/>
    <s v=""/>
    <s v="ETG India"/>
    <x v="1"/>
  </r>
  <r>
    <s v="Radia,Chintan"/>
    <s v="TW_CORE"/>
    <x v="0"/>
    <s v="LEADER_DEV_EU"/>
    <n v="0"/>
    <n v="8"/>
    <n v="0"/>
    <s v="04"/>
    <s v="TIN"/>
    <s v="15760"/>
    <s v="IND"/>
    <s v=""/>
    <s v="Pune"/>
    <x v="0"/>
  </r>
  <r>
    <s v="Radia,Chintan"/>
    <s v="TW_TOFF"/>
    <x v="1"/>
    <s v="ANNUAL_LV"/>
    <n v="0"/>
    <n v="24"/>
    <n v="0"/>
    <s v="04"/>
    <s v="TIN"/>
    <s v="15760"/>
    <s v="IND"/>
    <s v=""/>
    <s v="Pune"/>
    <x v="0"/>
  </r>
  <r>
    <s v="Radia,Chintan"/>
    <s v="TW_TOPS"/>
    <x v="7"/>
    <s v="DEMAND_BAU"/>
    <n v="0"/>
    <n v="151"/>
    <n v="0"/>
    <s v="04"/>
    <s v="TIN"/>
    <s v="15760"/>
    <s v="IND"/>
    <s v=""/>
    <s v="Pune"/>
    <x v="0"/>
  </r>
  <r>
    <s v="Radman,Kiera"/>
    <s v="TWSSOL1"/>
    <x v="203"/>
    <s v="TRVL"/>
    <n v="0"/>
    <n v="6.5"/>
    <n v="0"/>
    <s v="01"/>
    <s v="TUS"/>
    <s v="15979"/>
    <s v="USA"/>
    <s v="IL"/>
    <s v="ETG US"/>
    <x v="1"/>
  </r>
  <r>
    <s v="Radman,Kiera"/>
    <s v="TW_CORE"/>
    <x v="66"/>
    <s v="ATTENDEE"/>
    <n v="0"/>
    <n v="145"/>
    <n v="0"/>
    <s v="01"/>
    <s v="TUS"/>
    <s v="15979"/>
    <s v="IND"/>
    <s v=""/>
    <s v="ETG US"/>
    <x v="1"/>
  </r>
  <r>
    <s v="Radman,Kiera"/>
    <s v="TW_CORE"/>
    <x v="66"/>
    <s v="PREP"/>
    <n v="0"/>
    <n v="49"/>
    <n v="0"/>
    <s v="01"/>
    <s v="TUS"/>
    <s v="15979"/>
    <s v="USA"/>
    <s v="IL"/>
    <s v="ETG US"/>
    <x v="1"/>
  </r>
  <r>
    <s v="Raghavendra,Shashank"/>
    <s v="COOPER1"/>
    <x v="231"/>
    <s v="QA"/>
    <n v="80"/>
    <n v="0"/>
    <n v="0"/>
    <s v="01"/>
    <s v="TIN"/>
    <s v="13945"/>
    <s v="IND"/>
    <s v=""/>
    <s v="Bangalore"/>
    <x v="0"/>
  </r>
  <r>
    <s v="Raghavendra,Shashank"/>
    <s v="MSF0001"/>
    <x v="137"/>
    <s v="DA"/>
    <n v="32"/>
    <n v="0"/>
    <n v="0"/>
    <s v="01"/>
    <s v="TIN"/>
    <s v="13945"/>
    <s v="IND"/>
    <s v=""/>
    <s v="Bangalore"/>
    <x v="0"/>
  </r>
  <r>
    <s v="Raghavendra,Shashank"/>
    <s v="TW_CORE"/>
    <x v="3"/>
    <s v="UNASSIGNED"/>
    <n v="0"/>
    <n v="32"/>
    <n v="0"/>
    <s v="01"/>
    <s v="TIN"/>
    <s v="13945"/>
    <s v="IND"/>
    <s v=""/>
    <s v="Bangalore"/>
    <x v="0"/>
  </r>
  <r>
    <s v="Raghavendra,Shashank"/>
    <s v="TW_TOFF"/>
    <x v="1"/>
    <s v="ANNUAL_LV"/>
    <n v="0"/>
    <n v="8"/>
    <n v="0"/>
    <s v="01"/>
    <s v="TIN"/>
    <s v="13945"/>
    <s v="IND"/>
    <s v=""/>
    <s v="Bangalore"/>
    <x v="0"/>
  </r>
  <r>
    <s v="Raghavendra,Shashank"/>
    <s v="TW_TOFF"/>
    <x v="4"/>
    <s v="SICK_LV"/>
    <n v="0"/>
    <n v="16"/>
    <n v="0"/>
    <s v="01"/>
    <s v="TIN"/>
    <s v="13945"/>
    <s v="IND"/>
    <s v=""/>
    <s v="Bangalore"/>
    <x v="0"/>
  </r>
  <r>
    <s v="Rahman,Kent"/>
    <s v="ALPHA02"/>
    <x v="174"/>
    <s v="MISC"/>
    <n v="145"/>
    <n v="0"/>
    <n v="0"/>
    <s v="01"/>
    <s v="TUS"/>
    <s v="14672"/>
    <s v="USA"/>
    <s v="NY"/>
    <s v="New York"/>
    <x v="12"/>
  </r>
  <r>
    <s v="Rahman,Kent"/>
    <s v="FLIGHTC"/>
    <x v="148"/>
    <s v="MISC"/>
    <n v="8"/>
    <n v="0"/>
    <n v="0"/>
    <s v="01"/>
    <s v="TUS"/>
    <s v="14672"/>
    <s v="USA"/>
    <s v="NY"/>
    <s v="New York"/>
    <x v="12"/>
  </r>
  <r>
    <s v="Rahman,Kent"/>
    <s v="TW_CORE"/>
    <x v="33"/>
    <s v="REGION_MGT_MTG"/>
    <n v="0"/>
    <n v="21"/>
    <n v="0"/>
    <s v="01"/>
    <s v="TUS"/>
    <s v="14672"/>
    <s v="USA"/>
    <s v="NY"/>
    <s v="New York"/>
    <x v="12"/>
  </r>
  <r>
    <s v="Rahman,Kent"/>
    <s v="TW_MTGS"/>
    <x v="50"/>
    <s v="NYC"/>
    <n v="0"/>
    <n v="6"/>
    <n v="0"/>
    <s v="01"/>
    <s v="TUS"/>
    <s v="14672"/>
    <s v="USA"/>
    <s v="NY"/>
    <s v="New York"/>
    <x v="12"/>
  </r>
  <r>
    <s v="Rahman,Kent"/>
    <s v="TW_TOFF"/>
    <x v="1"/>
    <s v="ANNUAL_LV"/>
    <n v="0"/>
    <n v="2"/>
    <n v="0"/>
    <s v="01"/>
    <s v="TUS"/>
    <s v="14672"/>
    <s v="USA"/>
    <s v="NY"/>
    <s v="New York"/>
    <x v="12"/>
  </r>
  <r>
    <s v="Raina,Nitin"/>
    <s v="TW_TOPS"/>
    <x v="60"/>
    <s v="PROGRAM_LEVEL"/>
    <n v="0"/>
    <n v="46"/>
    <n v="0"/>
    <s v="04"/>
    <s v="TIN"/>
    <s v="13460"/>
    <s v="USA"/>
    <s v="IL"/>
    <s v="Pune"/>
    <x v="0"/>
  </r>
  <r>
    <s v="Raina,Nitin"/>
    <s v="TW_TOPS"/>
    <x v="60"/>
    <s v="PROGRAM_LEVEL"/>
    <n v="0"/>
    <n v="152"/>
    <n v="0"/>
    <s v="04"/>
    <s v="TIN"/>
    <s v="13460"/>
    <s v="IND"/>
    <s v=""/>
    <s v="Pune"/>
    <x v="0"/>
  </r>
  <r>
    <s v="Raina,Nitin"/>
    <s v="TW_TOPS"/>
    <x v="360"/>
    <s v="INV"/>
    <n v="0"/>
    <n v="6"/>
    <n v="0"/>
    <s v="04"/>
    <s v="TIN"/>
    <s v="13460"/>
    <s v="USA"/>
    <s v="IL"/>
    <s v="Pune"/>
    <x v="0"/>
  </r>
  <r>
    <s v="Raina,Nitin"/>
    <s v="TW_TOPS"/>
    <x v="360"/>
    <s v="INV"/>
    <n v="0"/>
    <n v="25"/>
    <n v="0"/>
    <s v="04"/>
    <s v="TIN"/>
    <s v="13460"/>
    <s v="IND"/>
    <s v=""/>
    <s v="Pune"/>
    <x v="0"/>
  </r>
  <r>
    <s v="Rainey,Dionne A."/>
    <s v="TW_TOFF"/>
    <x v="1"/>
    <s v="MATR_PATR_PAID"/>
    <n v="0"/>
    <n v="8"/>
    <n v="0"/>
    <s v="04"/>
    <s v="TUS"/>
    <s v="14045"/>
    <s v="USA"/>
    <s v="IL"/>
    <s v="Chicago"/>
    <x v="5"/>
  </r>
  <r>
    <s v="Rainey,Dionne A."/>
    <s v="TW_TOFF"/>
    <x v="4"/>
    <s v="US_CA_PERS_SICK"/>
    <n v="0"/>
    <n v="52"/>
    <n v="0"/>
    <s v="04"/>
    <s v="TUS"/>
    <s v="14045"/>
    <s v="USA"/>
    <s v="IL"/>
    <s v="Chicago"/>
    <x v="5"/>
  </r>
  <r>
    <s v="Rainey,Dionne A."/>
    <s v="TW_TOPS"/>
    <x v="67"/>
    <s v="BAU"/>
    <n v="0"/>
    <n v="79"/>
    <n v="0"/>
    <s v="04"/>
    <s v="TUS"/>
    <s v="14045"/>
    <s v="USA"/>
    <s v="IL"/>
    <s v="Chicago"/>
    <x v="5"/>
  </r>
  <r>
    <s v="Rainey,Dionne A."/>
    <s v="TW_TOPS"/>
    <x v="67"/>
    <s v="TRAINING"/>
    <n v="0"/>
    <n v="43"/>
    <n v="0"/>
    <s v="04"/>
    <s v="TUS"/>
    <s v="14045"/>
    <s v="USA"/>
    <s v="IL"/>
    <s v="Chicago"/>
    <x v="5"/>
  </r>
  <r>
    <s v="Rainey,Michael"/>
    <s v="ULTSOFT"/>
    <x v="230"/>
    <s v="MISC"/>
    <n v="168"/>
    <n v="0"/>
    <n v="0"/>
    <s v="01"/>
    <s v="TUS"/>
    <s v="12841"/>
    <s v="USA"/>
    <s v="FL"/>
    <s v="Atlanta"/>
    <x v="2"/>
  </r>
  <r>
    <s v="Rainey,Michael"/>
    <s v="ULTSOFT"/>
    <x v="230"/>
    <s v="TRVL"/>
    <n v="0"/>
    <n v="42"/>
    <n v="0"/>
    <s v="01"/>
    <s v="TUS"/>
    <s v="12841"/>
    <s v="USA"/>
    <s v="FL"/>
    <s v="Atlanta"/>
    <x v="2"/>
  </r>
  <r>
    <s v="Raj,Praveen"/>
    <s v="FOOT001"/>
    <x v="95"/>
    <s v="DEV"/>
    <n v="160"/>
    <n v="0"/>
    <n v="0"/>
    <s v="01"/>
    <s v="TIN"/>
    <s v="15667"/>
    <s v="IND"/>
    <s v=""/>
    <s v="Pune"/>
    <x v="0"/>
  </r>
  <r>
    <s v="Raj,Praveen"/>
    <s v="TW_TOFF"/>
    <x v="1"/>
    <s v="INDIA_OPT_HOL"/>
    <n v="0"/>
    <n v="8"/>
    <n v="0"/>
    <s v="01"/>
    <s v="TIN"/>
    <s v="15667"/>
    <s v="IND"/>
    <s v=""/>
    <s v="Pune"/>
    <x v="0"/>
  </r>
  <r>
    <s v="Rajagopal Rohith,FNU"/>
    <s v="BT00002"/>
    <x v="63"/>
    <s v="DEV"/>
    <n v="172"/>
    <n v="0"/>
    <n v="0"/>
    <s v="01"/>
    <s v="TIN"/>
    <s v="11063"/>
    <s v="IND"/>
    <s v=""/>
    <s v="Bangalore"/>
    <x v="0"/>
  </r>
  <r>
    <s v="Rajagopal Rohith,FNU"/>
    <s v="TW_CORE"/>
    <x v="14"/>
    <s v="NONTW_CONF"/>
    <n v="0"/>
    <n v="4"/>
    <n v="0"/>
    <s v="01"/>
    <s v="TIN"/>
    <s v="11063"/>
    <s v="IND"/>
    <s v=""/>
    <s v="Bangalore"/>
    <x v="0"/>
  </r>
  <r>
    <s v="Rajagopalan,Dhanya"/>
    <s v="SPIC001"/>
    <x v="407"/>
    <s v="DA"/>
    <n v="1"/>
    <n v="0"/>
    <n v="0"/>
    <s v="01"/>
    <s v="TIN"/>
    <s v="13424"/>
    <s v="IND"/>
    <s v=""/>
    <s v="Chennai"/>
    <x v="0"/>
  </r>
  <r>
    <s v="Rajagopalan,Dhanya"/>
    <s v="SPIC001"/>
    <x v="407"/>
    <s v="MISC"/>
    <n v="12"/>
    <n v="0"/>
    <n v="0"/>
    <s v="01"/>
    <s v="TIN"/>
    <s v="13424"/>
    <s v="IND"/>
    <s v=""/>
    <s v="Chennai"/>
    <x v="0"/>
  </r>
  <r>
    <s v="Rajagopalan,Dhanya"/>
    <s v="TW_CORE"/>
    <x v="3"/>
    <s v="HELD"/>
    <n v="0"/>
    <n v="63.5"/>
    <n v="0"/>
    <s v="01"/>
    <s v="TIN"/>
    <s v="13424"/>
    <s v="IND"/>
    <s v=""/>
    <s v="Chennai"/>
    <x v="0"/>
  </r>
  <r>
    <s v="Rajagopalan,Dhanya"/>
    <s v="TW_CORE"/>
    <x v="3"/>
    <s v="UNASSIGNED"/>
    <n v="0"/>
    <n v="80"/>
    <n v="0"/>
    <s v="01"/>
    <s v="TIN"/>
    <s v="13424"/>
    <s v="IND"/>
    <s v=""/>
    <s v="Chennai"/>
    <x v="0"/>
  </r>
  <r>
    <s v="Rajagopalan,Dhanya"/>
    <s v="TW_MTGS"/>
    <x v="35"/>
    <s v="TWER_EVENTS"/>
    <n v="0"/>
    <n v="3.5"/>
    <n v="0"/>
    <s v="01"/>
    <s v="TIN"/>
    <s v="13424"/>
    <s v="IND"/>
    <s v=""/>
    <s v="Chennai"/>
    <x v="0"/>
  </r>
  <r>
    <s v="Rajagopalan,Dhanya"/>
    <s v="TW_TOFF"/>
    <x v="1"/>
    <s v="ANNUAL_LV"/>
    <n v="0"/>
    <n v="8"/>
    <n v="0"/>
    <s v="01"/>
    <s v="TIN"/>
    <s v="13424"/>
    <s v="IND"/>
    <s v=""/>
    <s v="Chennai"/>
    <x v="0"/>
  </r>
  <r>
    <s v="Rajan,Kartik"/>
    <s v="TW_CORE"/>
    <x v="3"/>
    <s v="UNASSIGNED"/>
    <n v="0"/>
    <n v="4"/>
    <n v="0"/>
    <s v="01"/>
    <s v="TUK"/>
    <s v="10422"/>
    <s v="GBR"/>
    <s v=""/>
    <s v="London"/>
    <x v="4"/>
  </r>
  <r>
    <s v="Rajan,Kartik"/>
    <s v="TW_CORE"/>
    <x v="17"/>
    <s v="TWER_HELP"/>
    <n v="0"/>
    <n v="24"/>
    <n v="0"/>
    <s v="01"/>
    <s v="TUK"/>
    <s v="10422"/>
    <s v="GBR"/>
    <s v=""/>
    <s v="London"/>
    <x v="4"/>
  </r>
  <r>
    <s v="Rajan,Kartik"/>
    <s v="TW_TOFF"/>
    <x v="1"/>
    <s v="ANNUAL_LV"/>
    <n v="0"/>
    <n v="8"/>
    <n v="0"/>
    <s v="04"/>
    <s v="TUK"/>
    <s v="10422"/>
    <s v="GBR"/>
    <s v=""/>
    <s v="London"/>
    <x v="4"/>
  </r>
  <r>
    <s v="Rajan,Kartik"/>
    <s v="TW_TOFF"/>
    <x v="4"/>
    <s v="SICK_LV"/>
    <n v="0"/>
    <n v="12"/>
    <n v="0"/>
    <s v="01"/>
    <s v="TUK"/>
    <s v="10422"/>
    <s v="GBR"/>
    <s v=""/>
    <s v="London"/>
    <x v="4"/>
  </r>
  <r>
    <s v="Rajan,Kartik"/>
    <s v="TW_TOPS"/>
    <x v="7"/>
    <s v="TWERS_BAU"/>
    <n v="0"/>
    <n v="48"/>
    <n v="0"/>
    <s v="01"/>
    <s v="TUK"/>
    <s v="10422"/>
    <s v="GBR"/>
    <s v=""/>
    <s v="London"/>
    <x v="4"/>
  </r>
  <r>
    <s v="Rajan,Kartik"/>
    <s v="TW_TOPS"/>
    <x v="7"/>
    <s v="TWERS_BAU"/>
    <n v="0"/>
    <n v="72"/>
    <n v="0"/>
    <s v="04"/>
    <s v="TUK"/>
    <s v="10422"/>
    <s v="GBR"/>
    <s v=""/>
    <s v="London"/>
    <x v="4"/>
  </r>
  <r>
    <s v="Rajan,Kumar"/>
    <s v="HCAH001"/>
    <x v="24"/>
    <s v="DEV"/>
    <n v="136"/>
    <n v="0"/>
    <n v="0"/>
    <s v="01"/>
    <s v="TIN"/>
    <s v="14306"/>
    <s v="IND"/>
    <s v=""/>
    <s v="Delhi"/>
    <x v="0"/>
  </r>
  <r>
    <s v="Rajan,Kumar"/>
    <s v="TW_TOFF"/>
    <x v="1"/>
    <s v="ANNUAL_LV"/>
    <n v="0"/>
    <n v="24"/>
    <n v="0"/>
    <s v="01"/>
    <s v="TIN"/>
    <s v="14306"/>
    <s v="IND"/>
    <s v=""/>
    <s v="Delhi"/>
    <x v="0"/>
  </r>
  <r>
    <s v="Rajan,Kumar"/>
    <s v="TW_TOFF"/>
    <x v="1"/>
    <s v="PUBLIC_HOLIDAY"/>
    <n v="0"/>
    <n v="8"/>
    <n v="0"/>
    <s v="01"/>
    <s v="TIN"/>
    <s v="14306"/>
    <s v="IND"/>
    <s v=""/>
    <s v="Delhi"/>
    <x v="0"/>
  </r>
  <r>
    <s v="Rajasekhar,Indushree"/>
    <s v="SPRING2"/>
    <x v="30"/>
    <s v="DA"/>
    <n v="164.5"/>
    <n v="0"/>
    <n v="0"/>
    <s v="01"/>
    <s v="TIN"/>
    <s v="12502"/>
    <s v="IND"/>
    <s v=""/>
    <s v="Pune"/>
    <x v="0"/>
  </r>
  <r>
    <s v="Rajasekhar,Indushree"/>
    <s v="TW_TOFF"/>
    <x v="1"/>
    <s v="PUBLIC_HOLIDAY"/>
    <n v="0"/>
    <n v="8"/>
    <n v="0"/>
    <s v="01"/>
    <s v="TIN"/>
    <s v="12502"/>
    <s v="IND"/>
    <s v=""/>
    <s v="Pune"/>
    <x v="0"/>
  </r>
  <r>
    <s v="Rajasekhar,Indushree"/>
    <s v="TW_TOFF"/>
    <x v="4"/>
    <s v="US_CA_PERS_SICK"/>
    <n v="0"/>
    <n v="4"/>
    <n v="0"/>
    <s v="01"/>
    <s v="TIN"/>
    <s v="12502"/>
    <s v="IND"/>
    <s v=""/>
    <s v="Pune"/>
    <x v="0"/>
  </r>
  <r>
    <s v="Rajkumar R,Deepan"/>
    <s v="ABCAM01"/>
    <x v="170"/>
    <s v="DEV"/>
    <n v="107"/>
    <n v="0"/>
    <n v="0"/>
    <s v="01"/>
    <s v="TIN"/>
    <s v="14360"/>
    <s v="IND"/>
    <s v=""/>
    <s v="Chennai"/>
    <x v="0"/>
  </r>
  <r>
    <s v="Rajkumar R,Deepan"/>
    <s v="TW_CORE"/>
    <x v="3"/>
    <s v="HELD"/>
    <n v="0"/>
    <n v="8"/>
    <n v="0"/>
    <s v="01"/>
    <s v="TIN"/>
    <s v="14360"/>
    <s v="IND"/>
    <s v=""/>
    <s v="Chennai"/>
    <x v="0"/>
  </r>
  <r>
    <s v="Rajkumar R,Deepan"/>
    <s v="TW_TOFF"/>
    <x v="1"/>
    <s v="ANNUAL_LV"/>
    <n v="0"/>
    <n v="26"/>
    <n v="0"/>
    <s v="01"/>
    <s v="TIN"/>
    <s v="14360"/>
    <s v="IND"/>
    <s v=""/>
    <s v="Chennai"/>
    <x v="0"/>
  </r>
  <r>
    <s v="Rajkumar R,Deepan"/>
    <s v="TW_TOFF"/>
    <x v="4"/>
    <s v="SICK_LV"/>
    <n v="0"/>
    <n v="27"/>
    <n v="0"/>
    <s v="01"/>
    <s v="TIN"/>
    <s v="14360"/>
    <s v="IND"/>
    <s v=""/>
    <s v="Chennai"/>
    <x v="0"/>
  </r>
  <r>
    <s v="Rajmohan,Suman Mohan"/>
    <s v="TW_CORE"/>
    <x v="17"/>
    <s v="TWER_HELP"/>
    <n v="0"/>
    <n v="8"/>
    <n v="0"/>
    <s v="01"/>
    <s v="TUS"/>
    <s v="11765"/>
    <s v="USA"/>
    <s v="NY"/>
    <s v="Atlanta"/>
    <x v="2"/>
  </r>
  <r>
    <s v="Rajmohan,Suman Mohan"/>
    <s v="TW_TOFF"/>
    <x v="1"/>
    <s v="ANNUAL_LV"/>
    <n v="0"/>
    <n v="80"/>
    <n v="0"/>
    <s v="01"/>
    <s v="TUS"/>
    <s v="11765"/>
    <s v="USA"/>
    <s v="NY"/>
    <s v="Atlanta"/>
    <x v="2"/>
  </r>
  <r>
    <s v="Rajmohan,Suman Mohan"/>
    <s v="TW_TOFF"/>
    <x v="1"/>
    <s v="LV_UNPAID"/>
    <n v="0"/>
    <n v="40"/>
    <n v="0"/>
    <s v="01"/>
    <s v="TUS"/>
    <s v="11765"/>
    <s v="USA"/>
    <s v="NY"/>
    <s v="Atlanta"/>
    <x v="2"/>
  </r>
  <r>
    <s v="Raju,Pradheep"/>
    <s v="MOODYS4"/>
    <x v="103"/>
    <s v="DA"/>
    <n v="172"/>
    <n v="0"/>
    <n v="0"/>
    <s v="01"/>
    <s v="TUS"/>
    <s v="15857"/>
    <s v="USA"/>
    <s v="CA"/>
    <s v="San Francisco"/>
    <x v="11"/>
  </r>
  <r>
    <s v="Raju,Pradheep"/>
    <s v="TW_TOFF"/>
    <x v="1"/>
    <s v="ANNUAL_LV"/>
    <n v="0"/>
    <n v="4"/>
    <n v="0"/>
    <s v="01"/>
    <s v="TUS"/>
    <s v="15857"/>
    <s v="USA"/>
    <s v="TX"/>
    <s v="San Francisco"/>
    <x v="11"/>
  </r>
  <r>
    <s v="Ram A,Arvind"/>
    <s v="PSAIN01"/>
    <x v="348"/>
    <s v="DEV"/>
    <n v="40"/>
    <n v="72"/>
    <n v="0"/>
    <s v="01"/>
    <s v="TIN"/>
    <s v="15730"/>
    <s v="IND"/>
    <s v=""/>
    <s v="Chennai"/>
    <x v="0"/>
  </r>
  <r>
    <s v="Ram A,Arvind"/>
    <s v="TW_CORE"/>
    <x v="15"/>
    <s v="EVENTS"/>
    <n v="0"/>
    <n v="32"/>
    <n v="0"/>
    <s v="01"/>
    <s v="TIN"/>
    <s v="15730"/>
    <s v="IND"/>
    <s v=""/>
    <s v="Chennai"/>
    <x v="0"/>
  </r>
  <r>
    <s v="Ram A,Arvind"/>
    <s v="TW_TOFF"/>
    <x v="1"/>
    <s v="INDIA_OPT_HOL"/>
    <n v="0"/>
    <n v="16"/>
    <n v="0"/>
    <s v="01"/>
    <s v="TIN"/>
    <s v="15730"/>
    <s v="IND"/>
    <s v=""/>
    <s v="Chennai"/>
    <x v="0"/>
  </r>
  <r>
    <s v="Ram A,Arvind"/>
    <s v="TW_TOFF"/>
    <x v="4"/>
    <s v="SICK_LV"/>
    <n v="0"/>
    <n v="8"/>
    <n v="0"/>
    <s v="01"/>
    <s v="TIN"/>
    <s v="15730"/>
    <s v="IND"/>
    <s v=""/>
    <s v="Chennai"/>
    <x v="0"/>
  </r>
  <r>
    <s v="Ram,Sai"/>
    <s v="GRUPPO1"/>
    <x v="5"/>
    <s v="DELIVERY"/>
    <n v="145"/>
    <n v="8"/>
    <n v="0"/>
    <s v="01"/>
    <s v="TIN"/>
    <s v="12583"/>
    <s v="IND"/>
    <s v=""/>
    <s v="Chennai"/>
    <x v="0"/>
  </r>
  <r>
    <s v="Ram,Sai"/>
    <s v="TW_TOFF"/>
    <x v="1"/>
    <s v="ANNUAL_LV"/>
    <n v="0"/>
    <n v="16"/>
    <n v="0"/>
    <s v="01"/>
    <s v="TIN"/>
    <s v="12583"/>
    <s v="IND"/>
    <s v=""/>
    <s v="Chennai"/>
    <x v="0"/>
  </r>
  <r>
    <s v="Ramachandran Sampath,Venkatesh"/>
    <s v="RACK001"/>
    <x v="34"/>
    <s v="MISC"/>
    <n v="144"/>
    <n v="0"/>
    <n v="0"/>
    <s v="01"/>
    <s v="TIN"/>
    <s v="12527"/>
    <s v="IND"/>
    <s v=""/>
    <s v="Bangalore"/>
    <x v="0"/>
  </r>
  <r>
    <s v="Ramachandran Sampath,Venkatesh"/>
    <s v="TW_TOFF"/>
    <x v="1"/>
    <s v="ANNUAL_LV"/>
    <n v="0"/>
    <n v="16"/>
    <n v="0"/>
    <s v="01"/>
    <s v="TIN"/>
    <s v="12527"/>
    <s v="IND"/>
    <s v=""/>
    <s v="Bangalore"/>
    <x v="0"/>
  </r>
  <r>
    <s v="Ramachandran Sampath,Venkatesh"/>
    <s v="TW_TOFF"/>
    <x v="4"/>
    <s v="SICK_LV"/>
    <n v="0"/>
    <n v="8"/>
    <n v="0"/>
    <s v="01"/>
    <s v="TIN"/>
    <s v="12527"/>
    <s v="IND"/>
    <s v=""/>
    <s v="Bangalore"/>
    <x v="0"/>
  </r>
  <r>
    <s v="Ramachandran,Ganesh R"/>
    <s v="GAP0001"/>
    <x v="180"/>
    <s v="DA"/>
    <n v="79"/>
    <n v="0"/>
    <n v="0"/>
    <s v="01"/>
    <s v="TCA"/>
    <s v="13097"/>
    <s v="USA"/>
    <s v="CA"/>
    <s v="San Francisco"/>
    <x v="11"/>
  </r>
  <r>
    <s v="Ramachandran,Ganesh R"/>
    <s v="GAP0001"/>
    <x v="180"/>
    <s v="MISC"/>
    <n v="80"/>
    <n v="0"/>
    <n v="0"/>
    <s v="01"/>
    <s v="TCA"/>
    <s v="13097"/>
    <s v="USA"/>
    <s v="CA"/>
    <s v="San Francisco"/>
    <x v="11"/>
  </r>
  <r>
    <s v="Ramachandran,Ganesh R"/>
    <s v="TW_TOFF"/>
    <x v="1"/>
    <s v="ANNUAL_LV"/>
    <n v="0"/>
    <n v="12"/>
    <n v="0"/>
    <s v="01"/>
    <s v="TCA"/>
    <s v="13097"/>
    <s v="USA"/>
    <s v="CA"/>
    <s v="San Francisco"/>
    <x v="11"/>
  </r>
  <r>
    <s v="Ramakrishnan,Vinod Kumaar"/>
    <s v="TARGET1"/>
    <x v="133"/>
    <s v="DA"/>
    <n v="128"/>
    <n v="0"/>
    <n v="0"/>
    <s v="01"/>
    <s v="TIN"/>
    <s v="12494"/>
    <s v="IND"/>
    <s v=""/>
    <s v="Bangalore"/>
    <x v="0"/>
  </r>
  <r>
    <s v="Ramakrishnan,Vinod Kumaar"/>
    <s v="TW_CORE"/>
    <x v="17"/>
    <s v="BAU"/>
    <n v="0"/>
    <n v="8"/>
    <n v="0"/>
    <s v="01"/>
    <s v="TIN"/>
    <s v="12494"/>
    <s v="IND"/>
    <s v=""/>
    <s v="Bangalore"/>
    <x v="0"/>
  </r>
  <r>
    <s v="Ramakrishnan,Vinod Kumaar"/>
    <s v="TW_TOFF"/>
    <x v="1"/>
    <s v="ANNUAL_LV"/>
    <n v="0"/>
    <n v="32"/>
    <n v="0"/>
    <s v="01"/>
    <s v="TIN"/>
    <s v="12494"/>
    <s v="IND"/>
    <s v=""/>
    <s v="Bangalore"/>
    <x v="0"/>
  </r>
  <r>
    <s v="Ramamoorthy,Senthilraja"/>
    <s v="TW_TOPS"/>
    <x v="60"/>
    <s v="TECH_SUPPORT"/>
    <n v="0"/>
    <n v="196"/>
    <n v="0"/>
    <s v="04"/>
    <s v="TIN"/>
    <s v="12918"/>
    <s v="IND"/>
    <s v=""/>
    <s v="Bangalore"/>
    <x v="0"/>
  </r>
  <r>
    <s v="Raman,Shantala"/>
    <s v="MSF0001"/>
    <x v="137"/>
    <s v="MISC"/>
    <n v="152"/>
    <n v="0"/>
    <n v="0"/>
    <s v="01"/>
    <s v="TIN"/>
    <s v="11706"/>
    <s v="IND"/>
    <s v=""/>
    <s v="Bangalore"/>
    <x v="0"/>
  </r>
  <r>
    <s v="Raman,Shantala"/>
    <s v="TW_TOFF"/>
    <x v="1"/>
    <s v="INDIA_OPT_HOL"/>
    <n v="0"/>
    <n v="8"/>
    <n v="0"/>
    <s v="01"/>
    <s v="TIN"/>
    <s v="11706"/>
    <s v="IND"/>
    <s v=""/>
    <s v="Bangalore"/>
    <x v="0"/>
  </r>
  <r>
    <s v="Raman,Shantala"/>
    <s v="TW_TOFF"/>
    <x v="4"/>
    <s v="SICK_LV"/>
    <n v="0"/>
    <n v="8"/>
    <n v="0"/>
    <s v="01"/>
    <s v="TIN"/>
    <s v="11706"/>
    <s v="IND"/>
    <s v=""/>
    <s v="Bangalore"/>
    <x v="0"/>
  </r>
  <r>
    <s v="Ramanathan,Nandhakumar"/>
    <s v="CISCO02"/>
    <x v="39"/>
    <s v="MISC"/>
    <n v="104"/>
    <n v="0"/>
    <n v="0"/>
    <s v="01"/>
    <s v="TIN"/>
    <s v="12658"/>
    <s v="IND"/>
    <s v=""/>
    <s v="Bangalore"/>
    <x v="0"/>
  </r>
  <r>
    <s v="Ramanathan,Nandhakumar"/>
    <s v="TW_CORE"/>
    <x v="14"/>
    <s v="NONTW_CONF"/>
    <n v="0"/>
    <n v="8"/>
    <n v="0"/>
    <s v="01"/>
    <s v="TIN"/>
    <s v="12658"/>
    <s v="IND"/>
    <s v=""/>
    <s v="Bangalore"/>
    <x v="0"/>
  </r>
  <r>
    <s v="Ramanathan,Nandhakumar"/>
    <s v="TW_CORE"/>
    <x v="15"/>
    <s v="BAU"/>
    <n v="0"/>
    <n v="2"/>
    <n v="0"/>
    <s v="01"/>
    <s v="TIN"/>
    <s v="12658"/>
    <s v="IND"/>
    <s v=""/>
    <s v="Bangalore"/>
    <x v="0"/>
  </r>
  <r>
    <s v="Ramanathan,Nandhakumar"/>
    <s v="TW_INVT"/>
    <x v="116"/>
    <s v="PROGRAM_LEVEL"/>
    <n v="0"/>
    <n v="26"/>
    <n v="0"/>
    <s v="01"/>
    <s v="TIN"/>
    <s v="12658"/>
    <s v="IND"/>
    <s v=""/>
    <s v="Bangalore"/>
    <x v="0"/>
  </r>
  <r>
    <s v="Ramanathan,Nandhakumar"/>
    <s v="TW_TOFF"/>
    <x v="1"/>
    <s v="ANNUAL_LV"/>
    <n v="0"/>
    <n v="28"/>
    <n v="0"/>
    <s v="01"/>
    <s v="TIN"/>
    <s v="12658"/>
    <s v="IND"/>
    <s v=""/>
    <s v="Bangalore"/>
    <x v="0"/>
  </r>
  <r>
    <s v="Ramanathan,Navaneethakrishna_x0009_"/>
    <s v="DRRAMAN"/>
    <x v="113"/>
    <s v="MISC"/>
    <n v="160"/>
    <n v="0"/>
    <n v="0"/>
    <s v="01"/>
    <s v="TIN"/>
    <s v="14477"/>
    <s v="IND"/>
    <s v=""/>
    <s v="Bangalore"/>
    <x v="0"/>
  </r>
  <r>
    <s v="Ramanathan,Navaneethakrishna_x0009_"/>
    <s v="TW_TOFF"/>
    <x v="1"/>
    <s v="ANNUAL_LV"/>
    <n v="0"/>
    <n v="8"/>
    <n v="0"/>
    <s v="01"/>
    <s v="TIN"/>
    <s v="14477"/>
    <s v="IND"/>
    <s v=""/>
    <s v="Bangalore"/>
    <x v="0"/>
  </r>
  <r>
    <s v="Ramchandani,Manoj"/>
    <s v="TW_CORE"/>
    <x v="17"/>
    <s v="BAU"/>
    <n v="0"/>
    <n v="144"/>
    <n v="0"/>
    <s v="02"/>
    <s v="TUK"/>
    <s v="10956"/>
    <s v="GBR"/>
    <s v=""/>
    <s v="London"/>
    <x v="4"/>
  </r>
  <r>
    <s v="Ramchandani,Manoj"/>
    <s v="TW_TOFF"/>
    <x v="1"/>
    <s v="ANNUAL_LV"/>
    <n v="0"/>
    <n v="56"/>
    <n v="0"/>
    <s v="02"/>
    <s v="TUK"/>
    <s v="10956"/>
    <s v="GBR"/>
    <s v=""/>
    <s v="London"/>
    <x v="4"/>
  </r>
  <r>
    <s v="Ramdoss,Ashokkumar"/>
    <s v="NEWGEN1"/>
    <x v="401"/>
    <s v="MISC"/>
    <n v="40"/>
    <n v="0"/>
    <n v="0"/>
    <s v="01"/>
    <s v="TIN"/>
    <s v="12348"/>
    <s v="IND"/>
    <s v=""/>
    <s v="Chennai"/>
    <x v="0"/>
  </r>
  <r>
    <s v="Ramdoss,Ashokkumar"/>
    <s v="TW_CORE"/>
    <x v="3"/>
    <s v="HELD"/>
    <n v="0"/>
    <n v="8"/>
    <n v="0"/>
    <s v="01"/>
    <s v="TIN"/>
    <s v="12348"/>
    <s v="IND"/>
    <s v=""/>
    <s v="Chennai"/>
    <x v="0"/>
  </r>
  <r>
    <s v="Ramdoss,Ashokkumar"/>
    <s v="TW_CORE"/>
    <x v="17"/>
    <s v="TWER_HELP"/>
    <n v="0"/>
    <n v="84"/>
    <n v="0"/>
    <s v="01"/>
    <s v="TIN"/>
    <s v="12348"/>
    <s v="IND"/>
    <s v=""/>
    <s v="Chennai"/>
    <x v="0"/>
  </r>
  <r>
    <s v="Ramdoss,Ashokkumar"/>
    <s v="TW_TOFF"/>
    <x v="1"/>
    <s v="ANNUAL_LV"/>
    <n v="0"/>
    <n v="36"/>
    <n v="0"/>
    <s v="01"/>
    <s v="TIN"/>
    <s v="12348"/>
    <s v="IND"/>
    <s v=""/>
    <s v="Chennai"/>
    <x v="0"/>
  </r>
  <r>
    <s v="Ramesh,Ramya"/>
    <s v="HNI0001"/>
    <x v="81"/>
    <s v="UI_BANG"/>
    <n v="164"/>
    <n v="0"/>
    <n v="0"/>
    <s v="01"/>
    <s v="TIN"/>
    <s v="14043"/>
    <s v="IND"/>
    <s v=""/>
    <s v="Bangalore"/>
    <x v="0"/>
  </r>
  <r>
    <s v="Ramesh,Ramya"/>
    <s v="TW_TOFF"/>
    <x v="1"/>
    <s v="BEREAV_COMPASSN"/>
    <n v="0"/>
    <n v="4"/>
    <n v="0"/>
    <s v="01"/>
    <s v="TIN"/>
    <s v="14043"/>
    <s v="IND"/>
    <s v=""/>
    <s v="Bangalore"/>
    <x v="0"/>
  </r>
  <r>
    <s v="Ramirez,Marcos"/>
    <s v="TW_CORE"/>
    <x v="123"/>
    <s v="BAU"/>
    <n v="0"/>
    <n v="56"/>
    <n v="0"/>
    <s v="09"/>
    <s v="TUS"/>
    <s v="11586"/>
    <s v="USA"/>
    <s v="IL"/>
    <s v="Chicago"/>
    <x v="5"/>
  </r>
  <r>
    <s v="Ramirez,Marcos"/>
    <s v="TW_CORE"/>
    <x v="123"/>
    <s v="BAU"/>
    <n v="0"/>
    <n v="104"/>
    <n v="0"/>
    <s v="09"/>
    <s v="TUS"/>
    <s v="11586"/>
    <s v="ECU"/>
    <s v=""/>
    <s v="Quito"/>
    <x v="17"/>
  </r>
  <r>
    <s v="Ramirez,Marcos"/>
    <s v="TW_TOFF"/>
    <x v="1"/>
    <s v="TRANSITION_LV"/>
    <n v="0"/>
    <n v="8"/>
    <n v="0"/>
    <s v="09"/>
    <s v="TUS"/>
    <s v="11586"/>
    <s v="ECU"/>
    <s v=""/>
    <s v="Chicago"/>
    <x v="5"/>
  </r>
  <r>
    <s v="Ramkumar,Prabhu"/>
    <s v="TW_TOFF"/>
    <x v="1"/>
    <s v="ANNUAL_LV"/>
    <n v="0"/>
    <n v="168"/>
    <n v="0"/>
    <s v="01"/>
    <s v="TIN"/>
    <s v="13206"/>
    <s v="IND"/>
    <s v=""/>
    <s v="Bangalore"/>
    <x v="0"/>
  </r>
  <r>
    <s v="Ramoo,Sridevi"/>
    <s v="TW_CORE"/>
    <x v="15"/>
    <s v="BAU"/>
    <n v="0"/>
    <n v="136"/>
    <n v="0"/>
    <s v="03"/>
    <s v="TIN"/>
    <s v="13015"/>
    <s v="IND"/>
    <s v=""/>
    <s v="Chennai"/>
    <x v="0"/>
  </r>
  <r>
    <s v="Ramoo,Sridevi"/>
    <s v="TW_TOFF"/>
    <x v="1"/>
    <s v="ANNUAL_LV"/>
    <n v="0"/>
    <n v="24"/>
    <n v="0"/>
    <s v="03"/>
    <s v="TIN"/>
    <s v="13015"/>
    <s v="IND"/>
    <s v=""/>
    <s v="Chennai"/>
    <x v="0"/>
  </r>
  <r>
    <s v="Ramoo,Sridevi"/>
    <s v="TW_TOFF"/>
    <x v="4"/>
    <s v="SICK_LV"/>
    <n v="0"/>
    <n v="8"/>
    <n v="0"/>
    <s v="03"/>
    <s v="TIN"/>
    <s v="13015"/>
    <s v="IND"/>
    <s v=""/>
    <s v="Chennai"/>
    <x v="0"/>
  </r>
  <r>
    <s v="Ramos,Glauber Dutra"/>
    <s v="STANDB1"/>
    <x v="233"/>
    <s v="DA"/>
    <n v="160"/>
    <n v="0"/>
    <n v="0"/>
    <s v="01"/>
    <s v="TBR"/>
    <s v="13580"/>
    <s v="ZAF"/>
    <s v=""/>
    <s v="Johannesburg"/>
    <x v="16"/>
  </r>
  <r>
    <s v="Ramos,Glauber Dutra"/>
    <s v="TW_TOFF"/>
    <x v="1"/>
    <s v="PUBLIC_HOLIDAY"/>
    <n v="0"/>
    <n v="8"/>
    <n v="0"/>
    <s v="01"/>
    <s v="TBR"/>
    <s v="13580"/>
    <s v="ZAF"/>
    <s v=""/>
    <s v="Johannesburg"/>
    <x v="16"/>
  </r>
  <r>
    <s v="Ramos,Justin P"/>
    <s v="TW_CORE"/>
    <x v="66"/>
    <s v="ATTENDEE"/>
    <n v="0"/>
    <n v="184"/>
    <n v="0"/>
    <s v="01"/>
    <s v="TUS"/>
    <s v="16028"/>
    <s v="IND"/>
    <s v=""/>
    <s v="Chicago"/>
    <x v="5"/>
  </r>
  <r>
    <s v="Ramos,Justin P"/>
    <s v="TW_CORE"/>
    <x v="66"/>
    <s v="PREP"/>
    <n v="0"/>
    <n v="52"/>
    <n v="0"/>
    <s v="01"/>
    <s v="TUS"/>
    <s v="16028"/>
    <s v="USA"/>
    <s v="IL"/>
    <s v="Chicago"/>
    <x v="5"/>
  </r>
  <r>
    <s v="Ramsay,Jennifer Clare"/>
    <s v="GDS0001"/>
    <x v="8"/>
    <s v="CONSULTING"/>
    <n v="134.5"/>
    <n v="0"/>
    <n v="0"/>
    <s v="01"/>
    <s v="TUK"/>
    <s v="14008"/>
    <s v="GBR"/>
    <s v=""/>
    <s v="London"/>
    <x v="4"/>
  </r>
  <r>
    <s v="Ramsay,Jennifer Clare"/>
    <s v="TW_TOFF"/>
    <x v="1"/>
    <s v="ANNUAL_LV"/>
    <n v="0"/>
    <n v="8"/>
    <n v="0"/>
    <s v="01"/>
    <s v="TUK"/>
    <s v="14008"/>
    <s v="GBR"/>
    <s v=""/>
    <s v="London"/>
    <x v="4"/>
  </r>
  <r>
    <s v="Ramsay,Jennifer Clare"/>
    <s v="TW_TOFF"/>
    <x v="4"/>
    <s v="SICK_LV"/>
    <n v="0"/>
    <n v="23.5"/>
    <n v="0"/>
    <s v="01"/>
    <s v="TUK"/>
    <s v="14008"/>
    <s v="GBR"/>
    <s v=""/>
    <s v="London"/>
    <x v="4"/>
  </r>
  <r>
    <s v="Ramsay,Jennifer Clare"/>
    <s v="TW_TOFF"/>
    <x v="4"/>
    <s v="UK_MEDICAL_APPT"/>
    <n v="0"/>
    <n v="3"/>
    <n v="0"/>
    <s v="01"/>
    <s v="TUK"/>
    <s v="14008"/>
    <s v="GBR"/>
    <s v=""/>
    <s v="London"/>
    <x v="4"/>
  </r>
  <r>
    <s v="Ramuenke,Kai"/>
    <s v="REA0001"/>
    <x v="74"/>
    <s v="MISC"/>
    <n v="120"/>
    <n v="0"/>
    <n v="0"/>
    <s v="01"/>
    <s v="TAU"/>
    <s v="11907"/>
    <s v="AUS"/>
    <s v=""/>
    <s v="Melbourne"/>
    <x v="8"/>
  </r>
  <r>
    <s v="Ramuenke,Kai"/>
    <s v="TW_TOFF"/>
    <x v="1"/>
    <s v="PUBLIC_HOLIDAY"/>
    <n v="0"/>
    <n v="8"/>
    <n v="0"/>
    <s v="01"/>
    <s v="TAU"/>
    <s v="11907"/>
    <s v="AUS"/>
    <s v=""/>
    <s v="Melbourne"/>
    <x v="8"/>
  </r>
  <r>
    <s v="Ramuenke,Kai"/>
    <s v="TW_TOFF"/>
    <x v="4"/>
    <s v="SICK_LV"/>
    <n v="0"/>
    <n v="40"/>
    <n v="0"/>
    <s v="01"/>
    <s v="TAU"/>
    <s v="11907"/>
    <s v="AUS"/>
    <s v=""/>
    <s v="Melbourne"/>
    <x v="8"/>
  </r>
  <r>
    <s v="Ranade,Shreekant"/>
    <s v="TW_INVT"/>
    <x v="207"/>
    <s v="PROGRAM_LEVEL"/>
    <n v="0"/>
    <n v="168"/>
    <n v="0"/>
    <s v="01"/>
    <s v="TIN"/>
    <s v="15994"/>
    <s v="IND"/>
    <s v=""/>
    <s v="Pune"/>
    <x v="0"/>
  </r>
  <r>
    <s v="Randel,Sophie"/>
    <s v="GEMA001"/>
    <x v="16"/>
    <s v="PM"/>
    <n v="131"/>
    <n v="0"/>
    <n v="0"/>
    <s v="01"/>
    <s v="TDE"/>
    <s v="14851"/>
    <s v="DEU"/>
    <s v=""/>
    <s v="Hamburg"/>
    <x v="7"/>
  </r>
  <r>
    <s v="Randel,Sophie"/>
    <s v="TW_CORE"/>
    <x v="33"/>
    <s v="REGION_MGT_MTG"/>
    <n v="0"/>
    <n v="8"/>
    <n v="0"/>
    <s v="01"/>
    <s v="TDE"/>
    <s v="14851"/>
    <s v="DEU"/>
    <s v=""/>
    <s v="Hamburg"/>
    <x v="7"/>
  </r>
  <r>
    <s v="Randel,Sophie"/>
    <s v="TW_CORE"/>
    <x v="33"/>
    <s v="UNLEASH_MEETING"/>
    <n v="0"/>
    <n v="16"/>
    <n v="0"/>
    <s v="01"/>
    <s v="TDE"/>
    <s v="14851"/>
    <s v="DEU"/>
    <s v=""/>
    <s v="Hamburg"/>
    <x v="7"/>
  </r>
  <r>
    <s v="Randel,Sophie"/>
    <s v="TW_CORE"/>
    <x v="0"/>
    <s v="LEADER_DEV_GBL"/>
    <n v="0"/>
    <n v="8"/>
    <n v="0"/>
    <s v="01"/>
    <s v="TDE"/>
    <s v="14851"/>
    <s v="USA"/>
    <s v="GA"/>
    <s v="Hamburg"/>
    <x v="7"/>
  </r>
  <r>
    <s v="Randel,Sophie"/>
    <s v="TW_CORE"/>
    <x v="15"/>
    <s v="EVENTS"/>
    <n v="0"/>
    <n v="3"/>
    <n v="0"/>
    <s v="01"/>
    <s v="TDE"/>
    <s v="14851"/>
    <s v="DEU"/>
    <s v=""/>
    <s v="Hamburg"/>
    <x v="7"/>
  </r>
  <r>
    <s v="Randel,Sophie"/>
    <s v="TW_TOFF"/>
    <x v="4"/>
    <s v="SICK_LV"/>
    <n v="0"/>
    <n v="8"/>
    <n v="0"/>
    <s v="01"/>
    <s v="TDE"/>
    <s v="14851"/>
    <s v="DEU"/>
    <s v=""/>
    <s v="Hamburg"/>
    <x v="7"/>
  </r>
  <r>
    <s v="Ranganath,Roopa"/>
    <s v="TW_TOPS"/>
    <x v="7"/>
    <s v="FINLG_INV_FR"/>
    <n v="0"/>
    <n v="160"/>
    <n v="0"/>
    <s v="01"/>
    <s v="TUS"/>
    <s v="12343"/>
    <s v="IND"/>
    <s v=""/>
    <s v="Chicago"/>
    <x v="5"/>
  </r>
  <r>
    <s v="Ranganath,Roopa"/>
    <s v="TW_TOPS"/>
    <x v="408"/>
    <s v="DEV"/>
    <n v="0"/>
    <n v="8"/>
    <n v="0"/>
    <s v="01"/>
    <s v="TUS"/>
    <s v="12343"/>
    <s v="IND"/>
    <s v=""/>
    <s v="Chicago"/>
    <x v="5"/>
  </r>
  <r>
    <s v="Ranganathan,Ananthapadmanabhan"/>
    <s v="FOOT001"/>
    <x v="94"/>
    <s v="DEV"/>
    <n v="160"/>
    <n v="0"/>
    <n v="0"/>
    <s v="01"/>
    <s v="TIN"/>
    <s v="13083"/>
    <s v="IND"/>
    <s v=""/>
    <s v="Pune"/>
    <x v="0"/>
  </r>
  <r>
    <s v="Ranganathan,Ananthapadmanabhan"/>
    <s v="TW_TOFF"/>
    <x v="4"/>
    <s v="SICK_LV"/>
    <n v="0"/>
    <n v="8"/>
    <n v="0"/>
    <s v="01"/>
    <s v="TIN"/>
    <s v="13083"/>
    <s v="IND"/>
    <s v=""/>
    <s v="Pune"/>
    <x v="0"/>
  </r>
  <r>
    <s v="Rangappa,Anil"/>
    <s v="TRAIN01"/>
    <x v="61"/>
    <s v="MGMT_DEV_MGMT"/>
    <n v="171"/>
    <n v="0"/>
    <n v="0"/>
    <s v="01"/>
    <s v="TIN"/>
    <s v="14931"/>
    <s v="IND"/>
    <s v=""/>
    <s v="Bangalore"/>
    <x v="0"/>
  </r>
  <r>
    <s v="Rangwala,Lubaina"/>
    <s v="CISCO02"/>
    <x v="39"/>
    <s v="MISC"/>
    <n v="128"/>
    <n v="0"/>
    <n v="0"/>
    <s v="01"/>
    <s v="TIN"/>
    <s v="15897"/>
    <s v="IND"/>
    <s v=""/>
    <s v="Bangalore"/>
    <x v="0"/>
  </r>
  <r>
    <s v="Rangwala,Lubaina"/>
    <s v="TW_TOFF"/>
    <x v="4"/>
    <s v="SICK_LV"/>
    <n v="0"/>
    <n v="40"/>
    <n v="0"/>
    <s v="01"/>
    <s v="TIN"/>
    <s v="15897"/>
    <s v="IND"/>
    <s v=""/>
    <s v="Bangalore"/>
    <x v="0"/>
  </r>
  <r>
    <s v="Ranya Prabhakar,Lakshmi"/>
    <s v="KROGER1"/>
    <x v="226"/>
    <s v="EDC_RAR"/>
    <n v="72"/>
    <n v="0"/>
    <n v="0"/>
    <s v="01"/>
    <s v="TIN"/>
    <s v="14928"/>
    <s v="IND"/>
    <s v=""/>
    <s v="Bangalore"/>
    <x v="0"/>
  </r>
  <r>
    <s v="Ranya Prabhakar,Lakshmi"/>
    <s v="KROGER1"/>
    <x v="226"/>
    <s v="MISC"/>
    <n v="80"/>
    <n v="0"/>
    <n v="0"/>
    <s v="01"/>
    <s v="TIN"/>
    <s v="14928"/>
    <s v="IND"/>
    <s v=""/>
    <s v="Bangalore"/>
    <x v="0"/>
  </r>
  <r>
    <s v="Ranya Prabhakar,Lakshmi"/>
    <s v="TW_TOFF"/>
    <x v="1"/>
    <s v="INDIA_OPT_HOL"/>
    <n v="0"/>
    <n v="8"/>
    <n v="0"/>
    <s v="01"/>
    <s v="TIN"/>
    <s v="14928"/>
    <s v="IND"/>
    <s v=""/>
    <s v="Bangalore"/>
    <x v="0"/>
  </r>
  <r>
    <s v="Ranya Prabhakar,Lakshmi"/>
    <s v="TW_TOFF"/>
    <x v="4"/>
    <s v="SICK_LV"/>
    <n v="0"/>
    <n v="8"/>
    <n v="0"/>
    <s v="01"/>
    <s v="TIN"/>
    <s v="14928"/>
    <s v="IND"/>
    <s v=""/>
    <s v="Bangalore"/>
    <x v="0"/>
  </r>
  <r>
    <s v="Rao N,Ravi"/>
    <s v="TRAIN01"/>
    <x v="61"/>
    <s v="A938_DEV"/>
    <n v="48"/>
    <n v="0"/>
    <n v="0"/>
    <s v="01"/>
    <s v="TIN"/>
    <s v="12815"/>
    <s v="IND"/>
    <s v=""/>
    <s v="Bangalore"/>
    <x v="0"/>
  </r>
  <r>
    <s v="Rao N,Ravi"/>
    <s v="TRAIN01"/>
    <x v="61"/>
    <s v="DPS_BDR_DEV"/>
    <n v="8"/>
    <n v="0"/>
    <n v="0"/>
    <s v="01"/>
    <s v="TIN"/>
    <s v="12815"/>
    <s v="IND"/>
    <s v=""/>
    <s v="Bangalore"/>
    <x v="0"/>
  </r>
  <r>
    <s v="Rao N,Ravi"/>
    <s v="TW_TOFF"/>
    <x v="4"/>
    <s v="SICK_LV"/>
    <n v="0"/>
    <n v="112"/>
    <n v="0"/>
    <s v="01"/>
    <s v="TIN"/>
    <s v="12815"/>
    <s v="IND"/>
    <s v=""/>
    <s v="Bangalore"/>
    <x v="0"/>
  </r>
  <r>
    <s v="Rao,Abhinaya S"/>
    <s v="TW_CORE"/>
    <x v="0"/>
    <s v="BAU"/>
    <n v="0"/>
    <n v="132"/>
    <n v="0"/>
    <s v="07"/>
    <s v="TIN"/>
    <s v="13213"/>
    <s v="IND"/>
    <s v=""/>
    <s v="Bangalore"/>
    <x v="0"/>
  </r>
  <r>
    <s v="Rao,Abhinaya S"/>
    <s v="TW_TOFF"/>
    <x v="1"/>
    <s v="ANNUAL_LV"/>
    <n v="0"/>
    <n v="18"/>
    <n v="0"/>
    <s v="07"/>
    <s v="TIN"/>
    <s v="13213"/>
    <s v="IND"/>
    <s v=""/>
    <s v="Bangalore"/>
    <x v="0"/>
  </r>
  <r>
    <s v="Rao,Abhinaya S"/>
    <s v="TW_TOFF"/>
    <x v="1"/>
    <s v="INDIA_OPT_HOL"/>
    <n v="0"/>
    <n v="8"/>
    <n v="0"/>
    <s v="07"/>
    <s v="TIN"/>
    <s v="13213"/>
    <s v="IND"/>
    <s v=""/>
    <s v="Bangalore"/>
    <x v="0"/>
  </r>
  <r>
    <s v="Rao,Abhinaya S"/>
    <s v="TW_TOFF"/>
    <x v="4"/>
    <s v="SICK_LV"/>
    <n v="0"/>
    <n v="16"/>
    <n v="0"/>
    <s v="07"/>
    <s v="TIN"/>
    <s v="13213"/>
    <s v="IND"/>
    <s v=""/>
    <s v="Bangalore"/>
    <x v="0"/>
  </r>
  <r>
    <s v="Rao,Gayathri"/>
    <s v="TW_CORE"/>
    <x v="52"/>
    <s v="BAU"/>
    <n v="0"/>
    <n v="143"/>
    <n v="0"/>
    <s v="05"/>
    <s v="TIN"/>
    <s v="14104"/>
    <s v="UGA"/>
    <s v=""/>
    <s v="Kampala"/>
    <x v="15"/>
  </r>
  <r>
    <s v="Rao,Gayathri"/>
    <s v="TW_CORE"/>
    <x v="52"/>
    <s v="INTERNAL_COMMS"/>
    <n v="0"/>
    <n v="25"/>
    <n v="0"/>
    <s v="05"/>
    <s v="TIN"/>
    <s v="14104"/>
    <s v="UGA"/>
    <s v=""/>
    <s v="Kampala"/>
    <x v="15"/>
  </r>
  <r>
    <s v="Rao,Harshitha"/>
    <s v="TW_TOFF"/>
    <x v="1"/>
    <s v="ANNUAL_LV"/>
    <n v="0"/>
    <n v="16"/>
    <n v="0"/>
    <s v="04"/>
    <s v="TIN"/>
    <s v="14934"/>
    <s v="IND"/>
    <s v=""/>
    <s v="Bangalore"/>
    <x v="0"/>
  </r>
  <r>
    <s v="Rao,Harshitha"/>
    <s v="TW_TOPS"/>
    <x v="7"/>
    <s v="SALES_INV_REF"/>
    <n v="0"/>
    <n v="8"/>
    <n v="0"/>
    <s v="04"/>
    <s v="TIN"/>
    <s v="14934"/>
    <s v="BRA"/>
    <s v=""/>
    <s v="Porto Alegre"/>
    <x v="3"/>
  </r>
  <r>
    <s v="Rao,Harshitha"/>
    <s v="TW_TOPS"/>
    <x v="7"/>
    <s v="SUPPLY_BAU"/>
    <n v="0"/>
    <n v="64"/>
    <n v="0"/>
    <s v="04"/>
    <s v="TIN"/>
    <s v="14934"/>
    <s v="BRA"/>
    <s v=""/>
    <s v="Porto Alegre"/>
    <x v="3"/>
  </r>
  <r>
    <s v="Rao,Harshitha"/>
    <s v="TW_TOPS"/>
    <x v="7"/>
    <s v="SUPPLY_BAU"/>
    <n v="0"/>
    <n v="80"/>
    <n v="0"/>
    <s v="04"/>
    <s v="TIN"/>
    <s v="14934"/>
    <s v="IND"/>
    <s v=""/>
    <s v="Bangalore"/>
    <x v="0"/>
  </r>
  <r>
    <s v="Rao,Indraneel"/>
    <s v="DRRAMAN"/>
    <x v="113"/>
    <s v="MISC"/>
    <n v="148"/>
    <n v="0"/>
    <n v="0"/>
    <s v="01"/>
    <s v="TIN"/>
    <s v="15254"/>
    <s v="IND"/>
    <s v=""/>
    <s v="Bangalore"/>
    <x v="0"/>
  </r>
  <r>
    <s v="Rao,Indraneel"/>
    <s v="TW_TOFF"/>
    <x v="1"/>
    <s v="ANNUAL_LV"/>
    <n v="0"/>
    <n v="12"/>
    <n v="0"/>
    <s v="01"/>
    <s v="TIN"/>
    <s v="15254"/>
    <s v="IND"/>
    <s v=""/>
    <s v="Bangalore"/>
    <x v="0"/>
  </r>
  <r>
    <s v="Rao,Indraneel"/>
    <s v="TW_TOFF"/>
    <x v="1"/>
    <s v="INDIA_OPT_HOL"/>
    <n v="0"/>
    <n v="8"/>
    <n v="0"/>
    <s v="01"/>
    <s v="TIN"/>
    <s v="15254"/>
    <s v="IND"/>
    <s v=""/>
    <s v="Bangalore"/>
    <x v="0"/>
  </r>
  <r>
    <s v="Rao,Priyanka V."/>
    <s v="ALPHA02"/>
    <x v="300"/>
    <s v="MISC"/>
    <n v="52"/>
    <n v="0"/>
    <n v="0"/>
    <s v="01"/>
    <s v="TUS"/>
    <s v="13795"/>
    <s v="USA"/>
    <s v="NY"/>
    <s v="New York"/>
    <x v="12"/>
  </r>
  <r>
    <s v="Rao,Priyanka V."/>
    <s v="RLC0001"/>
    <x v="232"/>
    <s v="MISC"/>
    <n v="16"/>
    <n v="0"/>
    <n v="0"/>
    <s v="01"/>
    <s v="TUS"/>
    <s v="13795"/>
    <s v="USA"/>
    <s v="NY"/>
    <s v="New York"/>
    <x v="12"/>
  </r>
  <r>
    <s v="Rao,Priyanka V."/>
    <s v="TW_CORE"/>
    <x v="3"/>
    <s v="HELD"/>
    <n v="0"/>
    <n v="30"/>
    <n v="0"/>
    <s v="01"/>
    <s v="TUS"/>
    <s v="13795"/>
    <s v="USA"/>
    <s v="NY"/>
    <s v="New York"/>
    <x v="12"/>
  </r>
  <r>
    <s v="Rao,Priyanka V."/>
    <s v="TW_CORE"/>
    <x v="3"/>
    <s v="UNASSIGNED"/>
    <n v="0"/>
    <n v="61"/>
    <n v="0"/>
    <s v="01"/>
    <s v="TUS"/>
    <s v="13795"/>
    <s v="USA"/>
    <s v="NY"/>
    <s v="New York"/>
    <x v="12"/>
  </r>
  <r>
    <s v="Rao,Priyanka V."/>
    <s v="TW_CORE"/>
    <x v="15"/>
    <s v="CODE_REVIEW"/>
    <n v="0"/>
    <n v="3"/>
    <n v="0"/>
    <s v="01"/>
    <s v="TUS"/>
    <s v="13795"/>
    <s v="USA"/>
    <s v="NY"/>
    <s v="New York"/>
    <x v="12"/>
  </r>
  <r>
    <s v="Rao,Priyanka V."/>
    <s v="TW_CORE"/>
    <x v="15"/>
    <s v="INTERVIEWING"/>
    <n v="0"/>
    <n v="2"/>
    <n v="0"/>
    <s v="01"/>
    <s v="TUS"/>
    <s v="13795"/>
    <s v="USA"/>
    <s v="NY"/>
    <s v="New York"/>
    <x v="12"/>
  </r>
  <r>
    <s v="Rao,Priyanka V."/>
    <s v="TW_MTGS"/>
    <x v="50"/>
    <s v="NYC"/>
    <n v="0"/>
    <n v="8"/>
    <n v="0"/>
    <s v="01"/>
    <s v="TUS"/>
    <s v="13795"/>
    <s v="USA"/>
    <s v="NY"/>
    <s v="New York"/>
    <x v="12"/>
  </r>
  <r>
    <s v="Rao,Rishabh"/>
    <s v="TRAIN01"/>
    <x v="61"/>
    <s v="A930_DEV"/>
    <n v="40"/>
    <n v="0"/>
    <n v="0"/>
    <s v="01"/>
    <s v="TIN"/>
    <s v="15701"/>
    <s v="GBR"/>
    <s v=""/>
    <s v="London"/>
    <x v="4"/>
  </r>
  <r>
    <s v="Rao,Rishabh"/>
    <s v="TRAIN01"/>
    <x v="61"/>
    <s v="A930_DEV"/>
    <n v="40"/>
    <n v="0"/>
    <n v="0"/>
    <s v="01"/>
    <s v="TIN"/>
    <s v="15701"/>
    <s v="IND"/>
    <s v=""/>
    <s v="London"/>
    <x v="4"/>
  </r>
  <r>
    <s v="Rao,Rishabh"/>
    <s v="TRAIN01"/>
    <x v="61"/>
    <s v="DEV_REG_DEFECTS"/>
    <n v="40"/>
    <n v="0"/>
    <n v="0"/>
    <s v="01"/>
    <s v="TIN"/>
    <s v="15701"/>
    <s v="IND"/>
    <s v=""/>
    <s v="Bangalore"/>
    <x v="0"/>
  </r>
  <r>
    <s v="Rao,Rishabh"/>
    <s v="TRAIN01"/>
    <x v="61"/>
    <s v="DPS_TRAINING"/>
    <n v="24"/>
    <n v="0"/>
    <n v="0"/>
    <s v="01"/>
    <s v="TIN"/>
    <s v="15701"/>
    <s v="IND"/>
    <s v=""/>
    <s v="Bangalore"/>
    <x v="0"/>
  </r>
  <r>
    <s v="Rao,Rishabh"/>
    <s v="TW_CORE"/>
    <x v="14"/>
    <s v="NONTW_CONF"/>
    <n v="0"/>
    <n v="8"/>
    <n v="0"/>
    <s v="01"/>
    <s v="TIN"/>
    <s v="15701"/>
    <s v="GBR"/>
    <s v=""/>
    <s v="London"/>
    <x v="4"/>
  </r>
  <r>
    <s v="Rao,Rishabh"/>
    <s v="TW_TOFF"/>
    <x v="4"/>
    <s v="SICK_LV"/>
    <n v="0"/>
    <n v="16"/>
    <n v="0"/>
    <s v="01"/>
    <s v="TIN"/>
    <s v="15701"/>
    <s v="IND"/>
    <s v=""/>
    <s v="Bangalore"/>
    <x v="0"/>
  </r>
  <r>
    <s v="Rao,Sudhindra R"/>
    <s v="TWSMNG1"/>
    <x v="236"/>
    <s v="DEV"/>
    <n v="0"/>
    <n v="136"/>
    <n v="0"/>
    <s v="01"/>
    <s v="TUS"/>
    <s v="11011"/>
    <s v="USA"/>
    <s v="CA"/>
    <s v="ETG US"/>
    <x v="1"/>
  </r>
  <r>
    <s v="Rao,Sudhindra R"/>
    <s v="TW_TOFF"/>
    <x v="1"/>
    <s v="ANNUAL_LV"/>
    <n v="0"/>
    <n v="32"/>
    <n v="0"/>
    <s v="01"/>
    <s v="TUS"/>
    <s v="11011"/>
    <s v="USA"/>
    <s v="CA"/>
    <s v="ETG US"/>
    <x v="1"/>
  </r>
  <r>
    <s v="Rao,Sushmitha S"/>
    <s v="DRRAMAN"/>
    <x v="113"/>
    <s v="MISC"/>
    <n v="140"/>
    <n v="0"/>
    <n v="0"/>
    <s v="01"/>
    <s v="TIN"/>
    <s v="13408"/>
    <s v="IND"/>
    <s v=""/>
    <s v="Bangalore"/>
    <x v="0"/>
  </r>
  <r>
    <s v="Rao,Sushmitha S"/>
    <s v="TW_TOFF"/>
    <x v="1"/>
    <s v="ANNUAL_LV"/>
    <n v="0"/>
    <n v="8"/>
    <n v="0"/>
    <s v="01"/>
    <s v="TIN"/>
    <s v="13408"/>
    <s v="IND"/>
    <s v=""/>
    <s v="Bangalore"/>
    <x v="0"/>
  </r>
  <r>
    <s v="Rao,Sushmitha S"/>
    <s v="TW_TOFF"/>
    <x v="4"/>
    <s v="SICK_LV"/>
    <n v="0"/>
    <n v="20"/>
    <n v="0"/>
    <s v="01"/>
    <s v="TIN"/>
    <s v="13408"/>
    <s v="IND"/>
    <s v=""/>
    <s v="Bangalore"/>
    <x v="0"/>
  </r>
  <r>
    <s v="Rao,Vikram"/>
    <s v="GRAMEEN"/>
    <x v="355"/>
    <s v="CARE"/>
    <n v="55"/>
    <n v="0"/>
    <n v="0"/>
    <s v="01"/>
    <s v="TIN"/>
    <s v="15168"/>
    <s v="IND"/>
    <s v=""/>
    <s v="Bangalore"/>
    <x v="0"/>
  </r>
  <r>
    <s v="Rao,Vikram"/>
    <s v="GRAMEEN"/>
    <x v="355"/>
    <s v="TAMA"/>
    <n v="57"/>
    <n v="0"/>
    <n v="0"/>
    <s v="01"/>
    <s v="TIN"/>
    <s v="15168"/>
    <s v="IND"/>
    <s v=""/>
    <s v="Bangalore"/>
    <x v="0"/>
  </r>
  <r>
    <s v="Rao,Vikram"/>
    <s v="GRAMEEN"/>
    <x v="355"/>
    <s v="WHP"/>
    <n v="20"/>
    <n v="0"/>
    <n v="0"/>
    <s v="01"/>
    <s v="TIN"/>
    <s v="15168"/>
    <s v="IND"/>
    <s v=""/>
    <s v="Bangalore"/>
    <x v="0"/>
  </r>
  <r>
    <s v="Rao,Vikram"/>
    <s v="TW_TOFF"/>
    <x v="1"/>
    <s v="ANNUAL_LV"/>
    <n v="0"/>
    <n v="48"/>
    <n v="0"/>
    <s v="01"/>
    <s v="TIN"/>
    <s v="15168"/>
    <s v="IND"/>
    <s v=""/>
    <s v="Bangalore"/>
    <x v="0"/>
  </r>
  <r>
    <s v="Rao,Xunrong"/>
    <s v="SML0001"/>
    <x v="371"/>
    <s v="DA"/>
    <n v="120"/>
    <n v="0"/>
    <n v="0"/>
    <s v="01"/>
    <s v="TCC"/>
    <s v="14685"/>
    <s v="CHN"/>
    <s v=""/>
    <s v="Chengdu"/>
    <x v="14"/>
  </r>
  <r>
    <s v="Rao,Xunrong"/>
    <s v="SML0001"/>
    <x v="313"/>
    <s v="DA"/>
    <n v="8"/>
    <n v="0"/>
    <n v="0"/>
    <s v="01"/>
    <s v="TCC"/>
    <s v="14685"/>
    <s v="AUS"/>
    <s v=""/>
    <s v="Chengdu"/>
    <x v="14"/>
  </r>
  <r>
    <s v="Rao,Xunrong"/>
    <s v="SML0001"/>
    <x v="313"/>
    <s v="DA"/>
    <n v="36"/>
    <n v="0"/>
    <n v="0"/>
    <s v="01"/>
    <s v="TCC"/>
    <s v="14685"/>
    <s v="CHN"/>
    <s v=""/>
    <s v="Chengdu"/>
    <x v="14"/>
  </r>
  <r>
    <s v="Rao,Xunrong"/>
    <s v="TW_TOFF"/>
    <x v="1"/>
    <s v="ANNUAL_LV"/>
    <n v="0"/>
    <n v="4"/>
    <n v="0"/>
    <s v="01"/>
    <s v="TCC"/>
    <s v="14685"/>
    <s v="CHN"/>
    <s v=""/>
    <s v="Chengdu"/>
    <x v="14"/>
  </r>
  <r>
    <s v="Rastkhadiv,Elham"/>
    <s v="SLC0001"/>
    <x v="173"/>
    <s v="DA"/>
    <n v="48"/>
    <n v="0"/>
    <n v="0"/>
    <s v="01"/>
    <s v="TUK"/>
    <s v="15331"/>
    <s v="GBR"/>
    <s v=""/>
    <s v="Manchester"/>
    <x v="10"/>
  </r>
  <r>
    <s v="Rastkhadiv,Elham"/>
    <s v="SLC0001"/>
    <x v="217"/>
    <s v="DA"/>
    <n v="120"/>
    <n v="0"/>
    <n v="0"/>
    <s v="01"/>
    <s v="TUK"/>
    <s v="15331"/>
    <s v="GBR"/>
    <s v=""/>
    <s v="Manchester"/>
    <x v="10"/>
  </r>
  <r>
    <s v="Rastogi,Anshul"/>
    <s v="TW_TOFF"/>
    <x v="1"/>
    <s v="ANNUAL_LV"/>
    <n v="0"/>
    <n v="40"/>
    <n v="0"/>
    <s v="01"/>
    <s v="TIN"/>
    <s v="14764"/>
    <s v="IND"/>
    <s v=""/>
    <s v="Delhi"/>
    <x v="0"/>
  </r>
  <r>
    <s v="Rastogi,Anshul"/>
    <s v="TW_TOFF"/>
    <x v="1"/>
    <s v="PUBLIC_HOLIDAY"/>
    <n v="0"/>
    <n v="8"/>
    <n v="0"/>
    <s v="01"/>
    <s v="TIN"/>
    <s v="14764"/>
    <s v="IND"/>
    <s v=""/>
    <s v="Delhi"/>
    <x v="0"/>
  </r>
  <r>
    <s v="Rastogi,Anshul"/>
    <s v="VILLAGE"/>
    <x v="343"/>
    <s v="DEVELOPMENT"/>
    <n v="24"/>
    <n v="0"/>
    <n v="0"/>
    <s v="01"/>
    <s v="TIN"/>
    <s v="14764"/>
    <s v="IND"/>
    <s v=""/>
    <s v="Delhi"/>
    <x v="0"/>
  </r>
  <r>
    <s v="Rastogi,Anshul"/>
    <s v="VILLAGE"/>
    <x v="194"/>
    <s v="DEV"/>
    <n v="73"/>
    <n v="0"/>
    <n v="0"/>
    <s v="01"/>
    <s v="TIN"/>
    <s v="14764"/>
    <s v="IND"/>
    <s v=""/>
    <s v="Delhi"/>
    <x v="0"/>
  </r>
  <r>
    <s v="Rastogi,Anshul"/>
    <s v="VILLAGE"/>
    <x v="344"/>
    <s v="DEVELOPMENT"/>
    <n v="32"/>
    <n v="0"/>
    <n v="0"/>
    <s v="01"/>
    <s v="TIN"/>
    <s v="14764"/>
    <s v="IND"/>
    <s v=""/>
    <s v="Delhi"/>
    <x v="0"/>
  </r>
  <r>
    <s v="Rastogi,Neha"/>
    <s v="TW_TOFF"/>
    <x v="1"/>
    <s v="ANNUAL_LV"/>
    <n v="0"/>
    <n v="80"/>
    <n v="0"/>
    <s v="01"/>
    <s v="TIN"/>
    <s v="14806"/>
    <s v="IND"/>
    <s v=""/>
    <s v="Bangalore"/>
    <x v="0"/>
  </r>
  <r>
    <s v="Rastogi,Neha"/>
    <s v="TW_TOPS"/>
    <x v="7"/>
    <s v="ANALYTICS"/>
    <n v="0"/>
    <n v="8"/>
    <n v="0"/>
    <s v="01"/>
    <s v="TIN"/>
    <s v="14806"/>
    <s v="IND"/>
    <s v=""/>
    <s v="Bangalore"/>
    <x v="0"/>
  </r>
  <r>
    <s v="Rastogi,Neha"/>
    <s v="TW_TOPS"/>
    <x v="7"/>
    <s v="SUPPLY_BAU"/>
    <n v="0"/>
    <n v="80"/>
    <n v="0"/>
    <s v="01"/>
    <s v="TIN"/>
    <s v="14806"/>
    <s v="IND"/>
    <s v=""/>
    <s v="Bangalore"/>
    <x v="0"/>
  </r>
  <r>
    <s v="Rastogi,Rashi"/>
    <s v="TW_CORE"/>
    <x v="17"/>
    <s v="BAU"/>
    <n v="0"/>
    <n v="19"/>
    <n v="0"/>
    <s v="08"/>
    <s v="TIN"/>
    <s v="13567"/>
    <s v="IND"/>
    <s v=""/>
    <s v="Delhi"/>
    <x v="0"/>
  </r>
  <r>
    <s v="Rastogi,Rashi"/>
    <s v="TW_CORE"/>
    <x v="92"/>
    <s v="BAU"/>
    <n v="0"/>
    <n v="144"/>
    <n v="0"/>
    <s v="08"/>
    <s v="TIN"/>
    <s v="13567"/>
    <s v="IND"/>
    <s v=""/>
    <s v="Delhi"/>
    <x v="0"/>
  </r>
  <r>
    <s v="Rastogi,Rashi"/>
    <s v="TW_TOFF"/>
    <x v="1"/>
    <s v="ANNUAL_LV"/>
    <n v="0"/>
    <n v="8"/>
    <n v="0"/>
    <s v="08"/>
    <s v="TIN"/>
    <s v="13567"/>
    <s v="IND"/>
    <s v=""/>
    <s v="Delhi"/>
    <x v="0"/>
  </r>
  <r>
    <s v="Rastogi,Shikhar"/>
    <s v="LOYAL3_"/>
    <x v="93"/>
    <s v="DEV"/>
    <n v="90"/>
    <n v="0"/>
    <n v="0"/>
    <s v="01"/>
    <s v="TUS"/>
    <s v="13825"/>
    <s v="USA"/>
    <s v="CA"/>
    <s v="San Francisco"/>
    <x v="11"/>
  </r>
  <r>
    <s v="Rastogi,Shikhar"/>
    <s v="LOYAL3_"/>
    <x v="93"/>
    <s v="TRVL"/>
    <n v="0"/>
    <n v="37"/>
    <n v="0"/>
    <s v="01"/>
    <s v="TUS"/>
    <s v="13825"/>
    <s v="USA"/>
    <s v="CA"/>
    <s v="San Francisco"/>
    <x v="11"/>
  </r>
  <r>
    <s v="Rastogi,Shikhar"/>
    <s v="TW_CORE"/>
    <x v="3"/>
    <s v="HELD"/>
    <n v="0"/>
    <n v="32"/>
    <n v="0"/>
    <s v="01"/>
    <s v="TUS"/>
    <s v="13825"/>
    <s v="USA"/>
    <s v="IL"/>
    <s v="Dallas"/>
    <x v="6"/>
  </r>
  <r>
    <s v="Rastogi,Shikhar"/>
    <s v="TW_CORE"/>
    <x v="3"/>
    <s v="UNASSIGNED"/>
    <n v="0"/>
    <n v="48"/>
    <n v="0"/>
    <s v="01"/>
    <s v="TUS"/>
    <s v="13825"/>
    <s v="USA"/>
    <s v="IL"/>
    <s v="Dallas"/>
    <x v="6"/>
  </r>
  <r>
    <s v="Ratcliffe,Lindsay"/>
    <s v="OFGEM01"/>
    <x v="90"/>
    <s v="MISC"/>
    <n v="108"/>
    <n v="0"/>
    <n v="0"/>
    <s v="01"/>
    <s v="TUK"/>
    <s v="11615"/>
    <s v="GBR"/>
    <s v=""/>
    <s v="London"/>
    <x v="4"/>
  </r>
  <r>
    <s v="Ratcliffe,Lindsay"/>
    <s v="TW_CORE"/>
    <x v="9"/>
    <s v="BAU"/>
    <n v="0"/>
    <n v="5"/>
    <n v="0"/>
    <s v="01"/>
    <s v="TUK"/>
    <s v="11615"/>
    <s v="GBR"/>
    <s v=""/>
    <s v="London"/>
    <x v="4"/>
  </r>
  <r>
    <s v="Ratcliffe,Lindsay"/>
    <s v="TW_TOFF"/>
    <x v="1"/>
    <s v="ANNUAL_LV"/>
    <n v="0"/>
    <n v="8"/>
    <n v="0"/>
    <s v="01"/>
    <s v="TUK"/>
    <s v="11615"/>
    <s v="GBR"/>
    <s v=""/>
    <s v="London"/>
    <x v="4"/>
  </r>
  <r>
    <s v="Rathore,Rajveer Singh"/>
    <s v="SLC0001"/>
    <x v="173"/>
    <s v="DA"/>
    <n v="196"/>
    <n v="0"/>
    <n v="0"/>
    <s v="01"/>
    <s v="TUK"/>
    <s v="12548"/>
    <s v="GBR"/>
    <s v=""/>
    <s v="Manchester"/>
    <x v="10"/>
  </r>
  <r>
    <s v="Rathore,Rajveer Singh"/>
    <s v="TW_TOFF"/>
    <x v="4"/>
    <s v="SICK_LV"/>
    <n v="0"/>
    <n v="12"/>
    <n v="0"/>
    <s v="01"/>
    <s v="TUK"/>
    <s v="12548"/>
    <s v="GBR"/>
    <s v=""/>
    <s v="Manchester"/>
    <x v="10"/>
  </r>
  <r>
    <s v="Ravariere,Kirmanie"/>
    <s v="ULTSOFT"/>
    <x v="112"/>
    <s v="DA"/>
    <n v="168"/>
    <n v="0"/>
    <n v="0"/>
    <s v="01"/>
    <s v="TUS"/>
    <s v="15166"/>
    <s v="USA"/>
    <s v="FL"/>
    <s v="Atlanta"/>
    <x v="2"/>
  </r>
  <r>
    <s v="Raveesh,Aditi"/>
    <s v="RACK001"/>
    <x v="34"/>
    <s v="MISC"/>
    <n v="103"/>
    <n v="0"/>
    <n v="0"/>
    <s v="01"/>
    <s v="TIN"/>
    <s v="13954"/>
    <s v="IND"/>
    <s v=""/>
    <s v="Bangalore"/>
    <x v="0"/>
  </r>
  <r>
    <s v="Raveesh,Aditi"/>
    <s v="TW_CORE"/>
    <x v="15"/>
    <s v="INTERVIEWING"/>
    <n v="0"/>
    <n v="1"/>
    <n v="0"/>
    <s v="01"/>
    <s v="TIN"/>
    <s v="13954"/>
    <s v="IND"/>
    <s v=""/>
    <s v="Bangalore"/>
    <x v="0"/>
  </r>
  <r>
    <s v="Raveesh,Aditi"/>
    <s v="TW_TOFF"/>
    <x v="1"/>
    <s v="ANNUAL_LV"/>
    <n v="0"/>
    <n v="32"/>
    <n v="0"/>
    <s v="01"/>
    <s v="TIN"/>
    <s v="13954"/>
    <s v="IND"/>
    <s v=""/>
    <s v="Bangalore"/>
    <x v="0"/>
  </r>
  <r>
    <s v="Raveesh,Aditi"/>
    <s v="TW_TOFF"/>
    <x v="1"/>
    <s v="INDIA_OPT_HOL"/>
    <n v="0"/>
    <n v="8"/>
    <n v="0"/>
    <s v="01"/>
    <s v="TIN"/>
    <s v="13954"/>
    <s v="IND"/>
    <s v=""/>
    <s v="Bangalore"/>
    <x v="0"/>
  </r>
  <r>
    <s v="Raveesh,Aditi"/>
    <s v="TW_TOFF"/>
    <x v="4"/>
    <s v="SICK_LV"/>
    <n v="0"/>
    <n v="24"/>
    <n v="0"/>
    <s v="01"/>
    <s v="TIN"/>
    <s v="13954"/>
    <s v="IND"/>
    <s v=""/>
    <s v="Bangalore"/>
    <x v="0"/>
  </r>
  <r>
    <s v="Ravi,Kumar"/>
    <s v="SML0001"/>
    <x v="98"/>
    <s v="DA"/>
    <n v="152"/>
    <n v="0"/>
    <n v="0"/>
    <s v="01"/>
    <s v="TIN"/>
    <s v="13061"/>
    <s v="IND"/>
    <s v=""/>
    <s v="Pune"/>
    <x v="0"/>
  </r>
  <r>
    <s v="Ravi,Kumar"/>
    <s v="TW_TOFF"/>
    <x v="1"/>
    <s v="ANNUAL_LV"/>
    <n v="0"/>
    <n v="8"/>
    <n v="0"/>
    <s v="01"/>
    <s v="TIN"/>
    <s v="13061"/>
    <s v="IND"/>
    <s v=""/>
    <s v="Pune"/>
    <x v="0"/>
  </r>
  <r>
    <s v="Ravi,Kumar"/>
    <s v="TW_TOFF"/>
    <x v="1"/>
    <s v="INDIA_OPT_HOL"/>
    <n v="0"/>
    <n v="8"/>
    <n v="0"/>
    <s v="01"/>
    <s v="TIN"/>
    <s v="13061"/>
    <s v="IND"/>
    <s v=""/>
    <s v="Pune"/>
    <x v="0"/>
  </r>
  <r>
    <s v="Ravi,Kumar"/>
    <s v="TW_TOFF"/>
    <x v="4"/>
    <s v="SICK_LV"/>
    <n v="0"/>
    <n v="8"/>
    <n v="0"/>
    <s v="01"/>
    <s v="TIN"/>
    <s v="13061"/>
    <s v="IND"/>
    <s v=""/>
    <s v="Pune"/>
    <x v="0"/>
  </r>
  <r>
    <s v="Ravi,Nandini"/>
    <s v="TW_TOFF"/>
    <x v="1"/>
    <s v="ANNUAL_LV"/>
    <n v="0"/>
    <n v="80"/>
    <n v="0"/>
    <s v="01"/>
    <s v="TIN"/>
    <s v="15020"/>
    <s v="IND"/>
    <s v=""/>
    <s v="Chennai"/>
    <x v="0"/>
  </r>
  <r>
    <s v="Ravichandran,Thirunavukkarasu"/>
    <s v="FRHS001"/>
    <x v="280"/>
    <s v="MISC"/>
    <n v="0"/>
    <n v="168"/>
    <n v="0"/>
    <s v="01"/>
    <s v="TIN"/>
    <s v="15322"/>
    <s v="IND"/>
    <s v=""/>
    <s v="Bangalore"/>
    <x v="0"/>
  </r>
  <r>
    <s v="Ravindranathan,Rajiv"/>
    <s v="TW_CORE"/>
    <x v="92"/>
    <s v="BAU"/>
    <n v="0"/>
    <n v="56"/>
    <n v="0"/>
    <s v="01"/>
    <s v="TIN"/>
    <s v="12582"/>
    <s v="IND"/>
    <s v=""/>
    <s v="Chennai"/>
    <x v="0"/>
  </r>
  <r>
    <s v="Ravindranathan,Rajiv"/>
    <s v="TW_CORE"/>
    <x v="92"/>
    <s v="BAU"/>
    <n v="0"/>
    <n v="104"/>
    <n v="0"/>
    <s v="08"/>
    <s v="TIN"/>
    <s v="12582"/>
    <s v="IND"/>
    <s v=""/>
    <s v="Chennai"/>
    <x v="0"/>
  </r>
  <r>
    <s v="Ravindranathan,Rajiv"/>
    <s v="TW_TOFF"/>
    <x v="1"/>
    <s v="ANNUAL_LV"/>
    <n v="0"/>
    <n v="8"/>
    <n v="0"/>
    <s v="08"/>
    <s v="TIN"/>
    <s v="12582"/>
    <s v="IND"/>
    <s v=""/>
    <s v="Chennai"/>
    <x v="0"/>
  </r>
  <r>
    <s v="Rawat,Ruchika"/>
    <s v="CATINC1"/>
    <x v="27"/>
    <s v="QA"/>
    <n v="0"/>
    <n v="160"/>
    <n v="0"/>
    <s v="01"/>
    <s v="TIN"/>
    <s v="15908"/>
    <s v="IND"/>
    <s v=""/>
    <s v="Delhi"/>
    <x v="0"/>
  </r>
  <r>
    <s v="Rawat,Ruchika"/>
    <s v="TW_TOFF"/>
    <x v="4"/>
    <s v="SICK_LV"/>
    <n v="0"/>
    <n v="8"/>
    <n v="0"/>
    <s v="01"/>
    <s v="TIN"/>
    <s v="15908"/>
    <s v="IND"/>
    <s v=""/>
    <s v="Delhi"/>
    <x v="0"/>
  </r>
  <r>
    <s v="Rayavaram,Sudhakar"/>
    <s v="GRUPPO1"/>
    <x v="5"/>
    <s v="DA"/>
    <n v="41"/>
    <n v="0"/>
    <n v="0"/>
    <s v="01"/>
    <s v="TIN"/>
    <s v="13212"/>
    <s v="IND"/>
    <s v=""/>
    <s v="London"/>
    <x v="4"/>
  </r>
  <r>
    <s v="Rayavaram,Sudhakar"/>
    <s v="GRUPPO1"/>
    <x v="5"/>
    <s v="DA"/>
    <n v="96"/>
    <n v="0"/>
    <n v="0"/>
    <s v="01"/>
    <s v="TIN"/>
    <s v="13212"/>
    <s v="IND"/>
    <s v=""/>
    <s v="Chennai"/>
    <x v="0"/>
  </r>
  <r>
    <s v="Rayavaram,Sudhakar"/>
    <s v="GRUPPO1"/>
    <x v="5"/>
    <s v="MISC"/>
    <n v="43"/>
    <n v="0"/>
    <n v="0"/>
    <s v="01"/>
    <s v="TIN"/>
    <s v="13212"/>
    <s v="IND"/>
    <s v=""/>
    <s v="London"/>
    <x v="4"/>
  </r>
  <r>
    <s v="Reade,Christopher"/>
    <s v="MCGH001"/>
    <x v="323"/>
    <s v="DA"/>
    <n v="172"/>
    <n v="0"/>
    <n v="0"/>
    <s v="01"/>
    <s v="TUS"/>
    <s v="13252"/>
    <s v="USA"/>
    <s v="WA"/>
    <s v="San Francisco"/>
    <x v="11"/>
  </r>
  <r>
    <s v="Reading,Jacquelyn M"/>
    <s v="GAP0001"/>
    <x v="158"/>
    <s v="MISC"/>
    <n v="168"/>
    <n v="0"/>
    <n v="0"/>
    <s v="01"/>
    <s v="TCA"/>
    <s v="13787"/>
    <s v="USA"/>
    <s v="CA"/>
    <s v="San Francisco"/>
    <x v="11"/>
  </r>
  <r>
    <s v="Reading,Jacquelyn M"/>
    <s v="GAP0001"/>
    <x v="158"/>
    <s v="OT40"/>
    <n v="0"/>
    <n v="29"/>
    <n v="0"/>
    <s v="01"/>
    <s v="TCA"/>
    <s v="13787"/>
    <s v="USA"/>
    <s v="CA"/>
    <s v="San Francisco"/>
    <x v="11"/>
  </r>
  <r>
    <s v="Reading,Jacquelyn M"/>
    <s v="GAP0001"/>
    <x v="158"/>
    <s v="TRVL"/>
    <n v="0"/>
    <n v="14"/>
    <n v="0"/>
    <s v="01"/>
    <s v="TCA"/>
    <s v="13787"/>
    <s v="USA"/>
    <s v="CA"/>
    <s v="San Francisco"/>
    <x v="11"/>
  </r>
  <r>
    <s v="Reading,Jacquelyn M"/>
    <s v="TW_MTGS"/>
    <x v="50"/>
    <s v="SF"/>
    <n v="0"/>
    <n v="6"/>
    <n v="0"/>
    <s v="01"/>
    <s v="TCA"/>
    <s v="13787"/>
    <s v="USA"/>
    <s v="CA"/>
    <s v="San Francisco"/>
    <x v="11"/>
  </r>
  <r>
    <s v="Reddy Manda,Bhargav Kumar"/>
    <s v="HTW0001"/>
    <x v="38"/>
    <s v="ANALYSIS"/>
    <n v="168"/>
    <n v="0"/>
    <n v="0"/>
    <s v="01"/>
    <s v="TIN"/>
    <s v="14564"/>
    <s v="IND"/>
    <s v=""/>
    <s v="Delhi"/>
    <x v="0"/>
  </r>
  <r>
    <s v="Reddy R,Shantan"/>
    <s v="DRRAMAN"/>
    <x v="113"/>
    <s v="MISC"/>
    <n v="140"/>
    <n v="0"/>
    <n v="0"/>
    <s v="01"/>
    <s v="TIN"/>
    <s v="14548"/>
    <s v="IND"/>
    <s v=""/>
    <s v="Bangalore"/>
    <x v="0"/>
  </r>
  <r>
    <s v="Reddy R,Shantan"/>
    <s v="DRRAMAN"/>
    <x v="113"/>
    <s v="TRVL"/>
    <n v="0"/>
    <n v="8"/>
    <n v="0"/>
    <s v="01"/>
    <s v="TIN"/>
    <s v="14548"/>
    <s v="IND"/>
    <s v=""/>
    <s v="Bangalore"/>
    <x v="0"/>
  </r>
  <r>
    <s v="Reddy R,Shantan"/>
    <s v="TW_TOFF"/>
    <x v="1"/>
    <s v="ANNUAL_LV"/>
    <n v="0"/>
    <n v="20"/>
    <n v="0"/>
    <s v="01"/>
    <s v="TIN"/>
    <s v="14548"/>
    <s v="IND"/>
    <s v=""/>
    <s v="Bangalore"/>
    <x v="0"/>
  </r>
  <r>
    <s v="Reddy,Kashi Vishwanatha"/>
    <s v="RACK001"/>
    <x v="34"/>
    <s v="MISC"/>
    <n v="148"/>
    <n v="0"/>
    <n v="0"/>
    <s v="01"/>
    <s v="TIN"/>
    <s v="10934"/>
    <s v="IND"/>
    <s v=""/>
    <s v="Bangalore"/>
    <x v="0"/>
  </r>
  <r>
    <s v="Reddy,Kashi Vishwanatha"/>
    <s v="TW_CORE"/>
    <x v="40"/>
    <s v="ISO_DEV"/>
    <n v="0"/>
    <n v="16"/>
    <n v="0"/>
    <s v="01"/>
    <s v="TIN"/>
    <s v="10934"/>
    <s v="IND"/>
    <s v=""/>
    <s v="Bangalore"/>
    <x v="0"/>
  </r>
  <r>
    <s v="Reddy,Kashi Vishwanatha"/>
    <s v="TW_TOFF"/>
    <x v="1"/>
    <s v="ANNUAL_LV"/>
    <n v="0"/>
    <n v="4"/>
    <n v="0"/>
    <s v="01"/>
    <s v="TIN"/>
    <s v="10934"/>
    <s v="IND"/>
    <s v=""/>
    <s v="Bangalore"/>
    <x v="0"/>
  </r>
  <r>
    <s v="Reddy,Santosh Sagar"/>
    <s v="TW_INVT"/>
    <x v="122"/>
    <s v="PROGRAM_LEVEL"/>
    <n v="0"/>
    <n v="16"/>
    <n v="0"/>
    <s v="01"/>
    <s v="TIN"/>
    <s v="10932"/>
    <s v="IND"/>
    <s v=""/>
    <s v="London"/>
    <x v="4"/>
  </r>
  <r>
    <s v="Reddy,Santosh Sagar"/>
    <s v="TW_INVT"/>
    <x v="122"/>
    <s v="PROGRAM_LEVEL"/>
    <n v="0"/>
    <n v="72"/>
    <n v="0"/>
    <s v="01"/>
    <s v="TIN"/>
    <s v="10932"/>
    <s v="IND"/>
    <s v=""/>
    <s v="Bangalore"/>
    <x v="0"/>
  </r>
  <r>
    <s v="Reddy,Santosh Sagar"/>
    <s v="YOOX001"/>
    <x v="240"/>
    <s v="DA"/>
    <n v="50"/>
    <n v="0"/>
    <n v="0"/>
    <s v="01"/>
    <s v="TIN"/>
    <s v="10932"/>
    <s v="ITA"/>
    <s v=""/>
    <s v="London"/>
    <x v="4"/>
  </r>
  <r>
    <s v="Reddy,Santosh Sagar"/>
    <s v="YOOX001"/>
    <x v="240"/>
    <s v="MISC"/>
    <n v="49"/>
    <n v="0"/>
    <n v="0"/>
    <s v="01"/>
    <s v="TIN"/>
    <s v="10932"/>
    <s v="ITA"/>
    <s v=""/>
    <s v="London"/>
    <x v="4"/>
  </r>
  <r>
    <s v="Redmer,Ryan J."/>
    <s v="TW_CORE"/>
    <x v="146"/>
    <s v="BAU"/>
    <n v="0"/>
    <n v="179"/>
    <n v="0"/>
    <s v="10"/>
    <s v="TUS"/>
    <s v="15473"/>
    <s v="USA"/>
    <s v="IL"/>
    <s v="Chicago"/>
    <x v="5"/>
  </r>
  <r>
    <s v="Redmer,Ryan J."/>
    <s v="TW_TOFF"/>
    <x v="4"/>
    <s v="US_CA_PERS_SICK"/>
    <n v="0"/>
    <n v="8"/>
    <n v="0"/>
    <s v="10"/>
    <s v="TUS"/>
    <s v="15473"/>
    <s v="USA"/>
    <s v="IL"/>
    <s v="Chicago"/>
    <x v="5"/>
  </r>
  <r>
    <s v="Reed,David"/>
    <s v="IOOF001"/>
    <x v="339"/>
    <s v="MISC"/>
    <n v="123"/>
    <n v="0"/>
    <n v="0"/>
    <s v="01"/>
    <s v="TAU"/>
    <s v="11392"/>
    <s v="AUS"/>
    <s v=""/>
    <s v="Melbourne"/>
    <x v="8"/>
  </r>
  <r>
    <s v="Reed,David"/>
    <s v="TW_MTGS"/>
    <x v="77"/>
    <s v="AUSTRALIA"/>
    <n v="0"/>
    <n v="5"/>
    <n v="0"/>
    <s v="01"/>
    <s v="TAU"/>
    <s v="11392"/>
    <s v="AUS"/>
    <s v=""/>
    <s v="Melbourne"/>
    <x v="8"/>
  </r>
  <r>
    <s v="Reed,David"/>
    <s v="TW_TOFF"/>
    <x v="1"/>
    <s v="PUBLIC_HOLIDAY"/>
    <n v="0"/>
    <n v="8"/>
    <n v="0"/>
    <s v="01"/>
    <s v="TAU"/>
    <s v="11392"/>
    <s v="AUS"/>
    <s v=""/>
    <s v="Melbourne"/>
    <x v="8"/>
  </r>
  <r>
    <s v="Reed,David"/>
    <s v="TW_TOFF"/>
    <x v="4"/>
    <s v="SICK_LV"/>
    <n v="0"/>
    <n v="32"/>
    <n v="0"/>
    <s v="01"/>
    <s v="TAU"/>
    <s v="11392"/>
    <s v="AUS"/>
    <s v=""/>
    <s v="Melbourne"/>
    <x v="8"/>
  </r>
  <r>
    <s v="Ren,Hui"/>
    <s v="TW_CORE"/>
    <x v="15"/>
    <s v="BAU"/>
    <n v="0"/>
    <n v="152"/>
    <n v="0"/>
    <s v="06"/>
    <s v="TBS"/>
    <s v="16061"/>
    <s v="CHN"/>
    <s v=""/>
    <s v="Beijing"/>
    <x v="14"/>
  </r>
  <r>
    <s v="Ren,Hui"/>
    <s v="TW_TOFF"/>
    <x v="4"/>
    <s v="SICK_LV"/>
    <n v="0"/>
    <n v="16"/>
    <n v="0"/>
    <s v="06"/>
    <s v="TBS"/>
    <s v="16061"/>
    <s v="CHN"/>
    <s v=""/>
    <s v="Beijing"/>
    <x v="14"/>
  </r>
  <r>
    <s v="Ren,Xiaojun"/>
    <s v="REA0001"/>
    <x v="201"/>
    <s v="DA"/>
    <n v="168"/>
    <n v="0"/>
    <n v="0"/>
    <s v="01"/>
    <s v="TCX"/>
    <s v="13943"/>
    <s v="CHN"/>
    <s v=""/>
    <s v="Xi'an"/>
    <x v="14"/>
  </r>
  <r>
    <s v="Reniva,Abdiel D."/>
    <s v="TW_TOFF"/>
    <x v="1"/>
    <s v="ANNUAL_LV"/>
    <n v="0"/>
    <n v="8"/>
    <n v="0"/>
    <s v="04"/>
    <s v="TUS"/>
    <s v="12558"/>
    <s v="USA"/>
    <s v="IL"/>
    <s v="Chicago"/>
    <x v="5"/>
  </r>
  <r>
    <s v="Reniva,Abdiel D."/>
    <s v="TW_TOFF"/>
    <x v="1"/>
    <s v="MATR_PATR_PAID"/>
    <n v="0"/>
    <n v="72"/>
    <n v="0"/>
    <s v="04"/>
    <s v="TUS"/>
    <s v="12558"/>
    <s v="USA"/>
    <s v="IL"/>
    <s v="Chicago"/>
    <x v="5"/>
  </r>
  <r>
    <s v="Reniva,Abdiel D."/>
    <s v="TW_TOPS"/>
    <x v="67"/>
    <s v="BAU"/>
    <n v="0"/>
    <n v="33"/>
    <n v="0"/>
    <s v="04"/>
    <s v="TUS"/>
    <s v="12558"/>
    <s v="USA"/>
    <s v="IL"/>
    <s v="Chicago"/>
    <x v="5"/>
  </r>
  <r>
    <s v="Reniva,Abdiel D."/>
    <s v="TW_TOPS"/>
    <x v="60"/>
    <s v="NETWORKS"/>
    <n v="0"/>
    <n v="55"/>
    <n v="0"/>
    <s v="04"/>
    <s v="TUS"/>
    <s v="12558"/>
    <s v="USA"/>
    <s v="IL"/>
    <s v="Chicago"/>
    <x v="5"/>
  </r>
  <r>
    <s v="Retamal,Ricardo Rosado"/>
    <s v="GAP0001"/>
    <x v="58"/>
    <s v="MISC"/>
    <n v="152"/>
    <n v="0"/>
    <n v="0"/>
    <s v="01"/>
    <s v="TBR"/>
    <s v="15695"/>
    <s v="BRA"/>
    <s v=""/>
    <s v="Porto Alegre"/>
    <x v="3"/>
  </r>
  <r>
    <s v="Retamal,Ricardo Rosado"/>
    <s v="TW_TOFF"/>
    <x v="1"/>
    <s v="PUBLIC_HOLIDAY"/>
    <n v="0"/>
    <n v="16"/>
    <n v="0"/>
    <s v="01"/>
    <s v="TBR"/>
    <s v="15695"/>
    <s v="BRA"/>
    <s v=""/>
    <s v="Porto Alegre"/>
    <x v="3"/>
  </r>
  <r>
    <s v="Rex,Christopher"/>
    <s v="SSIN001"/>
    <x v="394"/>
    <s v="DEV"/>
    <n v="72"/>
    <n v="0"/>
    <n v="0"/>
    <s v="01"/>
    <s v="TIN"/>
    <s v="12692"/>
    <s v="IND"/>
    <s v=""/>
    <s v="Chennai"/>
    <x v="0"/>
  </r>
  <r>
    <s v="Rex,Christopher"/>
    <s v="TW_CORE"/>
    <x v="3"/>
    <s v="HELD"/>
    <n v="0"/>
    <n v="56"/>
    <n v="0"/>
    <s v="01"/>
    <s v="TIN"/>
    <s v="12692"/>
    <s v="IND"/>
    <s v=""/>
    <s v="Chennai"/>
    <x v="0"/>
  </r>
  <r>
    <s v="Rex,Christopher"/>
    <s v="TW_TOFF"/>
    <x v="1"/>
    <s v="ANNUAL_LV"/>
    <n v="0"/>
    <n v="32"/>
    <n v="0"/>
    <s v="01"/>
    <s v="TIN"/>
    <s v="12692"/>
    <s v="IND"/>
    <s v=""/>
    <s v="Chennai"/>
    <x v="0"/>
  </r>
  <r>
    <s v="Rex,Christopher"/>
    <s v="TW_TOFF"/>
    <x v="1"/>
    <s v="INDIA_OPT_HOL"/>
    <n v="0"/>
    <n v="8"/>
    <n v="0"/>
    <s v="01"/>
    <s v="TIN"/>
    <s v="12692"/>
    <s v="IND"/>
    <s v=""/>
    <s v="Chennai"/>
    <x v="0"/>
  </r>
  <r>
    <s v="Reynaud,Jean-Marc F."/>
    <s v="BITS001"/>
    <x v="100"/>
    <s v="MISC"/>
    <n v="89"/>
    <n v="0"/>
    <n v="0"/>
    <s v="01"/>
    <s v="TUS"/>
    <s v="15286"/>
    <s v="CAN"/>
    <s v=""/>
    <s v="Toronto"/>
    <x v="13"/>
  </r>
  <r>
    <s v="Reynaud,Jean-Marc F."/>
    <s v="TW_CORE"/>
    <x v="3"/>
    <s v="HELD"/>
    <n v="0"/>
    <n v="80"/>
    <n v="0"/>
    <s v="01"/>
    <s v="TUS"/>
    <s v="15286"/>
    <s v="USA"/>
    <s v="IL"/>
    <s v="Atlanta"/>
    <x v="2"/>
  </r>
  <r>
    <s v="Reynolds,Jonathan"/>
    <s v="TW_MTGS"/>
    <x v="50"/>
    <s v="NYC"/>
    <n v="0"/>
    <n v="4"/>
    <n v="0"/>
    <s v="01"/>
    <s v="TUS"/>
    <s v="11001"/>
    <s v="USA"/>
    <s v="NY"/>
    <s v="New York"/>
    <x v="12"/>
  </r>
  <r>
    <s v="Reynolds,Jonathan"/>
    <s v="TW_TOFF"/>
    <x v="1"/>
    <s v="PUBLIC_HOLIDAY"/>
    <n v="0"/>
    <n v="8"/>
    <n v="0"/>
    <s v="01"/>
    <s v="TUS"/>
    <s v="11001"/>
    <s v="USA"/>
    <s v="NY"/>
    <s v="New York"/>
    <x v="12"/>
  </r>
  <r>
    <s v="Reynolds,Jonathan"/>
    <s v="TW_TOFF"/>
    <x v="4"/>
    <s v="US_CA_PERS_SICK"/>
    <n v="0"/>
    <n v="7"/>
    <n v="0"/>
    <s v="01"/>
    <s v="TUS"/>
    <s v="11001"/>
    <s v="USA"/>
    <s v="FL"/>
    <s v="New York"/>
    <x v="12"/>
  </r>
  <r>
    <s v="Reynolds,Jonathan"/>
    <s v="ULTSOFT"/>
    <x v="112"/>
    <s v="MISC"/>
    <n v="40"/>
    <n v="0"/>
    <n v="0"/>
    <s v="01"/>
    <s v="TUS"/>
    <s v="11001"/>
    <s v="USA"/>
    <s v="IL"/>
    <s v="New York"/>
    <x v="12"/>
  </r>
  <r>
    <s v="Reynolds,Jonathan"/>
    <s v="ULTSOFT"/>
    <x v="112"/>
    <s v="MISC"/>
    <n v="48"/>
    <n v="0"/>
    <n v="0"/>
    <s v="01"/>
    <s v="TUS"/>
    <s v="11001"/>
    <s v="USA"/>
    <s v="NY"/>
    <s v="New York"/>
    <x v="12"/>
  </r>
  <r>
    <s v="Reynolds,Jonathan"/>
    <s v="ULTSOFT"/>
    <x v="112"/>
    <s v="MISC"/>
    <n v="64"/>
    <n v="0"/>
    <n v="0"/>
    <s v="01"/>
    <s v="TUS"/>
    <s v="11001"/>
    <s v="USA"/>
    <s v="FL"/>
    <s v="New York"/>
    <x v="12"/>
  </r>
  <r>
    <s v="Reynolds,Jonathan"/>
    <s v="ULTSOFT"/>
    <x v="112"/>
    <s v="TRVL"/>
    <n v="0"/>
    <n v="7"/>
    <n v="0"/>
    <s v="01"/>
    <s v="TUS"/>
    <s v="11001"/>
    <s v="USA"/>
    <s v="NY"/>
    <s v="New York"/>
    <x v="12"/>
  </r>
  <r>
    <s v="Reynolds,Jonathan"/>
    <s v="ULTSOFT"/>
    <x v="112"/>
    <s v="TRVL"/>
    <n v="0"/>
    <n v="22"/>
    <n v="0"/>
    <s v="01"/>
    <s v="TUS"/>
    <s v="11001"/>
    <s v="USA"/>
    <s v="FL"/>
    <s v="New York"/>
    <x v="12"/>
  </r>
  <r>
    <s v="Reynolds,Scarlett L."/>
    <s v="TW_CORE"/>
    <x v="123"/>
    <s v="BAU"/>
    <n v="0"/>
    <n v="161"/>
    <n v="0"/>
    <s v="11"/>
    <s v="TUS"/>
    <s v="15814"/>
    <s v="USA"/>
    <s v="IL"/>
    <s v="Chicago"/>
    <x v="5"/>
  </r>
  <r>
    <s v="Reynolds,Scarlett L."/>
    <s v="TW_TOFF"/>
    <x v="4"/>
    <s v="US_CA_PERS_SICK"/>
    <n v="0"/>
    <n v="16"/>
    <n v="0"/>
    <s v="11"/>
    <s v="TUS"/>
    <s v="15814"/>
    <s v="USA"/>
    <s v="IL"/>
    <s v="Chicago"/>
    <x v="5"/>
  </r>
  <r>
    <s v="Rezende,Henrique Ribeiro"/>
    <s v="SLC0001"/>
    <x v="217"/>
    <s v="DEV"/>
    <n v="168"/>
    <n v="0"/>
    <n v="0"/>
    <s v="01"/>
    <s v="TBR"/>
    <s v="13973"/>
    <s v="GBR"/>
    <s v=""/>
    <s v="Manchester"/>
    <x v="10"/>
  </r>
  <r>
    <s v="Ribeiro de Mello,Vinícius"/>
    <s v="TW_CORE"/>
    <x v="0"/>
    <s v="BAU"/>
    <n v="0"/>
    <n v="167.2"/>
    <n v="0"/>
    <s v="06"/>
    <s v="TBR"/>
    <s v="14822"/>
    <s v="BRA"/>
    <s v=""/>
    <s v="Porto Alegre"/>
    <x v="3"/>
  </r>
  <r>
    <s v="Ribeiro,Luiz Fernando Amorim"/>
    <s v="RACK001"/>
    <x v="151"/>
    <s v="MISC"/>
    <n v="152"/>
    <n v="0"/>
    <n v="0"/>
    <s v="01"/>
    <s v="TBR"/>
    <s v="13338"/>
    <s v="BRA"/>
    <s v=""/>
    <s v="Porto Alegre"/>
    <x v="3"/>
  </r>
  <r>
    <s v="Ribeiro,Luiz Fernando Amorim"/>
    <s v="TW_CORE"/>
    <x v="0"/>
    <s v="TWER_DEVELOPMNT"/>
    <n v="0"/>
    <n v="1"/>
    <n v="0"/>
    <s v="01"/>
    <s v="TBR"/>
    <s v="13338"/>
    <s v="BRA"/>
    <s v=""/>
    <s v="Porto Alegre"/>
    <x v="3"/>
  </r>
  <r>
    <s v="Ribeiro,Luiz Fernando Amorim"/>
    <s v="TW_CORE"/>
    <x v="15"/>
    <s v="INTERVIEWING"/>
    <n v="0"/>
    <n v="2"/>
    <n v="0"/>
    <s v="01"/>
    <s v="TBR"/>
    <s v="13338"/>
    <s v="BRA"/>
    <s v=""/>
    <s v="Porto Alegre"/>
    <x v="3"/>
  </r>
  <r>
    <s v="Ribeiro,Luiz Fernando Amorim"/>
    <s v="TW_TOFF"/>
    <x v="1"/>
    <s v="PUBLIC_HOLIDAY"/>
    <n v="0"/>
    <n v="18"/>
    <n v="0"/>
    <s v="01"/>
    <s v="TBR"/>
    <s v="13338"/>
    <s v="BRA"/>
    <s v=""/>
    <s v="Porto Alegre"/>
    <x v="3"/>
  </r>
  <r>
    <s v="Richter,Mark D"/>
    <s v="TWSSOL2"/>
    <x v="409"/>
    <s v="DEV"/>
    <n v="0"/>
    <n v="16"/>
    <n v="0"/>
    <s v="04"/>
    <s v="TUS"/>
    <s v="13745"/>
    <s v="USA"/>
    <s v="CA"/>
    <s v="San Francisco"/>
    <x v="11"/>
  </r>
  <r>
    <s v="Richter,Mark D"/>
    <s v="TWSSOL2"/>
    <x v="409"/>
    <s v="DEV"/>
    <n v="0"/>
    <n v="40"/>
    <n v="0"/>
    <s v="01"/>
    <s v="TUS"/>
    <s v="13745"/>
    <s v="USA"/>
    <s v="CA"/>
    <s v="ETG US"/>
    <x v="1"/>
  </r>
  <r>
    <s v="Richter,Mark D"/>
    <s v="TW_TOPS"/>
    <x v="7"/>
    <s v="TWERS_BAU"/>
    <n v="0"/>
    <n v="112"/>
    <n v="0"/>
    <s v="04"/>
    <s v="TUS"/>
    <s v="13745"/>
    <s v="USA"/>
    <s v="CA"/>
    <s v="San Francisco"/>
    <x v="11"/>
  </r>
  <r>
    <s v="Rieken,Patricia"/>
    <s v="TW_CORE"/>
    <x v="33"/>
    <s v="EA_TA"/>
    <n v="0"/>
    <n v="85"/>
    <n v="0"/>
    <s v="11"/>
    <s v="TUS"/>
    <s v="12303"/>
    <s v="USA"/>
    <s v="GA"/>
    <s v="Atlanta"/>
    <x v="2"/>
  </r>
  <r>
    <s v="Rieken,Patricia"/>
    <s v="TW_CORE"/>
    <x v="0"/>
    <s v="BAU"/>
    <n v="0"/>
    <n v="125"/>
    <n v="0"/>
    <s v="11"/>
    <s v="TUS"/>
    <s v="12303"/>
    <s v="USA"/>
    <s v="GA"/>
    <s v="Atlanta"/>
    <x v="2"/>
  </r>
  <r>
    <s v="Robinson,Andy"/>
    <s v="EMBTECH"/>
    <x v="253"/>
    <s v="MISC"/>
    <n v="146.5"/>
    <n v="0"/>
    <n v="0"/>
    <s v="01"/>
    <s v="TUK"/>
    <s v="12590"/>
    <s v="GBR"/>
    <s v=""/>
    <s v="Manchester"/>
    <x v="10"/>
  </r>
  <r>
    <s v="Robinson,Andy"/>
    <s v="TW_TOFF"/>
    <x v="1"/>
    <s v="ANNUAL_LV"/>
    <n v="0"/>
    <n v="12"/>
    <n v="0"/>
    <s v="01"/>
    <s v="TUK"/>
    <s v="12590"/>
    <s v="GBR"/>
    <s v=""/>
    <s v="Manchester"/>
    <x v="10"/>
  </r>
  <r>
    <s v="Rodas Mahauad,Rosita Yalile"/>
    <s v="NORTH01"/>
    <x v="275"/>
    <s v="MISC"/>
    <n v="8"/>
    <n v="0"/>
    <n v="0"/>
    <s v="01"/>
    <s v="TEC"/>
    <s v="15858"/>
    <s v="ECU"/>
    <s v=""/>
    <s v="Quito"/>
    <x v="17"/>
  </r>
  <r>
    <s v="Rodas Mahauad,Rosita Yalile"/>
    <s v="NORTH01"/>
    <x v="276"/>
    <s v="MISC"/>
    <n v="80"/>
    <n v="0"/>
    <n v="0"/>
    <s v="01"/>
    <s v="TEC"/>
    <s v="15858"/>
    <s v="USA"/>
    <s v="IL"/>
    <s v="Chicago"/>
    <x v="5"/>
  </r>
  <r>
    <s v="Rodas Mahauad,Rosita Yalile"/>
    <s v="TW_CORE"/>
    <x v="3"/>
    <s v="HELD"/>
    <n v="0"/>
    <n v="40"/>
    <n v="0"/>
    <s v="01"/>
    <s v="TEC"/>
    <s v="15858"/>
    <s v="ECU"/>
    <s v=""/>
    <s v="Quito"/>
    <x v="17"/>
  </r>
  <r>
    <s v="Rodas Mahauad,Rosita Yalile"/>
    <s v="TW_CORE"/>
    <x v="3"/>
    <s v="UNASSIGNED"/>
    <n v="0"/>
    <n v="40"/>
    <n v="0"/>
    <s v="01"/>
    <s v="TEC"/>
    <s v="15858"/>
    <s v="ECU"/>
    <s v=""/>
    <s v="Quito"/>
    <x v="17"/>
  </r>
  <r>
    <s v="Rodrigo,Ana"/>
    <s v="GOOGLE1"/>
    <x v="135"/>
    <s v="DA"/>
    <n v="0"/>
    <n v="2"/>
    <n v="0"/>
    <s v="01"/>
    <s v="TUS"/>
    <s v="12323"/>
    <s v="USA"/>
    <s v="CA"/>
    <s v="San Francisco"/>
    <x v="11"/>
  </r>
  <r>
    <s v="Rodrigo,Ana"/>
    <s v="TW_CORE"/>
    <x v="220"/>
    <s v="NOT_FOR_PROJECT"/>
    <n v="0"/>
    <n v="1.5"/>
    <n v="0"/>
    <s v="01"/>
    <s v="TUS"/>
    <s v="12323"/>
    <s v="USA"/>
    <s v="CA"/>
    <s v="San Francisco"/>
    <x v="11"/>
  </r>
  <r>
    <s v="Rodrigo,Ana"/>
    <s v="TW_CORE"/>
    <x v="33"/>
    <s v="REGION_MGT_MTG"/>
    <n v="0"/>
    <n v="8"/>
    <n v="0"/>
    <s v="01"/>
    <s v="TUS"/>
    <s v="12323"/>
    <s v="USA"/>
    <s v="CA"/>
    <s v="San Francisco"/>
    <x v="11"/>
  </r>
  <r>
    <s v="Rodrigo,Ana"/>
    <s v="TW_CORE"/>
    <x v="0"/>
    <s v="BAU"/>
    <n v="0"/>
    <n v="103"/>
    <n v="0"/>
    <s v="01"/>
    <s v="TUS"/>
    <s v="12323"/>
    <s v="USA"/>
    <s v="CA"/>
    <s v="San Francisco"/>
    <x v="11"/>
  </r>
  <r>
    <s v="Rodrigo,Ana"/>
    <s v="TW_CORE"/>
    <x v="0"/>
    <s v="REG_MEETINGS"/>
    <n v="0"/>
    <n v="20"/>
    <n v="0"/>
    <s v="01"/>
    <s v="TUS"/>
    <s v="12323"/>
    <s v="USA"/>
    <s v="CA"/>
    <s v="San Francisco"/>
    <x v="11"/>
  </r>
  <r>
    <s v="Rodrigo,Ana"/>
    <s v="TW_CORE"/>
    <x v="15"/>
    <s v="MEETINGS"/>
    <n v="0"/>
    <n v="17.5"/>
    <n v="0"/>
    <s v="01"/>
    <s v="TUS"/>
    <s v="12323"/>
    <s v="USA"/>
    <s v="CA"/>
    <s v="San Francisco"/>
    <x v="11"/>
  </r>
  <r>
    <s v="Rodrigo,Ana"/>
    <s v="TW_MTGS"/>
    <x v="50"/>
    <s v="SF"/>
    <n v="0"/>
    <n v="8"/>
    <n v="0"/>
    <s v="01"/>
    <s v="TUS"/>
    <s v="12323"/>
    <s v="USA"/>
    <s v="CA"/>
    <s v="San Francisco"/>
    <x v="11"/>
  </r>
  <r>
    <s v="Rodrigo,Ana"/>
    <s v="TW_TOFF"/>
    <x v="4"/>
    <s v="US_CA_PERS_SICK"/>
    <n v="0"/>
    <n v="8"/>
    <n v="0"/>
    <s v="01"/>
    <s v="TUS"/>
    <s v="12323"/>
    <s v="USA"/>
    <s v="CA"/>
    <s v="San Francisco"/>
    <x v="11"/>
  </r>
  <r>
    <s v="Rodriguez,Dario"/>
    <s v="TW_CORE"/>
    <x v="146"/>
    <s v="BAU"/>
    <n v="0"/>
    <n v="72"/>
    <n v="0"/>
    <s v="10"/>
    <s v="TUS"/>
    <s v="14493"/>
    <s v="USA"/>
    <s v="IL"/>
    <s v="Chicago"/>
    <x v="5"/>
  </r>
  <r>
    <s v="Rodriguez,Dario"/>
    <s v="TW_INVT"/>
    <x v="262"/>
    <s v="PROGRAM_LEVEL"/>
    <n v="0"/>
    <n v="81"/>
    <n v="0"/>
    <s v="10"/>
    <s v="TUS"/>
    <s v="14493"/>
    <s v="USA"/>
    <s v="IL"/>
    <s v="Chicago"/>
    <x v="5"/>
  </r>
  <r>
    <s v="Rodriguez,Dario"/>
    <s v="TW_MOBL"/>
    <x v="278"/>
    <s v="BAU"/>
    <n v="0"/>
    <n v="36"/>
    <n v="0"/>
    <s v="10"/>
    <s v="TUS"/>
    <s v="14493"/>
    <s v="USA"/>
    <s v="IL"/>
    <s v="Chicago"/>
    <x v="5"/>
  </r>
  <r>
    <s v="Rodriguez,Federico Johann Arispe Rodrigu"/>
    <s v="GAP0001"/>
    <x v="121"/>
    <s v="DA"/>
    <n v="152"/>
    <n v="0"/>
    <n v="0"/>
    <s v="01"/>
    <s v="TBR"/>
    <s v="14049"/>
    <s v="BRA"/>
    <s v=""/>
    <s v="Recife"/>
    <x v="3"/>
  </r>
  <r>
    <s v="Rodriguez,Federico Johann Arispe Rodrigu"/>
    <s v="TW_CORE"/>
    <x v="0"/>
    <s v="TWER_DEVELOPMNT"/>
    <n v="0"/>
    <n v="0.5"/>
    <n v="0"/>
    <s v="01"/>
    <s v="TBR"/>
    <s v="14049"/>
    <s v="BRA"/>
    <s v=""/>
    <s v="Recife"/>
    <x v="3"/>
  </r>
  <r>
    <s v="Rodriguez,Federico Johann Arispe Rodrigu"/>
    <s v="TW_TOFF"/>
    <x v="1"/>
    <s v="PUBLIC_HOLIDAY"/>
    <n v="0"/>
    <n v="16"/>
    <n v="0"/>
    <s v="01"/>
    <s v="TBR"/>
    <s v="14049"/>
    <s v="BRA"/>
    <s v=""/>
    <s v="Recife"/>
    <x v="3"/>
  </r>
  <r>
    <s v="Rodriguez,Susana A."/>
    <s v="SPOT001"/>
    <x v="372"/>
    <s v="DA"/>
    <n v="158.69999999999999"/>
    <n v="0"/>
    <n v="0"/>
    <s v="01"/>
    <s v="TUS"/>
    <s v="15236"/>
    <s v="USA"/>
    <s v="IL"/>
    <s v="Chicago"/>
    <x v="5"/>
  </r>
  <r>
    <s v="Rodriguez,Susana A."/>
    <s v="TW_CORE"/>
    <x v="0"/>
    <s v="GRAD_TRNPROG"/>
    <n v="0"/>
    <n v="10"/>
    <n v="0"/>
    <s v="01"/>
    <s v="TUS"/>
    <s v="15236"/>
    <s v="USA"/>
    <s v="IL"/>
    <s v="Chicago"/>
    <x v="5"/>
  </r>
  <r>
    <s v="Rodriguez,Susana A."/>
    <s v="TW_TOFF"/>
    <x v="1"/>
    <s v="ANNUAL_LV"/>
    <n v="0"/>
    <n v="8"/>
    <n v="0"/>
    <s v="01"/>
    <s v="TUS"/>
    <s v="15236"/>
    <s v="USA"/>
    <s v="IL"/>
    <s v="Chicago"/>
    <x v="5"/>
  </r>
  <r>
    <s v="Rogers,Cara C."/>
    <s v="TW_CORE"/>
    <x v="123"/>
    <s v="BAU"/>
    <n v="0"/>
    <n v="168"/>
    <n v="0"/>
    <s v="09"/>
    <s v="TUS"/>
    <s v="15601"/>
    <s v="USA"/>
    <s v="IL"/>
    <s v="Chicago"/>
    <x v="5"/>
  </r>
  <r>
    <s v="Rogers,Gareth Tristan"/>
    <s v="SLC0001"/>
    <x v="217"/>
    <s v="DEV"/>
    <n v="80"/>
    <n v="0"/>
    <n v="0"/>
    <s v="01"/>
    <s v="TUK"/>
    <s v="14144"/>
    <s v="GBR"/>
    <s v=""/>
    <s v="Manchester"/>
    <x v="10"/>
  </r>
  <r>
    <s v="Rogers,Gareth Tristan"/>
    <s v="SLC0001"/>
    <x v="45"/>
    <s v="MISC"/>
    <n v="72"/>
    <n v="0"/>
    <n v="0"/>
    <s v="01"/>
    <s v="TUK"/>
    <s v="14144"/>
    <s v="GBR"/>
    <s v=""/>
    <s v="Manchester"/>
    <x v="10"/>
  </r>
  <r>
    <s v="Rogers,Gareth Tristan"/>
    <s v="TW_TOFF"/>
    <x v="1"/>
    <s v="ANNUAL_LV"/>
    <n v="0"/>
    <n v="16"/>
    <n v="0"/>
    <s v="01"/>
    <s v="TUK"/>
    <s v="14144"/>
    <s v="GBR"/>
    <s v=""/>
    <s v="Manchester"/>
    <x v="10"/>
  </r>
  <r>
    <s v="Rokade,Ankit"/>
    <s v="TW_CORE"/>
    <x v="3"/>
    <s v="UNASSIGNED"/>
    <n v="0"/>
    <n v="143"/>
    <n v="0"/>
    <s v="01"/>
    <s v="TIN"/>
    <s v="14677"/>
    <s v="IND"/>
    <s v=""/>
    <s v="Pune"/>
    <x v="0"/>
  </r>
  <r>
    <s v="Rokade,Ankit"/>
    <s v="TW_CORE"/>
    <x v="15"/>
    <s v="DIPL_HIRE_PROG"/>
    <n v="0"/>
    <n v="17"/>
    <n v="0"/>
    <s v="01"/>
    <s v="TIN"/>
    <s v="14677"/>
    <s v="IND"/>
    <s v=""/>
    <s v="Pune"/>
    <x v="0"/>
  </r>
  <r>
    <s v="Rokade,Ankit"/>
    <s v="TW_CORE"/>
    <x v="15"/>
    <s v="GRAD_RECRUITING"/>
    <n v="0"/>
    <n v="10"/>
    <n v="0"/>
    <s v="01"/>
    <s v="TIN"/>
    <s v="14677"/>
    <s v="IND"/>
    <s v=""/>
    <s v="Pune"/>
    <x v="0"/>
  </r>
  <r>
    <s v="Rokade,Ankit"/>
    <s v="TW_TOFF"/>
    <x v="1"/>
    <s v="INDIA_OPT_HOL"/>
    <n v="0"/>
    <n v="8"/>
    <n v="0"/>
    <s v="01"/>
    <s v="TIN"/>
    <s v="14677"/>
    <s v="IND"/>
    <s v=""/>
    <s v="Pune"/>
    <x v="0"/>
  </r>
  <r>
    <s v="Rolland,Stuart James"/>
    <s v="EFF0001"/>
    <x v="46"/>
    <s v="MISC"/>
    <n v="0"/>
    <n v="45"/>
    <n v="0"/>
    <s v="01"/>
    <s v="TCA"/>
    <s v="10662"/>
    <s v="CAN"/>
    <s v=""/>
    <s v="San Francisco"/>
    <x v="11"/>
  </r>
  <r>
    <s v="Rolland,Stuart James"/>
    <s v="TW_CORE"/>
    <x v="3"/>
    <s v="HELD"/>
    <n v="0"/>
    <n v="63"/>
    <n v="0"/>
    <s v="01"/>
    <s v="TCA"/>
    <s v="10662"/>
    <s v="CAN"/>
    <s v=""/>
    <s v="San Francisco"/>
    <x v="11"/>
  </r>
  <r>
    <s v="Rolland,Stuart James"/>
    <s v="TW_CORE"/>
    <x v="3"/>
    <s v="UNASSIGNED"/>
    <n v="0"/>
    <n v="40"/>
    <n v="0"/>
    <s v="01"/>
    <s v="TCA"/>
    <s v="10662"/>
    <s v="CAN"/>
    <s v=""/>
    <s v="San Francisco"/>
    <x v="11"/>
  </r>
  <r>
    <s v="Rolland,Stuart James"/>
    <s v="TW_CORE"/>
    <x v="15"/>
    <s v="INTERVIEWING"/>
    <n v="0"/>
    <n v="2"/>
    <n v="0"/>
    <s v="01"/>
    <s v="TCA"/>
    <s v="10662"/>
    <s v="CAN"/>
    <s v=""/>
    <s v="San Francisco"/>
    <x v="11"/>
  </r>
  <r>
    <s v="Rolland,Stuart James"/>
    <s v="TW_TOFF"/>
    <x v="1"/>
    <s v="MATR_PATR_PAID"/>
    <n v="0"/>
    <n v="8"/>
    <n v="0"/>
    <s v="01"/>
    <s v="TCA"/>
    <s v="10662"/>
    <s v="CAN"/>
    <s v=""/>
    <s v="San Francisco"/>
    <x v="11"/>
  </r>
  <r>
    <s v="Rolland,Stuart James"/>
    <s v="TW_TOFF"/>
    <x v="4"/>
    <s v="US_CA_PERS_SICK"/>
    <n v="0"/>
    <n v="8"/>
    <n v="0"/>
    <s v="01"/>
    <s v="TCA"/>
    <s v="10662"/>
    <s v="CAN"/>
    <s v=""/>
    <s v="San Francisco"/>
    <x v="11"/>
  </r>
  <r>
    <s v="Rollke,Ashley"/>
    <s v="TW_CORE"/>
    <x v="92"/>
    <s v="BAU"/>
    <n v="0"/>
    <n v="136"/>
    <n v="0"/>
    <s v="07"/>
    <s v="TAU"/>
    <s v="12157"/>
    <s v="AUS"/>
    <s v=""/>
    <s v="Melbourne"/>
    <x v="8"/>
  </r>
  <r>
    <s v="Rollke,Ashley"/>
    <s v="TW_TOFF"/>
    <x v="1"/>
    <s v="ANNUAL_LV"/>
    <n v="0"/>
    <n v="16"/>
    <n v="0"/>
    <s v="07"/>
    <s v="TAU"/>
    <s v="12157"/>
    <s v="AUS"/>
    <s v=""/>
    <s v="Melbourne"/>
    <x v="8"/>
  </r>
  <r>
    <s v="Rollke,Ashley"/>
    <s v="TW_TOFF"/>
    <x v="1"/>
    <s v="PUBLIC_HOLIDAY"/>
    <n v="0"/>
    <n v="8"/>
    <n v="0"/>
    <s v="07"/>
    <s v="TAU"/>
    <s v="12157"/>
    <s v="AUS"/>
    <s v=""/>
    <s v="Melbourne"/>
    <x v="8"/>
  </r>
  <r>
    <s v="Rollke,Ashley"/>
    <s v="TW_TOFF"/>
    <x v="4"/>
    <s v="SICK_LV"/>
    <n v="0"/>
    <n v="8"/>
    <n v="0"/>
    <s v="07"/>
    <s v="TAU"/>
    <s v="12157"/>
    <s v="AUS"/>
    <s v=""/>
    <s v="Melbourne"/>
    <x v="8"/>
  </r>
  <r>
    <s v="Romero,Carlos Andres Oquendo"/>
    <s v="GUGGEN1"/>
    <x v="172"/>
    <s v="MISC"/>
    <n v="167"/>
    <n v="0"/>
    <n v="0"/>
    <s v="01"/>
    <s v="TEC"/>
    <s v="15570"/>
    <s v="ECU"/>
    <s v=""/>
    <s v="Quito"/>
    <x v="17"/>
  </r>
  <r>
    <s v="Romero,Carlos Andres Oquendo"/>
    <s v="TW_TOFF"/>
    <x v="1"/>
    <s v="PUBLIC_HOLIDAY"/>
    <n v="0"/>
    <n v="16"/>
    <n v="0"/>
    <s v="01"/>
    <s v="TEC"/>
    <s v="15570"/>
    <s v="ECU"/>
    <s v=""/>
    <s v="Quito"/>
    <x v="17"/>
  </r>
  <r>
    <s v="Rosa da Silva,Tiago"/>
    <s v="GAP0001"/>
    <x v="58"/>
    <s v="DA"/>
    <n v="48"/>
    <n v="0"/>
    <n v="0"/>
    <s v="01"/>
    <s v="TBR"/>
    <s v="14533"/>
    <s v="BRA"/>
    <s v=""/>
    <s v="Porto Alegre"/>
    <x v="3"/>
  </r>
  <r>
    <s v="Rosa da Silva,Tiago"/>
    <s v="GAP0001"/>
    <x v="58"/>
    <s v="DA"/>
    <n v="136"/>
    <n v="0"/>
    <n v="0"/>
    <s v="01"/>
    <s v="TBR"/>
    <s v="14533"/>
    <s v="USA"/>
    <s v="CA"/>
    <s v="San Francisco"/>
    <x v="11"/>
  </r>
  <r>
    <s v="Rosa,Mauro Ribeiro da"/>
    <s v="TW_CORE"/>
    <x v="123"/>
    <s v="BAU"/>
    <n v="0"/>
    <n v="167.2"/>
    <n v="0"/>
    <s v="09"/>
    <s v="TBR"/>
    <s v="15376"/>
    <s v="BRA"/>
    <s v=""/>
    <s v="Porto Alegre"/>
    <x v="3"/>
  </r>
  <r>
    <s v="Rosa,Mauro Ribeiro da"/>
    <s v="TW_TOFF"/>
    <x v="1"/>
    <s v="PUBLIC_HOLIDAY"/>
    <n v="0"/>
    <n v="17.600000000000001"/>
    <n v="0"/>
    <s v="09"/>
    <s v="TBR"/>
    <s v="15376"/>
    <s v="BRA"/>
    <s v=""/>
    <s v="Porto Alegre"/>
    <x v="3"/>
  </r>
  <r>
    <s v="Rosario,Jose U."/>
    <s v="DEMNOW1"/>
    <x v="293"/>
    <s v="MISC_ONSHORE"/>
    <n v="167"/>
    <n v="0"/>
    <n v="0"/>
    <s v="01"/>
    <s v="TUS"/>
    <s v="15229"/>
    <s v="USA"/>
    <s v="NY"/>
    <s v="New York"/>
    <x v="12"/>
  </r>
  <r>
    <s v="Rosario,Jose U."/>
    <s v="DEMNOW1"/>
    <x v="293"/>
    <s v="TRVL"/>
    <n v="0"/>
    <n v="24"/>
    <n v="0"/>
    <s v="01"/>
    <s v="TUS"/>
    <s v="15229"/>
    <s v="USA"/>
    <s v="NY"/>
    <s v="New York"/>
    <x v="12"/>
  </r>
  <r>
    <s v="Rosario,Jose U."/>
    <s v="TW_CORE"/>
    <x v="0"/>
    <s v="GRAD_TRNPROG"/>
    <n v="0"/>
    <n v="8"/>
    <n v="0"/>
    <s v="01"/>
    <s v="TUS"/>
    <s v="15229"/>
    <s v="USA"/>
    <s v="IL"/>
    <s v="New York"/>
    <x v="12"/>
  </r>
  <r>
    <s v="Rosario,Jose U."/>
    <s v="TW_CORE"/>
    <x v="0"/>
    <s v="OFFICE_VISITS"/>
    <n v="0"/>
    <n v="12"/>
    <n v="0"/>
    <s v="01"/>
    <s v="TUS"/>
    <s v="15229"/>
    <s v="USA"/>
    <s v="NY"/>
    <s v="New York"/>
    <x v="12"/>
  </r>
  <r>
    <s v="Rosengren,Emily C."/>
    <s v="SPOT001"/>
    <x v="372"/>
    <s v="MISC"/>
    <n v="168"/>
    <n v="0"/>
    <n v="0"/>
    <s v="01"/>
    <s v="TUS"/>
    <s v="13682"/>
    <s v="USA"/>
    <s v="IL"/>
    <s v="Chicago"/>
    <x v="5"/>
  </r>
  <r>
    <s v="Roske,Valerie A."/>
    <s v="TW_CORE"/>
    <x v="0"/>
    <s v="TWER_INDUCTION"/>
    <n v="0"/>
    <n v="8"/>
    <n v="0"/>
    <s v="01"/>
    <s v="TUS"/>
    <s v="16025"/>
    <s v="USA"/>
    <s v="IL"/>
    <s v="Chicago"/>
    <x v="5"/>
  </r>
  <r>
    <s v="Roske,Valerie A."/>
    <s v="TW_CORE"/>
    <x v="66"/>
    <s v="ATTENDEE"/>
    <n v="0"/>
    <n v="120"/>
    <n v="0"/>
    <s v="01"/>
    <s v="TUS"/>
    <s v="16025"/>
    <s v="IND"/>
    <s v=""/>
    <s v="Chicago"/>
    <x v="5"/>
  </r>
  <r>
    <s v="Roske,Valerie A."/>
    <s v="TW_CORE"/>
    <x v="66"/>
    <s v="PREP"/>
    <n v="0"/>
    <n v="46"/>
    <n v="0"/>
    <s v="01"/>
    <s v="TUS"/>
    <s v="16025"/>
    <s v="USA"/>
    <s v="IL"/>
    <s v="Chicago"/>
    <x v="5"/>
  </r>
  <r>
    <s v="Roth,Alexandra"/>
    <s v="TW_CORE"/>
    <x v="146"/>
    <s v="BAU"/>
    <n v="0"/>
    <n v="12"/>
    <n v="0"/>
    <s v="10"/>
    <s v="TUK"/>
    <s v="14462"/>
    <s v="DEU"/>
    <s v=""/>
    <s v="London"/>
    <x v="4"/>
  </r>
  <r>
    <s v="Roth,Alexandra"/>
    <s v="TW_CORE"/>
    <x v="146"/>
    <s v="BAU"/>
    <n v="0"/>
    <n v="120"/>
    <n v="0"/>
    <s v="10"/>
    <s v="TUK"/>
    <s v="14462"/>
    <s v="GBR"/>
    <s v=""/>
    <s v="London"/>
    <x v="4"/>
  </r>
  <r>
    <s v="Roth,Alexandra"/>
    <s v="TW_CORE"/>
    <x v="146"/>
    <s v="MEETINGS"/>
    <n v="0"/>
    <n v="16"/>
    <n v="0"/>
    <s v="10"/>
    <s v="TUK"/>
    <s v="14462"/>
    <s v="DEU"/>
    <s v=""/>
    <s v="London"/>
    <x v="4"/>
  </r>
  <r>
    <s v="Roth,Alexandra"/>
    <s v="TW_CORE"/>
    <x v="0"/>
    <s v="LEADER_DEV_EU"/>
    <n v="0"/>
    <n v="16"/>
    <n v="0"/>
    <s v="10"/>
    <s v="TUK"/>
    <s v="14462"/>
    <s v="GBR"/>
    <s v=""/>
    <s v="London"/>
    <x v="4"/>
  </r>
  <r>
    <s v="Roth,Alexandra"/>
    <s v="TW_TOFF"/>
    <x v="4"/>
    <s v="SICK_LV"/>
    <n v="0"/>
    <n v="4"/>
    <n v="0"/>
    <s v="10"/>
    <s v="TUK"/>
    <s v="14462"/>
    <s v="GBR"/>
    <s v=""/>
    <s v="London"/>
    <x v="4"/>
  </r>
  <r>
    <s v="Rounce,Adrian"/>
    <s v="MCGH001"/>
    <x v="323"/>
    <s v="DA"/>
    <n v="166"/>
    <n v="0"/>
    <n v="0"/>
    <s v="01"/>
    <s v="TCA"/>
    <s v="12414"/>
    <s v="USA"/>
    <s v="WA"/>
    <s v="San Francisco"/>
    <x v="11"/>
  </r>
  <r>
    <s v="Rounce,Adrian"/>
    <s v="MCGH001"/>
    <x v="323"/>
    <s v="TRVL"/>
    <n v="0"/>
    <n v="38"/>
    <n v="0"/>
    <s v="01"/>
    <s v="TCA"/>
    <s v="12414"/>
    <s v="USA"/>
    <s v="WA"/>
    <s v="San Francisco"/>
    <x v="11"/>
  </r>
  <r>
    <s v="Rounce,Adrian"/>
    <s v="TW_MTGS"/>
    <x v="50"/>
    <s v="SF"/>
    <n v="0"/>
    <n v="8"/>
    <n v="0"/>
    <s v="01"/>
    <s v="TCA"/>
    <s v="12414"/>
    <s v="USA"/>
    <s v="CA"/>
    <s v="San Francisco"/>
    <x v="11"/>
  </r>
  <r>
    <s v="Roux,Etienne"/>
    <s v="RLC0001"/>
    <x v="232"/>
    <s v="MISC"/>
    <n v="126"/>
    <n v="0"/>
    <n v="0"/>
    <s v="01"/>
    <s v="TUS"/>
    <s v="15764"/>
    <s v="USA"/>
    <s v="NY"/>
    <s v="New York"/>
    <x v="12"/>
  </r>
  <r>
    <s v="Roux,Etienne"/>
    <s v="TW_CORE"/>
    <x v="0"/>
    <s v="BAU"/>
    <n v="0"/>
    <n v="7"/>
    <n v="0"/>
    <s v="01"/>
    <s v="TUS"/>
    <s v="15764"/>
    <s v="USA"/>
    <s v="NY"/>
    <s v="New York"/>
    <x v="12"/>
  </r>
  <r>
    <s v="Roux,Etienne"/>
    <s v="TW_TOFF"/>
    <x v="1"/>
    <s v="ANNUAL_LV"/>
    <n v="0"/>
    <n v="40"/>
    <n v="0"/>
    <s v="01"/>
    <s v="TUS"/>
    <s v="15764"/>
    <s v="USA"/>
    <s v="NY"/>
    <s v="New York"/>
    <x v="12"/>
  </r>
  <r>
    <s v="Rowden,Joanna"/>
    <s v="TW_TOFF"/>
    <x v="4"/>
    <s v="SICK_LV"/>
    <n v="0"/>
    <n v="8"/>
    <n v="0"/>
    <s v="01"/>
    <s v="TAU"/>
    <s v="11394"/>
    <s v="AUS"/>
    <s v=""/>
    <s v="Sydney"/>
    <x v="8"/>
  </r>
  <r>
    <s v="Rowden,Joanna"/>
    <s v="WOOL001"/>
    <x v="410"/>
    <s v="DA"/>
    <n v="128"/>
    <n v="0"/>
    <n v="0"/>
    <s v="01"/>
    <s v="TAU"/>
    <s v="11394"/>
    <s v="AUS"/>
    <s v=""/>
    <s v="Sydney"/>
    <x v="8"/>
  </r>
  <r>
    <s v="Rowden,Joanna"/>
    <s v="WOOL001"/>
    <x v="410"/>
    <s v="MISC"/>
    <n v="32"/>
    <n v="0"/>
    <n v="0"/>
    <s v="01"/>
    <s v="TAU"/>
    <s v="11394"/>
    <s v="AUS"/>
    <s v=""/>
    <s v="Sydney"/>
    <x v="8"/>
  </r>
  <r>
    <s v="Rowe,Shannon"/>
    <s v="DOMINOS"/>
    <x v="167"/>
    <s v="DOMINO_CORE"/>
    <n v="66.5"/>
    <n v="0"/>
    <n v="0"/>
    <s v="01"/>
    <s v="TAU"/>
    <s v="15659"/>
    <s v="AUS"/>
    <s v=""/>
    <s v="Brisbane"/>
    <x v="8"/>
  </r>
  <r>
    <s v="Rowe,Shannon"/>
    <s v="DOMINOS"/>
    <x v="167"/>
    <s v="PYRAMID"/>
    <n v="122.5"/>
    <n v="0"/>
    <n v="0"/>
    <s v="01"/>
    <s v="TAU"/>
    <s v="15659"/>
    <s v="AUS"/>
    <s v=""/>
    <s v="Brisbane"/>
    <x v="8"/>
  </r>
  <r>
    <s v="Rowe,Shannon"/>
    <s v="DOMINOS"/>
    <x v="167"/>
    <s v="TRVL"/>
    <n v="0"/>
    <n v="20"/>
    <n v="0"/>
    <s v="01"/>
    <s v="TAU"/>
    <s v="15659"/>
    <s v="AUS"/>
    <s v=""/>
    <s v="Brisbane"/>
    <x v="8"/>
  </r>
  <r>
    <s v="Rowe,Shannon"/>
    <s v="TW_MTGS"/>
    <x v="77"/>
    <s v="AUSTRALIA"/>
    <n v="0"/>
    <n v="8"/>
    <n v="0"/>
    <s v="01"/>
    <s v="TAU"/>
    <s v="15659"/>
    <s v="AUS"/>
    <s v=""/>
    <s v="Brisbane"/>
    <x v="8"/>
  </r>
  <r>
    <s v="Rowe,Shannon"/>
    <s v="TW_TOFF"/>
    <x v="1"/>
    <s v="PUBLIC_HOLIDAY"/>
    <n v="0"/>
    <n v="8"/>
    <n v="0"/>
    <s v="01"/>
    <s v="TAU"/>
    <s v="15659"/>
    <s v="AUS"/>
    <s v=""/>
    <s v="Brisbane"/>
    <x v="8"/>
  </r>
  <r>
    <s v="Rowett,Katrina Therese"/>
    <s v="TW_CORE"/>
    <x v="9"/>
    <s v="BAU"/>
    <n v="0"/>
    <n v="32"/>
    <n v="0"/>
    <s v="01"/>
    <s v="TAU"/>
    <s v="14266"/>
    <s v="CHN"/>
    <s v=""/>
    <s v="Chengdu"/>
    <x v="14"/>
  </r>
  <r>
    <s v="Rowett,Katrina Therese"/>
    <s v="TW_CORE"/>
    <x v="9"/>
    <s v="BAU"/>
    <n v="0"/>
    <n v="56"/>
    <n v="0"/>
    <s v="01"/>
    <s v="TAU"/>
    <s v="14266"/>
    <s v="AUS"/>
    <s v=""/>
    <s v="Chengdu"/>
    <x v="14"/>
  </r>
  <r>
    <s v="Rowett,Katrina Therese"/>
    <s v="TW_INVT"/>
    <x v="192"/>
    <s v="PROGRAM_LEVEL"/>
    <n v="0"/>
    <n v="120"/>
    <n v="0"/>
    <s v="01"/>
    <s v="TAU"/>
    <s v="14266"/>
    <s v="UGA"/>
    <s v=""/>
    <s v="Chengdu"/>
    <x v="14"/>
  </r>
  <r>
    <s v="Rowshanbin,Cameron"/>
    <s v="TW_CORE"/>
    <x v="66"/>
    <s v="ATTENDEE"/>
    <n v="0"/>
    <n v="133.5"/>
    <n v="0"/>
    <s v="01"/>
    <s v="TUS"/>
    <s v="16004"/>
    <s v="IND"/>
    <s v=""/>
    <s v="Chicago"/>
    <x v="5"/>
  </r>
  <r>
    <s v="Rowshanbin,Cameron"/>
    <s v="TW_CORE"/>
    <x v="66"/>
    <s v="PREP"/>
    <n v="0"/>
    <n v="54.5"/>
    <n v="0"/>
    <s v="01"/>
    <s v="TUS"/>
    <s v="16004"/>
    <s v="USA"/>
    <s v="IL"/>
    <s v="Chicago"/>
    <x v="5"/>
  </r>
  <r>
    <s v="Roy J.P,Simon"/>
    <s v="GRUPPO1"/>
    <x v="5"/>
    <s v="DELIVERY"/>
    <n v="164"/>
    <n v="8"/>
    <n v="0"/>
    <s v="01"/>
    <s v="TIN"/>
    <s v="14609"/>
    <s v="IND"/>
    <s v=""/>
    <s v="Chennai"/>
    <x v="0"/>
  </r>
  <r>
    <s v="Roy J.P,Simon"/>
    <s v="TW_TOFF"/>
    <x v="1"/>
    <s v="ANNUAL_LV"/>
    <n v="0"/>
    <n v="20"/>
    <n v="0"/>
    <s v="01"/>
    <s v="TIN"/>
    <s v="14609"/>
    <s v="IND"/>
    <s v=""/>
    <s v="Chennai"/>
    <x v="0"/>
  </r>
  <r>
    <s v="Roy,Champee"/>
    <s v="TW_CORE"/>
    <x v="15"/>
    <s v="BAU"/>
    <n v="0"/>
    <n v="148"/>
    <n v="0"/>
    <s v="03"/>
    <s v="TIN"/>
    <s v="14138"/>
    <s v="IND"/>
    <s v=""/>
    <s v="Chennai"/>
    <x v="0"/>
  </r>
  <r>
    <s v="Roy,Champee"/>
    <s v="TW_TOFF"/>
    <x v="1"/>
    <s v="ANNUAL_LV"/>
    <n v="0"/>
    <n v="20"/>
    <n v="0"/>
    <s v="03"/>
    <s v="TIN"/>
    <s v="14138"/>
    <s v="IND"/>
    <s v=""/>
    <s v="Chennai"/>
    <x v="0"/>
  </r>
  <r>
    <s v="Roy,Linda"/>
    <s v="HEPSIB1"/>
    <x v="411"/>
    <s v="QA"/>
    <n v="8"/>
    <n v="0"/>
    <n v="0"/>
    <s v="01"/>
    <s v="TUK"/>
    <s v="14316"/>
    <s v="TUR"/>
    <s v=""/>
    <s v="London"/>
    <x v="4"/>
  </r>
  <r>
    <s v="Roy,Linda"/>
    <s v="MARKEL1"/>
    <x v="106"/>
    <s v="QA"/>
    <n v="32"/>
    <n v="0"/>
    <n v="0"/>
    <s v="01"/>
    <s v="TUK"/>
    <s v="14316"/>
    <s v="GBR"/>
    <s v=""/>
    <s v="London"/>
    <x v="4"/>
  </r>
  <r>
    <s v="Roy,Linda"/>
    <s v="TW_CORE"/>
    <x v="3"/>
    <s v="HELD"/>
    <n v="0"/>
    <n v="80"/>
    <n v="0"/>
    <s v="01"/>
    <s v="TUK"/>
    <s v="14316"/>
    <s v="GBR"/>
    <s v=""/>
    <s v="London"/>
    <x v="4"/>
  </r>
  <r>
    <s v="Roy,Linda"/>
    <s v="TW_TOFF"/>
    <x v="1"/>
    <s v="ANNUAL_LV"/>
    <n v="0"/>
    <n v="48"/>
    <n v="0"/>
    <s v="01"/>
    <s v="TUK"/>
    <s v="14316"/>
    <s v="GBR"/>
    <s v=""/>
    <s v="London"/>
    <x v="4"/>
  </r>
  <r>
    <s v="Roy,Subhrajit"/>
    <s v="TW_TOFF"/>
    <x v="1"/>
    <s v="ANNUAL_LV"/>
    <n v="0"/>
    <n v="4"/>
    <n v="0"/>
    <s v="01"/>
    <s v="TIN"/>
    <s v="12193"/>
    <s v="IND"/>
    <s v=""/>
    <s v="Bangalore"/>
    <x v="0"/>
  </r>
  <r>
    <s v="Roy,Subhrajit"/>
    <s v="TW_TOFF"/>
    <x v="4"/>
    <s v="SICK_LV"/>
    <n v="0"/>
    <n v="8"/>
    <n v="0"/>
    <s v="01"/>
    <s v="TIN"/>
    <s v="12193"/>
    <s v="IND"/>
    <s v=""/>
    <s v="Bangalore"/>
    <x v="0"/>
  </r>
  <r>
    <s v="Roy,Subhrajit"/>
    <s v="WORLD05"/>
    <x v="26"/>
    <s v="DA"/>
    <n v="156"/>
    <n v="0"/>
    <n v="0"/>
    <s v="01"/>
    <s v="TIN"/>
    <s v="12193"/>
    <s v="IND"/>
    <s v=""/>
    <s v="Bangalore"/>
    <x v="0"/>
  </r>
  <r>
    <s v="Royle,Michael L."/>
    <s v="TW_CORE"/>
    <x v="92"/>
    <s v="BAU"/>
    <n v="0"/>
    <n v="160"/>
    <n v="0"/>
    <s v="13"/>
    <s v="TUS"/>
    <s v="10151"/>
    <s v="USA"/>
    <s v="TX"/>
    <s v="Dallas"/>
    <x v="6"/>
  </r>
  <r>
    <s v="Royle,Michael L."/>
    <s v="TW_TOFF"/>
    <x v="1"/>
    <s v="ANNUAL_LV"/>
    <n v="0"/>
    <n v="8"/>
    <n v="0"/>
    <s v="13"/>
    <s v="TUS"/>
    <s v="10151"/>
    <s v="USA"/>
    <s v="TX"/>
    <s v="Dallas"/>
    <x v="6"/>
  </r>
  <r>
    <s v="Ruby,Felicity Jane"/>
    <s v="TW_INVT"/>
    <x v="125"/>
    <s v="POLICY"/>
    <n v="0"/>
    <n v="40"/>
    <n v="0"/>
    <s v="08"/>
    <s v="TAU"/>
    <s v="15920"/>
    <s v="USA"/>
    <s v="CA"/>
    <s v="Chicago"/>
    <x v="5"/>
  </r>
  <r>
    <s v="Ruby,Felicity Jane"/>
    <s v="TW_INVT"/>
    <x v="125"/>
    <s v="POLICY"/>
    <n v="0"/>
    <n v="128"/>
    <n v="0"/>
    <s v="08"/>
    <s v="TAU"/>
    <s v="15920"/>
    <s v="BRA"/>
    <s v=""/>
    <s v="Chicago"/>
    <x v="5"/>
  </r>
  <r>
    <s v="Ruddick,Gemma"/>
    <s v="SLC0001"/>
    <x v="217"/>
    <s v="PM"/>
    <n v="152"/>
    <n v="0"/>
    <n v="0"/>
    <s v="01"/>
    <s v="TUK"/>
    <s v="12519"/>
    <s v="GBR"/>
    <s v=""/>
    <s v="Manchester"/>
    <x v="10"/>
  </r>
  <r>
    <s v="Ruddick,Gemma"/>
    <s v="TW_CORE"/>
    <x v="0"/>
    <s v="LEADER_DEV_EU"/>
    <n v="0"/>
    <n v="16"/>
    <n v="0"/>
    <s v="01"/>
    <s v="TUK"/>
    <s v="12519"/>
    <s v="GBR"/>
    <s v=""/>
    <s v="Manchester"/>
    <x v="10"/>
  </r>
  <r>
    <s v="Rudresh,Kokila"/>
    <s v="HONEY01"/>
    <x v="64"/>
    <s v="TESTING"/>
    <n v="124"/>
    <n v="0"/>
    <n v="0"/>
    <s v="01"/>
    <s v="TIN"/>
    <s v="11506"/>
    <s v="IND"/>
    <s v=""/>
    <s v="Bangalore"/>
    <x v="0"/>
  </r>
  <r>
    <s v="Rudresh,Kokila"/>
    <s v="TW_CORE"/>
    <x v="3"/>
    <s v="HELD"/>
    <n v="0"/>
    <n v="20"/>
    <n v="0"/>
    <s v="01"/>
    <s v="TIN"/>
    <s v="11506"/>
    <s v="IND"/>
    <s v=""/>
    <s v="Bangalore"/>
    <x v="0"/>
  </r>
  <r>
    <s v="Rudresh,Kokila"/>
    <s v="TW_TOFF"/>
    <x v="1"/>
    <s v="ANNUAL_LV"/>
    <n v="0"/>
    <n v="16"/>
    <n v="0"/>
    <s v="01"/>
    <s v="TIN"/>
    <s v="11506"/>
    <s v="IND"/>
    <s v=""/>
    <s v="Bangalore"/>
    <x v="0"/>
  </r>
  <r>
    <s v="Rudresh,Kokila"/>
    <s v="TW_TOFF"/>
    <x v="1"/>
    <s v="INDIA_OPT_HOL"/>
    <n v="0"/>
    <n v="8"/>
    <n v="0"/>
    <s v="01"/>
    <s v="TIN"/>
    <s v="11506"/>
    <s v="IND"/>
    <s v=""/>
    <s v="Bangalore"/>
    <x v="0"/>
  </r>
  <r>
    <s v="Rungta,Anup"/>
    <s v="HCAH001"/>
    <x v="24"/>
    <s v="DEV"/>
    <n v="0"/>
    <n v="80"/>
    <n v="0"/>
    <s v="01"/>
    <s v="TIN"/>
    <s v="16077"/>
    <s v="IND"/>
    <s v=""/>
    <s v="Delhi"/>
    <x v="0"/>
  </r>
  <r>
    <s v="Rungta,Anup"/>
    <s v="TW_CORE"/>
    <x v="3"/>
    <s v="UNASSIGNED"/>
    <n v="0"/>
    <n v="8"/>
    <n v="0"/>
    <s v="01"/>
    <s v="TIN"/>
    <s v="16077"/>
    <s v="IND"/>
    <s v=""/>
    <s v="Delhi"/>
    <x v="0"/>
  </r>
  <r>
    <s v="Rungta,Anup"/>
    <s v="TW_CORE"/>
    <x v="0"/>
    <s v="TWER_INDUCTION"/>
    <n v="0"/>
    <n v="40"/>
    <n v="0"/>
    <s v="01"/>
    <s v="TIN"/>
    <s v="16077"/>
    <s v="IND"/>
    <s v=""/>
    <s v="Delhi"/>
    <x v="0"/>
  </r>
  <r>
    <s v="Rungta,Anup"/>
    <s v="TW_TOFF"/>
    <x v="1"/>
    <s v="ANNUAL_LV"/>
    <n v="0"/>
    <n v="8"/>
    <n v="0"/>
    <s v="01"/>
    <s v="TIN"/>
    <s v="16077"/>
    <s v="IND"/>
    <s v=""/>
    <s v="Delhi"/>
    <x v="0"/>
  </r>
  <r>
    <s v="Rungta,Anup"/>
    <s v="TW_TOFF"/>
    <x v="1"/>
    <s v="PUBLIC_HOLIDAY"/>
    <n v="0"/>
    <n v="8"/>
    <n v="0"/>
    <s v="01"/>
    <s v="TIN"/>
    <s v="16077"/>
    <s v="IND"/>
    <s v=""/>
    <s v="Delhi"/>
    <x v="0"/>
  </r>
  <r>
    <s v="Rupawalla,Nazneen"/>
    <s v="SONY001"/>
    <x v="21"/>
    <s v="DEV"/>
    <n v="155"/>
    <n v="0"/>
    <n v="0"/>
    <s v="01"/>
    <s v="TIN"/>
    <s v="14652"/>
    <s v="IND"/>
    <s v=""/>
    <s v="Pune"/>
    <x v="0"/>
  </r>
  <r>
    <s v="Rupawalla,Nazneen"/>
    <s v="SONY001"/>
    <x v="22"/>
    <s v="DEV"/>
    <n v="10"/>
    <n v="0"/>
    <n v="0"/>
    <s v="01"/>
    <s v="TIN"/>
    <s v="14652"/>
    <s v="IND"/>
    <s v=""/>
    <s v="Pune"/>
    <x v="0"/>
  </r>
  <r>
    <s v="Rupawalla,Nazneen"/>
    <s v="TW_CORE"/>
    <x v="15"/>
    <s v="GRAD_RECRUITING"/>
    <n v="0"/>
    <n v="10"/>
    <n v="0"/>
    <s v="01"/>
    <s v="TIN"/>
    <s v="14652"/>
    <s v="IND"/>
    <s v=""/>
    <s v="Pune"/>
    <x v="0"/>
  </r>
  <r>
    <s v="Rupawalla,Nazneen"/>
    <s v="TW_TOFF"/>
    <x v="4"/>
    <s v="SICK_LV"/>
    <n v="0"/>
    <n v="16"/>
    <n v="0"/>
    <s v="01"/>
    <s v="TIN"/>
    <s v="14652"/>
    <s v="IND"/>
    <s v=""/>
    <s v="Pune"/>
    <x v="0"/>
  </r>
  <r>
    <s v="Russbuelt,Gregor"/>
    <s v="IATA001"/>
    <x v="73"/>
    <s v="MISC"/>
    <n v="144"/>
    <n v="0"/>
    <n v="0"/>
    <s v="01"/>
    <s v="TDE"/>
    <s v="14939"/>
    <s v="DEU"/>
    <s v=""/>
    <s v="Hamburg"/>
    <x v="7"/>
  </r>
  <r>
    <s v="Russbuelt,Gregor"/>
    <s v="TW_CORE"/>
    <x v="52"/>
    <s v="BAU"/>
    <n v="0"/>
    <n v="8"/>
    <n v="0"/>
    <s v="01"/>
    <s v="TDE"/>
    <s v="14939"/>
    <s v="DEU"/>
    <s v=""/>
    <s v="Hamburg"/>
    <x v="7"/>
  </r>
  <r>
    <s v="Russbuelt,Gregor"/>
    <s v="TW_TOFF"/>
    <x v="4"/>
    <s v="SICK_LV"/>
    <n v="0"/>
    <n v="16"/>
    <n v="0"/>
    <s v="01"/>
    <s v="TDE"/>
    <s v="14939"/>
    <s v="DEU"/>
    <s v=""/>
    <s v="Hamburg"/>
    <x v="7"/>
  </r>
  <r>
    <s v="Russell,Adam"/>
    <s v="MANH001"/>
    <x v="412"/>
    <s v="DA"/>
    <n v="154"/>
    <n v="0"/>
    <n v="0"/>
    <s v="01"/>
    <s v="TUS"/>
    <s v="14621"/>
    <s v="USA"/>
    <s v="GA"/>
    <s v="Atlanta"/>
    <x v="2"/>
  </r>
  <r>
    <s v="Russell,Adam"/>
    <s v="MANH001"/>
    <x v="412"/>
    <s v="TRVL"/>
    <n v="0"/>
    <n v="48.75"/>
    <n v="0"/>
    <s v="01"/>
    <s v="TUS"/>
    <s v="14621"/>
    <s v="USA"/>
    <s v="TX"/>
    <s v="Atlanta"/>
    <x v="2"/>
  </r>
  <r>
    <s v="Russell,Adam"/>
    <s v="TW_CORE"/>
    <x v="0"/>
    <s v="BAU"/>
    <n v="0"/>
    <n v="0.5"/>
    <n v="0"/>
    <s v="01"/>
    <s v="TUS"/>
    <s v="14621"/>
    <s v="USA"/>
    <s v="GA"/>
    <s v="Atlanta"/>
    <x v="2"/>
  </r>
  <r>
    <s v="Russell,Adam"/>
    <s v="TW_CORE"/>
    <x v="0"/>
    <s v="TWER_DEVELOPMNT"/>
    <n v="0"/>
    <n v="2"/>
    <n v="0"/>
    <s v="01"/>
    <s v="TUS"/>
    <s v="14621"/>
    <s v="USA"/>
    <s v="GA"/>
    <s v="Atlanta"/>
    <x v="2"/>
  </r>
  <r>
    <s v="Russell,Adam"/>
    <s v="TW_TOFF"/>
    <x v="1"/>
    <s v="ANNUAL_LV"/>
    <n v="0"/>
    <n v="16"/>
    <n v="0"/>
    <s v="01"/>
    <s v="TUS"/>
    <s v="14621"/>
    <s v="USA"/>
    <s v="TX"/>
    <s v="Atlanta"/>
    <x v="2"/>
  </r>
  <r>
    <s v="Russell,Jennifer M"/>
    <s v="CATA001"/>
    <x v="413"/>
    <s v="PM"/>
    <n v="6"/>
    <n v="0"/>
    <n v="0"/>
    <s v="08"/>
    <s v="TUS"/>
    <s v="10152"/>
    <s v="USA"/>
    <s v="IL"/>
    <s v="Chicago"/>
    <x v="5"/>
  </r>
  <r>
    <s v="Russell,Jennifer M"/>
    <s v="CATA001"/>
    <x v="211"/>
    <s v="MISC"/>
    <n v="93.5"/>
    <n v="0"/>
    <n v="0"/>
    <s v="08"/>
    <s v="TUS"/>
    <s v="10152"/>
    <s v="USA"/>
    <s v="IL"/>
    <s v="Chicago"/>
    <x v="5"/>
  </r>
  <r>
    <s v="Russell,Jennifer M"/>
    <s v="LIVETEX"/>
    <x v="161"/>
    <s v="MISC"/>
    <n v="0"/>
    <n v="15.5"/>
    <n v="0"/>
    <s v="08"/>
    <s v="TUS"/>
    <s v="10152"/>
    <s v="USA"/>
    <s v="IL"/>
    <s v="Chicago"/>
    <x v="5"/>
  </r>
  <r>
    <s v="Russell,Jennifer M"/>
    <s v="TW_CORE"/>
    <x v="33"/>
    <s v="REGION_MGT_BAU"/>
    <n v="0"/>
    <n v="23"/>
    <n v="0"/>
    <s v="08"/>
    <s v="TUS"/>
    <s v="10152"/>
    <s v="USA"/>
    <s v="IL"/>
    <s v="Chicago"/>
    <x v="5"/>
  </r>
  <r>
    <s v="Russell,Jennifer M"/>
    <s v="TW_CORE"/>
    <x v="15"/>
    <s v="INTERVIEWING"/>
    <n v="0"/>
    <n v="2"/>
    <n v="0"/>
    <s v="08"/>
    <s v="TUS"/>
    <s v="10152"/>
    <s v="USA"/>
    <s v="IL"/>
    <s v="Chicago"/>
    <x v="5"/>
  </r>
  <r>
    <s v="Russell,Rolf Andrew"/>
    <s v="OCLC001"/>
    <x v="188"/>
    <s v="MISC"/>
    <n v="91"/>
    <n v="0"/>
    <n v="0"/>
    <s v="01"/>
    <s v="TUS"/>
    <s v="10554"/>
    <s v="USA"/>
    <s v="OH"/>
    <s v="Chicago"/>
    <x v="5"/>
  </r>
  <r>
    <s v="Russell,Rolf Andrew"/>
    <s v="OCLC001"/>
    <x v="188"/>
    <s v="TRVL"/>
    <n v="0"/>
    <n v="19"/>
    <n v="0"/>
    <s v="01"/>
    <s v="TUS"/>
    <s v="10554"/>
    <s v="USA"/>
    <s v="IL"/>
    <s v="Chicago"/>
    <x v="5"/>
  </r>
  <r>
    <s v="Russell,Rolf Andrew"/>
    <s v="TW_CORE"/>
    <x v="17"/>
    <s v="BAU"/>
    <n v="0"/>
    <n v="80"/>
    <n v="0"/>
    <s v="01"/>
    <s v="TUS"/>
    <s v="10554"/>
    <s v="USA"/>
    <s v="IL"/>
    <s v="Chicago"/>
    <x v="5"/>
  </r>
  <r>
    <s v="Russell,Shane A."/>
    <s v="GAP0001"/>
    <x v="361"/>
    <s v="DA"/>
    <n v="164"/>
    <n v="0"/>
    <n v="0"/>
    <s v="01"/>
    <s v="TUS"/>
    <s v="15784"/>
    <s v="USA"/>
    <s v="CA"/>
    <s v="San Francisco"/>
    <x v="11"/>
  </r>
  <r>
    <s v="Russell,Shane A."/>
    <s v="TW_CORE"/>
    <x v="3"/>
    <s v="HELD"/>
    <n v="0"/>
    <n v="4"/>
    <n v="0"/>
    <s v="01"/>
    <s v="TUS"/>
    <s v="15784"/>
    <s v="USA"/>
    <s v="CA"/>
    <s v="San Francisco"/>
    <x v="11"/>
  </r>
  <r>
    <s v="Ryall,Mark"/>
    <s v="DOMINOS"/>
    <x v="167"/>
    <s v="DOMINO_CORE"/>
    <n v="54"/>
    <n v="0"/>
    <n v="0"/>
    <s v="01"/>
    <s v="TAU"/>
    <s v="11678"/>
    <s v="AUS"/>
    <s v=""/>
    <s v="Brisbane"/>
    <x v="8"/>
  </r>
  <r>
    <s v="Ryall,Mark"/>
    <s v="DOMINOS"/>
    <x v="167"/>
    <s v="PYRAMID"/>
    <n v="90"/>
    <n v="0"/>
    <n v="0"/>
    <s v="01"/>
    <s v="TAU"/>
    <s v="11678"/>
    <s v="AUS"/>
    <s v=""/>
    <s v="Brisbane"/>
    <x v="8"/>
  </r>
  <r>
    <s v="Ryall,Mark"/>
    <s v="TW_TOFF"/>
    <x v="4"/>
    <s v="CARERS_LV"/>
    <n v="0"/>
    <n v="8"/>
    <n v="0"/>
    <s v="01"/>
    <s v="TAU"/>
    <s v="11678"/>
    <s v="AUS"/>
    <s v=""/>
    <s v="Brisbane"/>
    <x v="8"/>
  </r>
  <r>
    <s v="Ryall,Mark"/>
    <s v="TW_TOFF"/>
    <x v="4"/>
    <s v="SICK_LV"/>
    <n v="0"/>
    <n v="16"/>
    <n v="0"/>
    <s v="01"/>
    <s v="TAU"/>
    <s v="11678"/>
    <s v="AUS"/>
    <s v=""/>
    <s v="Brisbane"/>
    <x v="8"/>
  </r>
  <r>
    <s v="Ryan,Lillian Clare"/>
    <s v="TW_CORE"/>
    <x v="3"/>
    <s v="UNASSIGNED"/>
    <n v="0"/>
    <n v="8"/>
    <n v="0"/>
    <s v="01"/>
    <s v="TAU"/>
    <s v="16045"/>
    <s v="AUS"/>
    <s v=""/>
    <s v="Melbourne"/>
    <x v="8"/>
  </r>
  <r>
    <s v="Ryan,Lillian Clare"/>
    <s v="TW_CORE"/>
    <x v="40"/>
    <s v="INCEPTION"/>
    <n v="0"/>
    <n v="24"/>
    <n v="0"/>
    <s v="01"/>
    <s v="TAU"/>
    <s v="16045"/>
    <s v="AUS"/>
    <s v=""/>
    <s v="Melbourne"/>
    <x v="8"/>
  </r>
  <r>
    <s v="Ryan,Lillian Clare"/>
    <s v="TW_CORE"/>
    <x v="66"/>
    <s v="ATTENDEE"/>
    <n v="0"/>
    <n v="120"/>
    <n v="0"/>
    <s v="01"/>
    <s v="TAU"/>
    <s v="16045"/>
    <s v="IND"/>
    <s v=""/>
    <s v="Melbourne"/>
    <x v="8"/>
  </r>
  <r>
    <s v="Ryan,Lillian Clare"/>
    <s v="TW_CORE"/>
    <x v="66"/>
    <s v="PREP"/>
    <n v="0"/>
    <n v="16"/>
    <n v="0"/>
    <s v="01"/>
    <s v="TAU"/>
    <s v="16045"/>
    <s v="AUS"/>
    <s v=""/>
    <s v="Melbourne"/>
    <x v="8"/>
  </r>
  <r>
    <s v="S  Mahalingam,Manoj"/>
    <s v="JETSTAR"/>
    <x v="287"/>
    <s v="MISC"/>
    <n v="88"/>
    <n v="0"/>
    <n v="0"/>
    <s v="01"/>
    <s v="TIN"/>
    <s v="12612"/>
    <s v="IND"/>
    <s v=""/>
    <s v="Chennai"/>
    <x v="0"/>
  </r>
  <r>
    <s v="S  Mahalingam,Manoj"/>
    <s v="PSAIN01"/>
    <x v="348"/>
    <s v="DEV"/>
    <n v="40"/>
    <n v="0"/>
    <n v="0"/>
    <s v="01"/>
    <s v="TIN"/>
    <s v="12612"/>
    <s v="IND"/>
    <s v=""/>
    <s v="Chennai"/>
    <x v="0"/>
  </r>
  <r>
    <s v="S  Mahalingam,Manoj"/>
    <s v="REGENS1"/>
    <x v="129"/>
    <s v="DA"/>
    <n v="0"/>
    <n v="8"/>
    <n v="0"/>
    <s v="01"/>
    <s v="TIN"/>
    <s v="12612"/>
    <s v="IND"/>
    <s v=""/>
    <s v="Chennai"/>
    <x v="0"/>
  </r>
  <r>
    <s v="S  Mahalingam,Manoj"/>
    <s v="TW_CORE"/>
    <x v="3"/>
    <s v="UNASSIGNED"/>
    <n v="0"/>
    <n v="32"/>
    <n v="0"/>
    <s v="01"/>
    <s v="TIN"/>
    <s v="12612"/>
    <s v="IND"/>
    <s v=""/>
    <s v="Chennai"/>
    <x v="0"/>
  </r>
  <r>
    <s v="S A,Dhivhya"/>
    <s v="TW_CORE"/>
    <x v="3"/>
    <s v="UNASSIGNED"/>
    <n v="0"/>
    <n v="160"/>
    <n v="0"/>
    <s v="01"/>
    <s v="TIN"/>
    <s v="14456"/>
    <s v="IND"/>
    <s v=""/>
    <s v="Chennai"/>
    <x v="0"/>
  </r>
  <r>
    <s v="S A,Dhivhya"/>
    <s v="TW_TOFF"/>
    <x v="1"/>
    <s v="ANNUAL_LV"/>
    <n v="0"/>
    <n v="8"/>
    <n v="0"/>
    <s v="01"/>
    <s v="TIN"/>
    <s v="14456"/>
    <s v="IND"/>
    <s v=""/>
    <s v="Chennai"/>
    <x v="0"/>
  </r>
  <r>
    <s v="S R,Hemanth"/>
    <s v="DRRAMAN"/>
    <x v="113"/>
    <s v="MISC"/>
    <n v="0"/>
    <n v="136"/>
    <n v="0"/>
    <s v="01"/>
    <s v="TIN"/>
    <s v="14777"/>
    <s v="IND"/>
    <s v=""/>
    <s v="Bangalore"/>
    <x v="0"/>
  </r>
  <r>
    <s v="S R,Hemanth"/>
    <s v="TW_TOFF"/>
    <x v="1"/>
    <s v="ANNUAL_LV"/>
    <n v="0"/>
    <n v="16"/>
    <n v="0"/>
    <s v="01"/>
    <s v="TIN"/>
    <s v="14777"/>
    <s v="IND"/>
    <s v=""/>
    <s v="Bangalore"/>
    <x v="0"/>
  </r>
  <r>
    <s v="S R,Hemanth"/>
    <s v="TW_TOFF"/>
    <x v="4"/>
    <s v="SICK_LV"/>
    <n v="0"/>
    <n v="16"/>
    <n v="0"/>
    <s v="01"/>
    <s v="TIN"/>
    <s v="14777"/>
    <s v="IND"/>
    <s v=""/>
    <s v="Bangalore"/>
    <x v="0"/>
  </r>
  <r>
    <s v="S,Aravindh"/>
    <s v="ABCAM01"/>
    <x v="170"/>
    <s v="DEV"/>
    <n v="108"/>
    <n v="8"/>
    <n v="0"/>
    <s v="01"/>
    <s v="TIN"/>
    <s v="15063"/>
    <s v="IND"/>
    <s v=""/>
    <s v="Chennai"/>
    <x v="0"/>
  </r>
  <r>
    <s v="S,Aravindh"/>
    <s v="TW_CORE"/>
    <x v="3"/>
    <s v="HELD"/>
    <n v="0"/>
    <n v="8"/>
    <n v="0"/>
    <s v="01"/>
    <s v="TIN"/>
    <s v="15063"/>
    <s v="IND"/>
    <s v=""/>
    <s v="Chennai"/>
    <x v="0"/>
  </r>
  <r>
    <s v="S,Aravindh"/>
    <s v="TW_TOFF"/>
    <x v="4"/>
    <s v="SICK_LV"/>
    <n v="0"/>
    <n v="44"/>
    <n v="0"/>
    <s v="01"/>
    <s v="TIN"/>
    <s v="15063"/>
    <s v="IND"/>
    <s v=""/>
    <s v="Chennai"/>
    <x v="0"/>
  </r>
  <r>
    <s v="S,Govindarajan"/>
    <s v="TW_CORE"/>
    <x v="92"/>
    <s v="BAU"/>
    <n v="0"/>
    <n v="132"/>
    <n v="0"/>
    <s v="08"/>
    <s v="TIN"/>
    <s v="12479"/>
    <s v="IND"/>
    <s v=""/>
    <s v="Chennai"/>
    <x v="0"/>
  </r>
  <r>
    <s v="S,Govindarajan"/>
    <s v="TW_CORE"/>
    <x v="92"/>
    <s v="MEETINGS"/>
    <n v="0"/>
    <n v="8"/>
    <n v="0"/>
    <s v="08"/>
    <s v="TIN"/>
    <s v="12479"/>
    <s v="IND"/>
    <s v=""/>
    <s v="Chennai"/>
    <x v="0"/>
  </r>
  <r>
    <s v="S,Govindarajan"/>
    <s v="TW_TOFF"/>
    <x v="1"/>
    <s v="ANNUAL_LV"/>
    <n v="0"/>
    <n v="28"/>
    <n v="0"/>
    <s v="08"/>
    <s v="TIN"/>
    <s v="12479"/>
    <s v="IND"/>
    <s v=""/>
    <s v="Chennai"/>
    <x v="0"/>
  </r>
  <r>
    <s v="S,Karthik"/>
    <s v="GRUPPO1"/>
    <x v="5"/>
    <s v="DA"/>
    <n v="113"/>
    <n v="8"/>
    <n v="0"/>
    <s v="01"/>
    <s v="TIN"/>
    <s v="14572"/>
    <s v="IND"/>
    <s v=""/>
    <s v="Chennai"/>
    <x v="0"/>
  </r>
  <r>
    <s v="S,Karthik"/>
    <s v="TW_MTGS"/>
    <x v="35"/>
    <s v="TWER_EVENTS"/>
    <n v="0"/>
    <n v="3"/>
    <n v="0"/>
    <s v="01"/>
    <s v="TIN"/>
    <s v="14572"/>
    <s v="IND"/>
    <s v=""/>
    <s v="Chennai"/>
    <x v="0"/>
  </r>
  <r>
    <s v="S,Karthik"/>
    <s v="TW_TOFF"/>
    <x v="4"/>
    <s v="SICK_LV"/>
    <n v="0"/>
    <n v="44"/>
    <n v="0"/>
    <s v="01"/>
    <s v="TIN"/>
    <s v="14572"/>
    <s v="IND"/>
    <s v=""/>
    <s v="Chennai"/>
    <x v="0"/>
  </r>
  <r>
    <s v="S,Khaarthigha"/>
    <s v="SONY001"/>
    <x v="21"/>
    <s v="BA"/>
    <n v="88"/>
    <n v="0"/>
    <n v="0"/>
    <s v="01"/>
    <s v="TIN"/>
    <s v="12749"/>
    <s v="IND"/>
    <s v=""/>
    <s v="Pune"/>
    <x v="0"/>
  </r>
  <r>
    <s v="S,Khaarthigha"/>
    <s v="TW_CORE"/>
    <x v="3"/>
    <s v="HELD"/>
    <n v="0"/>
    <n v="8"/>
    <n v="0"/>
    <s v="01"/>
    <s v="TIN"/>
    <s v="12749"/>
    <s v="IND"/>
    <s v=""/>
    <s v="ETG India"/>
    <x v="1"/>
  </r>
  <r>
    <s v="S,Khaarthigha"/>
    <s v="TW_CORE"/>
    <x v="3"/>
    <s v="HELD"/>
    <n v="0"/>
    <n v="24"/>
    <n v="0"/>
    <s v="01"/>
    <s v="TIN"/>
    <s v="12749"/>
    <s v="IND"/>
    <s v=""/>
    <s v="Pune"/>
    <x v="0"/>
  </r>
  <r>
    <s v="S,Khaarthigha"/>
    <s v="TW_INVT"/>
    <x v="65"/>
    <s v="PROGRAM_LEVEL"/>
    <n v="0"/>
    <n v="4"/>
    <n v="0"/>
    <s v="01"/>
    <s v="TIN"/>
    <s v="12749"/>
    <s v="IND"/>
    <s v=""/>
    <s v="Pune"/>
    <x v="0"/>
  </r>
  <r>
    <s v="S,Khaarthigha"/>
    <s v="TW_TOFF"/>
    <x v="1"/>
    <s v="ANNUAL_LV"/>
    <n v="0"/>
    <n v="8"/>
    <n v="0"/>
    <s v="01"/>
    <s v="TIN"/>
    <s v="12749"/>
    <s v="IND"/>
    <s v=""/>
    <s v="Pune"/>
    <x v="0"/>
  </r>
  <r>
    <s v="S,Khaarthigha"/>
    <s v="TW_TOFF"/>
    <x v="4"/>
    <s v="SICK_LV"/>
    <n v="0"/>
    <n v="36"/>
    <n v="0"/>
    <s v="01"/>
    <s v="TIN"/>
    <s v="12749"/>
    <s v="IND"/>
    <s v=""/>
    <s v="Pune"/>
    <x v="0"/>
  </r>
  <r>
    <s v="S,Mallikarjun"/>
    <s v="SOLIFD1"/>
    <x v="328"/>
    <s v="DA"/>
    <n v="41"/>
    <n v="0"/>
    <n v="0"/>
    <s v="01"/>
    <s v="TIN"/>
    <s v="15886"/>
    <s v="IND"/>
    <s v=""/>
    <s v="Bangalore"/>
    <x v="0"/>
  </r>
  <r>
    <s v="S,Mallikarjun"/>
    <s v="TW_CORE"/>
    <x v="3"/>
    <s v="UNASSIGNED"/>
    <n v="0"/>
    <n v="16"/>
    <n v="0"/>
    <s v="01"/>
    <s v="TIN"/>
    <s v="15886"/>
    <s v="IND"/>
    <s v=""/>
    <s v="Bangalore"/>
    <x v="0"/>
  </r>
  <r>
    <s v="S,Mallikarjun"/>
    <s v="TW_CORE"/>
    <x v="66"/>
    <s v="ATTENDEE"/>
    <n v="0"/>
    <n v="123"/>
    <n v="0"/>
    <s v="01"/>
    <s v="TIN"/>
    <s v="15886"/>
    <s v="IND"/>
    <s v=""/>
    <s v="Bangalore"/>
    <x v="0"/>
  </r>
  <r>
    <s v="S,Mallikarjun"/>
    <s v="TW_TOFF"/>
    <x v="1"/>
    <s v="ANNUAL_LV"/>
    <n v="0"/>
    <n v="8"/>
    <n v="0"/>
    <s v="01"/>
    <s v="TIN"/>
    <s v="15886"/>
    <s v="IND"/>
    <s v=""/>
    <s v="Bangalore"/>
    <x v="0"/>
  </r>
  <r>
    <s v="S,Nivedha"/>
    <s v="TW_CORE"/>
    <x v="15"/>
    <s v="EVENTS"/>
    <n v="0"/>
    <n v="160"/>
    <n v="0"/>
    <s v="01"/>
    <s v="TIN"/>
    <s v="15891"/>
    <s v="IND"/>
    <s v=""/>
    <s v="Chennai"/>
    <x v="0"/>
  </r>
  <r>
    <s v="S,Preethi"/>
    <s v="GRUPPO1"/>
    <x v="5"/>
    <s v="DA"/>
    <n v="167"/>
    <n v="0"/>
    <n v="0"/>
    <s v="01"/>
    <s v="TIN"/>
    <s v="15315"/>
    <s v="IND"/>
    <s v=""/>
    <s v="Chennai"/>
    <x v="0"/>
  </r>
  <r>
    <s v="S,Preethi"/>
    <s v="GRUPPO1"/>
    <x v="5"/>
    <s v="MISC"/>
    <n v="0"/>
    <n v="8"/>
    <n v="0"/>
    <s v="01"/>
    <s v="TIN"/>
    <s v="15315"/>
    <s v="IND"/>
    <s v=""/>
    <s v="Chennai"/>
    <x v="0"/>
  </r>
  <r>
    <s v="S,Preethi"/>
    <s v="TW_MTGS"/>
    <x v="35"/>
    <s v="TWER_EVENTS"/>
    <n v="0"/>
    <n v="4"/>
    <n v="0"/>
    <s v="01"/>
    <s v="TIN"/>
    <s v="15315"/>
    <s v="IND"/>
    <s v=""/>
    <s v="Chennai"/>
    <x v="0"/>
  </r>
  <r>
    <s v="S,Premkumar"/>
    <s v="TW_CORE"/>
    <x v="123"/>
    <s v="BAU"/>
    <n v="0"/>
    <n v="160"/>
    <n v="0"/>
    <s v="11"/>
    <s v="TZA"/>
    <s v="12564"/>
    <s v="ZAF"/>
    <s v=""/>
    <s v="Johannesburg"/>
    <x v="16"/>
  </r>
  <r>
    <s v="S,Premkumar"/>
    <s v="TW_TOFF"/>
    <x v="1"/>
    <s v="PUBLIC_HOLIDAY"/>
    <n v="0"/>
    <n v="8"/>
    <n v="0"/>
    <s v="11"/>
    <s v="TZA"/>
    <s v="12564"/>
    <s v="ZAF"/>
    <s v=""/>
    <s v="Johannesburg"/>
    <x v="16"/>
  </r>
  <r>
    <s v="S,Sandhya"/>
    <s v="TW_CORE"/>
    <x v="3"/>
    <s v="UNASSIGNED"/>
    <n v="0"/>
    <n v="16"/>
    <n v="0"/>
    <s v="01"/>
    <s v="TIN"/>
    <s v="13437"/>
    <s v="IND"/>
    <s v=""/>
    <s v="Chennai"/>
    <x v="0"/>
  </r>
  <r>
    <s v="S,Sandhya"/>
    <s v="TW_INVT"/>
    <x v="122"/>
    <s v="PROGRAM_LEVEL"/>
    <n v="0"/>
    <n v="146"/>
    <n v="0"/>
    <s v="01"/>
    <s v="TIN"/>
    <s v="13437"/>
    <s v="IND"/>
    <s v=""/>
    <s v="Chennai"/>
    <x v="0"/>
  </r>
  <r>
    <s v="S,Sandhya"/>
    <s v="TW_MTGS"/>
    <x v="35"/>
    <s v="TWER_EVENTS"/>
    <n v="0"/>
    <n v="6"/>
    <n v="0"/>
    <s v="01"/>
    <s v="TIN"/>
    <s v="13437"/>
    <s v="IND"/>
    <s v=""/>
    <s v="Chennai"/>
    <x v="0"/>
  </r>
  <r>
    <s v="S,Sharanya"/>
    <s v="TW_CORE"/>
    <x v="3"/>
    <s v="UNASSIGNED"/>
    <n v="0"/>
    <n v="168"/>
    <n v="0"/>
    <s v="01"/>
    <s v="TIN"/>
    <s v="12288"/>
    <s v="IND"/>
    <s v=""/>
    <s v="Chennai"/>
    <x v="0"/>
  </r>
  <r>
    <s v="S,Sowmya"/>
    <s v="COLUMUN"/>
    <x v="414"/>
    <s v="MISC"/>
    <n v="8"/>
    <n v="0"/>
    <n v="0"/>
    <s v="01"/>
    <s v="TIN"/>
    <s v="14448"/>
    <s v="IND"/>
    <s v=""/>
    <s v="Bangalore"/>
    <x v="0"/>
  </r>
  <r>
    <s v="S,Sowmya"/>
    <s v="FRHS001"/>
    <x v="280"/>
    <s v="MISC"/>
    <n v="160"/>
    <n v="0"/>
    <n v="0"/>
    <s v="01"/>
    <s v="TIN"/>
    <s v="14448"/>
    <s v="IND"/>
    <s v=""/>
    <s v="Bangalore"/>
    <x v="0"/>
  </r>
  <r>
    <s v="S,Sruti"/>
    <s v="ABCAM01"/>
    <x v="354"/>
    <s v="MISC"/>
    <n v="21"/>
    <n v="13"/>
    <n v="0"/>
    <s v="01"/>
    <s v="TIN"/>
    <s v="13845"/>
    <s v="IND"/>
    <s v=""/>
    <s v="Chennai"/>
    <x v="0"/>
  </r>
  <r>
    <s v="S,Sruti"/>
    <s v="ABCAM01"/>
    <x v="2"/>
    <s v="DEV"/>
    <n v="112"/>
    <n v="0"/>
    <n v="0"/>
    <s v="01"/>
    <s v="TIN"/>
    <s v="13845"/>
    <s v="IND"/>
    <s v=""/>
    <s v="Chennai"/>
    <x v="0"/>
  </r>
  <r>
    <s v="S,Sruti"/>
    <s v="TW_CORE"/>
    <x v="3"/>
    <s v="HELD"/>
    <n v="0"/>
    <n v="3"/>
    <n v="0"/>
    <s v="01"/>
    <s v="TIN"/>
    <s v="13845"/>
    <s v="IND"/>
    <s v=""/>
    <s v="Chennai"/>
    <x v="0"/>
  </r>
  <r>
    <s v="S,Sruti"/>
    <s v="TW_CORE"/>
    <x v="15"/>
    <s v="INTERVIEWING"/>
    <n v="0"/>
    <n v="4"/>
    <n v="0"/>
    <s v="01"/>
    <s v="TIN"/>
    <s v="13845"/>
    <s v="IND"/>
    <s v=""/>
    <s v="Chennai"/>
    <x v="0"/>
  </r>
  <r>
    <s v="S,Sruti"/>
    <s v="TW_MTGS"/>
    <x v="35"/>
    <s v="TWER_EVENTS"/>
    <n v="0"/>
    <n v="3"/>
    <n v="0"/>
    <s v="01"/>
    <s v="TIN"/>
    <s v="13845"/>
    <s v="IND"/>
    <s v=""/>
    <s v="Chennai"/>
    <x v="0"/>
  </r>
  <r>
    <s v="S,Sruti"/>
    <s v="TW_TOFF"/>
    <x v="1"/>
    <s v="ANNUAL_LV"/>
    <n v="0"/>
    <n v="8"/>
    <n v="0"/>
    <s v="01"/>
    <s v="TIN"/>
    <s v="13845"/>
    <s v="IND"/>
    <s v=""/>
    <s v="Chennai"/>
    <x v="0"/>
  </r>
  <r>
    <s v="S,Sruti"/>
    <s v="TW_TOFF"/>
    <x v="4"/>
    <s v="SICK_LV"/>
    <n v="0"/>
    <n v="8"/>
    <n v="0"/>
    <s v="01"/>
    <s v="TIN"/>
    <s v="13845"/>
    <s v="IND"/>
    <s v=""/>
    <s v="Chennai"/>
    <x v="0"/>
  </r>
  <r>
    <s v="S,Sunanda"/>
    <s v="TW_CORE"/>
    <x v="123"/>
    <s v="BAU"/>
    <n v="0"/>
    <n v="168"/>
    <n v="0"/>
    <s v="11"/>
    <s v="TIN"/>
    <s v="14269"/>
    <s v="IND"/>
    <s v=""/>
    <s v="Bangalore"/>
    <x v="0"/>
  </r>
  <r>
    <s v="Saavedra,Alberto"/>
    <s v="CHANGEF"/>
    <x v="160"/>
    <s v="DA"/>
    <n v="88"/>
    <n v="0"/>
    <n v="0"/>
    <s v="01"/>
    <s v="TUS"/>
    <s v="15538"/>
    <s v="USA"/>
    <s v="IL"/>
    <s v="Chicago"/>
    <x v="5"/>
  </r>
  <r>
    <s v="Saavedra,Alberto"/>
    <s v="TW_CORE"/>
    <x v="3"/>
    <s v="HELD"/>
    <n v="0"/>
    <n v="31"/>
    <n v="0"/>
    <s v="01"/>
    <s v="TUS"/>
    <s v="15538"/>
    <s v="USA"/>
    <s v="IL"/>
    <s v="Chicago"/>
    <x v="5"/>
  </r>
  <r>
    <s v="Saavedra,Alberto"/>
    <s v="TW_CORE"/>
    <x v="3"/>
    <s v="UNASSIGNED"/>
    <n v="0"/>
    <n v="40"/>
    <n v="0"/>
    <s v="01"/>
    <s v="TUS"/>
    <s v="15538"/>
    <s v="USA"/>
    <s v="IL"/>
    <s v="Chicago"/>
    <x v="5"/>
  </r>
  <r>
    <s v="Saavedra,Alberto"/>
    <s v="TW_CORE"/>
    <x v="0"/>
    <s v="GRAD_TRNPROG"/>
    <n v="0"/>
    <n v="3.5"/>
    <n v="0"/>
    <s v="01"/>
    <s v="TUS"/>
    <s v="15538"/>
    <s v="USA"/>
    <s v="IL"/>
    <s v="Chicago"/>
    <x v="5"/>
  </r>
  <r>
    <s v="Saavedra,Alberto"/>
    <s v="TW_SIPP"/>
    <x v="29"/>
    <s v="OPEN_MRS"/>
    <n v="0"/>
    <n v="5.5"/>
    <n v="0"/>
    <s v="01"/>
    <s v="TUS"/>
    <s v="15538"/>
    <s v="USA"/>
    <s v="IL"/>
    <s v="Chicago"/>
    <x v="5"/>
  </r>
  <r>
    <s v="Sachdev,Deepti"/>
    <s v="TW_CORE"/>
    <x v="17"/>
    <s v="BAU"/>
    <n v="0"/>
    <n v="2.5"/>
    <n v="0"/>
    <s v="02"/>
    <s v="TAU"/>
    <s v="11163"/>
    <s v="AUS"/>
    <s v=""/>
    <s v="Melbourne"/>
    <x v="8"/>
  </r>
  <r>
    <s v="Sachdev,Deepti"/>
    <s v="TW_CORE"/>
    <x v="17"/>
    <s v="MEETINGS"/>
    <n v="0"/>
    <n v="4"/>
    <n v="0"/>
    <s v="02"/>
    <s v="TAU"/>
    <s v="11163"/>
    <s v="AUS"/>
    <s v=""/>
    <s v="Melbourne"/>
    <x v="8"/>
  </r>
  <r>
    <s v="Sachdev,Deepti"/>
    <s v="TW_CORE"/>
    <x v="33"/>
    <s v="REGION_MGT_BAU"/>
    <n v="0"/>
    <n v="63"/>
    <n v="0"/>
    <s v="02"/>
    <s v="TAU"/>
    <s v="11163"/>
    <s v="AUS"/>
    <s v=""/>
    <s v="Melbourne"/>
    <x v="8"/>
  </r>
  <r>
    <s v="Sachdev,Deepti"/>
    <s v="TW_CORE"/>
    <x v="33"/>
    <s v="REGION_MGT_MTG"/>
    <n v="0"/>
    <n v="55.5"/>
    <n v="0"/>
    <s v="02"/>
    <s v="TAU"/>
    <s v="11163"/>
    <s v="AUS"/>
    <s v=""/>
    <s v="Melbourne"/>
    <x v="8"/>
  </r>
  <r>
    <s v="Sachdev,Deepti"/>
    <s v="TW_CORE"/>
    <x v="10"/>
    <s v="TRAINING"/>
    <n v="0"/>
    <n v="24"/>
    <n v="0"/>
    <s v="02"/>
    <s v="TAU"/>
    <s v="11163"/>
    <s v="AUS"/>
    <s v=""/>
    <s v="Melbourne"/>
    <x v="8"/>
  </r>
  <r>
    <s v="Sachdev,Deepti"/>
    <s v="TW_TOFF"/>
    <x v="1"/>
    <s v="ANNUAL_LV"/>
    <n v="0"/>
    <n v="8"/>
    <n v="0"/>
    <s v="02"/>
    <s v="TAU"/>
    <s v="11163"/>
    <s v="AUS"/>
    <s v=""/>
    <s v="Melbourne"/>
    <x v="8"/>
  </r>
  <r>
    <s v="Sachdev,Deepti"/>
    <s v="TW_TOFF"/>
    <x v="1"/>
    <s v="PUBLIC_HOLIDAY"/>
    <n v="0"/>
    <n v="8"/>
    <n v="0"/>
    <s v="02"/>
    <s v="TAU"/>
    <s v="11163"/>
    <s v="AUS"/>
    <s v=""/>
    <s v="Melbourne"/>
    <x v="8"/>
  </r>
  <r>
    <s v="Sachdev,Deepti"/>
    <s v="TW_TOFF"/>
    <x v="4"/>
    <s v="SICK_LV"/>
    <n v="0"/>
    <n v="4"/>
    <n v="0"/>
    <s v="02"/>
    <s v="TAU"/>
    <s v="11163"/>
    <s v="AUS"/>
    <s v=""/>
    <s v="Melbourne"/>
    <x v="8"/>
  </r>
  <r>
    <s v="Sachdeva,Chitra"/>
    <s v="TW_CORE"/>
    <x v="66"/>
    <s v="ADMINISTRATION"/>
    <n v="0"/>
    <n v="107"/>
    <n v="0"/>
    <s v="07"/>
    <s v="TIN"/>
    <s v="14199"/>
    <s v="IND"/>
    <s v=""/>
    <s v="Pune"/>
    <x v="0"/>
  </r>
  <r>
    <s v="Sachdeva,Chitra"/>
    <s v="TW_TOFF"/>
    <x v="1"/>
    <s v="ANNUAL_LV"/>
    <n v="0"/>
    <n v="17"/>
    <n v="0"/>
    <s v="07"/>
    <s v="TIN"/>
    <s v="14199"/>
    <s v="IND"/>
    <s v=""/>
    <s v="Pune"/>
    <x v="0"/>
  </r>
  <r>
    <s v="Sadalage,Pramodkumar J."/>
    <s v="TW_CORE"/>
    <x v="3"/>
    <s v="UNASSIGNED"/>
    <n v="0"/>
    <n v="144"/>
    <n v="0"/>
    <s v="01"/>
    <s v="TUS"/>
    <s v="10116"/>
    <s v="IND"/>
    <s v=""/>
    <s v="Pune"/>
    <x v="0"/>
  </r>
  <r>
    <s v="Sadalage,Pramodkumar J."/>
    <s v="TW_CORE"/>
    <x v="14"/>
    <s v="NONTW_CONF"/>
    <n v="0"/>
    <n v="8"/>
    <n v="0"/>
    <s v="01"/>
    <s v="TUS"/>
    <s v="10116"/>
    <s v="IND"/>
    <s v=""/>
    <s v="Pune"/>
    <x v="0"/>
  </r>
  <r>
    <s v="Sadalage,Pramodkumar J."/>
    <s v="TW_TOFF"/>
    <x v="1"/>
    <s v="ANNUAL_LV"/>
    <n v="0"/>
    <n v="16"/>
    <n v="0"/>
    <s v="01"/>
    <s v="TUS"/>
    <s v="10116"/>
    <s v="IND"/>
    <s v=""/>
    <s v="Pune"/>
    <x v="0"/>
  </r>
  <r>
    <s v="Sadalage,Pramodkumar J."/>
    <s v="TW_TOFF"/>
    <x v="1"/>
    <s v="INDIA_OPT_HOL"/>
    <n v="0"/>
    <n v="8"/>
    <n v="0"/>
    <s v="01"/>
    <s v="TUS"/>
    <s v="10116"/>
    <s v="IND"/>
    <s v=""/>
    <s v="Pune"/>
    <x v="0"/>
  </r>
  <r>
    <s v="Saft,Marta"/>
    <s v="TW_CORE"/>
    <x v="146"/>
    <s v="BAU"/>
    <n v="0"/>
    <n v="149"/>
    <n v="0"/>
    <s v="10"/>
    <s v="TBR"/>
    <s v="15018"/>
    <s v="BRA"/>
    <s v=""/>
    <s v="Porto Alegre"/>
    <x v="3"/>
  </r>
  <r>
    <s v="Saft,Marta"/>
    <s v="TW_CORE"/>
    <x v="33"/>
    <s v="REGION_MGT_BAU"/>
    <n v="0"/>
    <n v="5"/>
    <n v="0"/>
    <s v="10"/>
    <s v="TBR"/>
    <s v="15018"/>
    <s v="BRA"/>
    <s v=""/>
    <s v="Porto Alegre"/>
    <x v="3"/>
  </r>
  <r>
    <s v="Saft,Marta"/>
    <s v="TW_CORE"/>
    <x v="33"/>
    <s v="REGION_MGT_MTG"/>
    <n v="0"/>
    <n v="16"/>
    <n v="0"/>
    <s v="10"/>
    <s v="TBR"/>
    <s v="15018"/>
    <s v="BRA"/>
    <s v=""/>
    <s v="Porto Alegre"/>
    <x v="3"/>
  </r>
  <r>
    <s v="Saft,Marta"/>
    <s v="TW_INVT"/>
    <x v="65"/>
    <s v="PROGRAM_LEVEL"/>
    <n v="0"/>
    <n v="15"/>
    <n v="0"/>
    <s v="10"/>
    <s v="TBR"/>
    <s v="15018"/>
    <s v="UGA"/>
    <s v=""/>
    <s v="Porto Alegre"/>
    <x v="3"/>
  </r>
  <r>
    <s v="Saft,Marta"/>
    <s v="TW_TOFF"/>
    <x v="1"/>
    <s v="ANNUAL_LV"/>
    <n v="0"/>
    <n v="21"/>
    <n v="0"/>
    <s v="10"/>
    <s v="TBR"/>
    <s v="15018"/>
    <s v="BRA"/>
    <s v=""/>
    <s v="Porto Alegre"/>
    <x v="3"/>
  </r>
  <r>
    <s v="Saft,Marta"/>
    <s v="TW_TOFF"/>
    <x v="1"/>
    <s v="PUBLIC_HOLIDAY"/>
    <n v="0"/>
    <n v="18"/>
    <n v="0"/>
    <s v="10"/>
    <s v="TBR"/>
    <s v="15018"/>
    <s v="BRA"/>
    <s v=""/>
    <s v="Porto Alegre"/>
    <x v="3"/>
  </r>
  <r>
    <s v="Sahdev,Akhil"/>
    <s v="TW_CORE"/>
    <x v="3"/>
    <s v="UNASSIGNED"/>
    <n v="0"/>
    <n v="24"/>
    <n v="0"/>
    <s v="01"/>
    <s v="TIN"/>
    <s v="15882"/>
    <s v="IND"/>
    <s v=""/>
    <s v="Bangalore"/>
    <x v="0"/>
  </r>
  <r>
    <s v="Sahdev,Akhil"/>
    <s v="TW_CORE"/>
    <x v="66"/>
    <s v="ATTENDEE"/>
    <n v="0"/>
    <n v="131"/>
    <n v="0"/>
    <s v="01"/>
    <s v="TIN"/>
    <s v="15882"/>
    <s v="IND"/>
    <s v=""/>
    <s v="Bangalore"/>
    <x v="0"/>
  </r>
  <r>
    <s v="Sahdev,Akhil"/>
    <s v="TW_INVT"/>
    <x v="116"/>
    <s v="PROGRAM_LEVEL"/>
    <n v="0"/>
    <n v="40"/>
    <n v="0"/>
    <s v="01"/>
    <s v="TIN"/>
    <s v="15882"/>
    <s v="IND"/>
    <s v=""/>
    <s v="Bangalore"/>
    <x v="0"/>
  </r>
  <r>
    <s v="Saifulla Akhter,Abubacker Siddique"/>
    <s v="MCKIN01"/>
    <x v="356"/>
    <s v="MISC"/>
    <n v="32"/>
    <n v="0"/>
    <n v="0"/>
    <s v="01"/>
    <s v="TIN"/>
    <s v="11787"/>
    <s v="IND"/>
    <s v=""/>
    <s v="Bangalore"/>
    <x v="0"/>
  </r>
  <r>
    <s v="Saifulla Akhter,Abubacker Siddique"/>
    <s v="MCKIN01"/>
    <x v="356"/>
    <s v="MISC"/>
    <n v="72"/>
    <n v="0"/>
    <n v="0"/>
    <s v="01"/>
    <s v="TIN"/>
    <s v="11787"/>
    <s v="BEL"/>
    <s v=""/>
    <s v="London"/>
    <x v="4"/>
  </r>
  <r>
    <s v="Saifulla Akhter,Abubacker Siddique"/>
    <s v="TW_CORE"/>
    <x v="3"/>
    <s v="HELD"/>
    <n v="0"/>
    <n v="56"/>
    <n v="0"/>
    <s v="01"/>
    <s v="TIN"/>
    <s v="11787"/>
    <s v="IND"/>
    <s v=""/>
    <s v="Bangalore"/>
    <x v="0"/>
  </r>
  <r>
    <s v="Saifulla Akhter,Umar Saqaf"/>
    <s v="TW_CORE"/>
    <x v="33"/>
    <s v="REGION_MGT_BAU"/>
    <n v="0"/>
    <n v="209"/>
    <n v="0"/>
    <s v="02"/>
    <s v="TSG"/>
    <s v="11041"/>
    <s v="SGP"/>
    <s v=""/>
    <s v="Singapore"/>
    <x v="9"/>
  </r>
  <r>
    <s v="Saifulla Akhter,Umar Saqaf"/>
    <s v="TW_MTGS"/>
    <x v="77"/>
    <s v="AUSTRALIA"/>
    <n v="0"/>
    <n v="30"/>
    <n v="0"/>
    <s v="02"/>
    <s v="TSG"/>
    <s v="11041"/>
    <s v="SGP"/>
    <s v=""/>
    <s v="Singapore"/>
    <x v="9"/>
  </r>
  <r>
    <s v="Saifulla Akhter,Umar Saqaf"/>
    <s v="TW_TOFF"/>
    <x v="1"/>
    <s v="TIME_IN_LIEU"/>
    <n v="0"/>
    <n v="18"/>
    <n v="0"/>
    <s v="02"/>
    <s v="TSG"/>
    <s v="11041"/>
    <s v="SGP"/>
    <s v=""/>
    <s v="Singapore"/>
    <x v="9"/>
  </r>
  <r>
    <s v="Sait,Alvi Jonathan"/>
    <s v="CAREERT"/>
    <x v="269"/>
    <s v="DA"/>
    <n v="88"/>
    <n v="0"/>
    <n v="0"/>
    <s v="01"/>
    <s v="TAU"/>
    <s v="15934"/>
    <s v="AUS"/>
    <s v=""/>
    <s v="Sydney"/>
    <x v="8"/>
  </r>
  <r>
    <s v="Sait,Alvi Jonathan"/>
    <s v="TW_CORE"/>
    <x v="3"/>
    <s v="HELD"/>
    <n v="0"/>
    <n v="40"/>
    <n v="0"/>
    <s v="01"/>
    <s v="TAU"/>
    <s v="15934"/>
    <s v="AUS"/>
    <s v=""/>
    <s v="Sydney"/>
    <x v="8"/>
  </r>
  <r>
    <s v="Sait,Alvi Jonathan"/>
    <s v="TW_CORE"/>
    <x v="3"/>
    <s v="UNASSIGNED"/>
    <n v="0"/>
    <n v="40"/>
    <n v="0"/>
    <s v="01"/>
    <s v="TAU"/>
    <s v="15934"/>
    <s v="AUS"/>
    <s v=""/>
    <s v="Sydney"/>
    <x v="8"/>
  </r>
  <r>
    <s v="Sajani J,Deepa"/>
    <s v="TW_CORE"/>
    <x v="3"/>
    <s v="UNASSIGNED"/>
    <n v="0"/>
    <n v="124"/>
    <n v="0"/>
    <s v="01"/>
    <s v="TIN"/>
    <s v="15325"/>
    <s v="IND"/>
    <s v=""/>
    <s v="Chennai"/>
    <x v="0"/>
  </r>
  <r>
    <s v="Sajani J,Deepa"/>
    <s v="TW_CORE"/>
    <x v="15"/>
    <s v="DIPL_HIRE_PROG"/>
    <n v="0"/>
    <n v="4"/>
    <n v="0"/>
    <s v="01"/>
    <s v="TIN"/>
    <s v="15325"/>
    <s v="IND"/>
    <s v=""/>
    <s v="Chennai"/>
    <x v="0"/>
  </r>
  <r>
    <s v="Sajani J,Deepa"/>
    <s v="TW_INVT"/>
    <x v="122"/>
    <s v="PROGRAM_LEVEL"/>
    <n v="0"/>
    <n v="40"/>
    <n v="0"/>
    <s v="01"/>
    <s v="TIN"/>
    <s v="15325"/>
    <s v="IND"/>
    <s v=""/>
    <s v="Chennai"/>
    <x v="0"/>
  </r>
  <r>
    <s v="Sakalley,Ranjan D"/>
    <s v="TW_INVT"/>
    <x v="171"/>
    <s v="PROGRAM_LEVEL"/>
    <n v="0"/>
    <n v="160"/>
    <n v="0"/>
    <s v="01"/>
    <s v="TIN"/>
    <s v="11444"/>
    <s v="IND"/>
    <s v=""/>
    <s v="Bangalore"/>
    <x v="0"/>
  </r>
  <r>
    <s v="Sakalley,Ranjan D"/>
    <s v="TW_TOFF"/>
    <x v="1"/>
    <s v="ANNUAL_LV"/>
    <n v="0"/>
    <n v="8"/>
    <n v="0"/>
    <s v="01"/>
    <s v="TIN"/>
    <s v="11444"/>
    <s v="IND"/>
    <s v=""/>
    <s v="Bangalore"/>
    <x v="0"/>
  </r>
  <r>
    <s v="Salazar Jr.,Arnold"/>
    <s v="GAP0001"/>
    <x v="244"/>
    <s v="MISC"/>
    <n v="168"/>
    <n v="0"/>
    <n v="0"/>
    <s v="01"/>
    <s v="TUS"/>
    <s v="14011"/>
    <s v="USA"/>
    <s v="CA"/>
    <s v="San Francisco"/>
    <x v="11"/>
  </r>
  <r>
    <s v="Salazar Jr.,Arnold"/>
    <s v="GAP0001"/>
    <x v="244"/>
    <s v="OT40"/>
    <n v="0"/>
    <n v="2"/>
    <n v="0"/>
    <s v="01"/>
    <s v="TUS"/>
    <s v="14011"/>
    <s v="USA"/>
    <s v="CA"/>
    <s v="San Francisco"/>
    <x v="11"/>
  </r>
  <r>
    <s v="Salazar,Jesus"/>
    <s v="DMTC001"/>
    <x v="41"/>
    <s v="DA"/>
    <n v="174"/>
    <n v="0"/>
    <n v="0"/>
    <s v="01"/>
    <s v="TUS"/>
    <s v="14868"/>
    <s v="USA"/>
    <s v="TX"/>
    <s v="Dallas"/>
    <x v="6"/>
  </r>
  <r>
    <s v="Salazar,Jesus"/>
    <s v="TW_CORE"/>
    <x v="0"/>
    <s v="SDL"/>
    <n v="0"/>
    <n v="4"/>
    <n v="0"/>
    <s v="01"/>
    <s v="TUS"/>
    <s v="14868"/>
    <s v="USA"/>
    <s v="IL"/>
    <s v="Dallas"/>
    <x v="6"/>
  </r>
  <r>
    <s v="Salazar,Jesus"/>
    <s v="TW_CORE"/>
    <x v="0"/>
    <s v="SDL"/>
    <n v="0"/>
    <n v="12"/>
    <n v="0"/>
    <s v="01"/>
    <s v="TUS"/>
    <s v="14868"/>
    <s v="USA"/>
    <s v="TX"/>
    <s v="Dallas"/>
    <x v="6"/>
  </r>
  <r>
    <s v="Salazar,Jesus"/>
    <s v="TW_CORE"/>
    <x v="15"/>
    <s v="INTERVIEWING"/>
    <n v="0"/>
    <n v="1"/>
    <n v="0"/>
    <s v="01"/>
    <s v="TUS"/>
    <s v="14868"/>
    <s v="USA"/>
    <s v="TX"/>
    <s v="Dallas"/>
    <x v="6"/>
  </r>
  <r>
    <s v="Salazar,Jesus"/>
    <s v="TW_CORE"/>
    <x v="40"/>
    <s v="GROUP"/>
    <n v="0"/>
    <n v="5"/>
    <n v="0"/>
    <s v="01"/>
    <s v="TUS"/>
    <s v="14868"/>
    <s v="USA"/>
    <s v="IL"/>
    <s v="Dallas"/>
    <x v="6"/>
  </r>
  <r>
    <s v="Salazar,Jesus"/>
    <s v="TW_PIL3"/>
    <x v="12"/>
    <s v="MEETINGS"/>
    <n v="0"/>
    <n v="9"/>
    <n v="0"/>
    <s v="01"/>
    <s v="TUS"/>
    <s v="14868"/>
    <s v="USA"/>
    <s v="IL"/>
    <s v="Dallas"/>
    <x v="6"/>
  </r>
  <r>
    <s v="Salazar,Leonor"/>
    <s v="DOMINOS"/>
    <x v="167"/>
    <s v="DOMINO_CORE"/>
    <n v="18"/>
    <n v="0"/>
    <n v="0"/>
    <s v="01"/>
    <s v="TAU"/>
    <s v="13967"/>
    <s v="AUS"/>
    <s v=""/>
    <s v="Brisbane"/>
    <x v="8"/>
  </r>
  <r>
    <s v="Salazar,Leonor"/>
    <s v="DOMINOS"/>
    <x v="167"/>
    <s v="PYRAMID"/>
    <n v="28.5"/>
    <n v="0"/>
    <n v="0"/>
    <s v="01"/>
    <s v="TAU"/>
    <s v="13967"/>
    <s v="AUS"/>
    <s v=""/>
    <s v="Brisbane"/>
    <x v="8"/>
  </r>
  <r>
    <s v="Salazar,Leonor"/>
    <s v="TW_CORE"/>
    <x v="15"/>
    <s v="INTERVIEWING"/>
    <n v="0"/>
    <n v="1.5"/>
    <n v="0"/>
    <s v="01"/>
    <s v="TAU"/>
    <s v="13967"/>
    <s v="AUS"/>
    <s v=""/>
    <s v="Brisbane"/>
    <x v="8"/>
  </r>
  <r>
    <s v="Salazar,Leonor"/>
    <s v="TW_CORE"/>
    <x v="10"/>
    <s v="TRAINING"/>
    <n v="0"/>
    <n v="1"/>
    <n v="0"/>
    <s v="01"/>
    <s v="TAU"/>
    <s v="13967"/>
    <s v="AUS"/>
    <s v=""/>
    <s v="Brisbane"/>
    <x v="8"/>
  </r>
  <r>
    <s v="Salazar,Leonor"/>
    <s v="TW_CORE"/>
    <x v="40"/>
    <s v="TRAINING_OTHER"/>
    <n v="0"/>
    <n v="1"/>
    <n v="0"/>
    <s v="01"/>
    <s v="TAU"/>
    <s v="13967"/>
    <s v="AUS"/>
    <s v=""/>
    <s v="Brisbane"/>
    <x v="8"/>
  </r>
  <r>
    <s v="Salazar,Leonor"/>
    <s v="TW_TOFF"/>
    <x v="1"/>
    <s v="ANNUAL_LV"/>
    <n v="0"/>
    <n v="120"/>
    <n v="0"/>
    <s v="01"/>
    <s v="TAU"/>
    <s v="13967"/>
    <s v="AUS"/>
    <s v=""/>
    <s v="Brisbane"/>
    <x v="8"/>
  </r>
  <r>
    <s v="Salpekar,Pooja"/>
    <s v="FOOT001"/>
    <x v="95"/>
    <s v="DEV"/>
    <n v="104"/>
    <n v="0"/>
    <n v="0"/>
    <s v="01"/>
    <s v="TIN"/>
    <s v="14653"/>
    <s v="IND"/>
    <s v=""/>
    <s v="Pune"/>
    <x v="0"/>
  </r>
  <r>
    <s v="Salpekar,Pooja"/>
    <s v="TW_TOFF"/>
    <x v="1"/>
    <s v="ANNUAL_LV"/>
    <n v="0"/>
    <n v="40"/>
    <n v="0"/>
    <s v="01"/>
    <s v="TIN"/>
    <s v="14653"/>
    <s v="IND"/>
    <s v=""/>
    <s v="Pune"/>
    <x v="0"/>
  </r>
  <r>
    <s v="Salpekar,Pooja"/>
    <s v="TW_TOFF"/>
    <x v="1"/>
    <s v="INDIA_OPT_HOL"/>
    <n v="0"/>
    <n v="8"/>
    <n v="0"/>
    <s v="01"/>
    <s v="TIN"/>
    <s v="14653"/>
    <s v="IND"/>
    <s v=""/>
    <s v="Pune"/>
    <x v="0"/>
  </r>
  <r>
    <s v="Salpekar,Pooja"/>
    <s v="TW_TOFF"/>
    <x v="4"/>
    <s v="SICK_LV"/>
    <n v="0"/>
    <n v="16"/>
    <n v="0"/>
    <s v="01"/>
    <s v="TIN"/>
    <s v="14653"/>
    <s v="IND"/>
    <s v=""/>
    <s v="Pune"/>
    <x v="0"/>
  </r>
  <r>
    <s v="Samal,Pallipuspa"/>
    <s v="RACK001"/>
    <x v="184"/>
    <s v="DA"/>
    <n v="148"/>
    <n v="0"/>
    <n v="0"/>
    <s v="01"/>
    <s v="TIN"/>
    <s v="12454"/>
    <s v="IND"/>
    <s v=""/>
    <s v="Bangalore"/>
    <x v="0"/>
  </r>
  <r>
    <s v="Samal,Pallipuspa"/>
    <s v="TW_TOFF"/>
    <x v="1"/>
    <s v="ANNUAL_LV"/>
    <n v="0"/>
    <n v="8"/>
    <n v="0"/>
    <s v="01"/>
    <s v="TIN"/>
    <s v="12454"/>
    <s v="IND"/>
    <s v=""/>
    <s v="Bangalore"/>
    <x v="0"/>
  </r>
  <r>
    <s v="Samal,Pallipuspa"/>
    <s v="TW_TOFF"/>
    <x v="1"/>
    <s v="INDIA_OPT_HOL"/>
    <n v="0"/>
    <n v="8"/>
    <n v="0"/>
    <s v="01"/>
    <s v="TIN"/>
    <s v="12454"/>
    <s v="IND"/>
    <s v=""/>
    <s v="Bangalore"/>
    <x v="0"/>
  </r>
  <r>
    <s v="Samal,Pallipuspa"/>
    <s v="TW_TOFF"/>
    <x v="4"/>
    <s v="SICK_LV"/>
    <n v="0"/>
    <n v="4"/>
    <n v="0"/>
    <s v="01"/>
    <s v="TIN"/>
    <s v="12454"/>
    <s v="IND"/>
    <s v=""/>
    <s v="Bangalore"/>
    <x v="0"/>
  </r>
  <r>
    <s v="Samapathy,Kiruthika"/>
    <s v="REA0001"/>
    <x v="252"/>
    <s v="DA"/>
    <n v="152"/>
    <n v="0"/>
    <n v="0"/>
    <s v="01"/>
    <s v="TAU"/>
    <s v="15970"/>
    <s v="AUS"/>
    <s v=""/>
    <s v="Melbourne"/>
    <x v="8"/>
  </r>
  <r>
    <s v="Samapathy,Kiruthika"/>
    <s v="TW_MTGS"/>
    <x v="77"/>
    <s v="AUSTRALIA"/>
    <n v="0"/>
    <n v="4"/>
    <n v="0"/>
    <s v="01"/>
    <s v="TAU"/>
    <s v="15970"/>
    <s v="AUS"/>
    <s v=""/>
    <s v="Melbourne"/>
    <x v="8"/>
  </r>
  <r>
    <s v="Samapathy,Kiruthika"/>
    <s v="TW_TOFF"/>
    <x v="4"/>
    <s v="SICK_LV"/>
    <n v="0"/>
    <n v="8"/>
    <n v="0"/>
    <s v="01"/>
    <s v="TAU"/>
    <s v="15970"/>
    <s v="AUS"/>
    <s v=""/>
    <s v="Melbourne"/>
    <x v="8"/>
  </r>
  <r>
    <s v="Sampaio,Marcos Oliveira"/>
    <s v="TW_CORE"/>
    <x v="3"/>
    <s v="UNASSIGNED"/>
    <n v="0"/>
    <n v="103.5"/>
    <n v="0"/>
    <s v="01"/>
    <s v="TBR"/>
    <s v="16110"/>
    <s v="BRA"/>
    <s v=""/>
    <s v="Recife"/>
    <x v="3"/>
  </r>
  <r>
    <s v="Sampaio,Marcos Oliveira"/>
    <s v="TW_CORE"/>
    <x v="40"/>
    <s v="GROUP"/>
    <n v="0"/>
    <n v="2.5"/>
    <n v="0"/>
    <s v="01"/>
    <s v="TBR"/>
    <s v="16110"/>
    <s v="BRA"/>
    <s v=""/>
    <s v="Recife"/>
    <x v="3"/>
  </r>
  <r>
    <s v="Sampaio,Marcos Oliveira"/>
    <s v="TW_CORE"/>
    <x v="40"/>
    <s v="INCEPTION"/>
    <n v="0"/>
    <n v="10"/>
    <n v="0"/>
    <s v="01"/>
    <s v="TBR"/>
    <s v="16110"/>
    <s v="BRA"/>
    <s v=""/>
    <s v="Recife"/>
    <x v="3"/>
  </r>
  <r>
    <s v="Sampaio,Marcos Oliveira"/>
    <s v="TW_CORE"/>
    <x v="40"/>
    <s v="TRAINING_OTHER"/>
    <n v="0"/>
    <n v="12"/>
    <n v="0"/>
    <s v="01"/>
    <s v="TBR"/>
    <s v="16110"/>
    <s v="BRA"/>
    <s v=""/>
    <s v="Recife"/>
    <x v="3"/>
  </r>
  <r>
    <s v="Samuel Paul,Remo"/>
    <s v="TW_CORE"/>
    <x v="69"/>
    <s v="COACHING"/>
    <n v="0"/>
    <n v="3"/>
    <n v="0"/>
    <s v="01"/>
    <s v="TUG"/>
    <s v="15686"/>
    <s v="UGA"/>
    <s v=""/>
    <s v="Kampala"/>
    <x v="15"/>
  </r>
  <r>
    <s v="Samuel Paul,Remo"/>
    <s v="TW_CORE"/>
    <x v="69"/>
    <s v="MISC"/>
    <n v="0"/>
    <n v="5"/>
    <n v="0"/>
    <s v="01"/>
    <s v="TUG"/>
    <s v="15686"/>
    <s v="UGA"/>
    <s v=""/>
    <s v="Kampala"/>
    <x v="15"/>
  </r>
  <r>
    <s v="Samuel Paul,Remo"/>
    <s v="TW_TOFF"/>
    <x v="4"/>
    <s v="SICK_LV"/>
    <n v="0"/>
    <n v="24"/>
    <n v="0"/>
    <s v="01"/>
    <s v="TUG"/>
    <s v="15686"/>
    <s v="UGA"/>
    <s v=""/>
    <s v="Kampala"/>
    <x v="15"/>
  </r>
  <r>
    <s v="Samuel Paul,Remo"/>
    <s v="UNICEF2"/>
    <x v="71"/>
    <s v="DELIVERY"/>
    <n v="153"/>
    <n v="0"/>
    <n v="0"/>
    <s v="01"/>
    <s v="TUG"/>
    <s v="15686"/>
    <s v="UGA"/>
    <s v=""/>
    <s v="Kampala"/>
    <x v="15"/>
  </r>
  <r>
    <s v="Samuel,Livingston"/>
    <s v="GRUPPO1"/>
    <x v="5"/>
    <s v="DELIVERY"/>
    <n v="138"/>
    <n v="8"/>
    <n v="0"/>
    <s v="01"/>
    <s v="TIN"/>
    <s v="12256"/>
    <s v="IND"/>
    <s v=""/>
    <s v="Chennai"/>
    <x v="0"/>
  </r>
  <r>
    <s v="Samuel,Livingston"/>
    <s v="TW_PRAC"/>
    <x v="19"/>
    <s v="EVENTS"/>
    <n v="0"/>
    <n v="9"/>
    <n v="0"/>
    <s v="01"/>
    <s v="TIN"/>
    <s v="12256"/>
    <s v="IND"/>
    <s v=""/>
    <s v="Chennai"/>
    <x v="0"/>
  </r>
  <r>
    <s v="Samuel,Livingston"/>
    <s v="TW_TOFF"/>
    <x v="1"/>
    <s v="ANNUAL_LV"/>
    <n v="0"/>
    <n v="8"/>
    <n v="0"/>
    <s v="01"/>
    <s v="TIN"/>
    <s v="12256"/>
    <s v="IND"/>
    <s v=""/>
    <s v="Chennai"/>
    <x v="0"/>
  </r>
  <r>
    <s v="Samuel,Livingston"/>
    <s v="TW_TOFF"/>
    <x v="4"/>
    <s v="SICK_LV"/>
    <n v="0"/>
    <n v="12"/>
    <n v="0"/>
    <s v="01"/>
    <s v="TIN"/>
    <s v="12256"/>
    <s v="IND"/>
    <s v=""/>
    <s v="Chennai"/>
    <x v="0"/>
  </r>
  <r>
    <s v="Samushonga,Nyaradzai"/>
    <s v="STANDB1"/>
    <x v="233"/>
    <s v="MISC"/>
    <n v="181"/>
    <n v="0"/>
    <n v="0"/>
    <s v="01"/>
    <s v="TZA"/>
    <s v="14701"/>
    <s v="ZAF"/>
    <s v=""/>
    <s v="Johannesburg"/>
    <x v="16"/>
  </r>
  <r>
    <s v="Sanches,Mauricio Silveira"/>
    <s v="REACHL1"/>
    <x v="97"/>
    <s v="DA"/>
    <n v="144"/>
    <n v="0"/>
    <n v="0"/>
    <s v="01"/>
    <s v="TBR"/>
    <s v="12911"/>
    <s v="BRA"/>
    <s v=""/>
    <s v="Porto Alegre"/>
    <x v="3"/>
  </r>
  <r>
    <s v="Sanches,Mauricio Silveira"/>
    <s v="TW_CORE"/>
    <x v="15"/>
    <s v="CODE_REVIEW"/>
    <n v="0"/>
    <n v="1"/>
    <n v="0"/>
    <s v="01"/>
    <s v="TBR"/>
    <s v="12911"/>
    <s v="BRA"/>
    <s v=""/>
    <s v="Porto Alegre"/>
    <x v="3"/>
  </r>
  <r>
    <s v="Sanches,Mauricio Silveira"/>
    <s v="TW_CORE"/>
    <x v="15"/>
    <s v="INTERVIEWING"/>
    <n v="0"/>
    <n v="1"/>
    <n v="0"/>
    <s v="01"/>
    <s v="TBR"/>
    <s v="12911"/>
    <s v="BRA"/>
    <s v=""/>
    <s v="Porto Alegre"/>
    <x v="3"/>
  </r>
  <r>
    <s v="Sanches,Mauricio Silveira"/>
    <s v="TW_TOFF"/>
    <x v="1"/>
    <s v="PUBLIC_HOLIDAY"/>
    <n v="0"/>
    <n v="16"/>
    <n v="0"/>
    <s v="01"/>
    <s v="TBR"/>
    <s v="12911"/>
    <s v="BRA"/>
    <s v=""/>
    <s v="Porto Alegre"/>
    <x v="3"/>
  </r>
  <r>
    <s v="Sanches,Mauricio Silveira"/>
    <s v="TW_TOFF"/>
    <x v="4"/>
    <s v="SICK_LV"/>
    <n v="0"/>
    <n v="8"/>
    <n v="0"/>
    <s v="01"/>
    <s v="TBR"/>
    <s v="12911"/>
    <s v="BRA"/>
    <s v=""/>
    <s v="Porto Alegre"/>
    <x v="3"/>
  </r>
  <r>
    <s v="Sanchez,Leticia"/>
    <s v="TW_CORE"/>
    <x v="123"/>
    <s v="BAU"/>
    <n v="0"/>
    <n v="181"/>
    <n v="0"/>
    <s v="09"/>
    <s v="TUS"/>
    <s v="14932"/>
    <s v="USA"/>
    <s v="IL"/>
    <s v="Chicago"/>
    <x v="5"/>
  </r>
  <r>
    <s v="Sandiford,Daniel"/>
    <s v="TW_CORE"/>
    <x v="17"/>
    <s v="BAU"/>
    <n v="0"/>
    <n v="168"/>
    <n v="0"/>
    <s v="02"/>
    <s v="TAU"/>
    <s v="15643"/>
    <s v="AUS"/>
    <s v=""/>
    <s v="Sydney"/>
    <x v="8"/>
  </r>
  <r>
    <s v="Sangarasubramanian,Ramalingam"/>
    <s v="RACK001"/>
    <x v="144"/>
    <s v="MISC"/>
    <n v="156"/>
    <n v="0"/>
    <n v="0"/>
    <s v="01"/>
    <s v="TIN"/>
    <s v="15062"/>
    <s v="IND"/>
    <s v=""/>
    <s v="Bangalore"/>
    <x v="0"/>
  </r>
  <r>
    <s v="Sangarasubramanian,Ramalingam"/>
    <s v="TW_TOFF"/>
    <x v="1"/>
    <s v="ANNUAL_LV"/>
    <n v="0"/>
    <n v="4"/>
    <n v="0"/>
    <s v="01"/>
    <s v="TIN"/>
    <s v="15062"/>
    <s v="IND"/>
    <s v=""/>
    <s v="Bangalore"/>
    <x v="0"/>
  </r>
  <r>
    <s v="Sangarasubramanian,Ramalingam"/>
    <s v="TW_TOFF"/>
    <x v="1"/>
    <s v="INDIA_OPT_HOL"/>
    <n v="0"/>
    <n v="8"/>
    <n v="0"/>
    <s v="01"/>
    <s v="TIN"/>
    <s v="15062"/>
    <s v="IND"/>
    <s v=""/>
    <s v="Bangalore"/>
    <x v="0"/>
  </r>
  <r>
    <s v="Sankaran,Sundar"/>
    <s v="TW_CORE"/>
    <x v="0"/>
    <s v="BAU"/>
    <n v="0"/>
    <n v="182"/>
    <n v="0"/>
    <s v="07"/>
    <s v="TIN"/>
    <s v="15100"/>
    <s v="IND"/>
    <s v=""/>
    <s v="Chennai"/>
    <x v="0"/>
  </r>
  <r>
    <s v="Sankaran,Sundar"/>
    <s v="TW_TOFF"/>
    <x v="1"/>
    <s v="ANNUAL_LV"/>
    <n v="0"/>
    <n v="16"/>
    <n v="0"/>
    <s v="07"/>
    <s v="TIN"/>
    <s v="15100"/>
    <s v="IND"/>
    <s v=""/>
    <s v="Chennai"/>
    <x v="0"/>
  </r>
  <r>
    <s v="Sankaran,Sundar"/>
    <s v="TW_TOFF"/>
    <x v="1"/>
    <s v="INDIA_OPT_HOL"/>
    <n v="0"/>
    <n v="8"/>
    <n v="0"/>
    <s v="07"/>
    <s v="TIN"/>
    <s v="15100"/>
    <s v="IND"/>
    <s v=""/>
    <s v="Chennai"/>
    <x v="0"/>
  </r>
  <r>
    <s v="Sankaranarayanan,Vinod"/>
    <s v="TW_CORE"/>
    <x v="3"/>
    <s v="UNASSIGNED"/>
    <n v="0"/>
    <n v="10"/>
    <n v="0"/>
    <s v="01"/>
    <s v="TIN"/>
    <s v="13992"/>
    <s v="IND"/>
    <s v=""/>
    <s v="Bangalore"/>
    <x v="0"/>
  </r>
  <r>
    <s v="Sankaranarayanan,Vinod"/>
    <s v="TW_CORE"/>
    <x v="17"/>
    <s v="TWER_HELP"/>
    <n v="0"/>
    <n v="115"/>
    <n v="0"/>
    <s v="01"/>
    <s v="TIN"/>
    <s v="13992"/>
    <s v="IND"/>
    <s v=""/>
    <s v="Bangalore"/>
    <x v="0"/>
  </r>
  <r>
    <s v="Sankaranarayanan,Vinod"/>
    <s v="TW_CORE"/>
    <x v="0"/>
    <s v="STEP"/>
    <n v="0"/>
    <n v="42"/>
    <n v="0"/>
    <s v="01"/>
    <s v="TIN"/>
    <s v="13992"/>
    <s v="IND"/>
    <s v=""/>
    <s v="Bangalore"/>
    <x v="0"/>
  </r>
  <r>
    <s v="Sankaranarayanan,Vinod"/>
    <s v="TW_PRAC"/>
    <x v="415"/>
    <s v="BAU"/>
    <n v="0"/>
    <n v="4"/>
    <n v="0"/>
    <s v="01"/>
    <s v="TIN"/>
    <s v="13992"/>
    <s v="IND"/>
    <s v=""/>
    <s v="Bangalore"/>
    <x v="0"/>
  </r>
  <r>
    <s v="Sankaranarayanan,Vinod"/>
    <s v="TW_TOFF"/>
    <x v="1"/>
    <s v="ANNUAL_LV"/>
    <n v="0"/>
    <n v="8"/>
    <n v="0"/>
    <s v="01"/>
    <s v="TIN"/>
    <s v="13992"/>
    <s v="IND"/>
    <s v=""/>
    <s v="Bangalore"/>
    <x v="0"/>
  </r>
  <r>
    <s v="Sannalli,Shivaling"/>
    <s v="RACK001"/>
    <x v="34"/>
    <s v="MISC"/>
    <n v="136"/>
    <n v="0"/>
    <n v="0"/>
    <s v="01"/>
    <s v="TIN"/>
    <s v="14585"/>
    <s v="IND"/>
    <s v=""/>
    <s v="Bangalore"/>
    <x v="0"/>
  </r>
  <r>
    <s v="Sannalli,Shivaling"/>
    <s v="TW_TOFF"/>
    <x v="1"/>
    <s v="ANNUAL_LV"/>
    <n v="0"/>
    <n v="24"/>
    <n v="0"/>
    <s v="01"/>
    <s v="TIN"/>
    <s v="14585"/>
    <s v="IND"/>
    <s v=""/>
    <s v="Bangalore"/>
    <x v="0"/>
  </r>
  <r>
    <s v="Sannalli,Shivaling"/>
    <s v="TW_TOFF"/>
    <x v="1"/>
    <s v="INDIA_OPT_HOL"/>
    <n v="0"/>
    <n v="8"/>
    <n v="0"/>
    <s v="01"/>
    <s v="TIN"/>
    <s v="14585"/>
    <s v="IND"/>
    <s v=""/>
    <s v="Bangalore"/>
    <x v="0"/>
  </r>
  <r>
    <s v="Sansom- Gower,Daniel"/>
    <s v="TW_TOFF"/>
    <x v="1"/>
    <s v="ANNUAL_LV"/>
    <n v="0"/>
    <n v="32"/>
    <n v="0"/>
    <s v="04"/>
    <s v="TAU"/>
    <s v="11627"/>
    <s v="AUS"/>
    <s v=""/>
    <s v="Melbourne"/>
    <x v="8"/>
  </r>
  <r>
    <s v="Sansom- Gower,Daniel"/>
    <s v="TW_TOFF"/>
    <x v="4"/>
    <s v="CARERS_LV"/>
    <n v="0"/>
    <n v="32"/>
    <n v="0"/>
    <s v="04"/>
    <s v="TAU"/>
    <s v="11627"/>
    <s v="AUS"/>
    <s v=""/>
    <s v="Melbourne"/>
    <x v="8"/>
  </r>
  <r>
    <s v="Sansom- Gower,Daniel"/>
    <s v="TW_TOPS"/>
    <x v="67"/>
    <s v="BAU"/>
    <n v="0"/>
    <n v="104"/>
    <n v="0"/>
    <s v="04"/>
    <s v="TAU"/>
    <s v="11627"/>
    <s v="AUS"/>
    <s v=""/>
    <s v="Melbourne"/>
    <x v="8"/>
  </r>
  <r>
    <s v="Santhanam,Anand"/>
    <s v="TW_CORE"/>
    <x v="3"/>
    <s v="UNASSIGNED"/>
    <n v="0"/>
    <n v="16"/>
    <n v="0"/>
    <s v="01"/>
    <s v="TIN"/>
    <s v="15006"/>
    <s v="IND"/>
    <s v=""/>
    <s v="Chennai"/>
    <x v="0"/>
  </r>
  <r>
    <s v="Santhanam,Anand"/>
    <s v="TW_CORE"/>
    <x v="3"/>
    <s v="UNASSIGNED"/>
    <n v="0"/>
    <n v="84"/>
    <n v="0"/>
    <s v="01"/>
    <s v="TIN"/>
    <s v="15006"/>
    <s v="IND"/>
    <s v=""/>
    <s v="Bangalore"/>
    <x v="0"/>
  </r>
  <r>
    <s v="Santhanam,Anand"/>
    <s v="TW_CORE"/>
    <x v="17"/>
    <s v="TWER_HELP"/>
    <n v="0"/>
    <n v="60"/>
    <n v="0"/>
    <s v="01"/>
    <s v="TIN"/>
    <s v="15006"/>
    <s v="IND"/>
    <s v=""/>
    <s v="Bangalore"/>
    <x v="0"/>
  </r>
  <r>
    <s v="Santhanam,Anand"/>
    <s v="TW_TOFF"/>
    <x v="1"/>
    <s v="TRANSITION_LV"/>
    <n v="0"/>
    <n v="8"/>
    <n v="0"/>
    <s v="01"/>
    <s v="TIN"/>
    <s v="15006"/>
    <s v="IND"/>
    <s v=""/>
    <s v="Chennai"/>
    <x v="0"/>
  </r>
  <r>
    <s v="Santhanam,Ramanathan"/>
    <s v="ABCAM01"/>
    <x v="170"/>
    <s v="DEV"/>
    <n v="98"/>
    <n v="6"/>
    <n v="0"/>
    <s v="01"/>
    <s v="TIN"/>
    <s v="13890"/>
    <s v="IND"/>
    <s v=""/>
    <s v="Chennai"/>
    <x v="0"/>
  </r>
  <r>
    <s v="Santhanam,Ramanathan"/>
    <s v="TW_CORE"/>
    <x v="17"/>
    <s v="TWER_HELP"/>
    <n v="0"/>
    <n v="16"/>
    <n v="0"/>
    <s v="01"/>
    <s v="TIN"/>
    <s v="13890"/>
    <s v="IND"/>
    <s v=""/>
    <s v="Chennai"/>
    <x v="0"/>
  </r>
  <r>
    <s v="Santhanam,Ramanathan"/>
    <s v="TW_TOFF"/>
    <x v="1"/>
    <s v="ANNUAL_LV"/>
    <n v="0"/>
    <n v="24"/>
    <n v="0"/>
    <s v="01"/>
    <s v="TIN"/>
    <s v="13890"/>
    <s v="IND"/>
    <s v=""/>
    <s v="Chennai"/>
    <x v="0"/>
  </r>
  <r>
    <s v="Santhanam,Ramanathan"/>
    <s v="TW_TOFF"/>
    <x v="1"/>
    <s v="MATR_PATR_PAID"/>
    <n v="0"/>
    <n v="24"/>
    <n v="0"/>
    <s v="01"/>
    <s v="TIN"/>
    <s v="13890"/>
    <s v="IND"/>
    <s v=""/>
    <s v="Chennai"/>
    <x v="0"/>
  </r>
  <r>
    <s v="Santhanam,Vinod"/>
    <s v="GAP0001"/>
    <x v="150"/>
    <s v="DA"/>
    <n v="160"/>
    <n v="0"/>
    <n v="0"/>
    <s v="01"/>
    <s v="TUS"/>
    <s v="12545"/>
    <s v="USA"/>
    <s v="CA"/>
    <s v="San Francisco"/>
    <x v="11"/>
  </r>
  <r>
    <s v="Santhanam,Vinod"/>
    <s v="GAP0001"/>
    <x v="150"/>
    <s v="MISC"/>
    <n v="0"/>
    <n v="8"/>
    <n v="0"/>
    <s v="01"/>
    <s v="TUS"/>
    <s v="12545"/>
    <s v="USA"/>
    <s v="CA"/>
    <s v="San Francisco"/>
    <x v="11"/>
  </r>
  <r>
    <s v="Santos Nunes,Luiza Helena"/>
    <s v="MPED001"/>
    <x v="107"/>
    <s v="DA"/>
    <n v="181"/>
    <n v="0"/>
    <n v="0"/>
    <s v="01"/>
    <s v="TBR"/>
    <s v="14556"/>
    <s v="ZAF"/>
    <s v=""/>
    <s v="Johannesburg"/>
    <x v="16"/>
  </r>
  <r>
    <s v="Santos Nunes,Luiza Helena"/>
    <s v="TW_TOFF"/>
    <x v="1"/>
    <s v="PUBLIC_HOLIDAY"/>
    <n v="0"/>
    <n v="8"/>
    <n v="0"/>
    <s v="01"/>
    <s v="TBR"/>
    <s v="14556"/>
    <s v="ZAF"/>
    <s v=""/>
    <s v="Johannesburg"/>
    <x v="16"/>
  </r>
  <r>
    <s v="Santos,Desiree dos"/>
    <s v="TW_INVT"/>
    <x v="65"/>
    <s v="PROGRAM_LEVEL"/>
    <n v="0"/>
    <n v="8"/>
    <n v="0"/>
    <s v="04"/>
    <s v="TBR"/>
    <s v="15199"/>
    <s v="USA"/>
    <s v="GA"/>
    <s v="Porto Alegre"/>
    <x v="3"/>
  </r>
  <r>
    <s v="Santos,Desiree dos"/>
    <s v="TW_TOFF"/>
    <x v="1"/>
    <s v="BEREAV_COMPASSN"/>
    <n v="0"/>
    <n v="16"/>
    <n v="0"/>
    <s v="04"/>
    <s v="TBR"/>
    <s v="15199"/>
    <s v="BRA"/>
    <s v=""/>
    <s v="Porto Alegre"/>
    <x v="3"/>
  </r>
  <r>
    <s v="Santos,Desiree dos"/>
    <s v="TW_TOPS"/>
    <x v="7"/>
    <s v="SALES_INV_REF"/>
    <n v="0"/>
    <n v="66"/>
    <n v="0"/>
    <s v="04"/>
    <s v="TBR"/>
    <s v="15199"/>
    <s v="BRA"/>
    <s v=""/>
    <s v="Porto Alegre"/>
    <x v="3"/>
  </r>
  <r>
    <s v="Santos,Desiree dos"/>
    <s v="TW_TOPS"/>
    <x v="7"/>
    <s v="SUPPLY_BAU"/>
    <n v="0"/>
    <n v="82"/>
    <n v="0"/>
    <s v="04"/>
    <s v="TBR"/>
    <s v="15199"/>
    <s v="BRA"/>
    <s v=""/>
    <s v="Porto Alegre"/>
    <x v="3"/>
  </r>
  <r>
    <s v="Santos,Jefferson Carvalho dos"/>
    <s v="GAP0001"/>
    <x v="58"/>
    <s v="DA"/>
    <n v="8"/>
    <n v="0"/>
    <n v="0"/>
    <s v="01"/>
    <s v="TBR"/>
    <s v="15041"/>
    <s v="USA"/>
    <s v="CA"/>
    <s v="San Francisco"/>
    <x v="11"/>
  </r>
  <r>
    <s v="Santos,Jefferson Carvalho dos"/>
    <s v="GAP0001"/>
    <x v="58"/>
    <s v="DA"/>
    <n v="128"/>
    <n v="0"/>
    <n v="0"/>
    <s v="01"/>
    <s v="TBR"/>
    <s v="15041"/>
    <s v="BRA"/>
    <s v=""/>
    <s v="Porto Alegre"/>
    <x v="3"/>
  </r>
  <r>
    <s v="Santos,Jefferson Carvalho dos"/>
    <s v="GAP0001"/>
    <x v="58"/>
    <s v="TRVL"/>
    <n v="0"/>
    <n v="16"/>
    <n v="0"/>
    <s v="01"/>
    <s v="TBR"/>
    <s v="15041"/>
    <s v="BRA"/>
    <s v=""/>
    <s v="Porto Alegre"/>
    <x v="3"/>
  </r>
  <r>
    <s v="Santos,Jefferson Carvalho dos"/>
    <s v="TW_TOFF"/>
    <x v="1"/>
    <s v="PUBLIC_HOLIDAY"/>
    <n v="0"/>
    <n v="16"/>
    <n v="0"/>
    <s v="01"/>
    <s v="TBR"/>
    <s v="15041"/>
    <s v="BRA"/>
    <s v=""/>
    <s v="Porto Alegre"/>
    <x v="3"/>
  </r>
  <r>
    <s v="Santos,Luan R Reis Pereira dos"/>
    <s v="TW_CORE"/>
    <x v="3"/>
    <s v="UNASSIGNED"/>
    <n v="0"/>
    <n v="148.5"/>
    <n v="0"/>
    <s v="01"/>
    <s v="TBR"/>
    <s v="16009"/>
    <s v="BRA"/>
    <s v=""/>
    <s v="Recife"/>
    <x v="3"/>
  </r>
  <r>
    <s v="Santos,Luan R Reis Pereira dos"/>
    <s v="TW_CORE"/>
    <x v="0"/>
    <s v="TWER_INDUCTION"/>
    <n v="0"/>
    <n v="2.5"/>
    <n v="0"/>
    <s v="01"/>
    <s v="TBR"/>
    <s v="16009"/>
    <s v="BRA"/>
    <s v=""/>
    <s v="Recife"/>
    <x v="3"/>
  </r>
  <r>
    <s v="Santos,Luan R Reis Pereira dos"/>
    <s v="TW_CORE"/>
    <x v="40"/>
    <s v="TRAINING_OTHER"/>
    <n v="0"/>
    <n v="1"/>
    <n v="0"/>
    <s v="01"/>
    <s v="TBR"/>
    <s v="16009"/>
    <s v="BRA"/>
    <s v=""/>
    <s v="Recife"/>
    <x v="3"/>
  </r>
  <r>
    <s v="Santos,Luan R Reis Pereira dos"/>
    <s v="TW_TOFF"/>
    <x v="1"/>
    <s v="PUBLIC_HOLIDAY"/>
    <n v="0"/>
    <n v="16"/>
    <n v="0"/>
    <s v="01"/>
    <s v="TBR"/>
    <s v="16009"/>
    <s v="BRA"/>
    <s v=""/>
    <s v="Recife"/>
    <x v="3"/>
  </r>
  <r>
    <s v="Santos,Marcele Oliveira"/>
    <s v="TW_TOFF"/>
    <x v="1"/>
    <s v="PUBLIC_HOLIDAY"/>
    <n v="0"/>
    <n v="16"/>
    <n v="0"/>
    <s v="04"/>
    <s v="TBR"/>
    <s v="15553"/>
    <s v="BRA"/>
    <s v=""/>
    <s v="Recife"/>
    <x v="3"/>
  </r>
  <r>
    <s v="Santos,Marcele Oliveira"/>
    <s v="TW_TOPS"/>
    <x v="60"/>
    <s v="TECH_SUPPORT"/>
    <n v="0"/>
    <n v="152"/>
    <n v="0"/>
    <s v="04"/>
    <s v="TBR"/>
    <s v="15553"/>
    <s v="BRA"/>
    <s v=""/>
    <s v="Recife"/>
    <x v="3"/>
  </r>
  <r>
    <s v="Santos,Marcos Vinicius S dos"/>
    <s v="PREMIER"/>
    <x v="209"/>
    <s v="DEV"/>
    <n v="4"/>
    <n v="0"/>
    <n v="0"/>
    <s v="01"/>
    <s v="TBR"/>
    <s v="15893"/>
    <s v="BRA"/>
    <s v=""/>
    <s v="Atlanta"/>
    <x v="2"/>
  </r>
  <r>
    <s v="Santos,Marcos Vinicius S dos"/>
    <s v="PREMIER"/>
    <x v="209"/>
    <s v="DEV"/>
    <n v="24"/>
    <n v="0"/>
    <n v="0"/>
    <s v="01"/>
    <s v="TBR"/>
    <s v="15893"/>
    <s v="BRA"/>
    <s v=""/>
    <s v="Porto Alegre"/>
    <x v="3"/>
  </r>
  <r>
    <s v="Santos,Marcos Vinicius S dos"/>
    <s v="PREMIER"/>
    <x v="209"/>
    <s v="DEV"/>
    <n v="120"/>
    <n v="0"/>
    <n v="0"/>
    <s v="01"/>
    <s v="TBR"/>
    <s v="15893"/>
    <s v="USA"/>
    <s v="NC"/>
    <s v="Atlanta"/>
    <x v="2"/>
  </r>
  <r>
    <s v="Santos,Marcos Vinicius S dos"/>
    <s v="PREMIER"/>
    <x v="209"/>
    <s v="TRVL"/>
    <n v="0"/>
    <n v="8"/>
    <n v="0"/>
    <s v="01"/>
    <s v="TBR"/>
    <s v="15893"/>
    <s v="BRA"/>
    <s v=""/>
    <s v="Atlanta"/>
    <x v="2"/>
  </r>
  <r>
    <s v="Santos,Marcos Vinicius S dos"/>
    <s v="TW_TOFF"/>
    <x v="1"/>
    <s v="PUBLIC_HOLIDAY"/>
    <n v="0"/>
    <n v="16"/>
    <n v="0"/>
    <s v="01"/>
    <s v="TBR"/>
    <s v="15893"/>
    <s v="BRA"/>
    <s v=""/>
    <s v="Porto Alegre"/>
    <x v="3"/>
  </r>
  <r>
    <s v="Santos,Mauro Moura Baptista dos"/>
    <s v="SML0001"/>
    <x v="98"/>
    <s v="MISC"/>
    <n v="137.5"/>
    <n v="0"/>
    <n v="0"/>
    <s v="01"/>
    <s v="TAU"/>
    <s v="13036"/>
    <s v="AUS"/>
    <s v=""/>
    <s v="Brisbane"/>
    <x v="8"/>
  </r>
  <r>
    <s v="Santos,Mauro Moura Baptista dos"/>
    <s v="TW_CORE"/>
    <x v="3"/>
    <s v="UNASSIGNED"/>
    <n v="0"/>
    <n v="32"/>
    <n v="0"/>
    <s v="01"/>
    <s v="TAU"/>
    <s v="13036"/>
    <s v="AUS"/>
    <s v=""/>
    <s v="Brisbane"/>
    <x v="8"/>
  </r>
  <r>
    <s v="Santos,Mauro Moura Baptista dos"/>
    <s v="TW_MTGS"/>
    <x v="77"/>
    <s v="AUSTRALIA"/>
    <n v="0"/>
    <n v="8"/>
    <n v="0"/>
    <s v="01"/>
    <s v="TAU"/>
    <s v="13036"/>
    <s v="AUS"/>
    <s v=""/>
    <s v="Brisbane"/>
    <x v="8"/>
  </r>
  <r>
    <s v="Santos,Rômulo Augusto"/>
    <s v="RACK001"/>
    <x v="258"/>
    <s v="MISC"/>
    <n v="146"/>
    <n v="0"/>
    <n v="0"/>
    <s v="01"/>
    <s v="TBR"/>
    <s v="14749"/>
    <s v="BRA"/>
    <s v=""/>
    <s v="Porto Alegre"/>
    <x v="3"/>
  </r>
  <r>
    <s v="Santos,Rômulo Augusto"/>
    <s v="TW_TOFF"/>
    <x v="1"/>
    <s v="PUBLIC_HOLIDAY"/>
    <n v="0"/>
    <n v="16"/>
    <n v="0"/>
    <s v="01"/>
    <s v="TBR"/>
    <s v="14749"/>
    <s v="BRA"/>
    <s v=""/>
    <s v="Porto Alegre"/>
    <x v="3"/>
  </r>
  <r>
    <s v="Santos,Rômulo Augusto"/>
    <s v="TW_TOFF"/>
    <x v="4"/>
    <s v="SICK_LV"/>
    <n v="0"/>
    <n v="8"/>
    <n v="0"/>
    <s v="01"/>
    <s v="TBR"/>
    <s v="14749"/>
    <s v="BRA"/>
    <s v=""/>
    <s v="Porto Alegre"/>
    <x v="3"/>
  </r>
  <r>
    <s v="Sarangapani,Poornima"/>
    <s v="TW_TOFF"/>
    <x v="1"/>
    <s v="MATR_PATR_PAID"/>
    <n v="0"/>
    <n v="168"/>
    <n v="0"/>
    <s v="01"/>
    <s v="TIN"/>
    <s v="14758"/>
    <s v="IND"/>
    <s v=""/>
    <s v="Chennai"/>
    <x v="0"/>
  </r>
  <r>
    <s v="Sarkar,Angshuman"/>
    <s v="CROWNA1"/>
    <x v="295"/>
    <s v="MISC"/>
    <n v="40"/>
    <n v="0"/>
    <n v="0"/>
    <s v="01"/>
    <s v="TIN"/>
    <s v="12334"/>
    <s v="IND"/>
    <s v=""/>
    <s v="Bangalore"/>
    <x v="0"/>
  </r>
  <r>
    <s v="Sarkar,Angshuman"/>
    <s v="CROWNA1"/>
    <x v="295"/>
    <s v="TRVL"/>
    <n v="0"/>
    <n v="8"/>
    <n v="0"/>
    <s v="01"/>
    <s v="TIN"/>
    <s v="12334"/>
    <s v="IND"/>
    <s v=""/>
    <s v="Bangalore"/>
    <x v="0"/>
  </r>
  <r>
    <s v="Sarkar,Angshuman"/>
    <s v="DRRAMAN"/>
    <x v="113"/>
    <s v="MISC"/>
    <n v="112"/>
    <n v="0"/>
    <n v="0"/>
    <s v="01"/>
    <s v="TIN"/>
    <s v="12334"/>
    <s v="IND"/>
    <s v=""/>
    <s v="Bangalore"/>
    <x v="0"/>
  </r>
  <r>
    <s v="Sarkar,Angshuman"/>
    <s v="TW_TOFF"/>
    <x v="1"/>
    <s v="ANNUAL_LV"/>
    <n v="0"/>
    <n v="8"/>
    <n v="0"/>
    <s v="01"/>
    <s v="TIN"/>
    <s v="12334"/>
    <s v="IND"/>
    <s v=""/>
    <s v="Bangalore"/>
    <x v="0"/>
  </r>
  <r>
    <s v="Sarma,Mukut"/>
    <s v="TW_CORE"/>
    <x v="0"/>
    <s v="BAU"/>
    <n v="0"/>
    <n v="152"/>
    <n v="0"/>
    <s v="06"/>
    <s v="TIN"/>
    <s v="12263"/>
    <s v="IND"/>
    <s v=""/>
    <s v="Bangalore"/>
    <x v="0"/>
  </r>
  <r>
    <s v="Sarma,Mukut"/>
    <s v="TW_TOFF"/>
    <x v="1"/>
    <s v="ANNUAL_LV"/>
    <n v="0"/>
    <n v="8"/>
    <n v="0"/>
    <s v="06"/>
    <s v="TIN"/>
    <s v="12263"/>
    <s v="IND"/>
    <s v=""/>
    <s v="Bangalore"/>
    <x v="0"/>
  </r>
  <r>
    <s v="Sarma,Mukut"/>
    <s v="TW_TOFF"/>
    <x v="4"/>
    <s v="SICK_LV"/>
    <n v="0"/>
    <n v="8"/>
    <n v="0"/>
    <s v="06"/>
    <s v="TIN"/>
    <s v="12263"/>
    <s v="IND"/>
    <s v=""/>
    <s v="Bangalore"/>
    <x v="0"/>
  </r>
  <r>
    <s v="Sarnacke,Patrick B."/>
    <s v="TW_CORE"/>
    <x v="0"/>
    <s v="JC_MGMT"/>
    <n v="0"/>
    <n v="79"/>
    <n v="0"/>
    <s v="07"/>
    <s v="TUS"/>
    <s v="10034"/>
    <s v="USA"/>
    <s v="IL"/>
    <s v="Chicago"/>
    <x v="5"/>
  </r>
  <r>
    <s v="Sarnacke,Patrick B."/>
    <s v="TW_CORE"/>
    <x v="15"/>
    <s v="GRAD_RECRUITING"/>
    <n v="0"/>
    <n v="5.5"/>
    <n v="0"/>
    <s v="07"/>
    <s v="TUS"/>
    <s v="10034"/>
    <s v="USA"/>
    <s v="IL"/>
    <s v="Chicago"/>
    <x v="5"/>
  </r>
  <r>
    <s v="Sarnacke,Patrick B."/>
    <s v="TW_TOFF"/>
    <x v="1"/>
    <s v="ANNUAL_LV"/>
    <n v="0"/>
    <n v="112"/>
    <n v="0"/>
    <s v="07"/>
    <s v="TUS"/>
    <s v="10034"/>
    <s v="USA"/>
    <s v="IL"/>
    <s v="Chicago"/>
    <x v="5"/>
  </r>
  <r>
    <s v="Satija,Sudhir"/>
    <s v="DELTA01"/>
    <x v="206"/>
    <s v="DA"/>
    <n v="164"/>
    <n v="0"/>
    <n v="0"/>
    <s v="01"/>
    <s v="TIN"/>
    <s v="13455"/>
    <s v="IND"/>
    <s v=""/>
    <s v="Pune"/>
    <x v="0"/>
  </r>
  <r>
    <s v="Satija,Sudhir"/>
    <s v="TW_TOFF"/>
    <x v="1"/>
    <s v="ANNUAL_LV"/>
    <n v="0"/>
    <n v="4"/>
    <n v="0"/>
    <s v="01"/>
    <s v="TIN"/>
    <s v="13455"/>
    <s v="IND"/>
    <s v=""/>
    <s v="Pune"/>
    <x v="0"/>
  </r>
  <r>
    <s v="Satish,Seema Mohanlal"/>
    <s v="SPRING2"/>
    <x v="187"/>
    <s v="DA"/>
    <n v="124.5"/>
    <n v="0"/>
    <n v="0"/>
    <s v="01"/>
    <s v="TUK"/>
    <s v="10465"/>
    <s v="GBR"/>
    <s v=""/>
    <s v="London"/>
    <x v="4"/>
  </r>
  <r>
    <s v="Satish,Seema Mohanlal"/>
    <s v="TW_TOFF"/>
    <x v="1"/>
    <s v="ANNUAL_LV"/>
    <n v="0"/>
    <n v="8"/>
    <n v="0"/>
    <s v="01"/>
    <s v="TUK"/>
    <s v="10465"/>
    <s v="GBR"/>
    <s v=""/>
    <s v="London"/>
    <x v="4"/>
  </r>
  <r>
    <s v="Satish,Sharath"/>
    <s v="TRAIN01"/>
    <x v="61"/>
    <s v="A938_DEV"/>
    <n v="20"/>
    <n v="0"/>
    <n v="0"/>
    <s v="01"/>
    <s v="TIN"/>
    <s v="16013"/>
    <s v="IND"/>
    <s v=""/>
    <s v="Bangalore"/>
    <x v="0"/>
  </r>
  <r>
    <s v="Satish,Sharath"/>
    <s v="TRAIN01"/>
    <x v="61"/>
    <s v="DPS_A955_DEV"/>
    <n v="28"/>
    <n v="0"/>
    <n v="0"/>
    <s v="01"/>
    <s v="TIN"/>
    <s v="16013"/>
    <s v="IND"/>
    <s v=""/>
    <s v="Bangalore"/>
    <x v="0"/>
  </r>
  <r>
    <s v="Satish,Sharath"/>
    <s v="TRAIN01"/>
    <x v="61"/>
    <s v="OVERHD_GEN_AD"/>
    <n v="0"/>
    <n v="80"/>
    <n v="0"/>
    <s v="01"/>
    <s v="TIN"/>
    <s v="16013"/>
    <s v="IND"/>
    <s v=""/>
    <s v="Bangalore"/>
    <x v="0"/>
  </r>
  <r>
    <s v="Satish,Sharath"/>
    <s v="TW_CORE"/>
    <x v="0"/>
    <s v="TWER_INDUCTION"/>
    <n v="0"/>
    <n v="40"/>
    <n v="0"/>
    <s v="01"/>
    <s v="TIN"/>
    <s v="16013"/>
    <s v="IND"/>
    <s v=""/>
    <s v="Bangalore"/>
    <x v="0"/>
  </r>
  <r>
    <s v="Sato,Danilo"/>
    <s v="GAP0001"/>
    <x v="350"/>
    <s v="DA"/>
    <n v="19"/>
    <n v="0"/>
    <n v="0"/>
    <s v="01"/>
    <s v="TUS"/>
    <s v="12117"/>
    <s v="USA"/>
    <s v="IL"/>
    <s v="San Francisco"/>
    <x v="11"/>
  </r>
  <r>
    <s v="Sato,Danilo"/>
    <s v="GAP0001"/>
    <x v="350"/>
    <s v="DA"/>
    <n v="81"/>
    <n v="0"/>
    <n v="0"/>
    <s v="01"/>
    <s v="TUS"/>
    <s v="12117"/>
    <s v="USA"/>
    <s v="CA"/>
    <s v="San Francisco"/>
    <x v="11"/>
  </r>
  <r>
    <s v="Sato,Danilo"/>
    <s v="GAP0001"/>
    <x v="350"/>
    <s v="TRVL"/>
    <n v="0"/>
    <n v="28"/>
    <n v="0"/>
    <s v="01"/>
    <s v="TUS"/>
    <s v="12117"/>
    <s v="USA"/>
    <s v="IL"/>
    <s v="San Francisco"/>
    <x v="11"/>
  </r>
  <r>
    <s v="Sato,Danilo"/>
    <s v="TW_CORE"/>
    <x v="15"/>
    <s v="CODE_REVIEW"/>
    <n v="0"/>
    <n v="2"/>
    <n v="0"/>
    <s v="01"/>
    <s v="TUS"/>
    <s v="12117"/>
    <s v="USA"/>
    <s v="IL"/>
    <s v="San Francisco"/>
    <x v="11"/>
  </r>
  <r>
    <s v="Sato,Danilo"/>
    <s v="TW_TOFF"/>
    <x v="4"/>
    <s v="US_CA_PERS_SICK"/>
    <n v="0"/>
    <n v="4"/>
    <n v="0"/>
    <s v="01"/>
    <s v="TUS"/>
    <s v="12117"/>
    <s v="USA"/>
    <s v="IL"/>
    <s v="San Francisco"/>
    <x v="11"/>
  </r>
  <r>
    <s v="Sato,Danilo"/>
    <s v="TW_TOFF"/>
    <x v="4"/>
    <s v="US_FMLA_UNPAID"/>
    <n v="0"/>
    <n v="64"/>
    <n v="0"/>
    <s v="01"/>
    <s v="TUS"/>
    <s v="12117"/>
    <s v="USA"/>
    <s v="IL"/>
    <s v="San Francisco"/>
    <x v="11"/>
  </r>
  <r>
    <s v="Satthar,Galeel Bhasha"/>
    <s v="IATA001"/>
    <x v="73"/>
    <s v="DA"/>
    <n v="72"/>
    <n v="0"/>
    <n v="0"/>
    <s v="01"/>
    <s v="TUK"/>
    <s v="12433"/>
    <s v="DEU"/>
    <s v=""/>
    <s v="Hamburg"/>
    <x v="7"/>
  </r>
  <r>
    <s v="Satthar,Galeel Bhasha"/>
    <s v="TW_CORE"/>
    <x v="3"/>
    <s v="UNASSIGNED"/>
    <n v="0"/>
    <n v="72"/>
    <n v="0"/>
    <s v="01"/>
    <s v="TIN"/>
    <s v="12433"/>
    <s v="IND"/>
    <s v=""/>
    <s v="Bangalore"/>
    <x v="0"/>
  </r>
  <r>
    <s v="Satthar,Galeel Bhasha"/>
    <s v="TW_TOFF"/>
    <x v="1"/>
    <s v="MATR_PATR_PAID"/>
    <n v="0"/>
    <n v="8"/>
    <n v="0"/>
    <s v="01"/>
    <s v="TIN"/>
    <s v="12433"/>
    <s v="IND"/>
    <s v=""/>
    <s v="Bangalore"/>
    <x v="0"/>
  </r>
  <r>
    <s v="Satthar,Galeel Bhasha"/>
    <s v="TW_TOFF"/>
    <x v="1"/>
    <s v="TRANSITION_LV"/>
    <n v="0"/>
    <n v="8"/>
    <n v="0"/>
    <s v="01"/>
    <s v="TIN"/>
    <s v="12433"/>
    <s v="IND"/>
    <s v=""/>
    <s v="Bangalore"/>
    <x v="0"/>
  </r>
  <r>
    <s v="Satthar,Galeel Bhasha"/>
    <s v="TW_TOFF"/>
    <x v="4"/>
    <s v="SICK_LV"/>
    <n v="0"/>
    <n v="8"/>
    <n v="0"/>
    <s v="01"/>
    <s v="TUK"/>
    <s v="12433"/>
    <s v="DEU"/>
    <s v=""/>
    <s v="Hamburg"/>
    <x v="7"/>
  </r>
  <r>
    <s v="Satyamurthy,Vikram G."/>
    <s v="ACONEX1"/>
    <x v="32"/>
    <s v="CP"/>
    <n v="0"/>
    <n v="19"/>
    <n v="0"/>
    <s v="01"/>
    <s v="TIN"/>
    <s v="10486"/>
    <s v="IND"/>
    <s v=""/>
    <s v="Bangalore"/>
    <x v="0"/>
  </r>
  <r>
    <s v="Satyamurthy,Vikram G."/>
    <s v="BT00002"/>
    <x v="63"/>
    <s v="CP"/>
    <n v="0"/>
    <n v="68"/>
    <n v="0"/>
    <s v="01"/>
    <s v="TIN"/>
    <s v="10486"/>
    <s v="IND"/>
    <s v=""/>
    <s v="Bangalore"/>
    <x v="0"/>
  </r>
  <r>
    <s v="Satyamurthy,Vikram G."/>
    <s v="COLUMUN"/>
    <x v="414"/>
    <s v="MISC"/>
    <n v="0"/>
    <n v="22"/>
    <n v="0"/>
    <s v="01"/>
    <s v="TIN"/>
    <s v="10486"/>
    <s v="IND"/>
    <s v=""/>
    <s v="Bangalore"/>
    <x v="0"/>
  </r>
  <r>
    <s v="Satyamurthy,Vikram G."/>
    <s v="HONEY01"/>
    <x v="64"/>
    <s v="CP"/>
    <n v="0"/>
    <n v="22"/>
    <n v="0"/>
    <s v="01"/>
    <s v="TIN"/>
    <s v="10486"/>
    <s v="IND"/>
    <s v=""/>
    <s v="Bangalore"/>
    <x v="0"/>
  </r>
  <r>
    <s v="Satyamurthy,Vikram G."/>
    <s v="TW_CORE"/>
    <x v="17"/>
    <s v="BAU"/>
    <n v="0"/>
    <n v="2"/>
    <n v="0"/>
    <s v="01"/>
    <s v="TIN"/>
    <s v="10486"/>
    <s v="IND"/>
    <s v=""/>
    <s v="Bangalore"/>
    <x v="0"/>
  </r>
  <r>
    <s v="Satyamurthy,Vikram G."/>
    <s v="TW_SIPP"/>
    <x v="183"/>
    <s v="PROJECTS"/>
    <n v="0"/>
    <n v="41"/>
    <n v="0"/>
    <s v="01"/>
    <s v="TIN"/>
    <s v="10486"/>
    <s v="IND"/>
    <s v=""/>
    <s v="Bangalore"/>
    <x v="0"/>
  </r>
  <r>
    <s v="Sauren,Maia"/>
    <s v="COLES01"/>
    <x v="416"/>
    <s v="DA"/>
    <n v="4"/>
    <n v="0"/>
    <n v="0"/>
    <s v="01"/>
    <s v="TAU"/>
    <s v="14494"/>
    <s v="AUS"/>
    <s v=""/>
    <s v="Melbourne"/>
    <x v="8"/>
  </r>
  <r>
    <s v="Sauren,Maia"/>
    <s v="TWSSOL1"/>
    <x v="316"/>
    <s v="MISC"/>
    <n v="16"/>
    <n v="0"/>
    <n v="0"/>
    <s v="01"/>
    <s v="TAU"/>
    <s v="14494"/>
    <s v="AUS"/>
    <s v=""/>
    <s v="Melbourne"/>
    <x v="8"/>
  </r>
  <r>
    <s v="Sauren,Maia"/>
    <s v="TW_CORE"/>
    <x v="3"/>
    <s v="UNASSIGNED"/>
    <n v="0"/>
    <n v="124"/>
    <n v="0"/>
    <s v="01"/>
    <s v="TAU"/>
    <s v="14494"/>
    <s v="AUS"/>
    <s v=""/>
    <s v="Melbourne"/>
    <x v="8"/>
  </r>
  <r>
    <s v="Sauren,Maia"/>
    <s v="TW_CORE"/>
    <x v="17"/>
    <s v="TWER_HELP"/>
    <n v="0"/>
    <n v="8"/>
    <n v="0"/>
    <s v="01"/>
    <s v="TAU"/>
    <s v="14494"/>
    <s v="AUS"/>
    <s v=""/>
    <s v="Melbourne"/>
    <x v="8"/>
  </r>
  <r>
    <s v="Sauren,Maia"/>
    <s v="TW_SIPP"/>
    <x v="29"/>
    <s v="OPEN_MRS"/>
    <n v="0"/>
    <n v="8"/>
    <n v="0"/>
    <s v="01"/>
    <s v="TAU"/>
    <s v="14494"/>
    <s v="AUS"/>
    <s v=""/>
    <s v="Melbourne"/>
    <x v="8"/>
  </r>
  <r>
    <s v="Scaria,Arun"/>
    <s v="SSIN001"/>
    <x v="394"/>
    <s v="DEV"/>
    <n v="80"/>
    <n v="0"/>
    <n v="0"/>
    <s v="01"/>
    <s v="TIN"/>
    <s v="14724"/>
    <s v="IND"/>
    <s v=""/>
    <s v="Chennai"/>
    <x v="0"/>
  </r>
  <r>
    <s v="Scaria,Arun"/>
    <s v="TW_CORE"/>
    <x v="3"/>
    <s v="UNASSIGNED"/>
    <n v="0"/>
    <n v="88"/>
    <n v="0"/>
    <s v="01"/>
    <s v="TIN"/>
    <s v="14724"/>
    <s v="IND"/>
    <s v=""/>
    <s v="Chennai"/>
    <x v="0"/>
  </r>
  <r>
    <s v="Scaria,Arun"/>
    <s v="TW_PRAC"/>
    <x v="11"/>
    <s v="EVENTS"/>
    <n v="0"/>
    <n v="24"/>
    <n v="0"/>
    <s v="01"/>
    <s v="TIN"/>
    <s v="14724"/>
    <s v="IND"/>
    <s v=""/>
    <s v="Chennai"/>
    <x v="0"/>
  </r>
  <r>
    <s v="Scatchell,Anthony"/>
    <s v="DISCOV2"/>
    <x v="304"/>
    <s v="DEV"/>
    <n v="163.5"/>
    <n v="0"/>
    <n v="0"/>
    <s v="01"/>
    <s v="TUS"/>
    <s v="14124"/>
    <s v="ZAF"/>
    <s v=""/>
    <s v="Johannesburg"/>
    <x v="16"/>
  </r>
  <r>
    <s v="Scatchell,Anthony"/>
    <s v="TW_TOFF"/>
    <x v="1"/>
    <s v="PUBLIC_HOLIDAY"/>
    <n v="0"/>
    <n v="8"/>
    <n v="0"/>
    <s v="01"/>
    <s v="TUS"/>
    <s v="14124"/>
    <s v="ZAF"/>
    <s v=""/>
    <s v="Johannesburg"/>
    <x v="16"/>
  </r>
  <r>
    <s v="Sceresini,Anthony"/>
    <s v="GETUP01"/>
    <x v="159"/>
    <s v="DA"/>
    <n v="152"/>
    <n v="0"/>
    <n v="0"/>
    <s v="01"/>
    <s v="TAU"/>
    <s v="15503"/>
    <s v="AUS"/>
    <s v=""/>
    <s v="Sydney"/>
    <x v="8"/>
  </r>
  <r>
    <s v="Sceresini,Anthony"/>
    <s v="TW_CORE"/>
    <x v="69"/>
    <s v="COACHING"/>
    <n v="0"/>
    <n v="18.5"/>
    <n v="0"/>
    <s v="01"/>
    <s v="TAU"/>
    <s v="15503"/>
    <s v="AUS"/>
    <s v=""/>
    <s v="Sydney"/>
    <x v="8"/>
  </r>
  <r>
    <s v="Sceresini,Anthony"/>
    <s v="TW_CORE"/>
    <x v="69"/>
    <s v="PREPARATION"/>
    <n v="0"/>
    <n v="4"/>
    <n v="0"/>
    <s v="01"/>
    <s v="TAU"/>
    <s v="15503"/>
    <s v="AUS"/>
    <s v=""/>
    <s v="Sydney"/>
    <x v="8"/>
  </r>
  <r>
    <s v="Sceresini,Anthony"/>
    <s v="TW_TOFF"/>
    <x v="4"/>
    <s v="SICK_LV"/>
    <n v="0"/>
    <n v="16"/>
    <n v="0"/>
    <s v="01"/>
    <s v="TAU"/>
    <s v="15503"/>
    <s v="AUS"/>
    <s v=""/>
    <s v="Sydney"/>
    <x v="8"/>
  </r>
  <r>
    <s v="Schalliol,Gregory L."/>
    <s v="TW_TOFF"/>
    <x v="1"/>
    <s v="ANNUAL_LV"/>
    <n v="0"/>
    <n v="8"/>
    <n v="0"/>
    <s v="04"/>
    <s v="TUS"/>
    <s v="10310"/>
    <s v="USA"/>
    <s v="IL"/>
    <s v="Chicago"/>
    <x v="5"/>
  </r>
  <r>
    <s v="Schalliol,Gregory L."/>
    <s v="TW_TOPS"/>
    <x v="417"/>
    <s v="BAU"/>
    <n v="0"/>
    <n v="8"/>
    <n v="0"/>
    <s v="04"/>
    <s v="TUS"/>
    <s v="10310"/>
    <s v="CHN"/>
    <s v=""/>
    <s v="Chicago"/>
    <x v="5"/>
  </r>
  <r>
    <s v="Schalliol,Gregory L."/>
    <s v="TW_TOPS"/>
    <x v="417"/>
    <s v="BAU"/>
    <n v="0"/>
    <n v="199"/>
    <n v="0"/>
    <s v="04"/>
    <s v="TUS"/>
    <s v="10310"/>
    <s v="USA"/>
    <s v="IL"/>
    <s v="Chicago"/>
    <x v="5"/>
  </r>
  <r>
    <s v="Schantz,Amy L."/>
    <s v="TW_CORE"/>
    <x v="9"/>
    <s v="BAU"/>
    <n v="0"/>
    <n v="220.45"/>
    <n v="0"/>
    <s v="08"/>
    <s v="TUS"/>
    <s v="15869"/>
    <s v="USA"/>
    <s v="NY"/>
    <s v="New York"/>
    <x v="12"/>
  </r>
  <r>
    <s v="Schantz,Amy L."/>
    <s v="TW_TOFF"/>
    <x v="4"/>
    <s v="US_CA_PERS_SICK"/>
    <n v="0"/>
    <n v="8"/>
    <n v="0"/>
    <s v="08"/>
    <s v="TUS"/>
    <s v="15869"/>
    <s v="USA"/>
    <s v="NY"/>
    <s v="New York"/>
    <x v="12"/>
  </r>
  <r>
    <s v="Schlegel,Wolf"/>
    <s v="GEMA001"/>
    <x v="16"/>
    <s v="DEV"/>
    <n v="111.5"/>
    <n v="0"/>
    <n v="0"/>
    <s v="01"/>
    <s v="TDE"/>
    <s v="13314"/>
    <s v="DEU"/>
    <s v=""/>
    <s v="Hamburg"/>
    <x v="7"/>
  </r>
  <r>
    <s v="Schlegel,Wolf"/>
    <s v="GEMA001"/>
    <x v="16"/>
    <s v="TRVL"/>
    <n v="0"/>
    <n v="18"/>
    <n v="0"/>
    <s v="01"/>
    <s v="TDE"/>
    <s v="13314"/>
    <s v="DEU"/>
    <s v=""/>
    <s v="Hamburg"/>
    <x v="7"/>
  </r>
  <r>
    <s v="Schlegel,Wolf"/>
    <s v="TW_CORE"/>
    <x v="17"/>
    <s v="BAU"/>
    <n v="0"/>
    <n v="2.5"/>
    <n v="0"/>
    <s v="01"/>
    <s v="TDE"/>
    <s v="13314"/>
    <s v="DEU"/>
    <s v=""/>
    <s v="Hamburg"/>
    <x v="7"/>
  </r>
  <r>
    <s v="Schlegel,Wolf"/>
    <s v="TW_CORE"/>
    <x v="33"/>
    <s v="REGION_MGT_MTG"/>
    <n v="0"/>
    <n v="8"/>
    <n v="0"/>
    <s v="01"/>
    <s v="TDE"/>
    <s v="13314"/>
    <s v="DEU"/>
    <s v=""/>
    <s v="Hamburg"/>
    <x v="7"/>
  </r>
  <r>
    <s v="Schlegel,Wolf"/>
    <s v="TW_CORE"/>
    <x v="0"/>
    <s v="BAU"/>
    <n v="0"/>
    <n v="2"/>
    <n v="0"/>
    <s v="01"/>
    <s v="TDE"/>
    <s v="13314"/>
    <s v="DEU"/>
    <s v=""/>
    <s v="Hamburg"/>
    <x v="7"/>
  </r>
  <r>
    <s v="Schlegel,Wolf"/>
    <s v="TW_CORE"/>
    <x v="0"/>
    <s v="EU4T"/>
    <n v="0"/>
    <n v="8.5"/>
    <n v="0"/>
    <s v="01"/>
    <s v="TDE"/>
    <s v="13314"/>
    <s v="DEU"/>
    <s v=""/>
    <s v="Hamburg"/>
    <x v="7"/>
  </r>
  <r>
    <s v="Schlegel,Wolf"/>
    <s v="TW_CORE"/>
    <x v="15"/>
    <s v="INTERVIEWING"/>
    <n v="0"/>
    <n v="6"/>
    <n v="0"/>
    <s v="01"/>
    <s v="TDE"/>
    <s v="13314"/>
    <s v="DEU"/>
    <s v=""/>
    <s v="Hamburg"/>
    <x v="7"/>
  </r>
  <r>
    <s v="Schlegel,Wolf"/>
    <s v="TW_CORE"/>
    <x v="149"/>
    <s v="MEETINGS"/>
    <n v="0"/>
    <n v="1"/>
    <n v="0"/>
    <s v="01"/>
    <s v="TDE"/>
    <s v="13314"/>
    <s v="DEU"/>
    <s v=""/>
    <s v="Hamburg"/>
    <x v="7"/>
  </r>
  <r>
    <s v="Schlegel,Wolf"/>
    <s v="TW_PIL3"/>
    <x v="299"/>
    <s v="MEETINGS"/>
    <n v="0"/>
    <n v="1.5"/>
    <n v="0"/>
    <s v="01"/>
    <s v="TDE"/>
    <s v="13314"/>
    <s v="DEU"/>
    <s v=""/>
    <s v="Hamburg"/>
    <x v="7"/>
  </r>
  <r>
    <s v="Schlegel,Wolf"/>
    <s v="TW_SIPP"/>
    <x v="29"/>
    <s v="OPEN_MRS"/>
    <n v="0"/>
    <n v="11"/>
    <n v="0"/>
    <s v="01"/>
    <s v="TDE"/>
    <s v="13314"/>
    <s v="DEU"/>
    <s v=""/>
    <s v="Hamburg"/>
    <x v="7"/>
  </r>
  <r>
    <s v="Schlegel,Wolf"/>
    <s v="TW_TOFF"/>
    <x v="1"/>
    <s v="ANNUAL_LV"/>
    <n v="0"/>
    <n v="52"/>
    <n v="0"/>
    <s v="01"/>
    <s v="TDE"/>
    <s v="13314"/>
    <s v="DEU"/>
    <s v=""/>
    <s v="Hamburg"/>
    <x v="7"/>
  </r>
  <r>
    <s v="Schlegel,Wolf"/>
    <s v="TW_TOFF"/>
    <x v="4"/>
    <s v="UK_MEDICAL_APPT"/>
    <n v="0"/>
    <n v="2"/>
    <n v="0"/>
    <s v="01"/>
    <s v="TDE"/>
    <s v="13314"/>
    <s v="DEU"/>
    <s v=""/>
    <s v="Hamburg"/>
    <x v="7"/>
  </r>
  <r>
    <s v="Schlumberger-Socha,Christopher"/>
    <s v="TW_CORE"/>
    <x v="3"/>
    <s v="HELD"/>
    <n v="0"/>
    <n v="24"/>
    <n v="0"/>
    <s v="01"/>
    <s v="TUK"/>
    <s v="15218"/>
    <s v="GBR"/>
    <s v=""/>
    <s v="London"/>
    <x v="4"/>
  </r>
  <r>
    <s v="Schlumberger-Socha,Christopher"/>
    <s v="TW_CORE"/>
    <x v="3"/>
    <s v="UNASSIGNED"/>
    <n v="0"/>
    <n v="136"/>
    <n v="0"/>
    <s v="01"/>
    <s v="TUK"/>
    <s v="15218"/>
    <s v="GBR"/>
    <s v=""/>
    <s v="London"/>
    <x v="4"/>
  </r>
  <r>
    <s v="Schlumberger-Socha,Christopher"/>
    <s v="TW_CORE"/>
    <x v="52"/>
    <s v="SPONSORSHIPS"/>
    <n v="0"/>
    <n v="8"/>
    <n v="0"/>
    <s v="01"/>
    <s v="TUK"/>
    <s v="15218"/>
    <s v="GBR"/>
    <s v=""/>
    <s v="London"/>
    <x v="4"/>
  </r>
  <r>
    <s v="Schneider,Jonathan"/>
    <s v="IOM0001"/>
    <x v="208"/>
    <s v="DA"/>
    <n v="46"/>
    <n v="0"/>
    <n v="0"/>
    <s v="01"/>
    <s v="TAU"/>
    <s v="14495"/>
    <s v="UGA"/>
    <s v=""/>
    <s v="Kampala"/>
    <x v="15"/>
  </r>
  <r>
    <s v="Schneider,Jonathan"/>
    <s v="IOM0001"/>
    <x v="208"/>
    <s v="TRVL"/>
    <n v="0"/>
    <n v="32"/>
    <n v="0"/>
    <s v="01"/>
    <s v="TAU"/>
    <s v="14495"/>
    <s v="UGA"/>
    <s v=""/>
    <s v="Kampala"/>
    <x v="15"/>
  </r>
  <r>
    <s v="Schneider,Jonathan"/>
    <s v="TW_CORE"/>
    <x v="14"/>
    <s v="NONTW_CONF"/>
    <n v="0"/>
    <n v="61"/>
    <n v="0"/>
    <s v="01"/>
    <s v="TAU"/>
    <s v="14495"/>
    <s v="USA"/>
    <s v="CA"/>
    <s v="Sydney"/>
    <x v="8"/>
  </r>
  <r>
    <s v="Schneider,Jonathan"/>
    <s v="TW_CORE"/>
    <x v="17"/>
    <s v="BAU"/>
    <n v="0"/>
    <n v="14.5"/>
    <n v="0"/>
    <s v="01"/>
    <s v="TAU"/>
    <s v="14495"/>
    <s v="AUS"/>
    <s v=""/>
    <s v="Sydney"/>
    <x v="8"/>
  </r>
  <r>
    <s v="Schneider,Jonathan"/>
    <s v="TW_CORE"/>
    <x v="17"/>
    <s v="TWER_HELP"/>
    <n v="0"/>
    <n v="5"/>
    <n v="0"/>
    <s v="01"/>
    <s v="TAU"/>
    <s v="14495"/>
    <s v="AUS"/>
    <s v=""/>
    <s v="Sydney"/>
    <x v="8"/>
  </r>
  <r>
    <s v="Schneider,Jonathan"/>
    <s v="TW_CORE"/>
    <x v="33"/>
    <s v="REGION_MGT_BAU"/>
    <n v="0"/>
    <n v="13"/>
    <n v="0"/>
    <s v="01"/>
    <s v="TAU"/>
    <s v="14495"/>
    <s v="AUS"/>
    <s v=""/>
    <s v="Sydney"/>
    <x v="8"/>
  </r>
  <r>
    <s v="Schneider,Jonathan"/>
    <s v="TW_CORE"/>
    <x v="33"/>
    <s v="REGION_MGT_MTG"/>
    <n v="0"/>
    <n v="1.5"/>
    <n v="0"/>
    <s v="01"/>
    <s v="TAU"/>
    <s v="14495"/>
    <s v="AUS"/>
    <s v=""/>
    <s v="Sydney"/>
    <x v="8"/>
  </r>
  <r>
    <s v="Schneider,Jonathan"/>
    <s v="TW_CORE"/>
    <x v="33"/>
    <s v="REGION_MGT_MTG"/>
    <n v="0"/>
    <n v="1.5"/>
    <n v="0"/>
    <s v="01"/>
    <s v="TAU"/>
    <s v="14495"/>
    <s v="UGA"/>
    <s v=""/>
    <s v="Kampala"/>
    <x v="15"/>
  </r>
  <r>
    <s v="Schneider,Jonathan"/>
    <s v="TW_CORE"/>
    <x v="52"/>
    <s v="BAU"/>
    <n v="0"/>
    <n v="1"/>
    <n v="0"/>
    <s v="01"/>
    <s v="TAU"/>
    <s v="14495"/>
    <s v="AUS"/>
    <s v=""/>
    <s v="Sydney"/>
    <x v="8"/>
  </r>
  <r>
    <s v="Schneider,Jonathan"/>
    <s v="TW_CORE"/>
    <x v="0"/>
    <s v="TWER_DEVELOPMNT"/>
    <n v="0"/>
    <n v="2"/>
    <n v="0"/>
    <s v="01"/>
    <s v="TAU"/>
    <s v="14495"/>
    <s v="UGA"/>
    <s v=""/>
    <s v="Kampala"/>
    <x v="15"/>
  </r>
  <r>
    <s v="Schneider,Jonathan"/>
    <s v="TW_CORE"/>
    <x v="0"/>
    <s v="TWER_DEVELOPMNT"/>
    <n v="0"/>
    <n v="2"/>
    <n v="0"/>
    <s v="01"/>
    <s v="TAU"/>
    <s v="14495"/>
    <s v="USA"/>
    <s v="CA"/>
    <s v="Sydney"/>
    <x v="8"/>
  </r>
  <r>
    <s v="Schneider,Jonathan"/>
    <s v="TW_CORE"/>
    <x v="0"/>
    <s v="TWER_DEVELOPMNT"/>
    <n v="0"/>
    <n v="14.5"/>
    <n v="0"/>
    <s v="01"/>
    <s v="TAU"/>
    <s v="14495"/>
    <s v="AUS"/>
    <s v=""/>
    <s v="Sydney"/>
    <x v="8"/>
  </r>
  <r>
    <s v="Schneider,Jonathan"/>
    <s v="TW_CORE"/>
    <x v="15"/>
    <s v="BAU"/>
    <n v="0"/>
    <n v="2"/>
    <n v="0"/>
    <s v="01"/>
    <s v="TAU"/>
    <s v="14495"/>
    <s v="AUS"/>
    <s v=""/>
    <s v="Sydney"/>
    <x v="8"/>
  </r>
  <r>
    <s v="Schneider,Jonathan"/>
    <s v="TW_CORE"/>
    <x v="15"/>
    <s v="INTERVIEWING"/>
    <n v="0"/>
    <n v="1.5"/>
    <n v="0"/>
    <s v="01"/>
    <s v="TAU"/>
    <s v="14495"/>
    <s v="AUS"/>
    <s v=""/>
    <s v="Sydney"/>
    <x v="8"/>
  </r>
  <r>
    <s v="Schneider,Jonathan"/>
    <s v="TW_PRAC"/>
    <x v="19"/>
    <s v="BAU"/>
    <n v="0"/>
    <n v="4.5"/>
    <n v="0"/>
    <s v="01"/>
    <s v="TAU"/>
    <s v="14495"/>
    <s v="UGA"/>
    <s v=""/>
    <s v="Kampala"/>
    <x v="15"/>
  </r>
  <r>
    <s v="Schneider,Jonathan"/>
    <s v="TW_PRAC"/>
    <x v="19"/>
    <s v="BAU"/>
    <n v="0"/>
    <n v="9"/>
    <n v="0"/>
    <s v="01"/>
    <s v="TAU"/>
    <s v="14495"/>
    <s v="USA"/>
    <s v="CA"/>
    <s v="Sydney"/>
    <x v="8"/>
  </r>
  <r>
    <s v="Schneider,Jonathan"/>
    <s v="TW_PRAC"/>
    <x v="19"/>
    <s v="BAU"/>
    <n v="0"/>
    <n v="33"/>
    <n v="0"/>
    <s v="01"/>
    <s v="TAU"/>
    <s v="14495"/>
    <s v="AUS"/>
    <s v=""/>
    <s v="Sydney"/>
    <x v="8"/>
  </r>
  <r>
    <s v="Schneider,Jonathan"/>
    <s v="TW_TOFF"/>
    <x v="1"/>
    <s v="PUBLIC_HOLIDAY"/>
    <n v="0"/>
    <n v="8"/>
    <n v="0"/>
    <s v="01"/>
    <s v="TAU"/>
    <s v="14495"/>
    <s v="AUS"/>
    <s v=""/>
    <s v="Sydney"/>
    <x v="8"/>
  </r>
  <r>
    <s v="Schoenfeld,Eric"/>
    <s v="ALPHA02"/>
    <x v="174"/>
    <s v="MISC"/>
    <n v="156.5"/>
    <n v="0"/>
    <n v="0"/>
    <s v="01"/>
    <s v="TUS"/>
    <s v="11818"/>
    <s v="USA"/>
    <s v="NY"/>
    <s v="New York"/>
    <x v="12"/>
  </r>
  <r>
    <s v="Schoenfeld,Eric"/>
    <s v="TW_CORE"/>
    <x v="17"/>
    <s v="TWER_HELP"/>
    <n v="0"/>
    <n v="8"/>
    <n v="0"/>
    <s v="01"/>
    <s v="TUS"/>
    <s v="11818"/>
    <s v="USA"/>
    <s v="NY"/>
    <s v="New York"/>
    <x v="12"/>
  </r>
  <r>
    <s v="Schoenfeld,Eric"/>
    <s v="TW_CORE"/>
    <x v="15"/>
    <s v="INTERVIEWING"/>
    <n v="0"/>
    <n v="6"/>
    <n v="0"/>
    <s v="01"/>
    <s v="TUS"/>
    <s v="11818"/>
    <s v="USA"/>
    <s v="NY"/>
    <s v="New York"/>
    <x v="12"/>
  </r>
  <r>
    <s v="Schoenfeld,Eric"/>
    <s v="TW_MTGS"/>
    <x v="50"/>
    <s v="NYC"/>
    <n v="0"/>
    <n v="8"/>
    <n v="0"/>
    <s v="01"/>
    <s v="TUS"/>
    <s v="11818"/>
    <s v="USA"/>
    <s v="NY"/>
    <s v="New York"/>
    <x v="12"/>
  </r>
  <r>
    <s v="Schofield,Carol M"/>
    <s v="BARCARD"/>
    <x v="179"/>
    <s v="DA"/>
    <n v="9"/>
    <n v="0"/>
    <n v="0"/>
    <s v="01"/>
    <s v="TUS"/>
    <s v="15834"/>
    <s v="USA"/>
    <s v="DE"/>
    <s v="New York"/>
    <x v="12"/>
  </r>
  <r>
    <s v="Schofield,Carol M"/>
    <s v="TW_CORE"/>
    <x v="3"/>
    <s v="UNASSIGNED"/>
    <n v="0"/>
    <n v="156.5"/>
    <n v="0"/>
    <s v="01"/>
    <s v="TUS"/>
    <s v="15834"/>
    <s v="USA"/>
    <s v="IL"/>
    <s v="Chicago"/>
    <x v="5"/>
  </r>
  <r>
    <s v="Schofield,Carol M"/>
    <s v="TW_TOFF"/>
    <x v="4"/>
    <s v="US_CA_PERS_SICK"/>
    <n v="0"/>
    <n v="3.5"/>
    <n v="0"/>
    <s v="01"/>
    <s v="TUS"/>
    <s v="15834"/>
    <s v="USA"/>
    <s v="IL"/>
    <s v="Chicago"/>
    <x v="5"/>
  </r>
  <r>
    <s v="Schofield,Naomi Elizabeth"/>
    <s v="TW_TOFF"/>
    <x v="1"/>
    <s v="MATR_PATR_UNPD"/>
    <n v="0"/>
    <n v="160"/>
    <n v="0"/>
    <s v="01"/>
    <s v="TAU"/>
    <s v="14094"/>
    <s v="AUS"/>
    <s v=""/>
    <s v="Melbourne"/>
    <x v="8"/>
  </r>
  <r>
    <s v="Schofield,William"/>
    <s v="TW_CORE"/>
    <x v="0"/>
    <s v="JC_MGMT"/>
    <n v="0"/>
    <n v="168"/>
    <n v="0"/>
    <s v="07"/>
    <s v="TUS"/>
    <s v="12915"/>
    <s v="USA"/>
    <s v="TX"/>
    <s v="Dallas"/>
    <x v="6"/>
  </r>
  <r>
    <s v="Schuchert,Brett Louis"/>
    <s v="DMTC001"/>
    <x v="41"/>
    <s v="TRVL"/>
    <n v="0"/>
    <n v="3"/>
    <n v="0"/>
    <s v="01"/>
    <s v="TUS"/>
    <s v="14117"/>
    <s v="USA"/>
    <s v="OK"/>
    <s v="Dallas"/>
    <x v="6"/>
  </r>
  <r>
    <s v="Schuchert,Brett Louis"/>
    <s v="GAP0001"/>
    <x v="350"/>
    <s v="DA"/>
    <n v="90"/>
    <n v="0"/>
    <n v="0"/>
    <s v="01"/>
    <s v="TUS"/>
    <s v="14117"/>
    <s v="USA"/>
    <s v="CA"/>
    <s v="San Francisco"/>
    <x v="11"/>
  </r>
  <r>
    <s v="Schuchert,Brett Louis"/>
    <s v="GAP0001"/>
    <x v="350"/>
    <s v="TRVL"/>
    <n v="0"/>
    <n v="72"/>
    <n v="0"/>
    <s v="01"/>
    <s v="TUS"/>
    <s v="14117"/>
    <s v="USA"/>
    <s v="OK"/>
    <s v="San Francisco"/>
    <x v="11"/>
  </r>
  <r>
    <s v="Schuchert,Brett Louis"/>
    <s v="TW_CORE"/>
    <x v="3"/>
    <s v="HELD"/>
    <n v="0"/>
    <n v="80"/>
    <n v="0"/>
    <s v="01"/>
    <s v="TUS"/>
    <s v="14117"/>
    <s v="USA"/>
    <s v="OK"/>
    <s v="San Francisco"/>
    <x v="11"/>
  </r>
  <r>
    <s v="Schuchert,Brett Louis"/>
    <s v="TW_CORE"/>
    <x v="118"/>
    <s v="BAU"/>
    <n v="0"/>
    <n v="12"/>
    <n v="0"/>
    <s v="01"/>
    <s v="TUS"/>
    <s v="14117"/>
    <s v="USA"/>
    <s v="OK"/>
    <s v="Dallas"/>
    <x v="6"/>
  </r>
  <r>
    <s v="Schufeldt,Danielle Beth"/>
    <s v="TW_CORE"/>
    <x v="3"/>
    <s v="HELD"/>
    <n v="0"/>
    <n v="40"/>
    <n v="0"/>
    <s v="01"/>
    <s v="TUS"/>
    <s v="12705"/>
    <s v="USA"/>
    <s v="IL"/>
    <s v="Chicago"/>
    <x v="5"/>
  </r>
  <r>
    <s v="Schufeldt,Danielle Beth"/>
    <s v="TW_CORE"/>
    <x v="3"/>
    <s v="HELD"/>
    <n v="0"/>
    <n v="102"/>
    <n v="0"/>
    <s v="01"/>
    <s v="TUS"/>
    <s v="12705"/>
    <s v="USA"/>
    <s v="NY"/>
    <s v="Chicago"/>
    <x v="5"/>
  </r>
  <r>
    <s v="Schufeldt,Danielle Beth"/>
    <s v="TW_CORE"/>
    <x v="15"/>
    <s v="INTERVIEWING"/>
    <n v="0"/>
    <n v="18"/>
    <n v="0"/>
    <s v="01"/>
    <s v="TUS"/>
    <s v="12705"/>
    <s v="USA"/>
    <s v="NY"/>
    <s v="Chicago"/>
    <x v="5"/>
  </r>
  <r>
    <s v="Schufeldt,Danielle Beth"/>
    <s v="TW_MTGS"/>
    <x v="50"/>
    <s v="NYC"/>
    <n v="0"/>
    <n v="8"/>
    <n v="0"/>
    <s v="01"/>
    <s v="TUS"/>
    <s v="12705"/>
    <s v="USA"/>
    <s v="NY"/>
    <s v="Chicago"/>
    <x v="5"/>
  </r>
  <r>
    <s v="Schultheiss,Michael"/>
    <s v="TW_CORE"/>
    <x v="17"/>
    <s v="BAU"/>
    <n v="0"/>
    <n v="168"/>
    <n v="0"/>
    <s v="02"/>
    <s v="TDE"/>
    <s v="14625"/>
    <s v="DEU"/>
    <s v=""/>
    <s v="Hamburg"/>
    <x v="7"/>
  </r>
  <r>
    <s v="Schuster,Christopher P."/>
    <s v="GAP0001"/>
    <x v="25"/>
    <s v="DA"/>
    <n v="77"/>
    <n v="0"/>
    <n v="0"/>
    <s v="01"/>
    <s v="TUS"/>
    <s v="14661"/>
    <s v="USA"/>
    <s v="CA"/>
    <s v="San Francisco"/>
    <x v="11"/>
  </r>
  <r>
    <s v="Schuster,Christopher P."/>
    <s v="GENESYS"/>
    <x v="101"/>
    <s v="DA"/>
    <n v="29.5"/>
    <n v="0"/>
    <n v="0"/>
    <s v="01"/>
    <s v="TUS"/>
    <s v="14661"/>
    <s v="USA"/>
    <s v="CA"/>
    <s v="Toronto"/>
    <x v="13"/>
  </r>
  <r>
    <s v="Schuster,Christopher P."/>
    <s v="GENESYS"/>
    <x v="101"/>
    <s v="TRVL"/>
    <n v="0"/>
    <n v="15"/>
    <n v="0"/>
    <s v="01"/>
    <s v="TUS"/>
    <s v="14661"/>
    <s v="USA"/>
    <s v="IL"/>
    <s v="Toronto"/>
    <x v="13"/>
  </r>
  <r>
    <s v="Schuster,Christopher P."/>
    <s v="SWA0001"/>
    <x v="31"/>
    <s v="DA"/>
    <n v="42"/>
    <n v="0"/>
    <n v="0"/>
    <s v="01"/>
    <s v="TUS"/>
    <s v="14661"/>
    <s v="USA"/>
    <s v="TX"/>
    <s v="Dallas"/>
    <x v="6"/>
  </r>
  <r>
    <s v="Schuster,Christopher P."/>
    <s v="SWA0001"/>
    <x v="31"/>
    <s v="TRVL"/>
    <n v="0"/>
    <n v="23"/>
    <n v="0"/>
    <s v="01"/>
    <s v="TUS"/>
    <s v="14661"/>
    <s v="USA"/>
    <s v="IL"/>
    <s v="Dallas"/>
    <x v="6"/>
  </r>
  <r>
    <s v="Schuster,Christopher P."/>
    <s v="TW_CORE"/>
    <x v="3"/>
    <s v="HELD"/>
    <n v="0"/>
    <n v="11"/>
    <n v="0"/>
    <s v="01"/>
    <s v="TUS"/>
    <s v="14661"/>
    <s v="USA"/>
    <s v="IL"/>
    <s v="Toronto"/>
    <x v="13"/>
  </r>
  <r>
    <s v="Schuster,Christopher P."/>
    <s v="TW_CORE"/>
    <x v="40"/>
    <s v="GROUP"/>
    <n v="0"/>
    <n v="4"/>
    <n v="0"/>
    <s v="01"/>
    <s v="TUS"/>
    <s v="14661"/>
    <s v="USA"/>
    <s v="IL"/>
    <s v="Dallas"/>
    <x v="6"/>
  </r>
  <r>
    <s v="Schwartz,Ryan"/>
    <s v="TWSOPS1"/>
    <x v="102"/>
    <s v="MISC"/>
    <n v="0"/>
    <n v="152"/>
    <n v="0"/>
    <s v="02"/>
    <s v="TUS"/>
    <s v="13739"/>
    <s v="USA"/>
    <s v="TX"/>
    <s v="ETG US"/>
    <x v="1"/>
  </r>
  <r>
    <s v="Schwartz,Ryan"/>
    <s v="TW_TOFF"/>
    <x v="1"/>
    <s v="ANNUAL_LV"/>
    <n v="0"/>
    <n v="16"/>
    <n v="0"/>
    <s v="02"/>
    <s v="TUS"/>
    <s v="13739"/>
    <s v="USA"/>
    <s v="TX"/>
    <s v="ETG US"/>
    <x v="1"/>
  </r>
  <r>
    <s v="Schwarz,Audrey C."/>
    <s v="ONLINE1"/>
    <x v="43"/>
    <s v="MISC"/>
    <n v="160"/>
    <n v="0"/>
    <n v="0"/>
    <s v="01"/>
    <s v="TUS"/>
    <s v="14489"/>
    <s v="USA"/>
    <s v="IL"/>
    <s v="Atlanta"/>
    <x v="2"/>
  </r>
  <r>
    <s v="Schwarz,Audrey C."/>
    <s v="TW_TOFF"/>
    <x v="4"/>
    <s v="US_CA_PERS_SICK"/>
    <n v="0"/>
    <n v="8"/>
    <n v="0"/>
    <s v="01"/>
    <s v="TUS"/>
    <s v="14489"/>
    <s v="USA"/>
    <s v="IL"/>
    <s v="Atlanta"/>
    <x v="2"/>
  </r>
  <r>
    <s v="Scobie,Jennifer Kay"/>
    <s v="LOYAL3_"/>
    <x v="93"/>
    <s v="DEV"/>
    <n v="179.5"/>
    <n v="0"/>
    <n v="0"/>
    <s v="01"/>
    <s v="TUS"/>
    <s v="12709"/>
    <s v="USA"/>
    <s v="CA"/>
    <s v="San Francisco"/>
    <x v="11"/>
  </r>
  <r>
    <s v="Scott,Adam D"/>
    <s v="DOMINOS"/>
    <x v="167"/>
    <s v="DOMINO_CORE"/>
    <n v="56"/>
    <n v="0"/>
    <n v="0"/>
    <s v="01"/>
    <s v="TAU"/>
    <s v="11668"/>
    <s v="AUS"/>
    <s v=""/>
    <s v="Brisbane"/>
    <x v="8"/>
  </r>
  <r>
    <s v="Scott,Adam D"/>
    <s v="DOMINOS"/>
    <x v="167"/>
    <s v="PYRAMID"/>
    <n v="96"/>
    <n v="0"/>
    <n v="0"/>
    <s v="01"/>
    <s v="TAU"/>
    <s v="11668"/>
    <s v="AUS"/>
    <s v=""/>
    <s v="Brisbane"/>
    <x v="8"/>
  </r>
  <r>
    <s v="Scott,Adam D"/>
    <s v="TW_MTGS"/>
    <x v="77"/>
    <s v="AUSTRALIA"/>
    <n v="0"/>
    <n v="4"/>
    <n v="0"/>
    <s v="01"/>
    <s v="TAU"/>
    <s v="11668"/>
    <s v="AUS"/>
    <s v=""/>
    <s v="Brisbane"/>
    <x v="8"/>
  </r>
  <r>
    <s v="Scott,Adam D"/>
    <s v="TW_TOFF"/>
    <x v="4"/>
    <s v="SICK_LV"/>
    <n v="0"/>
    <n v="16"/>
    <n v="0"/>
    <s v="01"/>
    <s v="TAU"/>
    <s v="11668"/>
    <s v="AUS"/>
    <s v=""/>
    <s v="Brisbane"/>
    <x v="8"/>
  </r>
  <r>
    <s v="Scott,Alister"/>
    <s v="SML0001"/>
    <x v="98"/>
    <s v="MISC"/>
    <n v="160"/>
    <n v="0"/>
    <n v="0"/>
    <s v="01"/>
    <s v="TAU"/>
    <s v="13472"/>
    <s v="AUS"/>
    <s v=""/>
    <s v="Brisbane"/>
    <x v="8"/>
  </r>
  <r>
    <s v="Scott,Alister"/>
    <s v="TW_TOFF"/>
    <x v="4"/>
    <s v="SICK_LV"/>
    <n v="0"/>
    <n v="8"/>
    <n v="0"/>
    <s v="01"/>
    <s v="TAU"/>
    <s v="13472"/>
    <s v="AUS"/>
    <s v=""/>
    <s v="Brisbane"/>
    <x v="8"/>
  </r>
  <r>
    <s v="Scott,Rosemary Elizabeth Ellen"/>
    <s v="OFGEM01"/>
    <x v="90"/>
    <s v="DA"/>
    <n v="117"/>
    <n v="0"/>
    <n v="0"/>
    <s v="01"/>
    <s v="TUK"/>
    <s v="14159"/>
    <s v="GBR"/>
    <s v=""/>
    <s v="London"/>
    <x v="4"/>
  </r>
  <r>
    <s v="Scott,Rosemary Elizabeth Ellen"/>
    <s v="TW_CORE"/>
    <x v="3"/>
    <s v="UNASSIGNED"/>
    <n v="0"/>
    <n v="9"/>
    <n v="0"/>
    <s v="01"/>
    <s v="TUK"/>
    <s v="14159"/>
    <s v="GBR"/>
    <s v=""/>
    <s v="London"/>
    <x v="4"/>
  </r>
  <r>
    <s v="Scott,Rosemary Elizabeth Ellen"/>
    <s v="TW_TOFF"/>
    <x v="1"/>
    <s v="ANNUAL_LV"/>
    <n v="0"/>
    <n v="8"/>
    <n v="0"/>
    <s v="01"/>
    <s v="TUK"/>
    <s v="14159"/>
    <s v="GBR"/>
    <s v=""/>
    <s v="London"/>
    <x v="4"/>
  </r>
  <r>
    <s v="Scott,Rosemary Elizabeth Ellen"/>
    <s v="TW_TOFF"/>
    <x v="4"/>
    <s v="SICK_LV"/>
    <n v="0"/>
    <n v="21"/>
    <n v="0"/>
    <s v="01"/>
    <s v="TUK"/>
    <s v="14159"/>
    <s v="GBR"/>
    <s v=""/>
    <s v="London"/>
    <x v="4"/>
  </r>
  <r>
    <s v="Scott,Rosemary Elizabeth Ellen"/>
    <s v="TW_TOFF"/>
    <x v="4"/>
    <s v="UK_MEDICAL_APPT"/>
    <n v="0"/>
    <n v="5"/>
    <n v="0"/>
    <s v="01"/>
    <s v="TUK"/>
    <s v="14159"/>
    <s v="GBR"/>
    <s v=""/>
    <s v="London"/>
    <x v="4"/>
  </r>
  <r>
    <s v="Scott,Suzanne"/>
    <s v="GAP0001"/>
    <x v="150"/>
    <s v="DA"/>
    <n v="168"/>
    <n v="0"/>
    <n v="0"/>
    <s v="01"/>
    <s v="TUS"/>
    <s v="13768"/>
    <s v="USA"/>
    <s v="CA"/>
    <s v="San Francisco"/>
    <x v="11"/>
  </r>
  <r>
    <s v="Scott,Suzanne"/>
    <s v="TW_CORE"/>
    <x v="15"/>
    <s v="CODE_REVIEW"/>
    <n v="0"/>
    <n v="3.5"/>
    <n v="0"/>
    <s v="01"/>
    <s v="TUS"/>
    <s v="13768"/>
    <s v="USA"/>
    <s v="CA"/>
    <s v="San Francisco"/>
    <x v="11"/>
  </r>
  <r>
    <s v="Scott,Tom"/>
    <s v="HEPSIB1"/>
    <x v="145"/>
    <s v="DEV"/>
    <n v="139"/>
    <n v="0"/>
    <n v="0"/>
    <s v="01"/>
    <s v="TUK"/>
    <s v="11103"/>
    <s v="TUR"/>
    <s v=""/>
    <s v="London"/>
    <x v="4"/>
  </r>
  <r>
    <s v="Scott,Tom"/>
    <s v="HEPSIB1"/>
    <x v="145"/>
    <s v="DEV"/>
    <n v="0"/>
    <n v="24"/>
    <n v="0"/>
    <s v="01"/>
    <s v="TUK"/>
    <s v="11103"/>
    <s v="GBR"/>
    <s v=""/>
    <s v="London"/>
    <x v="4"/>
  </r>
  <r>
    <s v="Scott,Tom"/>
    <s v="TW_CORE"/>
    <x v="0"/>
    <s v="LEADER_DEV_EU"/>
    <n v="0"/>
    <n v="16"/>
    <n v="0"/>
    <s v="01"/>
    <s v="TUK"/>
    <s v="11103"/>
    <s v="GBR"/>
    <s v=""/>
    <s v="London"/>
    <x v="4"/>
  </r>
  <r>
    <s v="Sebastian,Clair Mary"/>
    <s v="KROGER1"/>
    <x v="226"/>
    <s v="EDC_RAR"/>
    <n v="67"/>
    <n v="0"/>
    <n v="0"/>
    <s v="01"/>
    <s v="TIN"/>
    <s v="11374"/>
    <s v="IND"/>
    <s v=""/>
    <s v="Bangalore"/>
    <x v="0"/>
  </r>
  <r>
    <s v="Sebastian,Clair Mary"/>
    <s v="KROGER1"/>
    <x v="226"/>
    <s v="MISC"/>
    <n v="80"/>
    <n v="0"/>
    <n v="0"/>
    <s v="01"/>
    <s v="TIN"/>
    <s v="11374"/>
    <s v="IND"/>
    <s v=""/>
    <s v="Bangalore"/>
    <x v="0"/>
  </r>
  <r>
    <s v="Sebastian,Clair Mary"/>
    <s v="TW_TOFF"/>
    <x v="1"/>
    <s v="ANNUAL_LV"/>
    <n v="0"/>
    <n v="16"/>
    <n v="0"/>
    <s v="01"/>
    <s v="TIN"/>
    <s v="11374"/>
    <s v="IND"/>
    <s v=""/>
    <s v="Bangalore"/>
    <x v="0"/>
  </r>
  <r>
    <s v="Sebastian,Clair Mary"/>
    <s v="TW_TOFF"/>
    <x v="4"/>
    <s v="SICK_LV"/>
    <n v="0"/>
    <n v="5"/>
    <n v="0"/>
    <s v="01"/>
    <s v="TIN"/>
    <s v="11374"/>
    <s v="IND"/>
    <s v=""/>
    <s v="Bangalore"/>
    <x v="0"/>
  </r>
  <r>
    <s v="Sediane,Kgomotso"/>
    <s v="TW_CORE"/>
    <x v="33"/>
    <s v="REGION_MGT_BAU"/>
    <n v="0"/>
    <n v="183"/>
    <n v="0"/>
    <s v="08"/>
    <s v="TZA"/>
    <s v="15790"/>
    <s v="ZAF"/>
    <s v=""/>
    <s v="Johannesburg"/>
    <x v="16"/>
  </r>
  <r>
    <s v="Sediane,Kgomotso"/>
    <s v="TW_TOFF"/>
    <x v="1"/>
    <s v="BEREAV_COMPASSN"/>
    <n v="0"/>
    <n v="8"/>
    <n v="0"/>
    <s v="08"/>
    <s v="TZA"/>
    <s v="15790"/>
    <s v="ZAF"/>
    <s v=""/>
    <s v="Johannesburg"/>
    <x v="16"/>
  </r>
  <r>
    <s v="Sekar,Gayathri"/>
    <s v="CISCO02"/>
    <x v="39"/>
    <s v="MISC"/>
    <n v="40"/>
    <n v="0"/>
    <n v="0"/>
    <s v="01"/>
    <s v="TIN"/>
    <s v="14103"/>
    <s v="IND"/>
    <s v=""/>
    <s v="Bangalore"/>
    <x v="0"/>
  </r>
  <r>
    <s v="Sekar,Gayathri"/>
    <s v="TW_CORE"/>
    <x v="3"/>
    <s v="UNASSIGNED"/>
    <n v="0"/>
    <n v="44"/>
    <n v="0"/>
    <s v="01"/>
    <s v="TIN"/>
    <s v="14103"/>
    <s v="IND"/>
    <s v=""/>
    <s v="Bangalore"/>
    <x v="0"/>
  </r>
  <r>
    <s v="Sekhar Reddy Bapireddy,Raja"/>
    <s v="CATINC1"/>
    <x v="84"/>
    <s v="DEV"/>
    <n v="130"/>
    <n v="0"/>
    <n v="0"/>
    <s v="01"/>
    <s v="TIN"/>
    <s v="15358"/>
    <s v="IND"/>
    <s v=""/>
    <s v="Delhi"/>
    <x v="0"/>
  </r>
  <r>
    <s v="Sekhar Reddy Bapireddy,Raja"/>
    <s v="TW_CORE"/>
    <x v="3"/>
    <s v="UNASSIGNED"/>
    <n v="0"/>
    <n v="22"/>
    <n v="0"/>
    <s v="01"/>
    <s v="TIN"/>
    <s v="15358"/>
    <s v="IND"/>
    <s v=""/>
    <s v="Delhi"/>
    <x v="0"/>
  </r>
  <r>
    <s v="Sekhar Reddy Bapireddy,Raja"/>
    <s v="TW_TOFF"/>
    <x v="1"/>
    <s v="INDIA_OPT_HOL"/>
    <n v="0"/>
    <n v="8"/>
    <n v="0"/>
    <s v="01"/>
    <s v="TIN"/>
    <s v="15358"/>
    <s v="IND"/>
    <s v=""/>
    <s v="Delhi"/>
    <x v="0"/>
  </r>
  <r>
    <s v="Sekhar Reddy Bapireddy,Raja"/>
    <s v="TW_TOFF"/>
    <x v="4"/>
    <s v="SICK_LV"/>
    <n v="0"/>
    <n v="8"/>
    <n v="0"/>
    <s v="01"/>
    <s v="TIN"/>
    <s v="15358"/>
    <s v="IND"/>
    <s v=""/>
    <s v="Delhi"/>
    <x v="0"/>
  </r>
  <r>
    <s v="Selemela,Elliot Ditjhaba"/>
    <s v="MPED001"/>
    <x v="107"/>
    <s v="DA"/>
    <n v="136"/>
    <n v="0"/>
    <n v="0"/>
    <s v="01"/>
    <s v="TZA"/>
    <s v="14859"/>
    <s v="ZAF"/>
    <s v=""/>
    <s v="Johannesburg"/>
    <x v="16"/>
  </r>
  <r>
    <s v="Selemela,Elliot Ditjhaba"/>
    <s v="TW_TOFF"/>
    <x v="1"/>
    <s v="ANNUAL_LV"/>
    <n v="0"/>
    <n v="24"/>
    <n v="0"/>
    <s v="01"/>
    <s v="TZA"/>
    <s v="14859"/>
    <s v="ZAF"/>
    <s v=""/>
    <s v="Johannesburg"/>
    <x v="16"/>
  </r>
  <r>
    <s v="Selemela,Elliot Ditjhaba"/>
    <s v="TW_TOFF"/>
    <x v="1"/>
    <s v="PUBLIC_HOLIDAY"/>
    <n v="0"/>
    <n v="8"/>
    <n v="0"/>
    <s v="01"/>
    <s v="TZA"/>
    <s v="14859"/>
    <s v="ZAF"/>
    <s v=""/>
    <s v="Johannesburg"/>
    <x v="16"/>
  </r>
  <r>
    <s v="Sellmayr,Florian"/>
    <s v="TW_CORE"/>
    <x v="3"/>
    <s v="UNASSIGNED"/>
    <n v="0"/>
    <n v="168"/>
    <n v="0"/>
    <s v="01"/>
    <s v="TDE"/>
    <s v="15896"/>
    <s v="DEU"/>
    <s v=""/>
    <s v="Hamburg"/>
    <x v="7"/>
  </r>
  <r>
    <s v="Selvaraj,Arun Velayutham"/>
    <s v="TW_CORE"/>
    <x v="66"/>
    <s v="PREP"/>
    <n v="0"/>
    <n v="80"/>
    <n v="0"/>
    <s v="01"/>
    <s v="TAU"/>
    <s v="11340"/>
    <s v="IND"/>
    <s v=""/>
    <s v="Sydney"/>
    <x v="8"/>
  </r>
  <r>
    <s v="Selvaraj,Arun Velayutham"/>
    <s v="TW_CORE"/>
    <x v="66"/>
    <s v="TRAINER_FAC"/>
    <n v="0"/>
    <n v="102"/>
    <n v="0"/>
    <s v="01"/>
    <s v="TAU"/>
    <s v="11340"/>
    <s v="IND"/>
    <s v=""/>
    <s v="Sydney"/>
    <x v="8"/>
  </r>
  <r>
    <s v="Sembira-Nahum,Yael"/>
    <s v="GDS0001"/>
    <x v="8"/>
    <s v="CONSULTING"/>
    <n v="162"/>
    <n v="0"/>
    <n v="0"/>
    <s v="01"/>
    <s v="TUK"/>
    <s v="13675"/>
    <s v="GBR"/>
    <s v=""/>
    <s v="London"/>
    <x v="4"/>
  </r>
  <r>
    <s v="Sembira-Nahum,Yael"/>
    <s v="TW_TOFF"/>
    <x v="4"/>
    <s v="CARERS_LV"/>
    <n v="0"/>
    <n v="8"/>
    <n v="0"/>
    <s v="01"/>
    <s v="TUK"/>
    <s v="13675"/>
    <s v="GBR"/>
    <s v=""/>
    <s v="London"/>
    <x v="4"/>
  </r>
  <r>
    <s v="Semwezi,Godwin"/>
    <s v="UNICEF1"/>
    <x v="218"/>
    <s v="DA"/>
    <n v="0"/>
    <n v="168"/>
    <n v="0"/>
    <s v="01"/>
    <s v="TUG"/>
    <s v="15664"/>
    <s v="UGA"/>
    <s v=""/>
    <s v="Kampala"/>
    <x v="15"/>
  </r>
  <r>
    <s v="Sen Gupta,Avishek"/>
    <s v="KROGER1"/>
    <x v="226"/>
    <s v="EDC_CS"/>
    <n v="38"/>
    <n v="0"/>
    <n v="0"/>
    <s v="01"/>
    <s v="TUS"/>
    <s v="10950"/>
    <s v="USA"/>
    <s v="OH"/>
    <s v="Chicago"/>
    <x v="5"/>
  </r>
  <r>
    <s v="Sen Gupta,Avishek"/>
    <s v="KROGER1"/>
    <x v="226"/>
    <s v="EDC_RECIPES"/>
    <n v="6"/>
    <n v="0"/>
    <n v="0"/>
    <s v="01"/>
    <s v="TUS"/>
    <s v="10950"/>
    <s v="USA"/>
    <s v="OH"/>
    <s v="Chicago"/>
    <x v="5"/>
  </r>
  <r>
    <s v="Sen Gupta,Avishek"/>
    <s v="KROGER1"/>
    <x v="186"/>
    <s v="MISC"/>
    <n v="116"/>
    <n v="0"/>
    <n v="0"/>
    <s v="01"/>
    <s v="TUS"/>
    <s v="10950"/>
    <s v="USA"/>
    <s v="OH"/>
    <s v="Chicago"/>
    <x v="5"/>
  </r>
  <r>
    <s v="Sender,Shelley"/>
    <s v="TW_TOFF"/>
    <x v="1"/>
    <s v="ANNUAL_LV"/>
    <n v="0"/>
    <n v="24"/>
    <n v="0"/>
    <s v="01"/>
    <s v="TAU"/>
    <s v="11255"/>
    <s v="AUS"/>
    <s v=""/>
    <s v="Sydney"/>
    <x v="8"/>
  </r>
  <r>
    <s v="Sender,Shelley"/>
    <s v="VODAFON"/>
    <x v="297"/>
    <s v="PM"/>
    <n v="144"/>
    <n v="0"/>
    <n v="0"/>
    <s v="01"/>
    <s v="TAU"/>
    <s v="11255"/>
    <s v="AUS"/>
    <s v=""/>
    <s v="Sydney"/>
    <x v="8"/>
  </r>
  <r>
    <s v="Serafimoski,Aleksandar"/>
    <s v="SWA0001"/>
    <x v="76"/>
    <s v="DA"/>
    <n v="174.5"/>
    <n v="0"/>
    <n v="0"/>
    <s v="01"/>
    <s v="TUS"/>
    <s v="14703"/>
    <s v="USA"/>
    <s v="TX"/>
    <s v="Dallas"/>
    <x v="6"/>
  </r>
  <r>
    <s v="Serafimoski,Aleksandar"/>
    <s v="SWA0001"/>
    <x v="76"/>
    <s v="TRVL"/>
    <n v="0"/>
    <n v="8"/>
    <n v="0"/>
    <s v="01"/>
    <s v="TUS"/>
    <s v="14703"/>
    <s v="USA"/>
    <s v="TX"/>
    <s v="Dallas"/>
    <x v="6"/>
  </r>
  <r>
    <s v="Serafimoski,Aleksandar"/>
    <s v="SWA0001"/>
    <x v="76"/>
    <s v="TRVL"/>
    <n v="0"/>
    <n v="21"/>
    <n v="0"/>
    <s v="01"/>
    <s v="TUS"/>
    <s v="14703"/>
    <s v="USA"/>
    <s v="IL"/>
    <s v="Dallas"/>
    <x v="6"/>
  </r>
  <r>
    <s v="Serafimoski,Aleksandar"/>
    <s v="TW_CORE"/>
    <x v="3"/>
    <s v="HELD"/>
    <n v="0"/>
    <n v="17"/>
    <n v="0"/>
    <s v="01"/>
    <s v="TUS"/>
    <s v="14703"/>
    <s v="USA"/>
    <s v="IL"/>
    <s v="Dallas"/>
    <x v="6"/>
  </r>
  <r>
    <s v="Seshadri,Prabhu"/>
    <s v="MCKIN01"/>
    <x v="185"/>
    <s v="DEV"/>
    <n v="8"/>
    <n v="0"/>
    <n v="0"/>
    <s v="01"/>
    <s v="TIN"/>
    <s v="11640"/>
    <s v="USA"/>
    <s v="NY"/>
    <s v="London"/>
    <x v="4"/>
  </r>
  <r>
    <s v="Seshadri,Prabhu"/>
    <s v="MCKIN01"/>
    <x v="185"/>
    <s v="DEV"/>
    <n v="128"/>
    <n v="0"/>
    <n v="0"/>
    <s v="01"/>
    <s v="TIN"/>
    <s v="11640"/>
    <s v="IND"/>
    <s v=""/>
    <s v="Bangalore"/>
    <x v="0"/>
  </r>
  <r>
    <s v="Seshadri,Prabhu"/>
    <s v="TW_TOFF"/>
    <x v="1"/>
    <s v="ANNUAL_LV"/>
    <n v="0"/>
    <n v="16"/>
    <n v="0"/>
    <s v="01"/>
    <s v="TIN"/>
    <s v="11640"/>
    <s v="IND"/>
    <s v=""/>
    <s v="Bangalore"/>
    <x v="0"/>
  </r>
  <r>
    <s v="Seshadri,Prabhu"/>
    <s v="TW_TOFF"/>
    <x v="1"/>
    <s v="MATR_PATR_PAID"/>
    <n v="0"/>
    <n v="16"/>
    <n v="0"/>
    <s v="01"/>
    <s v="TIN"/>
    <s v="11640"/>
    <s v="IND"/>
    <s v=""/>
    <s v="Bangalore"/>
    <x v="0"/>
  </r>
  <r>
    <s v="Seshadri,Sriram"/>
    <s v="TW_CORE"/>
    <x v="3"/>
    <s v="UNASSIGNED"/>
    <n v="0"/>
    <n v="168"/>
    <n v="0"/>
    <s v="01"/>
    <s v="TIN"/>
    <s v="15112"/>
    <s v="IND"/>
    <s v=""/>
    <s v="Chennai"/>
    <x v="0"/>
  </r>
  <r>
    <s v="Seth,Samir K"/>
    <s v="TW_CORE"/>
    <x v="3"/>
    <s v="HELD"/>
    <n v="0"/>
    <n v="8"/>
    <n v="0"/>
    <s v="01"/>
    <s v="TIN"/>
    <s v="12192"/>
    <s v="IND"/>
    <s v=""/>
    <s v="Bangalore"/>
    <x v="0"/>
  </r>
  <r>
    <s v="Seth,Samir K"/>
    <s v="TW_CORE"/>
    <x v="3"/>
    <s v="HELD"/>
    <n v="0"/>
    <n v="16"/>
    <n v="0"/>
    <s v="01"/>
    <s v="TIN"/>
    <s v="12192"/>
    <s v="IND"/>
    <s v=""/>
    <s v="London"/>
    <x v="4"/>
  </r>
  <r>
    <s v="Seth,Samir K"/>
    <s v="TW_CORE"/>
    <x v="3"/>
    <s v="UNASSIGNED"/>
    <n v="0"/>
    <n v="48"/>
    <n v="0"/>
    <s v="01"/>
    <s v="TIN"/>
    <s v="12192"/>
    <s v="IND"/>
    <s v=""/>
    <s v="Bangalore"/>
    <x v="0"/>
  </r>
  <r>
    <s v="Seth,Samir K"/>
    <s v="TW_CORE"/>
    <x v="17"/>
    <s v="TWER_HELP"/>
    <n v="0"/>
    <n v="8"/>
    <n v="0"/>
    <s v="01"/>
    <s v="TIN"/>
    <s v="12192"/>
    <s v="IND"/>
    <s v=""/>
    <s v="Bangalore"/>
    <x v="0"/>
  </r>
  <r>
    <s v="Seth,Samir K"/>
    <s v="YOOX001"/>
    <x v="240"/>
    <s v="MISC"/>
    <n v="80"/>
    <n v="0"/>
    <n v="0"/>
    <s v="01"/>
    <s v="TIN"/>
    <s v="12192"/>
    <s v="ITA"/>
    <s v=""/>
    <s v="London"/>
    <x v="4"/>
  </r>
  <r>
    <s v="Sethi,Achint"/>
    <s v="TW_CORE"/>
    <x v="40"/>
    <s v="TRAINING_OTHER"/>
    <n v="0"/>
    <n v="10"/>
    <n v="0"/>
    <s v="01"/>
    <s v="TUS"/>
    <s v="12080"/>
    <s v="USA"/>
    <s v="NY"/>
    <s v="Atlanta"/>
    <x v="2"/>
  </r>
  <r>
    <s v="Sethi,Achint"/>
    <s v="ULTSOFT"/>
    <x v="230"/>
    <s v="DA"/>
    <n v="173"/>
    <n v="0"/>
    <n v="0"/>
    <s v="01"/>
    <s v="TUS"/>
    <s v="12080"/>
    <s v="USA"/>
    <s v="FL"/>
    <s v="Atlanta"/>
    <x v="2"/>
  </r>
  <r>
    <s v="Sethi,Achint"/>
    <s v="ULTSOFT"/>
    <x v="230"/>
    <s v="TRVL"/>
    <n v="0"/>
    <n v="49"/>
    <n v="0"/>
    <s v="01"/>
    <s v="TUS"/>
    <s v="12080"/>
    <s v="USA"/>
    <s v="FL"/>
    <s v="Atlanta"/>
    <x v="2"/>
  </r>
  <r>
    <s v="Sfeir,Robert S."/>
    <s v="MANH001"/>
    <x v="6"/>
    <s v="DA"/>
    <n v="152"/>
    <n v="0"/>
    <n v="0"/>
    <s v="01"/>
    <s v="TUS"/>
    <s v="15244"/>
    <s v="USA"/>
    <s v="GA"/>
    <s v="Atlanta"/>
    <x v="2"/>
  </r>
  <r>
    <s v="Sfeir,Robert S."/>
    <s v="TW_CORE"/>
    <x v="40"/>
    <s v="TRAINING_OTHER"/>
    <n v="0"/>
    <n v="15"/>
    <n v="0"/>
    <s v="01"/>
    <s v="TUS"/>
    <s v="15244"/>
    <s v="USA"/>
    <s v="GA"/>
    <s v="Atlanta"/>
    <x v="2"/>
  </r>
  <r>
    <s v="Sfeir,Robert S."/>
    <s v="TW_TOFF"/>
    <x v="4"/>
    <s v="US_CA_PERS_SICK"/>
    <n v="0"/>
    <n v="8"/>
    <n v="0"/>
    <s v="01"/>
    <s v="TUS"/>
    <s v="15244"/>
    <s v="USA"/>
    <s v="GA"/>
    <s v="Atlanta"/>
    <x v="2"/>
  </r>
  <r>
    <s v="Sfreddo,Giordana"/>
    <s v="TW_CORE"/>
    <x v="92"/>
    <s v="BAU"/>
    <n v="0"/>
    <n v="178"/>
    <n v="0"/>
    <s v="08"/>
    <s v="TBR"/>
    <s v="12907"/>
    <s v="BRA"/>
    <s v=""/>
    <s v="Porto Alegre"/>
    <x v="3"/>
  </r>
  <r>
    <s v="Sfreddo,Giordana"/>
    <s v="TW_TOFF"/>
    <x v="1"/>
    <s v="PUBLIC_HOLIDAY"/>
    <n v="0"/>
    <n v="8"/>
    <n v="0"/>
    <s v="08"/>
    <s v="TBR"/>
    <s v="12907"/>
    <s v="BRA"/>
    <s v=""/>
    <s v="Porto Alegre"/>
    <x v="3"/>
  </r>
  <r>
    <s v="Shah,Dharmarth"/>
    <s v="SONY001"/>
    <x v="21"/>
    <s v="DEV"/>
    <n v="70"/>
    <n v="0"/>
    <n v="0"/>
    <s v="01"/>
    <s v="TIN"/>
    <s v="13810"/>
    <s v="IND"/>
    <s v=""/>
    <s v="Pune"/>
    <x v="0"/>
  </r>
  <r>
    <s v="Shah,Dharmarth"/>
    <s v="SONY001"/>
    <x v="21"/>
    <s v="DEV"/>
    <n v="80"/>
    <n v="0"/>
    <n v="0"/>
    <s v="01"/>
    <s v="TIN"/>
    <s v="13810"/>
    <s v="TUR"/>
    <s v=""/>
    <s v="London"/>
    <x v="4"/>
  </r>
  <r>
    <s v="Shah,Dharmarth"/>
    <s v="SONY001"/>
    <x v="21"/>
    <s v="TRVL"/>
    <n v="0"/>
    <n v="18"/>
    <n v="0"/>
    <s v="01"/>
    <s v="TIN"/>
    <s v="13810"/>
    <s v="IND"/>
    <s v=""/>
    <s v="Pune"/>
    <x v="0"/>
  </r>
  <r>
    <s v="Shah,Dharmarth"/>
    <s v="SONY001"/>
    <x v="22"/>
    <s v="DEV"/>
    <n v="8"/>
    <n v="0"/>
    <n v="0"/>
    <s v="01"/>
    <s v="TIN"/>
    <s v="13810"/>
    <s v="TUR"/>
    <s v=""/>
    <s v="London"/>
    <x v="4"/>
  </r>
  <r>
    <s v="Shah,Jaksha"/>
    <s v="SML0001"/>
    <x v="117"/>
    <s v="DA"/>
    <n v="164"/>
    <n v="0"/>
    <n v="0"/>
    <s v="01"/>
    <s v="TAU"/>
    <s v="15510"/>
    <s v="AUS"/>
    <s v=""/>
    <s v="Brisbane"/>
    <x v="8"/>
  </r>
  <r>
    <s v="Shah,Jaksha"/>
    <s v="TW_CORE"/>
    <x v="69"/>
    <s v="COACHING"/>
    <n v="0"/>
    <n v="4"/>
    <n v="0"/>
    <s v="01"/>
    <s v="TAU"/>
    <s v="15510"/>
    <s v="AUS"/>
    <s v=""/>
    <s v="Brisbane"/>
    <x v="8"/>
  </r>
  <r>
    <s v="Shah,Jaksha"/>
    <s v="TW_MTGS"/>
    <x v="77"/>
    <s v="AUSTRALIA"/>
    <n v="0"/>
    <n v="4"/>
    <n v="0"/>
    <s v="01"/>
    <s v="TAU"/>
    <s v="15510"/>
    <s v="AUS"/>
    <s v=""/>
    <s v="Brisbane"/>
    <x v="8"/>
  </r>
  <r>
    <s v="Shah,Junaid"/>
    <s v="TWSOPS1"/>
    <x v="359"/>
    <s v="MISC"/>
    <n v="0"/>
    <n v="149"/>
    <n v="0"/>
    <s v="04"/>
    <s v="TIN"/>
    <s v="15485"/>
    <s v="IND"/>
    <s v=""/>
    <s v="Bangalore"/>
    <x v="0"/>
  </r>
  <r>
    <s v="Shah,Junaid"/>
    <s v="TW_TOFF"/>
    <x v="1"/>
    <s v="ANNUAL_LV"/>
    <n v="0"/>
    <n v="8"/>
    <n v="0"/>
    <s v="04"/>
    <s v="TIN"/>
    <s v="15485"/>
    <s v="IND"/>
    <s v=""/>
    <s v="Bangalore"/>
    <x v="0"/>
  </r>
  <r>
    <s v="Shah,Junaid"/>
    <s v="TW_TOFF"/>
    <x v="1"/>
    <s v="BEREAV_COMPASSN"/>
    <n v="0"/>
    <n v="16"/>
    <n v="0"/>
    <s v="04"/>
    <s v="TIN"/>
    <s v="15485"/>
    <s v="IND"/>
    <s v=""/>
    <s v="Bangalore"/>
    <x v="0"/>
  </r>
  <r>
    <s v="Shah,Kunal Sunil"/>
    <s v="GAP0001"/>
    <x v="418"/>
    <s v="DA"/>
    <n v="168"/>
    <n v="0"/>
    <n v="0"/>
    <s v="01"/>
    <s v="TUS"/>
    <s v="13883"/>
    <s v="USA"/>
    <s v="CA"/>
    <s v="San Francisco"/>
    <x v="11"/>
  </r>
  <r>
    <s v="Shah,Mansi"/>
    <s v="TWSOPS1"/>
    <x v="102"/>
    <s v="MISC"/>
    <n v="0"/>
    <n v="160"/>
    <n v="0"/>
    <s v="02"/>
    <s v="TIN"/>
    <s v="12654"/>
    <s v="IND"/>
    <s v=""/>
    <s v="ETG India"/>
    <x v="1"/>
  </r>
  <r>
    <s v="Shah,Pawan"/>
    <s v="TW_TOFF"/>
    <x v="1"/>
    <s v="INDIA_OPT_HOL"/>
    <n v="0"/>
    <n v="8"/>
    <n v="0"/>
    <s v="04"/>
    <s v="TIN"/>
    <s v="12285"/>
    <s v="IND"/>
    <s v=""/>
    <s v="Pune"/>
    <x v="0"/>
  </r>
  <r>
    <s v="Shah,Pawan"/>
    <s v="TW_TOPS"/>
    <x v="7"/>
    <s v="TWERS_BAU"/>
    <n v="0"/>
    <n v="160"/>
    <n v="0"/>
    <s v="04"/>
    <s v="TIN"/>
    <s v="12285"/>
    <s v="IND"/>
    <s v=""/>
    <s v="Pune"/>
    <x v="0"/>
  </r>
  <r>
    <s v="Shah,Pooja"/>
    <s v="EFF0001"/>
    <x v="46"/>
    <s v="DA"/>
    <n v="48"/>
    <n v="0"/>
    <n v="0"/>
    <s v="01"/>
    <s v="TUS"/>
    <s v="12999"/>
    <s v="USA"/>
    <s v="CA"/>
    <s v="San Francisco"/>
    <x v="11"/>
  </r>
  <r>
    <s v="Shah,Pooja"/>
    <s v="TW_TOFF"/>
    <x v="1"/>
    <s v="LV_UNPAID"/>
    <n v="0"/>
    <n v="96"/>
    <n v="0"/>
    <s v="01"/>
    <s v="TUS"/>
    <s v="12999"/>
    <s v="USA"/>
    <s v="CA"/>
    <s v="San Francisco"/>
    <x v="11"/>
  </r>
  <r>
    <s v="Shaikh,Mujiruddin"/>
    <s v="DRRAMAN"/>
    <x v="113"/>
    <s v="MISC"/>
    <n v="128"/>
    <n v="0"/>
    <n v="0"/>
    <s v="01"/>
    <s v="TIN"/>
    <s v="10878"/>
    <s v="IND"/>
    <s v=""/>
    <s v="Bangalore"/>
    <x v="0"/>
  </r>
  <r>
    <s v="Shaikh,Mujiruddin"/>
    <s v="TW_TOFF"/>
    <x v="1"/>
    <s v="ANNUAL_LV"/>
    <n v="0"/>
    <n v="8"/>
    <n v="0"/>
    <s v="01"/>
    <s v="TIN"/>
    <s v="10878"/>
    <s v="IND"/>
    <s v=""/>
    <s v="Bangalore"/>
    <x v="0"/>
  </r>
  <r>
    <s v="Shaikh,Mujiruddin"/>
    <s v="TW_TOFF"/>
    <x v="4"/>
    <s v="SICK_LV"/>
    <n v="0"/>
    <n v="32"/>
    <n v="0"/>
    <s v="01"/>
    <s v="TIN"/>
    <s v="10878"/>
    <s v="IND"/>
    <s v=""/>
    <s v="Bangalore"/>
    <x v="0"/>
  </r>
  <r>
    <s v="Shakiel,Shakir A"/>
    <s v="HTW0001"/>
    <x v="38"/>
    <s v="DA"/>
    <n v="160"/>
    <n v="0"/>
    <n v="0"/>
    <s v="01"/>
    <s v="TIN"/>
    <s v="12428"/>
    <s v="IND"/>
    <s v=""/>
    <s v="Delhi"/>
    <x v="0"/>
  </r>
  <r>
    <s v="Shakiel,Shakir A"/>
    <s v="TW_TOFF"/>
    <x v="1"/>
    <s v="PUBLIC_HOLIDAY"/>
    <n v="0"/>
    <n v="8"/>
    <n v="0"/>
    <s v="01"/>
    <s v="TIN"/>
    <s v="12428"/>
    <s v="IND"/>
    <s v=""/>
    <s v="Delhi"/>
    <x v="0"/>
  </r>
  <r>
    <s v="Shan,Wenrui siri"/>
    <s v="SFEXP01"/>
    <x v="367"/>
    <s v="MISC"/>
    <n v="24"/>
    <n v="0"/>
    <n v="0"/>
    <s v="01"/>
    <s v="TBS"/>
    <s v="15671"/>
    <s v="CHN"/>
    <s v=""/>
    <s v="Beijing"/>
    <x v="14"/>
  </r>
  <r>
    <s v="Shan,Wenrui siri"/>
    <s v="SFEXP01"/>
    <x v="367"/>
    <s v="TRVL"/>
    <n v="0"/>
    <n v="56"/>
    <n v="0"/>
    <s v="01"/>
    <s v="TBS"/>
    <s v="15671"/>
    <s v="CHN"/>
    <s v=""/>
    <s v="Beijing"/>
    <x v="14"/>
  </r>
  <r>
    <s v="Shan,Wenrui siri"/>
    <s v="SFEXP01"/>
    <x v="419"/>
    <s v="MISC"/>
    <n v="72"/>
    <n v="0"/>
    <n v="0"/>
    <s v="01"/>
    <s v="TBS"/>
    <s v="15671"/>
    <s v="CHN"/>
    <s v=""/>
    <s v="Beijing"/>
    <x v="14"/>
  </r>
  <r>
    <s v="Shan,Wenrui siri"/>
    <s v="TW_TOFF"/>
    <x v="4"/>
    <s v="CARERS_LV"/>
    <n v="0"/>
    <n v="40"/>
    <n v="0"/>
    <s v="01"/>
    <s v="TBS"/>
    <s v="15671"/>
    <s v="CHN"/>
    <s v=""/>
    <s v="Beijing"/>
    <x v="14"/>
  </r>
  <r>
    <s v="Shan,Wenrui siri"/>
    <s v="ZTE0001"/>
    <x v="420"/>
    <s v="TRVL"/>
    <n v="0"/>
    <n v="16"/>
    <n v="0"/>
    <s v="01"/>
    <s v="TBS"/>
    <s v="15671"/>
    <s v="CHN"/>
    <s v=""/>
    <s v="Beijing"/>
    <x v="14"/>
  </r>
  <r>
    <s v="Shankar,Deepthi"/>
    <s v="TW_CORE"/>
    <x v="52"/>
    <s v="BAU"/>
    <n v="0"/>
    <n v="168"/>
    <n v="0"/>
    <s v="05"/>
    <s v="TIN"/>
    <s v="13984"/>
    <s v="IND"/>
    <s v=""/>
    <s v="Bangalore"/>
    <x v="0"/>
  </r>
  <r>
    <s v="Shanmuganand,Jayaraj Naidu"/>
    <s v="TW_CORE"/>
    <x v="52"/>
    <s v="BAU"/>
    <n v="0"/>
    <n v="194"/>
    <n v="0"/>
    <s v="05"/>
    <s v="TIN"/>
    <s v="10871"/>
    <s v="IND"/>
    <s v=""/>
    <s v="Bangalore"/>
    <x v="0"/>
  </r>
  <r>
    <s v="Shanmuganand,Jayaraj Naidu"/>
    <s v="TW_MTGS"/>
    <x v="35"/>
    <s v="TWER_EVENTS"/>
    <n v="0"/>
    <n v="16"/>
    <n v="0"/>
    <s v="05"/>
    <s v="TIN"/>
    <s v="10871"/>
    <s v="IND"/>
    <s v=""/>
    <s v="Bangalore"/>
    <x v="0"/>
  </r>
  <r>
    <s v="Shao,Sheng"/>
    <s v="TW_CORE"/>
    <x v="15"/>
    <s v="BAU"/>
    <n v="0"/>
    <n v="169"/>
    <n v="0"/>
    <s v="03"/>
    <s v="TBS"/>
    <s v="15520"/>
    <s v="CHN"/>
    <s v=""/>
    <s v="Beijing"/>
    <x v="14"/>
  </r>
  <r>
    <s v="Shao,Sheng"/>
    <s v="TW_TOFF"/>
    <x v="1"/>
    <s v="ANNUAL_LV"/>
    <n v="0"/>
    <n v="12"/>
    <n v="0"/>
    <s v="03"/>
    <s v="TBS"/>
    <s v="15520"/>
    <s v="CHN"/>
    <s v=""/>
    <s v="Beijing"/>
    <x v="14"/>
  </r>
  <r>
    <s v="Sharma,Abhinav"/>
    <s v="VIACOM1"/>
    <x v="138"/>
    <s v="DEV"/>
    <n v="200"/>
    <n v="0"/>
    <n v="0"/>
    <s v="01"/>
    <s v="TIN"/>
    <s v="13373"/>
    <s v="IND"/>
    <s v=""/>
    <s v="Pune"/>
    <x v="0"/>
  </r>
  <r>
    <s v="Sharma,Garima"/>
    <s v="SONY001"/>
    <x v="21"/>
    <s v="DEV"/>
    <n v="16"/>
    <n v="0"/>
    <n v="0"/>
    <s v="01"/>
    <s v="TIN"/>
    <s v="14689"/>
    <s v="TUR"/>
    <s v=""/>
    <s v="London"/>
    <x v="4"/>
  </r>
  <r>
    <s v="Sharma,Garima"/>
    <s v="SONY001"/>
    <x v="21"/>
    <s v="DEV"/>
    <n v="104"/>
    <n v="0"/>
    <n v="0"/>
    <s v="01"/>
    <s v="TIN"/>
    <s v="14689"/>
    <s v="IND"/>
    <s v=""/>
    <s v="Pune"/>
    <x v="0"/>
  </r>
  <r>
    <s v="Sharma,Garima"/>
    <s v="SONY001"/>
    <x v="21"/>
    <s v="TRVL"/>
    <n v="0"/>
    <n v="8"/>
    <n v="0"/>
    <s v="01"/>
    <s v="TIN"/>
    <s v="14689"/>
    <s v="IND"/>
    <s v=""/>
    <s v="Pune"/>
    <x v="0"/>
  </r>
  <r>
    <s v="Sharma,Garima"/>
    <s v="SONY001"/>
    <x v="22"/>
    <s v="MISC"/>
    <n v="8"/>
    <n v="0"/>
    <n v="0"/>
    <s v="01"/>
    <s v="TIN"/>
    <s v="14689"/>
    <s v="IND"/>
    <s v=""/>
    <s v="Pune"/>
    <x v="0"/>
  </r>
  <r>
    <s v="Sharma,Garima"/>
    <s v="TW_TOFF"/>
    <x v="1"/>
    <s v="ANNUAL_LV"/>
    <n v="0"/>
    <n v="32"/>
    <n v="0"/>
    <s v="01"/>
    <s v="TIN"/>
    <s v="14689"/>
    <s v="IND"/>
    <s v=""/>
    <s v="Pune"/>
    <x v="0"/>
  </r>
  <r>
    <s v="Sharma,Manjari"/>
    <s v="TW_CORE"/>
    <x v="14"/>
    <s v="NONTW_CONF"/>
    <n v="0"/>
    <n v="8"/>
    <n v="0"/>
    <s v="01"/>
    <s v="TIN"/>
    <s v="13167"/>
    <s v="IND"/>
    <s v=""/>
    <s v="Pune"/>
    <x v="0"/>
  </r>
  <r>
    <s v="Sharma,Manjari"/>
    <s v="TW_CORE"/>
    <x v="17"/>
    <s v="BAU"/>
    <n v="0"/>
    <n v="48"/>
    <n v="0"/>
    <s v="01"/>
    <s v="TIN"/>
    <s v="13167"/>
    <s v="IND"/>
    <s v=""/>
    <s v="Pune"/>
    <x v="0"/>
  </r>
  <r>
    <s v="Sharma,Manjari"/>
    <s v="TW_CORE"/>
    <x v="17"/>
    <s v="TWER_HELP"/>
    <n v="0"/>
    <n v="104"/>
    <n v="0"/>
    <s v="01"/>
    <s v="TIN"/>
    <s v="13167"/>
    <s v="IND"/>
    <s v=""/>
    <s v="Pune"/>
    <x v="0"/>
  </r>
  <r>
    <s v="Sharma,Manjari"/>
    <s v="TW_TOFF"/>
    <x v="1"/>
    <s v="INDIA_OPT_HOL"/>
    <n v="0"/>
    <n v="8"/>
    <n v="0"/>
    <s v="01"/>
    <s v="TIN"/>
    <s v="13167"/>
    <s v="IND"/>
    <s v=""/>
    <s v="Pune"/>
    <x v="0"/>
  </r>
  <r>
    <s v="Sharma,Neha"/>
    <s v="TW_CORE"/>
    <x v="15"/>
    <s v="BAU"/>
    <n v="0"/>
    <n v="48"/>
    <n v="0"/>
    <s v="03"/>
    <s v="TIN"/>
    <s v="14512"/>
    <s v="IND"/>
    <s v=""/>
    <s v="Bangalore"/>
    <x v="0"/>
  </r>
  <r>
    <s v="Sharma,Neha"/>
    <s v="TW_TOFF"/>
    <x v="1"/>
    <s v="ANNUAL_LV"/>
    <n v="0"/>
    <n v="112"/>
    <n v="0"/>
    <s v="03"/>
    <s v="TIN"/>
    <s v="14512"/>
    <s v="IND"/>
    <s v=""/>
    <s v="Bangalore"/>
    <x v="0"/>
  </r>
  <r>
    <s v="Sharma,Neha"/>
    <s v="TW_TOFF"/>
    <x v="1"/>
    <s v="INDIA_OPT_HOL"/>
    <n v="0"/>
    <n v="8"/>
    <n v="0"/>
    <s v="03"/>
    <s v="TIN"/>
    <s v="14512"/>
    <s v="IND"/>
    <s v=""/>
    <s v="Bangalore"/>
    <x v="0"/>
  </r>
  <r>
    <s v="Sharma,Ravi"/>
    <s v="GPP0001"/>
    <x v="85"/>
    <s v="DA"/>
    <n v="0"/>
    <n v="56"/>
    <n v="0"/>
    <s v="01"/>
    <s v="TIN"/>
    <s v="14797"/>
    <s v="IND"/>
    <s v=""/>
    <s v="Chennai"/>
    <x v="0"/>
  </r>
  <r>
    <s v="Sharma,Ravi"/>
    <s v="TW_TOFF"/>
    <x v="1"/>
    <s v="ANNUAL_LV"/>
    <n v="0"/>
    <n v="112"/>
    <n v="0"/>
    <s v="01"/>
    <s v="TIN"/>
    <s v="14797"/>
    <s v="IND"/>
    <s v=""/>
    <s v="Chennai"/>
    <x v="0"/>
  </r>
  <r>
    <s v="Sharma,Shweta"/>
    <s v="CATINC1"/>
    <x v="84"/>
    <s v="BA"/>
    <n v="20"/>
    <n v="0"/>
    <n v="0"/>
    <s v="01"/>
    <s v="TIN"/>
    <s v="13733"/>
    <s v="IND"/>
    <s v=""/>
    <s v="Delhi"/>
    <x v="0"/>
  </r>
  <r>
    <s v="Sharma,Shweta"/>
    <s v="CATINC1"/>
    <x v="84"/>
    <s v="BA"/>
    <n v="120"/>
    <n v="0"/>
    <n v="0"/>
    <s v="01"/>
    <s v="TIN"/>
    <s v="13733"/>
    <s v="USA"/>
    <s v="IL"/>
    <s v="Chicago"/>
    <x v="5"/>
  </r>
  <r>
    <s v="Sharma,Shweta"/>
    <s v="CATINC1"/>
    <x v="84"/>
    <s v="TRVL"/>
    <n v="0"/>
    <n v="22"/>
    <n v="0"/>
    <s v="01"/>
    <s v="TIN"/>
    <s v="13733"/>
    <s v="USA"/>
    <s v="IL"/>
    <s v="Chicago"/>
    <x v="5"/>
  </r>
  <r>
    <s v="Sharma,Shweta"/>
    <s v="TW_TOFF"/>
    <x v="4"/>
    <s v="SICK_LV"/>
    <n v="0"/>
    <n v="28"/>
    <n v="0"/>
    <s v="01"/>
    <s v="TIN"/>
    <s v="13733"/>
    <s v="IND"/>
    <s v=""/>
    <s v="Delhi"/>
    <x v="0"/>
  </r>
  <r>
    <s v="Sharma,Sourabh"/>
    <s v="TW_TOFF"/>
    <x v="1"/>
    <s v="ANNUAL_LV"/>
    <n v="0"/>
    <n v="8"/>
    <n v="0"/>
    <s v="04"/>
    <s v="TIN"/>
    <s v="14760"/>
    <s v="IND"/>
    <s v=""/>
    <s v="Bangalore"/>
    <x v="0"/>
  </r>
  <r>
    <s v="Sharma,Sourabh"/>
    <s v="TW_TOFF"/>
    <x v="1"/>
    <s v="PUBLIC_HOLIDAY"/>
    <n v="0"/>
    <n v="8"/>
    <n v="0"/>
    <s v="04"/>
    <s v="TIN"/>
    <s v="14760"/>
    <s v="IND"/>
    <s v=""/>
    <s v="Bangalore"/>
    <x v="0"/>
  </r>
  <r>
    <s v="Sharma,Sourabh"/>
    <s v="TW_TOPS"/>
    <x v="67"/>
    <s v="BAU"/>
    <n v="0"/>
    <n v="164"/>
    <n v="0"/>
    <s v="04"/>
    <s v="TIN"/>
    <s v="14760"/>
    <s v="IND"/>
    <s v=""/>
    <s v="Bangalore"/>
    <x v="0"/>
  </r>
  <r>
    <s v="Sharma,Vishal"/>
    <s v="TW_CORE"/>
    <x v="3"/>
    <s v="UNASSIGNED"/>
    <n v="0"/>
    <n v="148"/>
    <n v="0"/>
    <s v="01"/>
    <s v="TIN"/>
    <s v="15497"/>
    <s v="IND"/>
    <s v=""/>
    <s v="Delhi"/>
    <x v="0"/>
  </r>
  <r>
    <s v="Sharma,Vishal"/>
    <s v="TW_CORE"/>
    <x v="15"/>
    <s v="DIPL_HIRE_PROG"/>
    <n v="0"/>
    <n v="4"/>
    <n v="0"/>
    <s v="01"/>
    <s v="TIN"/>
    <s v="15497"/>
    <s v="IND"/>
    <s v=""/>
    <s v="Delhi"/>
    <x v="0"/>
  </r>
  <r>
    <s v="Sharma,Vishal"/>
    <s v="TW_SIPP"/>
    <x v="183"/>
    <s v="PROJECTS"/>
    <n v="0"/>
    <n v="16"/>
    <n v="0"/>
    <s v="01"/>
    <s v="TIN"/>
    <s v="15497"/>
    <s v="IND"/>
    <s v=""/>
    <s v="Delhi"/>
    <x v="0"/>
  </r>
  <r>
    <s v="Sharman-Firth,Hugo"/>
    <s v="SML0001"/>
    <x v="117"/>
    <s v="DA"/>
    <n v="84"/>
    <n v="0"/>
    <n v="0"/>
    <s v="01"/>
    <s v="TAU"/>
    <s v="15098"/>
    <s v="AUS"/>
    <s v=""/>
    <s v="Brisbane"/>
    <x v="8"/>
  </r>
  <r>
    <s v="Sharman-Firth,Hugo"/>
    <s v="TW_CORE"/>
    <x v="14"/>
    <s v="NONTW_CONF"/>
    <n v="0"/>
    <n v="16"/>
    <n v="0"/>
    <s v="01"/>
    <s v="TAU"/>
    <s v="15098"/>
    <s v="USA"/>
    <s v="CA"/>
    <s v="Brisbane"/>
    <x v="8"/>
  </r>
  <r>
    <s v="Sharman-Firth,Hugo"/>
    <s v="TW_TOFF"/>
    <x v="1"/>
    <s v="ANNUAL_LV"/>
    <n v="0"/>
    <n v="64"/>
    <n v="0"/>
    <s v="01"/>
    <s v="TAU"/>
    <s v="15098"/>
    <s v="USA"/>
    <s v="CA"/>
    <s v="Brisbane"/>
    <x v="8"/>
  </r>
  <r>
    <s v="Sharman-Firth,Hugo"/>
    <s v="TW_TOFF"/>
    <x v="4"/>
    <s v="SICK_LV"/>
    <n v="0"/>
    <n v="4"/>
    <n v="0"/>
    <s v="01"/>
    <s v="TAU"/>
    <s v="15098"/>
    <s v="AUS"/>
    <s v=""/>
    <s v="Brisbane"/>
    <x v="8"/>
  </r>
  <r>
    <s v="Shaw,Andrew"/>
    <s v="IOOF001"/>
    <x v="108"/>
    <s v="MISC"/>
    <n v="148"/>
    <n v="0"/>
    <n v="0"/>
    <s v="01"/>
    <s v="TAU"/>
    <s v="14688"/>
    <s v="AUS"/>
    <s v=""/>
    <s v="Melbourne"/>
    <x v="8"/>
  </r>
  <r>
    <s v="Shaw,Andrew"/>
    <s v="TW_CORE"/>
    <x v="17"/>
    <s v="BAU"/>
    <n v="0"/>
    <n v="2"/>
    <n v="0"/>
    <s v="01"/>
    <s v="TAU"/>
    <s v="14688"/>
    <s v="AUS"/>
    <s v=""/>
    <s v="Melbourne"/>
    <x v="8"/>
  </r>
  <r>
    <s v="Shaw,Andrew"/>
    <s v="TW_MTGS"/>
    <x v="77"/>
    <s v="AUSTRALIA"/>
    <n v="0"/>
    <n v="4"/>
    <n v="0"/>
    <s v="01"/>
    <s v="TAU"/>
    <s v="14688"/>
    <s v="AUS"/>
    <s v=""/>
    <s v="Melbourne"/>
    <x v="8"/>
  </r>
  <r>
    <s v="Shaw,Andrew"/>
    <s v="TW_TOFF"/>
    <x v="1"/>
    <s v="PUBLIC_HOLIDAY"/>
    <n v="0"/>
    <n v="8"/>
    <n v="0"/>
    <s v="01"/>
    <s v="TAU"/>
    <s v="14688"/>
    <s v="AUS"/>
    <s v=""/>
    <s v="Melbourne"/>
    <x v="8"/>
  </r>
  <r>
    <s v="Shaw,Andrew"/>
    <s v="TW_TOFF"/>
    <x v="4"/>
    <s v="SICK_LV"/>
    <n v="0"/>
    <n v="8"/>
    <n v="0"/>
    <s v="01"/>
    <s v="TAU"/>
    <s v="14688"/>
    <s v="AUS"/>
    <s v=""/>
    <s v="Melbourne"/>
    <x v="8"/>
  </r>
  <r>
    <s v="Shaw,Leo Anthony"/>
    <s v="TW_CORE"/>
    <x v="3"/>
    <s v="HELD"/>
    <n v="0"/>
    <n v="8"/>
    <n v="0"/>
    <s v="01"/>
    <s v="TUK"/>
    <s v="16083"/>
    <s v="GBR"/>
    <s v=""/>
    <s v="London"/>
    <x v="4"/>
  </r>
  <r>
    <s v="Shaw,Scott"/>
    <s v="PWC0001"/>
    <x v="62"/>
    <s v="MISC"/>
    <n v="6"/>
    <n v="0"/>
    <n v="0"/>
    <s v="01"/>
    <s v="TAU"/>
    <s v="11193"/>
    <s v="AUS"/>
    <s v=""/>
    <s v="Melbourne"/>
    <x v="8"/>
  </r>
  <r>
    <s v="Shaw,Scott"/>
    <s v="TW_CORE"/>
    <x v="220"/>
    <s v="NOT_FOR_PROJECT"/>
    <n v="0"/>
    <n v="8"/>
    <n v="0"/>
    <s v="01"/>
    <s v="TAU"/>
    <s v="11193"/>
    <s v="AUS"/>
    <s v=""/>
    <s v="Melbourne"/>
    <x v="8"/>
  </r>
  <r>
    <s v="Shaw,Scott"/>
    <s v="TW_CORE"/>
    <x v="33"/>
    <s v="REGION_MGT_BAU"/>
    <n v="0"/>
    <n v="107"/>
    <n v="0"/>
    <s v="01"/>
    <s v="TAU"/>
    <s v="11193"/>
    <s v="AUS"/>
    <s v=""/>
    <s v="Melbourne"/>
    <x v="8"/>
  </r>
  <r>
    <s v="Shaw,Scott"/>
    <s v="TW_CORE"/>
    <x v="33"/>
    <s v="REGION_MGT_MTG"/>
    <n v="0"/>
    <n v="31"/>
    <n v="0"/>
    <s v="01"/>
    <s v="TAU"/>
    <s v="11193"/>
    <s v="AUS"/>
    <s v=""/>
    <s v="Melbourne"/>
    <x v="8"/>
  </r>
  <r>
    <s v="Shaw,Scott"/>
    <s v="TW_TOFF"/>
    <x v="1"/>
    <s v="ANNUAL_LV"/>
    <n v="0"/>
    <n v="8"/>
    <n v="0"/>
    <s v="01"/>
    <s v="TAU"/>
    <s v="11193"/>
    <s v="AUS"/>
    <s v=""/>
    <s v="Melbourne"/>
    <x v="8"/>
  </r>
  <r>
    <s v="Shaw,Scott"/>
    <s v="TW_TOFF"/>
    <x v="1"/>
    <s v="PUBLIC_HOLIDAY"/>
    <n v="0"/>
    <n v="8"/>
    <n v="0"/>
    <s v="01"/>
    <s v="TAU"/>
    <s v="11193"/>
    <s v="AUS"/>
    <s v=""/>
    <s v="Melbourne"/>
    <x v="8"/>
  </r>
  <r>
    <s v="She,Zhen"/>
    <s v="SFEXP01"/>
    <x v="367"/>
    <s v="DA"/>
    <n v="160"/>
    <n v="0"/>
    <n v="0"/>
    <s v="01"/>
    <s v="TCC"/>
    <s v="15211"/>
    <s v="CHN"/>
    <s v=""/>
    <s v="Beijing"/>
    <x v="14"/>
  </r>
  <r>
    <s v="She,Zhen"/>
    <s v="TW_INVT"/>
    <x v="198"/>
    <s v="MOBIL_PROD"/>
    <n v="0"/>
    <n v="4"/>
    <n v="0"/>
    <s v="01"/>
    <s v="TCC"/>
    <s v="15211"/>
    <s v="CHN"/>
    <s v=""/>
    <s v="Beijing"/>
    <x v="14"/>
  </r>
  <r>
    <s v="She,Zhen"/>
    <s v="TW_TOFF"/>
    <x v="1"/>
    <s v="ANNUAL_LV"/>
    <n v="0"/>
    <n v="4"/>
    <n v="0"/>
    <s v="01"/>
    <s v="TCC"/>
    <s v="15211"/>
    <s v="CHN"/>
    <s v=""/>
    <s v="Beijing"/>
    <x v="14"/>
  </r>
  <r>
    <s v="Shea,Tashiana"/>
    <s v="TW_CORE"/>
    <x v="33"/>
    <s v="EA_TA"/>
    <n v="0"/>
    <n v="75"/>
    <n v="0"/>
    <s v="08"/>
    <s v="TCA"/>
    <s v="15228"/>
    <s v="CAN"/>
    <s v=""/>
    <s v="Calgary"/>
    <x v="19"/>
  </r>
  <r>
    <s v="Shea,Tashiana"/>
    <s v="TW_CORE"/>
    <x v="33"/>
    <s v="EA_TA"/>
    <n v="0"/>
    <n v="86"/>
    <n v="0"/>
    <s v="08"/>
    <s v="TCA"/>
    <s v="15228"/>
    <s v="IND"/>
    <s v=""/>
    <s v="Calgary"/>
    <x v="19"/>
  </r>
  <r>
    <s v="Shea,Tashiana"/>
    <s v="TW_CORE"/>
    <x v="33"/>
    <s v="EA_TA"/>
    <n v="0"/>
    <n v="95"/>
    <n v="0"/>
    <s v="08"/>
    <s v="TCA"/>
    <s v="15228"/>
    <s v="AUS"/>
    <s v=""/>
    <s v="Calgary"/>
    <x v="19"/>
  </r>
  <r>
    <s v="Sheerin,Bridget"/>
    <s v="UNICEF1"/>
    <x v="88"/>
    <s v="DA"/>
    <n v="75"/>
    <n v="0"/>
    <n v="0"/>
    <s v="01"/>
    <s v="TUS"/>
    <s v="15566"/>
    <s v="ZAF"/>
    <s v=""/>
    <s v="Kampala"/>
    <x v="15"/>
  </r>
  <r>
    <s v="Sheerin,Bridget"/>
    <s v="UNICEF1"/>
    <x v="88"/>
    <s v="DA"/>
    <n v="83"/>
    <n v="0"/>
    <n v="0"/>
    <s v="01"/>
    <s v="TUS"/>
    <s v="15566"/>
    <s v="UGA"/>
    <s v=""/>
    <s v="Kampala"/>
    <x v="15"/>
  </r>
  <r>
    <s v="Sheerin,Bridget"/>
    <s v="UNICEF1"/>
    <x v="88"/>
    <s v="TRVL"/>
    <n v="0"/>
    <n v="8"/>
    <n v="0"/>
    <s v="01"/>
    <s v="TUS"/>
    <s v="15566"/>
    <s v="UGA"/>
    <s v=""/>
    <s v="Kampala"/>
    <x v="15"/>
  </r>
  <r>
    <s v="Shen,Xiaoju"/>
    <s v="TW_CORE"/>
    <x v="15"/>
    <s v="BAU"/>
    <n v="0"/>
    <n v="136"/>
    <n v="0"/>
    <s v="06"/>
    <s v="TBS"/>
    <s v="12344"/>
    <s v="CHN"/>
    <s v=""/>
    <s v="Beijing"/>
    <x v="14"/>
  </r>
  <r>
    <s v="Shen,Xiaoju"/>
    <s v="TW_TOFF"/>
    <x v="1"/>
    <s v="ANNUAL_LV"/>
    <n v="0"/>
    <n v="32"/>
    <n v="0"/>
    <s v="06"/>
    <s v="TBS"/>
    <s v="12344"/>
    <s v="CHN"/>
    <s v=""/>
    <s v="Beijing"/>
    <x v="14"/>
  </r>
  <r>
    <s v="Shen,Zhang"/>
    <s v="SML0001"/>
    <x v="200"/>
    <s v="DEV"/>
    <n v="168"/>
    <n v="0"/>
    <n v="0"/>
    <s v="01"/>
    <s v="TCC"/>
    <s v="15698"/>
    <s v="CHN"/>
    <s v=""/>
    <s v="Chengdu"/>
    <x v="14"/>
  </r>
  <r>
    <s v="Sherine,Nishi"/>
    <s v="TW_CORE"/>
    <x v="3"/>
    <s v="UNASSIGNED"/>
    <n v="0"/>
    <n v="152"/>
    <n v="0"/>
    <s v="01"/>
    <s v="TAU"/>
    <s v="15936"/>
    <s v="AUS"/>
    <s v=""/>
    <s v="Brisbane"/>
    <x v="8"/>
  </r>
  <r>
    <s v="Sherine,Nishi"/>
    <s v="TW_TOFF"/>
    <x v="4"/>
    <s v="SICK_LV"/>
    <n v="0"/>
    <n v="16"/>
    <n v="0"/>
    <s v="01"/>
    <s v="TAU"/>
    <s v="15936"/>
    <s v="AUS"/>
    <s v=""/>
    <s v="Brisbane"/>
    <x v="8"/>
  </r>
  <r>
    <s v="Sheth,Shodhan"/>
    <s v="SLC0001"/>
    <x v="173"/>
    <s v="MISC"/>
    <n v="144"/>
    <n v="0"/>
    <n v="0"/>
    <s v="01"/>
    <s v="TUK"/>
    <s v="11923"/>
    <s v="GBR"/>
    <s v=""/>
    <s v="Manchester"/>
    <x v="10"/>
  </r>
  <r>
    <s v="Sheth,Shodhan"/>
    <s v="TW_CORE"/>
    <x v="86"/>
    <s v="MEETINGS"/>
    <n v="0"/>
    <n v="16"/>
    <n v="0"/>
    <s v="01"/>
    <s v="TUK"/>
    <s v="11923"/>
    <s v="GBR"/>
    <s v=""/>
    <s v="Manchester"/>
    <x v="10"/>
  </r>
  <r>
    <s v="Sheth,Shodhan"/>
    <s v="TW_TOFF"/>
    <x v="1"/>
    <s v="ANNUAL_LV"/>
    <n v="0"/>
    <n v="40"/>
    <n v="0"/>
    <s v="01"/>
    <s v="TUK"/>
    <s v="11923"/>
    <s v="GBR"/>
    <s v=""/>
    <s v="Manchester"/>
    <x v="10"/>
  </r>
  <r>
    <s v="Shetty,Chirdeep"/>
    <s v="SLC0001"/>
    <x v="173"/>
    <s v="MISC"/>
    <n v="83"/>
    <n v="0"/>
    <n v="0"/>
    <s v="01"/>
    <s v="TUK"/>
    <s v="10929"/>
    <s v="GBR"/>
    <s v=""/>
    <s v="Manchester"/>
    <x v="10"/>
  </r>
  <r>
    <s v="Shetty,Chirdeep"/>
    <s v="TW_CORE"/>
    <x v="3"/>
    <s v="UNASSIGNED"/>
    <n v="0"/>
    <n v="80"/>
    <n v="0"/>
    <s v="01"/>
    <s v="TUK"/>
    <s v="10929"/>
    <s v="GBR"/>
    <s v=""/>
    <s v="Manchester"/>
    <x v="10"/>
  </r>
  <r>
    <s v="Shetty,Chirdeep"/>
    <s v="TW_TOFF"/>
    <x v="1"/>
    <s v="ANNUAL_LV"/>
    <n v="0"/>
    <n v="8"/>
    <n v="0"/>
    <s v="01"/>
    <s v="TIN"/>
    <s v="10929"/>
    <s v="IND"/>
    <s v=""/>
    <s v="Bangalore"/>
    <x v="0"/>
  </r>
  <r>
    <s v="Sheward,Julie"/>
    <s v="TW_CORE"/>
    <x v="0"/>
    <s v="BAU"/>
    <n v="0"/>
    <n v="20"/>
    <n v="0"/>
    <s v="07"/>
    <s v="TUK"/>
    <s v="12744"/>
    <s v="AUS"/>
    <s v=""/>
    <s v="London"/>
    <x v="4"/>
  </r>
  <r>
    <s v="Sheward,Julie"/>
    <s v="TW_CORE"/>
    <x v="0"/>
    <s v="BAU"/>
    <n v="0"/>
    <n v="158"/>
    <n v="0"/>
    <s v="07"/>
    <s v="TUK"/>
    <s v="12744"/>
    <s v="GBR"/>
    <s v=""/>
    <s v="London"/>
    <x v="4"/>
  </r>
  <r>
    <s v="Sheward,Julie"/>
    <s v="TW_CORE"/>
    <x v="92"/>
    <s v="MEETINGS"/>
    <n v="0"/>
    <n v="20"/>
    <n v="0"/>
    <s v="07"/>
    <s v="TUK"/>
    <s v="12744"/>
    <s v="AUS"/>
    <s v=""/>
    <s v="London"/>
    <x v="4"/>
  </r>
  <r>
    <s v="Shi,Jie"/>
    <s v="REA0001"/>
    <x v="195"/>
    <s v="MISC"/>
    <n v="132"/>
    <n v="0"/>
    <n v="0"/>
    <s v="01"/>
    <s v="TCX"/>
    <s v="15304"/>
    <s v="CHN"/>
    <s v=""/>
    <s v="Xi'an"/>
    <x v="14"/>
  </r>
  <r>
    <s v="Shi,Jie"/>
    <s v="TW_CORE"/>
    <x v="40"/>
    <s v="TRAINING_OTHER"/>
    <n v="0"/>
    <n v="28"/>
    <n v="0"/>
    <s v="01"/>
    <s v="TCX"/>
    <s v="15304"/>
    <s v="CHN"/>
    <s v=""/>
    <s v="Xi'an"/>
    <x v="14"/>
  </r>
  <r>
    <s v="Shi,Jie"/>
    <s v="TW_TOFF"/>
    <x v="1"/>
    <s v="ANNUAL_LV"/>
    <n v="0"/>
    <n v="4"/>
    <n v="0"/>
    <s v="01"/>
    <s v="TCX"/>
    <s v="15304"/>
    <s v="CHN"/>
    <s v=""/>
    <s v="Xi'an"/>
    <x v="14"/>
  </r>
  <r>
    <s v="Shi,Jie"/>
    <s v="TW_TOFF"/>
    <x v="4"/>
    <s v="SICK_LV"/>
    <n v="0"/>
    <n v="8"/>
    <n v="0"/>
    <s v="01"/>
    <s v="TCX"/>
    <s v="15304"/>
    <s v="CHN"/>
    <s v=""/>
    <s v="Xi'an"/>
    <x v="14"/>
  </r>
  <r>
    <s v="Shi,Jing"/>
    <s v="TELSTRA"/>
    <x v="283"/>
    <s v="DA"/>
    <n v="40"/>
    <n v="0"/>
    <n v="0"/>
    <s v="01"/>
    <s v="TCX"/>
    <s v="15684"/>
    <s v="CHN"/>
    <s v=""/>
    <s v="Xi'an"/>
    <x v="14"/>
  </r>
  <r>
    <s v="Shi,Jing"/>
    <s v="TELSTRA"/>
    <x v="283"/>
    <s v="DA"/>
    <n v="88"/>
    <n v="0"/>
    <n v="0"/>
    <s v=""/>
    <s v=""/>
    <s v="16101"/>
    <s v="CHN"/>
    <s v=""/>
    <s v=""/>
    <x v="18"/>
  </r>
  <r>
    <s v="Shi,Jing"/>
    <s v="TELSTRA"/>
    <x v="283"/>
    <s v="DA"/>
    <n v="88"/>
    <n v="0"/>
    <n v="0"/>
    <s v="01"/>
    <s v="TCX"/>
    <s v="16101"/>
    <s v="CHN"/>
    <s v=""/>
    <s v="Xi'an"/>
    <x v="14"/>
  </r>
  <r>
    <s v="Shi,Weiting"/>
    <s v="SFEXP01"/>
    <x v="196"/>
    <s v="DEV"/>
    <n v="172"/>
    <n v="0"/>
    <n v="0"/>
    <s v="01"/>
    <s v="TCC"/>
    <s v="15402"/>
    <s v="CHN"/>
    <s v=""/>
    <s v="Beijing"/>
    <x v="14"/>
  </r>
  <r>
    <s v="Shi,Xiaofei"/>
    <s v="TW_CORE"/>
    <x v="0"/>
    <s v="BAU"/>
    <n v="0"/>
    <n v="144"/>
    <n v="0"/>
    <s v="06"/>
    <s v="TBS"/>
    <s v="14073"/>
    <s v="CHN"/>
    <s v=""/>
    <s v="Beijing"/>
    <x v="14"/>
  </r>
  <r>
    <s v="Shi,Xiaofei"/>
    <s v="TW_TOFF"/>
    <x v="4"/>
    <s v="SICK_LV"/>
    <n v="0"/>
    <n v="24"/>
    <n v="0"/>
    <s v="06"/>
    <s v="TBS"/>
    <s v="14073"/>
    <s v="CHN"/>
    <s v=""/>
    <s v="Beijing"/>
    <x v="14"/>
  </r>
  <r>
    <s v="Shi,Xiaofeng"/>
    <s v="TW_CORE"/>
    <x v="15"/>
    <s v="BAU"/>
    <n v="0"/>
    <n v="156"/>
    <n v="0"/>
    <s v="03"/>
    <s v="TCX"/>
    <s v="14209"/>
    <s v="CHN"/>
    <s v=""/>
    <s v="Xi'an"/>
    <x v="14"/>
  </r>
  <r>
    <s v="Shi,Xiaofeng"/>
    <s v="TW_TOFF"/>
    <x v="1"/>
    <s v="ANNUAL_LV"/>
    <n v="0"/>
    <n v="8"/>
    <n v="0"/>
    <s v="03"/>
    <s v="TCX"/>
    <s v="14209"/>
    <s v="CHN"/>
    <s v=""/>
    <s v="Xi'an"/>
    <x v="14"/>
  </r>
  <r>
    <s v="Shi,Xiaofeng"/>
    <s v="TW_TOFF"/>
    <x v="4"/>
    <s v="SICK_LV"/>
    <n v="0"/>
    <n v="4"/>
    <n v="0"/>
    <s v="03"/>
    <s v="TCX"/>
    <s v="14209"/>
    <s v="CHN"/>
    <s v=""/>
    <s v="Xi'an"/>
    <x v="14"/>
  </r>
  <r>
    <s v="Shi,Yuntao"/>
    <s v="TW_CORE"/>
    <x v="17"/>
    <s v="BAU"/>
    <n v="0"/>
    <n v="168"/>
    <n v="0"/>
    <s v="13"/>
    <s v="TCC"/>
    <s v="13556"/>
    <s v="CHN"/>
    <s v=""/>
    <s v="Beijing"/>
    <x v="14"/>
  </r>
  <r>
    <s v="Shin,Boa"/>
    <s v="GAP0001"/>
    <x v="216"/>
    <s v="MISC"/>
    <n v="61"/>
    <n v="0"/>
    <n v="0"/>
    <s v="01"/>
    <s v="TUS"/>
    <s v="14251"/>
    <s v="USA"/>
    <s v="CA"/>
    <s v="San Francisco"/>
    <x v="11"/>
  </r>
  <r>
    <s v="Shin,Boa"/>
    <s v="LOYAL3_"/>
    <x v="93"/>
    <s v="DEV"/>
    <n v="96"/>
    <n v="0"/>
    <n v="0"/>
    <s v="01"/>
    <s v="TUS"/>
    <s v="14251"/>
    <s v="USA"/>
    <s v="CA"/>
    <s v="San Francisco"/>
    <x v="11"/>
  </r>
  <r>
    <s v="Shin,Boa"/>
    <s v="LOYAL3_"/>
    <x v="93"/>
    <s v="MISC"/>
    <n v="8"/>
    <n v="0"/>
    <n v="0"/>
    <s v="01"/>
    <s v="TUS"/>
    <s v="14251"/>
    <s v="USA"/>
    <s v="CA"/>
    <s v="San Francisco"/>
    <x v="11"/>
  </r>
  <r>
    <s v="Shin,Boa"/>
    <s v="TW_MTGS"/>
    <x v="50"/>
    <s v="SF"/>
    <n v="0"/>
    <n v="5"/>
    <n v="0"/>
    <s v="01"/>
    <s v="TUS"/>
    <s v="14251"/>
    <s v="USA"/>
    <s v="CA"/>
    <s v="San Francisco"/>
    <x v="11"/>
  </r>
  <r>
    <s v="Shin,Boa"/>
    <s v="TW_SIPP"/>
    <x v="183"/>
    <s v="OSV"/>
    <n v="0"/>
    <n v="2"/>
    <n v="0"/>
    <s v="01"/>
    <s v="TUS"/>
    <s v="14251"/>
    <s v="USA"/>
    <s v="CA"/>
    <s v="San Francisco"/>
    <x v="11"/>
  </r>
  <r>
    <s v="Shin,Boa"/>
    <s v="TW_SIPP"/>
    <x v="80"/>
    <s v="ARR_TECH"/>
    <n v="0"/>
    <n v="4"/>
    <n v="0"/>
    <s v="01"/>
    <s v="TUS"/>
    <s v="14251"/>
    <s v="USA"/>
    <s v="CA"/>
    <s v="San Francisco"/>
    <x v="11"/>
  </r>
  <r>
    <s v="Shivakumar,Samyuktha"/>
    <s v="TW_CORE"/>
    <x v="52"/>
    <s v="MARKETING_OPS"/>
    <n v="0"/>
    <n v="144"/>
    <n v="0"/>
    <s v="05"/>
    <s v="TIN"/>
    <s v="14839"/>
    <s v="IND"/>
    <s v=""/>
    <s v="Bangalore"/>
    <x v="0"/>
  </r>
  <r>
    <s v="Shivakumar,Samyuktha"/>
    <s v="TW_TOFF"/>
    <x v="1"/>
    <s v="INDIA_OPT_HOL"/>
    <n v="0"/>
    <n v="8"/>
    <n v="0"/>
    <s v="05"/>
    <s v="TIN"/>
    <s v="14839"/>
    <s v="IND"/>
    <s v=""/>
    <s v="Bangalore"/>
    <x v="0"/>
  </r>
  <r>
    <s v="Shivakumar,Samyuktha"/>
    <s v="TW_TOFF"/>
    <x v="4"/>
    <s v="SICK_LV"/>
    <n v="0"/>
    <n v="16"/>
    <n v="0"/>
    <s v="05"/>
    <s v="TIN"/>
    <s v="14839"/>
    <s v="IND"/>
    <s v=""/>
    <s v="Bangalore"/>
    <x v="0"/>
  </r>
  <r>
    <s v="Shivanagoudar,Praveen D"/>
    <s v="TWSCRS1"/>
    <x v="127"/>
    <s v="DEV"/>
    <n v="0"/>
    <n v="144"/>
    <n v="0"/>
    <s v="01"/>
    <s v="TIN"/>
    <s v="11716"/>
    <s v="IND"/>
    <s v=""/>
    <s v="ETG India"/>
    <x v="1"/>
  </r>
  <r>
    <s v="Shivanagoudar,Praveen D"/>
    <s v="TW_TOFF"/>
    <x v="1"/>
    <s v="ANNUAL_LV"/>
    <n v="0"/>
    <n v="16"/>
    <n v="0"/>
    <s v="01"/>
    <s v="TIN"/>
    <s v="11716"/>
    <s v="IND"/>
    <s v=""/>
    <s v="ETG India"/>
    <x v="1"/>
  </r>
  <r>
    <s v="Shivanagoudar,Praveen D"/>
    <s v="TW_TOFF"/>
    <x v="4"/>
    <s v="SICK_LV"/>
    <n v="0"/>
    <n v="8"/>
    <n v="0"/>
    <s v="01"/>
    <s v="TIN"/>
    <s v="11716"/>
    <s v="IND"/>
    <s v=""/>
    <s v="ETG India"/>
    <x v="1"/>
  </r>
  <r>
    <s v="Shivanna,Abhishek"/>
    <s v="RACK001"/>
    <x v="34"/>
    <s v="MISC"/>
    <n v="96"/>
    <n v="40"/>
    <n v="0"/>
    <s v="01"/>
    <s v="TIN"/>
    <s v="15630"/>
    <s v="IND"/>
    <s v=""/>
    <s v="Bangalore"/>
    <x v="0"/>
  </r>
  <r>
    <s v="Shivanna,Abhishek"/>
    <s v="TW_CORE"/>
    <x v="40"/>
    <s v="TRAINING_OTHER"/>
    <n v="0"/>
    <n v="8"/>
    <n v="0"/>
    <s v="01"/>
    <s v="TIN"/>
    <s v="15630"/>
    <s v="IND"/>
    <s v=""/>
    <s v="Bangalore"/>
    <x v="0"/>
  </r>
  <r>
    <s v="Shivanna,Abhishek"/>
    <s v="TW_TOFF"/>
    <x v="1"/>
    <s v="INDIA_OPT_HOL"/>
    <n v="0"/>
    <n v="16"/>
    <n v="0"/>
    <s v="01"/>
    <s v="TIN"/>
    <s v="15630"/>
    <s v="IND"/>
    <s v=""/>
    <s v="Bangalore"/>
    <x v="0"/>
  </r>
  <r>
    <s v="Shivanna,Abhishek"/>
    <s v="TW_TOFF"/>
    <x v="4"/>
    <s v="SICK_LV"/>
    <n v="0"/>
    <n v="8"/>
    <n v="0"/>
    <s v="01"/>
    <s v="TIN"/>
    <s v="15630"/>
    <s v="IND"/>
    <s v=""/>
    <s v="Bangalore"/>
    <x v="0"/>
  </r>
  <r>
    <s v="Shrivastava,Swapnil"/>
    <s v="TW_TOFF"/>
    <x v="1"/>
    <s v="ANNUAL_LV"/>
    <n v="0"/>
    <n v="4"/>
    <n v="0"/>
    <s v="01"/>
    <s v="TIN"/>
    <s v="14551"/>
    <s v="IND"/>
    <s v=""/>
    <s v="Delhi"/>
    <x v="0"/>
  </r>
  <r>
    <s v="Shrivastava,Swapnil"/>
    <s v="TW_TOFF"/>
    <x v="1"/>
    <s v="PUBLIC_HOLIDAY"/>
    <n v="0"/>
    <n v="8"/>
    <n v="0"/>
    <s v="01"/>
    <s v="TIN"/>
    <s v="14551"/>
    <s v="IND"/>
    <s v=""/>
    <s v="Delhi"/>
    <x v="0"/>
  </r>
  <r>
    <s v="Shrivastava,Swapnil"/>
    <s v="VILLAGE"/>
    <x v="194"/>
    <s v="ANALYSIS"/>
    <n v="156"/>
    <n v="0"/>
    <n v="0"/>
    <s v="01"/>
    <s v="TIN"/>
    <s v="14551"/>
    <s v="IND"/>
    <s v=""/>
    <s v="Delhi"/>
    <x v="0"/>
  </r>
  <r>
    <s v="Shukla,Gunjan"/>
    <s v="TW_CORE"/>
    <x v="33"/>
    <s v="REGION_MGT_BAU"/>
    <n v="0"/>
    <n v="168"/>
    <n v="0"/>
    <s v="08"/>
    <s v="TIN"/>
    <s v="12234"/>
    <s v="IND"/>
    <s v=""/>
    <s v="Pune"/>
    <x v="0"/>
  </r>
  <r>
    <s v="Shukla,Gunjan"/>
    <s v="TW_TOFF"/>
    <x v="1"/>
    <s v="ANNUAL_LV"/>
    <n v="0"/>
    <n v="8"/>
    <n v="0"/>
    <s v="08"/>
    <s v="TIN"/>
    <s v="12234"/>
    <s v="IND"/>
    <s v=""/>
    <s v="Pune"/>
    <x v="0"/>
  </r>
  <r>
    <s v="Shukla,Manish Kumar"/>
    <s v="GAP0001"/>
    <x v="291"/>
    <s v="DA"/>
    <n v="64"/>
    <n v="0"/>
    <n v="0"/>
    <s v="01"/>
    <s v="TIN"/>
    <s v="12434"/>
    <s v="IND"/>
    <s v=""/>
    <s v="Bangalore"/>
    <x v="0"/>
  </r>
  <r>
    <s v="Shukla,Manish Kumar"/>
    <s v="TW_TOFF"/>
    <x v="1"/>
    <s v="ANNUAL_LV"/>
    <n v="0"/>
    <n v="16"/>
    <n v="0"/>
    <s v="01"/>
    <s v="TIN"/>
    <s v="12434"/>
    <s v="IND"/>
    <s v=""/>
    <s v="Bangalore"/>
    <x v="0"/>
  </r>
  <r>
    <s v="Shukla,Manish Kumar"/>
    <s v="TW_TOFF"/>
    <x v="1"/>
    <s v="MATR_PATR_PAID"/>
    <n v="0"/>
    <n v="80"/>
    <n v="0"/>
    <s v="01"/>
    <s v="TIN"/>
    <s v="12434"/>
    <s v="IND"/>
    <s v=""/>
    <s v="Bangalore"/>
    <x v="0"/>
  </r>
  <r>
    <s v="Shukla,Manish Kumar"/>
    <s v="TW_TOFF"/>
    <x v="1"/>
    <s v="PUBLIC_HOLIDAY"/>
    <n v="0"/>
    <n v="8"/>
    <n v="0"/>
    <s v="01"/>
    <s v="TIN"/>
    <s v="12434"/>
    <s v="IND"/>
    <s v=""/>
    <s v="Bangalore"/>
    <x v="0"/>
  </r>
  <r>
    <s v="Shum,Cassandra"/>
    <s v="TW_CORE"/>
    <x v="66"/>
    <s v="COACHING"/>
    <n v="0"/>
    <n v="40"/>
    <n v="0"/>
    <s v="01"/>
    <s v="TUS"/>
    <s v="12989"/>
    <s v="USA"/>
    <s v="NY"/>
    <s v="New York"/>
    <x v="12"/>
  </r>
  <r>
    <s v="Shum,Cassandra"/>
    <s v="TW_CORE"/>
    <x v="66"/>
    <s v="COACHING"/>
    <n v="0"/>
    <n v="136"/>
    <n v="0"/>
    <s v="01"/>
    <s v="TUS"/>
    <s v="12989"/>
    <s v="IND"/>
    <s v=""/>
    <s v="New York"/>
    <x v="12"/>
  </r>
  <r>
    <s v="Si,Xiaojing"/>
    <s v="REA0001"/>
    <x v="201"/>
    <s v="DA"/>
    <n v="164"/>
    <n v="0"/>
    <n v="0"/>
    <s v="01"/>
    <s v="TCX"/>
    <s v="14283"/>
    <s v="CHN"/>
    <s v=""/>
    <s v="Xi'an"/>
    <x v="14"/>
  </r>
  <r>
    <s v="Si,Xiaojing"/>
    <s v="TW_TOFF"/>
    <x v="1"/>
    <s v="ANNUAL_LV"/>
    <n v="0"/>
    <n v="4"/>
    <n v="0"/>
    <s v="01"/>
    <s v="TCX"/>
    <s v="14283"/>
    <s v="CHN"/>
    <s v=""/>
    <s v="Xi'an"/>
    <x v="14"/>
  </r>
  <r>
    <s v="Sibbison,Jarrod Colin"/>
    <s v="SML0001"/>
    <x v="294"/>
    <s v="BA"/>
    <n v="168"/>
    <n v="0"/>
    <n v="0"/>
    <s v="01"/>
    <s v="TAU"/>
    <s v="12329"/>
    <s v="AUS"/>
    <s v=""/>
    <s v="Sydney"/>
    <x v="8"/>
  </r>
  <r>
    <s v="Sibgathullah,Mubashar Nadeem"/>
    <s v="TW_CORE"/>
    <x v="3"/>
    <s v="UNASSIGNED"/>
    <n v="0"/>
    <n v="14"/>
    <n v="0"/>
    <s v="01"/>
    <s v="TIN"/>
    <s v="13313"/>
    <s v="IND"/>
    <s v=""/>
    <s v="Chennai"/>
    <x v="0"/>
  </r>
  <r>
    <s v="Sibgathullah,Mubashar Nadeem"/>
    <s v="TW_CORE"/>
    <x v="17"/>
    <s v="TWER_HELP"/>
    <n v="0"/>
    <n v="107"/>
    <n v="0"/>
    <s v="01"/>
    <s v="TIN"/>
    <s v="13313"/>
    <s v="IND"/>
    <s v=""/>
    <s v="Chennai"/>
    <x v="0"/>
  </r>
  <r>
    <s v="Sibgathullah,Mubashar Nadeem"/>
    <s v="TW_PRAC"/>
    <x v="19"/>
    <s v="EVENTS"/>
    <n v="0"/>
    <n v="23"/>
    <n v="0"/>
    <s v="01"/>
    <s v="TIN"/>
    <s v="13313"/>
    <s v="IND"/>
    <s v=""/>
    <s v="Chennai"/>
    <x v="0"/>
  </r>
  <r>
    <s v="Sibgathullah,Mubashar Nadeem"/>
    <s v="TW_TOFF"/>
    <x v="1"/>
    <s v="ANNUAL_LV"/>
    <n v="0"/>
    <n v="46"/>
    <n v="0"/>
    <s v="01"/>
    <s v="TIN"/>
    <s v="13313"/>
    <s v="IND"/>
    <s v=""/>
    <s v="Chennai"/>
    <x v="0"/>
  </r>
  <r>
    <s v="Sichali,Chimwemwe"/>
    <s v="TW_TOFF"/>
    <x v="4"/>
    <s v="SICK_LV"/>
    <n v="0"/>
    <n v="160"/>
    <n v="0"/>
    <s v="01"/>
    <s v="TZA"/>
    <s v="15454"/>
    <s v="ZAF"/>
    <s v=""/>
    <s v="Johannesburg"/>
    <x v="16"/>
  </r>
  <r>
    <s v="Siddiqui,Saleem"/>
    <s v="GEMA001"/>
    <x v="16"/>
    <s v="DEV"/>
    <n v="166"/>
    <n v="0"/>
    <n v="0"/>
    <s v="01"/>
    <s v="TUS"/>
    <s v="11510"/>
    <s v="DEU"/>
    <s v=""/>
    <s v="Hamburg"/>
    <x v="7"/>
  </r>
  <r>
    <s v="Siddiqui,Saleem"/>
    <s v="GEMA001"/>
    <x v="16"/>
    <s v="TRVL"/>
    <n v="0"/>
    <n v="48"/>
    <n v="0"/>
    <s v="01"/>
    <s v="TUS"/>
    <s v="11510"/>
    <s v="DEU"/>
    <s v=""/>
    <s v="Hamburg"/>
    <x v="7"/>
  </r>
  <r>
    <s v="Siddiqui,Saleem"/>
    <s v="TW_CORE"/>
    <x v="3"/>
    <s v="UNASSIGNED"/>
    <n v="0"/>
    <n v="51"/>
    <n v="0"/>
    <s v="01"/>
    <s v="TUS"/>
    <s v="11510"/>
    <s v="DEU"/>
    <s v=""/>
    <s v="Hamburg"/>
    <x v="7"/>
  </r>
  <r>
    <s v="Siddiqui,Saleem"/>
    <s v="TW_CORE"/>
    <x v="0"/>
    <s v="EU4T"/>
    <n v="0"/>
    <n v="4"/>
    <n v="0"/>
    <s v="01"/>
    <s v="TUS"/>
    <s v="11510"/>
    <s v="DEU"/>
    <s v=""/>
    <s v="Hamburg"/>
    <x v="7"/>
  </r>
  <r>
    <s v="Siddiqui,Saleem"/>
    <s v="TW_TOFF"/>
    <x v="4"/>
    <s v="US_CA_PERS_SICK"/>
    <n v="0"/>
    <n v="8"/>
    <n v="0"/>
    <s v="01"/>
    <s v="TUS"/>
    <s v="11510"/>
    <s v="DEU"/>
    <s v=""/>
    <s v="Hamburg"/>
    <x v="7"/>
  </r>
  <r>
    <s v="Siebert,Brian J"/>
    <s v="TW_TOPS"/>
    <x v="7"/>
    <s v="DEMAND_BAU"/>
    <n v="0"/>
    <n v="116"/>
    <n v="0"/>
    <s v="04"/>
    <s v="TUS"/>
    <s v="11644"/>
    <s v="USA"/>
    <s v="IL"/>
    <s v="Chicago"/>
    <x v="5"/>
  </r>
  <r>
    <s v="Siebert,Brian J"/>
    <s v="TW_TOPS"/>
    <x v="7"/>
    <s v="SFDC_CD"/>
    <n v="0"/>
    <n v="91"/>
    <n v="0"/>
    <s v="04"/>
    <s v="TUS"/>
    <s v="11644"/>
    <s v="USA"/>
    <s v="IL"/>
    <s v="Chicago"/>
    <x v="5"/>
  </r>
  <r>
    <s v="Sietsma,Kornelis"/>
    <s v="SLC0001"/>
    <x v="91"/>
    <s v="DA"/>
    <n v="168"/>
    <n v="0"/>
    <n v="0"/>
    <s v="01"/>
    <s v="TUK"/>
    <s v="13815"/>
    <s v="GBR"/>
    <s v=""/>
    <s v="Manchester"/>
    <x v="10"/>
  </r>
  <r>
    <s v="Silva Junior,Marcondes M da"/>
    <s v="ONLINE1"/>
    <x v="43"/>
    <s v="DA"/>
    <n v="88"/>
    <n v="0"/>
    <n v="0"/>
    <s v="01"/>
    <s v="TBR"/>
    <s v="15978"/>
    <s v="BRA"/>
    <s v=""/>
    <s v="Recife"/>
    <x v="3"/>
  </r>
  <r>
    <s v="Silva Junior,Marcondes M da"/>
    <s v="TW_CORE"/>
    <x v="3"/>
    <s v="HELD"/>
    <n v="0"/>
    <n v="64"/>
    <n v="0"/>
    <s v="01"/>
    <s v="TBR"/>
    <s v="15978"/>
    <s v="BRA"/>
    <s v=""/>
    <s v="Recife"/>
    <x v="3"/>
  </r>
  <r>
    <s v="Silva Junior,Marcondes M da"/>
    <s v="TW_TOFF"/>
    <x v="1"/>
    <s v="PUBLIC_HOLIDAY"/>
    <n v="0"/>
    <n v="16"/>
    <n v="0"/>
    <s v="01"/>
    <s v="TBR"/>
    <s v="15978"/>
    <s v="BRA"/>
    <s v=""/>
    <s v="Recife"/>
    <x v="3"/>
  </r>
  <r>
    <s v="Silva,Felipe Miranda Amorim"/>
    <s v="TW_CORE"/>
    <x v="33"/>
    <s v="REGION_MGT_BAU"/>
    <n v="0"/>
    <n v="162"/>
    <n v="0"/>
    <s v="08"/>
    <s v="TBR"/>
    <s v="14857"/>
    <s v="BRA"/>
    <s v=""/>
    <s v="Recife"/>
    <x v="3"/>
  </r>
  <r>
    <s v="Silva,Felipe Miranda Amorim"/>
    <s v="TW_TOFF"/>
    <x v="1"/>
    <s v="PUBLIC_HOLIDAY"/>
    <n v="0"/>
    <n v="16"/>
    <n v="0"/>
    <s v="08"/>
    <s v="TBR"/>
    <s v="14857"/>
    <s v="BRA"/>
    <s v=""/>
    <s v="Recife"/>
    <x v="3"/>
  </r>
  <r>
    <s v="Silva,Francis Rangel da"/>
    <s v="GAP0001"/>
    <x v="58"/>
    <s v="MISC"/>
    <n v="152"/>
    <n v="0"/>
    <n v="0"/>
    <s v="01"/>
    <s v="TBR"/>
    <s v="15823"/>
    <s v="BRA"/>
    <s v=""/>
    <s v="Porto Alegre"/>
    <x v="3"/>
  </r>
  <r>
    <s v="Silva,Francis Rangel da"/>
    <s v="TW_TOFF"/>
    <x v="1"/>
    <s v="PUBLIC_HOLIDAY"/>
    <n v="0"/>
    <n v="16"/>
    <n v="0"/>
    <s v="01"/>
    <s v="TBR"/>
    <s v="15823"/>
    <s v="BRA"/>
    <s v=""/>
    <s v="Porto Alegre"/>
    <x v="3"/>
  </r>
  <r>
    <s v="Silva,Natalia Arsand"/>
    <s v="TW_PRAC"/>
    <x v="19"/>
    <s v="MEETINGS"/>
    <n v="0"/>
    <n v="8"/>
    <n v="0"/>
    <s v="04"/>
    <s v="TBR"/>
    <s v="14899"/>
    <s v="GBR"/>
    <s v=""/>
    <s v="Porto Alegre"/>
    <x v="3"/>
  </r>
  <r>
    <s v="Silva,Natalia Arsand"/>
    <s v="TW_PRAC"/>
    <x v="19"/>
    <s v="MEETINGS"/>
    <n v="0"/>
    <n v="10"/>
    <n v="0"/>
    <s v="04"/>
    <s v="TBR"/>
    <s v="14899"/>
    <s v="BRA"/>
    <s v=""/>
    <s v="Porto Alegre"/>
    <x v="3"/>
  </r>
  <r>
    <s v="Silva,Natalia Arsand"/>
    <s v="TW_TOFF"/>
    <x v="4"/>
    <s v="SICK_LV"/>
    <n v="0"/>
    <n v="16"/>
    <n v="0"/>
    <s v="04"/>
    <s v="TBR"/>
    <s v="14899"/>
    <s v="BRA"/>
    <s v=""/>
    <s v="Porto Alegre"/>
    <x v="3"/>
  </r>
  <r>
    <s v="Silva,Natalia Arsand"/>
    <s v="TW_TOPS"/>
    <x v="7"/>
    <s v="SUPPLY_BAU"/>
    <n v="0"/>
    <n v="48"/>
    <n v="0"/>
    <s v="04"/>
    <s v="TBR"/>
    <s v="14899"/>
    <s v="GBR"/>
    <s v=""/>
    <s v="Porto Alegre"/>
    <x v="3"/>
  </r>
  <r>
    <s v="Silva,Natalia Arsand"/>
    <s v="TW_TOPS"/>
    <x v="7"/>
    <s v="SUPPLY_BAU"/>
    <n v="0"/>
    <n v="96"/>
    <n v="0"/>
    <s v="04"/>
    <s v="TBR"/>
    <s v="14899"/>
    <s v="BRA"/>
    <s v=""/>
    <s v="Porto Alegre"/>
    <x v="3"/>
  </r>
  <r>
    <s v="Silva,Taise Dias da"/>
    <s v="GAP0001"/>
    <x v="121"/>
    <s v="DA"/>
    <n v="152"/>
    <n v="0"/>
    <n v="0"/>
    <s v="01"/>
    <s v="TBR"/>
    <s v="15477"/>
    <s v="BRA"/>
    <s v=""/>
    <s v="Recife"/>
    <x v="3"/>
  </r>
  <r>
    <s v="Silva,Taise Dias da"/>
    <s v="TW_CORE"/>
    <x v="99"/>
    <s v="BAU"/>
    <n v="0"/>
    <n v="1"/>
    <n v="0"/>
    <s v="01"/>
    <s v="TBR"/>
    <s v="15477"/>
    <s v="BRA"/>
    <s v=""/>
    <s v="Recife"/>
    <x v="3"/>
  </r>
  <r>
    <s v="Silva,Taise Dias da"/>
    <s v="TW_CORE"/>
    <x v="0"/>
    <s v="TWER_DEVELOPMNT"/>
    <n v="0"/>
    <n v="1"/>
    <n v="0"/>
    <s v="01"/>
    <s v="TBR"/>
    <s v="15477"/>
    <s v="BRA"/>
    <s v=""/>
    <s v="Recife"/>
    <x v="3"/>
  </r>
  <r>
    <s v="Silva,Taise Dias da"/>
    <s v="TW_CORE"/>
    <x v="40"/>
    <s v="GROUP"/>
    <n v="0"/>
    <n v="6"/>
    <n v="0"/>
    <s v="01"/>
    <s v="TBR"/>
    <s v="15477"/>
    <s v="BRA"/>
    <s v=""/>
    <s v="Recife"/>
    <x v="3"/>
  </r>
  <r>
    <s v="Silva,Taise Dias da"/>
    <s v="TW_CORE"/>
    <x v="40"/>
    <s v="TRAINING_OTHER"/>
    <n v="0"/>
    <n v="5"/>
    <n v="0"/>
    <s v="01"/>
    <s v="TBR"/>
    <s v="15477"/>
    <s v="BRA"/>
    <s v=""/>
    <s v="Recife"/>
    <x v="3"/>
  </r>
  <r>
    <s v="Silva,Taise Dias da"/>
    <s v="TW_TOFF"/>
    <x v="1"/>
    <s v="PUBLIC_HOLIDAY"/>
    <n v="0"/>
    <n v="16"/>
    <n v="0"/>
    <s v="01"/>
    <s v="TBR"/>
    <s v="15477"/>
    <s v="BRA"/>
    <s v=""/>
    <s v="Recife"/>
    <x v="3"/>
  </r>
  <r>
    <s v="Silva,Tania Mara dos Santos"/>
    <s v="RACK001"/>
    <x v="151"/>
    <s v="DA"/>
    <n v="129"/>
    <n v="0"/>
    <n v="0"/>
    <s v="01"/>
    <s v="TBR"/>
    <s v="15076"/>
    <s v="BRA"/>
    <s v=""/>
    <s v="Porto Alegre"/>
    <x v="3"/>
  </r>
  <r>
    <s v="Silva,Tania Mara dos Santos"/>
    <s v="TW_MTGS"/>
    <x v="77"/>
    <s v="AUSTRALIA"/>
    <n v="0"/>
    <n v="16"/>
    <n v="0"/>
    <s v="01"/>
    <s v="TBR"/>
    <s v="15076"/>
    <s v="AUS"/>
    <s v=""/>
    <s v="Porto Alegre"/>
    <x v="3"/>
  </r>
  <r>
    <s v="Silva,Tania Mara dos Santos"/>
    <s v="TW_PIL3"/>
    <x v="12"/>
    <s v="MEETINGS"/>
    <n v="0"/>
    <n v="4.5"/>
    <n v="0"/>
    <s v="01"/>
    <s v="TBR"/>
    <s v="15076"/>
    <s v="BRA"/>
    <s v=""/>
    <s v="Porto Alegre"/>
    <x v="3"/>
  </r>
  <r>
    <s v="Silva,Tania Mara dos Santos"/>
    <s v="TW_TOFF"/>
    <x v="1"/>
    <s v="PUBLIC_HOLIDAY"/>
    <n v="0"/>
    <n v="16"/>
    <n v="0"/>
    <s v="01"/>
    <s v="TBR"/>
    <s v="15076"/>
    <s v="BRA"/>
    <s v=""/>
    <s v="Porto Alegre"/>
    <x v="3"/>
  </r>
  <r>
    <s v="Silveira,Natalia Dutra"/>
    <s v="TW_INVT"/>
    <x v="65"/>
    <s v="PROGRAM_LEVEL"/>
    <n v="0"/>
    <n v="8"/>
    <n v="0"/>
    <s v="08"/>
    <s v="TBR"/>
    <s v="13932"/>
    <s v="USA"/>
    <s v="GA"/>
    <s v="Porto Alegre"/>
    <x v="3"/>
  </r>
  <r>
    <s v="Silveira,Natalia Dutra"/>
    <s v="TW_MOBL"/>
    <x v="278"/>
    <s v="BAU"/>
    <n v="0"/>
    <n v="184"/>
    <n v="0"/>
    <s v="08"/>
    <s v="TBR"/>
    <s v="13932"/>
    <s v="BRA"/>
    <s v=""/>
    <s v="Porto Alegre"/>
    <x v="3"/>
  </r>
  <r>
    <s v="Silveira,Natalia Dutra"/>
    <s v="TW_TOFF"/>
    <x v="1"/>
    <s v="PUBLIC_HOLIDAY"/>
    <n v="0"/>
    <n v="16"/>
    <n v="0"/>
    <s v="08"/>
    <s v="TBR"/>
    <s v="13932"/>
    <s v="BRA"/>
    <s v=""/>
    <s v="Porto Alegre"/>
    <x v="3"/>
  </r>
  <r>
    <s v="Silveira,Ricardo Wendell Rodrigues da"/>
    <s v="ONLINE1"/>
    <x v="43"/>
    <s v="DA"/>
    <n v="40"/>
    <n v="0"/>
    <n v="0"/>
    <s v="01"/>
    <s v="TBR"/>
    <s v="15200"/>
    <s v="USA"/>
    <s v="IL"/>
    <s v="Atlanta"/>
    <x v="2"/>
  </r>
  <r>
    <s v="Silveira,Ricardo Wendell Rodrigues da"/>
    <s v="ONLINE1"/>
    <x v="43"/>
    <s v="DA"/>
    <n v="48"/>
    <n v="0"/>
    <n v="0"/>
    <s v="01"/>
    <s v="TBR"/>
    <s v="15200"/>
    <s v="USA"/>
    <s v="GA"/>
    <s v="Atlanta"/>
    <x v="2"/>
  </r>
  <r>
    <s v="Silveira,Ricardo Wendell Rodrigues da"/>
    <s v="ONLINE1"/>
    <x v="43"/>
    <s v="DA"/>
    <n v="60"/>
    <n v="0"/>
    <n v="0"/>
    <s v="01"/>
    <s v="TBR"/>
    <s v="15200"/>
    <s v="BRA"/>
    <s v=""/>
    <s v="Recife"/>
    <x v="3"/>
  </r>
  <r>
    <s v="Silveira,Ricardo Wendell Rodrigues da"/>
    <s v="TW_TOFF"/>
    <x v="1"/>
    <s v="PUBLIC_HOLIDAY"/>
    <n v="0"/>
    <n v="16"/>
    <n v="0"/>
    <s v="01"/>
    <s v="TBR"/>
    <s v="15200"/>
    <s v="BRA"/>
    <s v=""/>
    <s v="Recife"/>
    <x v="3"/>
  </r>
  <r>
    <s v="Silveira,Ricardo Wendell Rodrigues da"/>
    <s v="TW_TOFF"/>
    <x v="4"/>
    <s v="SICK_LV"/>
    <n v="0"/>
    <n v="4"/>
    <n v="0"/>
    <s v="01"/>
    <s v="TBR"/>
    <s v="15200"/>
    <s v="BRA"/>
    <s v=""/>
    <s v="Recife"/>
    <x v="3"/>
  </r>
  <r>
    <s v="Simha,Alok Nagaraj"/>
    <s v="TW_CORE"/>
    <x v="0"/>
    <s v="INTERN"/>
    <n v="0"/>
    <n v="160"/>
    <n v="0"/>
    <s v="01"/>
    <s v="TIN"/>
    <s v="11102"/>
    <s v="IND"/>
    <s v=""/>
    <s v="Bangalore"/>
    <x v="0"/>
  </r>
  <r>
    <s v="Simha,Alok Nagaraj"/>
    <s v="TW_CORE"/>
    <x v="15"/>
    <s v="GRAD_RECRUITING"/>
    <n v="0"/>
    <n v="8"/>
    <n v="0"/>
    <s v="01"/>
    <s v="TIN"/>
    <s v="11102"/>
    <s v="IND"/>
    <s v=""/>
    <s v="Bangalore"/>
    <x v="0"/>
  </r>
  <r>
    <s v="Simmons,Anne J"/>
    <s v="OFGEM01"/>
    <x v="90"/>
    <s v="DA"/>
    <n v="67"/>
    <n v="0"/>
    <n v="0"/>
    <s v="01"/>
    <s v="TUK"/>
    <s v="12370"/>
    <s v="GBR"/>
    <s v=""/>
    <s v="London"/>
    <x v="4"/>
  </r>
  <r>
    <s v="Simmons,Anne J"/>
    <s v="OFGEM01"/>
    <x v="90"/>
    <s v="MISC"/>
    <n v="78"/>
    <n v="0"/>
    <n v="0"/>
    <s v="01"/>
    <s v="TUK"/>
    <s v="12370"/>
    <s v="GBR"/>
    <s v=""/>
    <s v="London"/>
    <x v="4"/>
  </r>
  <r>
    <s v="Simmons,Anne J"/>
    <s v="TW_CORE"/>
    <x v="3"/>
    <s v="UNASSIGNED"/>
    <n v="0"/>
    <n v="7"/>
    <n v="0"/>
    <s v="01"/>
    <s v="TUK"/>
    <s v="12370"/>
    <s v="GBR"/>
    <s v=""/>
    <s v="London"/>
    <x v="4"/>
  </r>
  <r>
    <s v="Simmons,Anne J"/>
    <s v="TW_CORE"/>
    <x v="15"/>
    <s v="CODE_REVIEW"/>
    <n v="0"/>
    <n v="1"/>
    <n v="0"/>
    <s v="01"/>
    <s v="TUK"/>
    <s v="12370"/>
    <s v="GBR"/>
    <s v=""/>
    <s v="London"/>
    <x v="4"/>
  </r>
  <r>
    <s v="Simmons,Anne J"/>
    <s v="TW_CORE"/>
    <x v="15"/>
    <s v="EVENTS"/>
    <n v="0"/>
    <n v="4"/>
    <n v="0"/>
    <s v="01"/>
    <s v="TUK"/>
    <s v="12370"/>
    <s v="GBR"/>
    <s v=""/>
    <s v="London"/>
    <x v="4"/>
  </r>
  <r>
    <s v="Simmons,Anne J"/>
    <s v="TW_TOFF"/>
    <x v="4"/>
    <s v="SICK_LV"/>
    <n v="0"/>
    <n v="13"/>
    <n v="0"/>
    <s v="01"/>
    <s v="TUK"/>
    <s v="12370"/>
    <s v="GBR"/>
    <s v=""/>
    <s v="London"/>
    <x v="4"/>
  </r>
  <r>
    <s v="Simon,David Peter"/>
    <s v="HEPSIB1"/>
    <x v="411"/>
    <s v="TRVL"/>
    <n v="0"/>
    <n v="7"/>
    <n v="0"/>
    <s v="01"/>
    <s v="TUK"/>
    <s v="14439"/>
    <s v="TUR"/>
    <s v=""/>
    <s v="London"/>
    <x v="4"/>
  </r>
  <r>
    <s v="Simon,David Peter"/>
    <s v="HEPSIB1"/>
    <x v="411"/>
    <s v="XD"/>
    <n v="95"/>
    <n v="0"/>
    <n v="0"/>
    <s v="01"/>
    <s v="TUK"/>
    <s v="14439"/>
    <s v="TUR"/>
    <s v=""/>
    <s v="London"/>
    <x v="4"/>
  </r>
  <r>
    <s v="Simon,David Peter"/>
    <s v="TW_CORE"/>
    <x v="3"/>
    <s v="HELD"/>
    <n v="0"/>
    <n v="80"/>
    <n v="0"/>
    <s v="01"/>
    <s v="TUK"/>
    <s v="14439"/>
    <s v="GBR"/>
    <s v=""/>
    <s v="London"/>
    <x v="4"/>
  </r>
  <r>
    <s v="Simonetou,Evangelia"/>
    <s v="SYSCOF1"/>
    <x v="13"/>
    <s v="DA"/>
    <n v="160"/>
    <n v="0"/>
    <n v="0"/>
    <s v="01"/>
    <s v="TUS"/>
    <s v="15636"/>
    <s v="USA"/>
    <s v="TX"/>
    <s v="Dallas"/>
    <x v="6"/>
  </r>
  <r>
    <s v="Simonetou,Evangelia"/>
    <s v="SYSCOF1"/>
    <x v="13"/>
    <s v="TRVL"/>
    <n v="0"/>
    <n v="47"/>
    <n v="0"/>
    <s v="01"/>
    <s v="TUS"/>
    <s v="15636"/>
    <s v="USA"/>
    <s v="NY"/>
    <s v="Dallas"/>
    <x v="6"/>
  </r>
  <r>
    <s v="Simonetou,Evangelia"/>
    <s v="TW_CORE"/>
    <x v="3"/>
    <s v="HELD"/>
    <n v="0"/>
    <n v="6"/>
    <n v="0"/>
    <s v="01"/>
    <s v="TUS"/>
    <s v="15636"/>
    <s v="USA"/>
    <s v="NY"/>
    <s v="Dallas"/>
    <x v="6"/>
  </r>
  <r>
    <s v="Simonetou,Evangelia"/>
    <s v="TW_CORE"/>
    <x v="15"/>
    <s v="INTERVIEWING"/>
    <n v="0"/>
    <n v="2"/>
    <n v="0"/>
    <s v="01"/>
    <s v="TUS"/>
    <s v="15636"/>
    <s v="USA"/>
    <s v="NY"/>
    <s v="Dallas"/>
    <x v="6"/>
  </r>
  <r>
    <s v="Simonetou,Evangelia"/>
    <s v="TW_MTGS"/>
    <x v="50"/>
    <s v="NYC"/>
    <n v="0"/>
    <n v="8"/>
    <n v="0"/>
    <s v="01"/>
    <s v="TUS"/>
    <s v="15636"/>
    <s v="USA"/>
    <s v="NY"/>
    <s v="Dallas"/>
    <x v="6"/>
  </r>
  <r>
    <s v="Simons,Matthew T."/>
    <s v="TW_PIL3"/>
    <x v="299"/>
    <s v="BAU"/>
    <n v="0"/>
    <n v="80"/>
    <n v="0"/>
    <s v="08"/>
    <s v="TUS"/>
    <s v="10170"/>
    <s v="ECU"/>
    <s v=""/>
    <s v="Chicago"/>
    <x v="5"/>
  </r>
  <r>
    <s v="Simons,Matthew T."/>
    <s v="TW_PIL3"/>
    <x v="299"/>
    <s v="BAU"/>
    <n v="0"/>
    <n v="240"/>
    <n v="0"/>
    <s v="08"/>
    <s v="TUS"/>
    <s v="10170"/>
    <s v="USA"/>
    <s v="IL"/>
    <s v="Chicago"/>
    <x v="5"/>
  </r>
  <r>
    <s v="Simons,Matthew T."/>
    <s v="TW_TOFF"/>
    <x v="1"/>
    <s v="ANNUAL_LV"/>
    <n v="0"/>
    <n v="16"/>
    <n v="0"/>
    <s v="08"/>
    <s v="TUS"/>
    <s v="10170"/>
    <s v="USA"/>
    <s v="IL"/>
    <s v="Chicago"/>
    <x v="5"/>
  </r>
  <r>
    <s v="Singaram,Ramanathan"/>
    <s v="TW_CORE"/>
    <x v="33"/>
    <s v="REGION_MGT_BAU"/>
    <n v="0"/>
    <n v="238"/>
    <n v="0"/>
    <s v="13"/>
    <s v="TUS"/>
    <s v="11215"/>
    <s v="USA"/>
    <s v="GA"/>
    <s v="Atlanta"/>
    <x v="2"/>
  </r>
  <r>
    <s v="Singaravelu,Ramalingam"/>
    <s v="TW_TOPS"/>
    <x v="60"/>
    <s v="TECH_SUPPORT"/>
    <n v="0"/>
    <n v="168"/>
    <n v="0"/>
    <s v="04"/>
    <s v="TIN"/>
    <s v="14773"/>
    <s v="IND"/>
    <s v=""/>
    <s v="Pune"/>
    <x v="0"/>
  </r>
  <r>
    <s v="Singer,Christian"/>
    <s v="TW_CORE"/>
    <x v="17"/>
    <s v="BAU"/>
    <n v="0"/>
    <n v="144"/>
    <n v="0"/>
    <s v="02"/>
    <s v="TDE"/>
    <s v="13695"/>
    <s v="DEU"/>
    <s v=""/>
    <s v="Hamburg"/>
    <x v="7"/>
  </r>
  <r>
    <s v="Singer,Christian"/>
    <s v="TW_TOFF"/>
    <x v="1"/>
    <s v="ANNUAL_LV"/>
    <n v="0"/>
    <n v="24"/>
    <n v="0"/>
    <s v="02"/>
    <s v="TDE"/>
    <s v="13695"/>
    <s v="DEU"/>
    <s v=""/>
    <s v="Hamburg"/>
    <x v="7"/>
  </r>
  <r>
    <s v="Singh Verma,Wamika"/>
    <s v="CALKIDS"/>
    <x v="79"/>
    <s v="ANALYSIS"/>
    <n v="128"/>
    <n v="0"/>
    <n v="0"/>
    <s v="01"/>
    <s v="TIN"/>
    <s v="15733"/>
    <s v="IND"/>
    <s v=""/>
    <s v="Bangalore"/>
    <x v="0"/>
  </r>
  <r>
    <s v="Singh Verma,Wamika"/>
    <s v="HNI0001"/>
    <x v="81"/>
    <s v="UI_BANG"/>
    <n v="16"/>
    <n v="0"/>
    <n v="0"/>
    <s v="01"/>
    <s v="TIN"/>
    <s v="15733"/>
    <s v="IND"/>
    <s v=""/>
    <s v="Bangalore"/>
    <x v="0"/>
  </r>
  <r>
    <s v="Singh Verma,Wamika"/>
    <s v="TW_TOFF"/>
    <x v="1"/>
    <s v="ANNUAL_LV"/>
    <n v="0"/>
    <n v="32"/>
    <n v="0"/>
    <s v="01"/>
    <s v="TIN"/>
    <s v="15733"/>
    <s v="IND"/>
    <s v=""/>
    <s v="Bangalore"/>
    <x v="0"/>
  </r>
  <r>
    <s v="Singh,Ajit"/>
    <s v="GRUPPO1"/>
    <x v="5"/>
    <s v="DA"/>
    <n v="151"/>
    <n v="7"/>
    <n v="0"/>
    <s v="01"/>
    <s v="TIN"/>
    <s v="14795"/>
    <s v="IND"/>
    <s v=""/>
    <s v="Chennai"/>
    <x v="0"/>
  </r>
  <r>
    <s v="Singh,Ajit"/>
    <s v="TW_MTGS"/>
    <x v="35"/>
    <s v="TWER_EVENTS"/>
    <n v="0"/>
    <n v="4"/>
    <n v="0"/>
    <s v="01"/>
    <s v="TIN"/>
    <s v="14795"/>
    <s v="IND"/>
    <s v=""/>
    <s v="Chennai"/>
    <x v="0"/>
  </r>
  <r>
    <s v="Singh,Arshneet"/>
    <s v="FOOT001"/>
    <x v="95"/>
    <s v="DEV"/>
    <n v="152"/>
    <n v="0"/>
    <n v="0"/>
    <s v="01"/>
    <s v="TIN"/>
    <s v="14540"/>
    <s v="IND"/>
    <s v=""/>
    <s v="Pune"/>
    <x v="0"/>
  </r>
  <r>
    <s v="Singh,Arshneet"/>
    <s v="TW_TOFF"/>
    <x v="4"/>
    <s v="SICK_LV"/>
    <n v="0"/>
    <n v="16"/>
    <n v="0"/>
    <s v="01"/>
    <s v="TIN"/>
    <s v="14540"/>
    <s v="IND"/>
    <s v=""/>
    <s v="Pune"/>
    <x v="0"/>
  </r>
  <r>
    <s v="Singh,Birinder"/>
    <s v="FOOT001"/>
    <x v="95"/>
    <s v="PM"/>
    <n v="36"/>
    <n v="0"/>
    <n v="0"/>
    <s v="01"/>
    <s v="TIN"/>
    <s v="12202"/>
    <s v="IND"/>
    <s v=""/>
    <s v="Pune"/>
    <x v="0"/>
  </r>
  <r>
    <s v="Singh,Birinder"/>
    <s v="FOOT001"/>
    <x v="95"/>
    <s v="PM"/>
    <n v="126"/>
    <n v="0"/>
    <n v="0"/>
    <s v="01"/>
    <s v="TIN"/>
    <s v="12202"/>
    <s v="GBR"/>
    <s v=""/>
    <s v="Manchester"/>
    <x v="10"/>
  </r>
  <r>
    <s v="Singh,Birinder"/>
    <s v="FOOT001"/>
    <x v="95"/>
    <s v="TRVL"/>
    <n v="0"/>
    <n v="8"/>
    <n v="0"/>
    <s v="01"/>
    <s v="TIN"/>
    <s v="12202"/>
    <s v="GBR"/>
    <s v=""/>
    <s v="Manchester"/>
    <x v="10"/>
  </r>
  <r>
    <s v="Singh,Birinder"/>
    <s v="TW_TOFF"/>
    <x v="1"/>
    <s v="ANNUAL_LV"/>
    <n v="0"/>
    <n v="8"/>
    <n v="0"/>
    <s v="01"/>
    <s v="TIN"/>
    <s v="12202"/>
    <s v="IND"/>
    <s v=""/>
    <s v="Pune"/>
    <x v="0"/>
  </r>
  <r>
    <s v="Singh,Birinder"/>
    <s v="TW_TOFF"/>
    <x v="1"/>
    <s v="INDIA_OPT_HOL"/>
    <n v="0"/>
    <n v="8"/>
    <n v="0"/>
    <s v="01"/>
    <s v="TIN"/>
    <s v="12202"/>
    <s v="IND"/>
    <s v=""/>
    <s v="Pune"/>
    <x v="0"/>
  </r>
  <r>
    <s v="Singh,Charan Puneet"/>
    <s v="TW_CORE"/>
    <x v="17"/>
    <s v="BAU"/>
    <n v="0"/>
    <n v="120"/>
    <n v="0"/>
    <s v="02"/>
    <s v="TIN"/>
    <s v="13749"/>
    <s v="IND"/>
    <s v=""/>
    <s v="Delhi"/>
    <x v="0"/>
  </r>
  <r>
    <s v="Singh,Garima"/>
    <s v="MCKIN01"/>
    <x v="325"/>
    <s v="DEV"/>
    <n v="33"/>
    <n v="0"/>
    <n v="0"/>
    <s v="01"/>
    <s v="TIN"/>
    <s v="13303"/>
    <s v="IND"/>
    <s v=""/>
    <s v="Delhi"/>
    <x v="0"/>
  </r>
  <r>
    <s v="Singh,Garima"/>
    <s v="TW_CORE"/>
    <x v="3"/>
    <s v="UNASSIGNED"/>
    <n v="0"/>
    <n v="32"/>
    <n v="0"/>
    <s v="01"/>
    <s v="TIN"/>
    <s v="13303"/>
    <s v="IND"/>
    <s v=""/>
    <s v="Delhi"/>
    <x v="0"/>
  </r>
  <r>
    <s v="Singh,Garima"/>
    <s v="TW_TOFF"/>
    <x v="1"/>
    <s v="ANNUAL_LV"/>
    <n v="0"/>
    <n v="17"/>
    <n v="0"/>
    <s v="01"/>
    <s v="TIN"/>
    <s v="13303"/>
    <s v="IND"/>
    <s v=""/>
    <s v="Delhi"/>
    <x v="0"/>
  </r>
  <r>
    <s v="Singh,Inderpal"/>
    <s v="HCAH001"/>
    <x v="24"/>
    <s v="DEV"/>
    <n v="40"/>
    <n v="0"/>
    <n v="0"/>
    <s v="01"/>
    <s v="TIN"/>
    <s v="14033"/>
    <s v="IND"/>
    <s v=""/>
    <s v="Delhi"/>
    <x v="0"/>
  </r>
  <r>
    <s v="Singh,Inderpal"/>
    <s v="MCKIN01"/>
    <x v="136"/>
    <s v="DA"/>
    <n v="124"/>
    <n v="0"/>
    <n v="0"/>
    <s v="01"/>
    <s v="TIN"/>
    <s v="14033"/>
    <s v="IND"/>
    <s v=""/>
    <s v="Delhi"/>
    <x v="0"/>
  </r>
  <r>
    <s v="Singh,Inderpal"/>
    <s v="TW_TOFF"/>
    <x v="1"/>
    <s v="ANNUAL_LV"/>
    <n v="0"/>
    <n v="4"/>
    <n v="0"/>
    <s v="01"/>
    <s v="TIN"/>
    <s v="14033"/>
    <s v="IND"/>
    <s v=""/>
    <s v="Delhi"/>
    <x v="0"/>
  </r>
  <r>
    <s v="Singh,Jaideep"/>
    <s v="CATINC1"/>
    <x v="27"/>
    <s v="DEV"/>
    <n v="140"/>
    <n v="0"/>
    <n v="0"/>
    <s v="01"/>
    <s v="TIN"/>
    <s v="13850"/>
    <s v="IND"/>
    <s v=""/>
    <s v="Delhi"/>
    <x v="0"/>
  </r>
  <r>
    <s v="Singh,Jaideep"/>
    <s v="TW_CORE"/>
    <x v="14"/>
    <s v="NONTW_CONF"/>
    <n v="0"/>
    <n v="16"/>
    <n v="0"/>
    <s v="01"/>
    <s v="TIN"/>
    <s v="13850"/>
    <s v="IND"/>
    <s v=""/>
    <s v="Delhi"/>
    <x v="0"/>
  </r>
  <r>
    <s v="Singh,Jaideep"/>
    <s v="TW_MTGS"/>
    <x v="35"/>
    <s v="TWER_EVENTS"/>
    <n v="0"/>
    <n v="4"/>
    <n v="0"/>
    <s v="01"/>
    <s v="TIN"/>
    <s v="13850"/>
    <s v="IND"/>
    <s v=""/>
    <s v="Delhi"/>
    <x v="0"/>
  </r>
  <r>
    <s v="Singh,Jaideep"/>
    <s v="TW_TOFF"/>
    <x v="1"/>
    <s v="PUBLIC_HOLIDAY"/>
    <n v="0"/>
    <n v="8"/>
    <n v="0"/>
    <s v="01"/>
    <s v="TIN"/>
    <s v="13850"/>
    <s v="IND"/>
    <s v=""/>
    <s v="Delhi"/>
    <x v="0"/>
  </r>
  <r>
    <s v="Singh,Jaideep"/>
    <s v="TW_TOFF"/>
    <x v="4"/>
    <s v="SICK_LV"/>
    <n v="0"/>
    <n v="8"/>
    <n v="0"/>
    <s v="01"/>
    <s v="TIN"/>
    <s v="13850"/>
    <s v="IND"/>
    <s v=""/>
    <s v="Delhi"/>
    <x v="0"/>
  </r>
  <r>
    <s v="Singh,Jyoti"/>
    <s v="TWSCRS1"/>
    <x v="127"/>
    <s v="DEV"/>
    <n v="0"/>
    <n v="156"/>
    <n v="0"/>
    <s v="01"/>
    <s v="TIN"/>
    <s v="11375"/>
    <s v="IND"/>
    <s v=""/>
    <s v="ETG India"/>
    <x v="1"/>
  </r>
  <r>
    <s v="Singh,Jyoti"/>
    <s v="TW_TOFF"/>
    <x v="1"/>
    <s v="ANNUAL_LV"/>
    <n v="0"/>
    <n v="12"/>
    <n v="0"/>
    <s v="01"/>
    <s v="TIN"/>
    <s v="11375"/>
    <s v="IND"/>
    <s v=""/>
    <s v="ETG India"/>
    <x v="1"/>
  </r>
  <r>
    <s v="Singh,Kawalnain"/>
    <s v="SONY001"/>
    <x v="21"/>
    <s v="BA"/>
    <n v="16"/>
    <n v="0"/>
    <n v="0"/>
    <s v="01"/>
    <s v="TIN"/>
    <s v="13620"/>
    <s v="IND"/>
    <s v=""/>
    <s v="London"/>
    <x v="4"/>
  </r>
  <r>
    <s v="Singh,Kawalnain"/>
    <s v="SONY001"/>
    <x v="21"/>
    <s v="BA"/>
    <n v="43"/>
    <n v="0"/>
    <n v="0"/>
    <s v="01"/>
    <s v="TIN"/>
    <s v="13620"/>
    <s v="TUR"/>
    <s v=""/>
    <s v="London"/>
    <x v="4"/>
  </r>
  <r>
    <s v="Singh,Kawalnain"/>
    <s v="SONY001"/>
    <x v="21"/>
    <s v="BA"/>
    <n v="104"/>
    <n v="0"/>
    <n v="0"/>
    <s v="01"/>
    <s v="TIN"/>
    <s v="13620"/>
    <s v="IND"/>
    <s v=""/>
    <s v="Pune"/>
    <x v="0"/>
  </r>
  <r>
    <s v="Singh,Kawalnain"/>
    <s v="SONY001"/>
    <x v="22"/>
    <s v="BA"/>
    <n v="8"/>
    <n v="0"/>
    <n v="0"/>
    <s v="01"/>
    <s v="TIN"/>
    <s v="13620"/>
    <s v="IND"/>
    <s v=""/>
    <s v="Pune"/>
    <x v="0"/>
  </r>
  <r>
    <s v="Singh,Kulvinder"/>
    <s v="ABCAM01"/>
    <x v="170"/>
    <s v="DEV"/>
    <n v="136"/>
    <n v="8"/>
    <n v="0"/>
    <s v="01"/>
    <s v="TIN"/>
    <s v="14454"/>
    <s v="IND"/>
    <s v=""/>
    <s v="Chennai"/>
    <x v="0"/>
  </r>
  <r>
    <s v="Singh,Kulvinder"/>
    <s v="TW_CORE"/>
    <x v="3"/>
    <s v="UNASSIGNED"/>
    <n v="0"/>
    <n v="8"/>
    <n v="0"/>
    <s v="01"/>
    <s v="TIN"/>
    <s v="14454"/>
    <s v="IND"/>
    <s v=""/>
    <s v="Chennai"/>
    <x v="0"/>
  </r>
  <r>
    <s v="Singh,Kulvinder"/>
    <s v="TW_TOFF"/>
    <x v="1"/>
    <s v="ANNUAL_LV"/>
    <n v="0"/>
    <n v="4"/>
    <n v="0"/>
    <s v="01"/>
    <s v="TIN"/>
    <s v="14454"/>
    <s v="IND"/>
    <s v=""/>
    <s v="Chennai"/>
    <x v="0"/>
  </r>
  <r>
    <s v="Singh,Kulvinder"/>
    <s v="TW_TOFF"/>
    <x v="4"/>
    <s v="SICK_LV"/>
    <n v="0"/>
    <n v="12"/>
    <n v="0"/>
    <s v="01"/>
    <s v="TIN"/>
    <s v="14454"/>
    <s v="IND"/>
    <s v=""/>
    <s v="Chennai"/>
    <x v="0"/>
  </r>
  <r>
    <s v="Singh,Nishant"/>
    <s v="CATINC1"/>
    <x v="27"/>
    <s v="DEV"/>
    <n v="104"/>
    <n v="0"/>
    <n v="0"/>
    <s v="01"/>
    <s v="TIN"/>
    <s v="14983"/>
    <s v="IND"/>
    <s v=""/>
    <s v="Delhi"/>
    <x v="0"/>
  </r>
  <r>
    <s v="Singh,Nishant"/>
    <s v="TW_TOFF"/>
    <x v="1"/>
    <s v="ANNUAL_LV"/>
    <n v="0"/>
    <n v="48"/>
    <n v="0"/>
    <s v="01"/>
    <s v="TIN"/>
    <s v="14983"/>
    <s v="IND"/>
    <s v=""/>
    <s v="Delhi"/>
    <x v="0"/>
  </r>
  <r>
    <s v="Singh,Nishant"/>
    <s v="TW_TOFF"/>
    <x v="1"/>
    <s v="PUBLIC_HOLIDAY"/>
    <n v="0"/>
    <n v="8"/>
    <n v="0"/>
    <s v="01"/>
    <s v="TIN"/>
    <s v="14983"/>
    <s v="IND"/>
    <s v=""/>
    <s v="Delhi"/>
    <x v="0"/>
  </r>
  <r>
    <s v="Singh,Nishant"/>
    <s v="TW_TOFF"/>
    <x v="4"/>
    <s v="SICK_LV"/>
    <n v="0"/>
    <n v="8"/>
    <n v="0"/>
    <s v="01"/>
    <s v="TIN"/>
    <s v="14983"/>
    <s v="IND"/>
    <s v=""/>
    <s v="Delhi"/>
    <x v="0"/>
  </r>
  <r>
    <s v="Singh,Prakriti Suresh"/>
    <s v="CATINC1"/>
    <x v="84"/>
    <s v="DEV"/>
    <n v="36"/>
    <n v="0"/>
    <n v="0"/>
    <s v="01"/>
    <s v="TIN"/>
    <s v="12719"/>
    <s v="USA"/>
    <s v="IL"/>
    <s v="Chicago"/>
    <x v="5"/>
  </r>
  <r>
    <s v="Singh,Prakriti Suresh"/>
    <s v="CATINC1"/>
    <x v="84"/>
    <s v="DEV"/>
    <n v="56"/>
    <n v="0"/>
    <n v="0"/>
    <s v="01"/>
    <s v="TIN"/>
    <s v="12719"/>
    <s v="IND"/>
    <s v=""/>
    <s v="Delhi"/>
    <x v="0"/>
  </r>
  <r>
    <s v="Singh,Prakriti Suresh"/>
    <s v="CATINC1"/>
    <x v="84"/>
    <s v="TRVL"/>
    <n v="0"/>
    <n v="12"/>
    <n v="0"/>
    <s v="01"/>
    <s v="TIN"/>
    <s v="12719"/>
    <s v="IND"/>
    <s v=""/>
    <s v="Chicago"/>
    <x v="5"/>
  </r>
  <r>
    <s v="Singh,Prakriti Suresh"/>
    <s v="TW_CORE"/>
    <x v="3"/>
    <s v="HELD"/>
    <n v="0"/>
    <n v="24"/>
    <n v="0"/>
    <s v="01"/>
    <s v="TIN"/>
    <s v="12719"/>
    <s v="IND"/>
    <s v=""/>
    <s v="Delhi"/>
    <x v="0"/>
  </r>
  <r>
    <s v="Singh,Prakriti Suresh"/>
    <s v="TW_TOFF"/>
    <x v="1"/>
    <s v="PUBLIC_HOLIDAY"/>
    <n v="0"/>
    <n v="8"/>
    <n v="0"/>
    <s v="01"/>
    <s v="TIN"/>
    <s v="12719"/>
    <s v="IND"/>
    <s v=""/>
    <s v="Delhi"/>
    <x v="0"/>
  </r>
  <r>
    <s v="Singh,Preeti"/>
    <s v="TW_CORE"/>
    <x v="15"/>
    <s v="BAU"/>
    <n v="0"/>
    <n v="160"/>
    <n v="0"/>
    <s v="03"/>
    <s v="TIN"/>
    <s v="14048"/>
    <s v="IND"/>
    <s v=""/>
    <s v="Bangalore"/>
    <x v="0"/>
  </r>
  <r>
    <s v="Singh,Preeti"/>
    <s v="TW_TOFF"/>
    <x v="1"/>
    <s v="INDIA_OPT_HOL"/>
    <n v="0"/>
    <n v="8"/>
    <n v="0"/>
    <s v="03"/>
    <s v="TIN"/>
    <s v="14048"/>
    <s v="IND"/>
    <s v=""/>
    <s v="Bangalore"/>
    <x v="0"/>
  </r>
  <r>
    <s v="Singh,Saumya"/>
    <s v="BT00002"/>
    <x v="63"/>
    <s v="DEV"/>
    <n v="152"/>
    <n v="0"/>
    <n v="0"/>
    <s v="01"/>
    <s v="TIN"/>
    <s v="14927"/>
    <s v="IND"/>
    <s v=""/>
    <s v="Bangalore"/>
    <x v="0"/>
  </r>
  <r>
    <s v="Singh,Saumya"/>
    <s v="TW_TOFF"/>
    <x v="4"/>
    <s v="SICK_LV"/>
    <n v="0"/>
    <n v="16"/>
    <n v="0"/>
    <s v="01"/>
    <s v="TIN"/>
    <s v="14927"/>
    <s v="IND"/>
    <s v=""/>
    <s v="Bangalore"/>
    <x v="0"/>
  </r>
  <r>
    <s v="Singh,Shyamali"/>
    <s v="TW_CORE"/>
    <x v="15"/>
    <s v="BAU"/>
    <n v="0"/>
    <n v="48"/>
    <n v="0"/>
    <s v="03"/>
    <s v="TIN"/>
    <s v="14646"/>
    <s v="IND"/>
    <s v=""/>
    <s v="Bangalore"/>
    <x v="0"/>
  </r>
  <r>
    <s v="Singh,Shyamali"/>
    <s v="TW_TOFF"/>
    <x v="1"/>
    <s v="ANNUAL_LV"/>
    <n v="0"/>
    <n v="4"/>
    <n v="0"/>
    <s v="03"/>
    <s v="TIN"/>
    <s v="14646"/>
    <s v="IND"/>
    <s v=""/>
    <s v="Bangalore"/>
    <x v="0"/>
  </r>
  <r>
    <s v="Singh,Shyamali"/>
    <s v="TW_TOFF"/>
    <x v="1"/>
    <s v="INDIA_OPT_HOL"/>
    <n v="0"/>
    <n v="8"/>
    <n v="0"/>
    <s v="03"/>
    <s v="TIN"/>
    <s v="14646"/>
    <s v="IND"/>
    <s v=""/>
    <s v="Bangalore"/>
    <x v="0"/>
  </r>
  <r>
    <s v="Singh,Shyamali"/>
    <s v="TW_TOFF"/>
    <x v="1"/>
    <s v="MATR_PATR_PAID"/>
    <n v="0"/>
    <n v="80"/>
    <n v="0"/>
    <s v="03"/>
    <s v="TIN"/>
    <s v="14646"/>
    <s v="IND"/>
    <s v=""/>
    <s v="Bangalore"/>
    <x v="0"/>
  </r>
  <r>
    <s v="Singh,Shyamali"/>
    <s v="TW_TOFF"/>
    <x v="4"/>
    <s v="SICK_LV"/>
    <n v="0"/>
    <n v="24"/>
    <n v="0"/>
    <s v="03"/>
    <s v="TIN"/>
    <s v="14646"/>
    <s v="IND"/>
    <s v=""/>
    <s v="Bangalore"/>
    <x v="0"/>
  </r>
  <r>
    <s v="Singh,Sweta"/>
    <s v="MARKEL1"/>
    <x v="106"/>
    <s v="BA"/>
    <n v="20"/>
    <n v="4"/>
    <n v="0"/>
    <s v="01"/>
    <s v="TUK"/>
    <s v="12360"/>
    <s v="GBR"/>
    <s v=""/>
    <s v="Pune"/>
    <x v="0"/>
  </r>
  <r>
    <s v="Singh,Sweta"/>
    <s v="MARKEL1"/>
    <x v="106"/>
    <s v="BA"/>
    <n v="56"/>
    <n v="0"/>
    <n v="0"/>
    <s v="01"/>
    <s v="TUK"/>
    <s v="12360"/>
    <s v="GBR"/>
    <s v=""/>
    <s v="London"/>
    <x v="4"/>
  </r>
  <r>
    <s v="Singh,Tejinder"/>
    <s v="SONY001"/>
    <x v="21"/>
    <s v="DEV"/>
    <n v="0"/>
    <n v="88"/>
    <n v="0"/>
    <s v="01"/>
    <s v="TIN"/>
    <s v="14719"/>
    <s v="IND"/>
    <s v=""/>
    <s v="Pune"/>
    <x v="0"/>
  </r>
  <r>
    <s v="Singh,Tejinder"/>
    <s v="SONY001"/>
    <x v="22"/>
    <s v="DEV"/>
    <n v="0"/>
    <n v="8"/>
    <n v="0"/>
    <s v="01"/>
    <s v="TIN"/>
    <s v="14719"/>
    <s v="IND"/>
    <s v=""/>
    <s v="Pune"/>
    <x v="0"/>
  </r>
  <r>
    <s v="Singh,Tejinder"/>
    <s v="TW_CORE"/>
    <x v="3"/>
    <s v="UNASSIGNED"/>
    <n v="0"/>
    <n v="16"/>
    <n v="0"/>
    <s v="01"/>
    <s v="TIN"/>
    <s v="14719"/>
    <s v="IND"/>
    <s v=""/>
    <s v="Pune"/>
    <x v="0"/>
  </r>
  <r>
    <s v="Singh,Tejinder"/>
    <s v="TW_CORE"/>
    <x v="40"/>
    <s v="TRAINING_OTHER"/>
    <n v="0"/>
    <n v="32"/>
    <n v="0"/>
    <s v="01"/>
    <s v="TIN"/>
    <s v="14719"/>
    <s v="IND"/>
    <s v=""/>
    <s v="Pune"/>
    <x v="0"/>
  </r>
  <r>
    <s v="Singh,Tejinder"/>
    <s v="TW_TOFF"/>
    <x v="1"/>
    <s v="ANNUAL_LV"/>
    <n v="0"/>
    <n v="40"/>
    <n v="0"/>
    <s v="01"/>
    <s v="TIN"/>
    <s v="14719"/>
    <s v="IND"/>
    <s v=""/>
    <s v="Pune"/>
    <x v="0"/>
  </r>
  <r>
    <s v="Singh,Vatsala"/>
    <s v="TW_CORE"/>
    <x v="17"/>
    <s v="BAU"/>
    <n v="0"/>
    <n v="168"/>
    <n v="0"/>
    <s v="02"/>
    <s v="TIN"/>
    <s v="10987"/>
    <s v="IND"/>
    <s v=""/>
    <s v="Bangalore"/>
    <x v="0"/>
  </r>
  <r>
    <s v="Singh,Vivek"/>
    <s v="DRRAMAN"/>
    <x v="113"/>
    <s v="MISC"/>
    <n v="98"/>
    <n v="0"/>
    <n v="0"/>
    <s v="01"/>
    <s v="TIN"/>
    <s v="10550"/>
    <s v="IND"/>
    <s v=""/>
    <s v="Bangalore"/>
    <x v="0"/>
  </r>
  <r>
    <s v="Singh,Vivek"/>
    <s v="TW_PIL3"/>
    <x v="299"/>
    <s v="BAU"/>
    <n v="0"/>
    <n v="26"/>
    <n v="0"/>
    <s v="01"/>
    <s v="TIN"/>
    <s v="10550"/>
    <s v="IND"/>
    <s v=""/>
    <s v="Bangalore"/>
    <x v="0"/>
  </r>
  <r>
    <s v="Singh,Vivek"/>
    <s v="TW_SIPP"/>
    <x v="134"/>
    <s v="OSP"/>
    <n v="0"/>
    <n v="36"/>
    <n v="0"/>
    <s v="01"/>
    <s v="TIN"/>
    <s v="10550"/>
    <s v="IND"/>
    <s v=""/>
    <s v="Bangalore"/>
    <x v="0"/>
  </r>
  <r>
    <s v="Singh,Vivek"/>
    <s v="TW_TOFF"/>
    <x v="1"/>
    <s v="ANNUAL_LV"/>
    <n v="0"/>
    <n v="8"/>
    <n v="0"/>
    <s v="01"/>
    <s v="TIN"/>
    <s v="10550"/>
    <s v="IND"/>
    <s v=""/>
    <s v="Bangalore"/>
    <x v="0"/>
  </r>
  <r>
    <s v="Singhal,Mansi"/>
    <s v="MSF0001"/>
    <x v="137"/>
    <s v="MISC"/>
    <n v="112"/>
    <n v="17"/>
    <n v="0"/>
    <s v="01"/>
    <s v="TIN"/>
    <s v="14032"/>
    <s v="IND"/>
    <s v=""/>
    <s v="Bangalore"/>
    <x v="0"/>
  </r>
  <r>
    <s v="Singhal,Mansi"/>
    <s v="TW_CORE"/>
    <x v="3"/>
    <s v="UNASSIGNED"/>
    <n v="0"/>
    <n v="8"/>
    <n v="0"/>
    <s v="01"/>
    <s v="TIN"/>
    <s v="14032"/>
    <s v="IND"/>
    <s v=""/>
    <s v="Delhi"/>
    <x v="0"/>
  </r>
  <r>
    <s v="Singhal,Mansi"/>
    <s v="TW_CORE"/>
    <x v="3"/>
    <s v="UNASSIGNED"/>
    <n v="0"/>
    <n v="32"/>
    <n v="0"/>
    <s v="01"/>
    <s v="TIN"/>
    <s v="14032"/>
    <s v="IND"/>
    <s v=""/>
    <s v="Bangalore"/>
    <x v="0"/>
  </r>
  <r>
    <s v="Singhal,Vatsal"/>
    <s v="CATINC1"/>
    <x v="27"/>
    <s v="DEV"/>
    <n v="136"/>
    <n v="0"/>
    <n v="0"/>
    <s v="01"/>
    <s v="TIN"/>
    <s v="13418"/>
    <s v="IND"/>
    <s v=""/>
    <s v="Delhi"/>
    <x v="0"/>
  </r>
  <r>
    <s v="Singhal,Vatsal"/>
    <s v="TW_TOFF"/>
    <x v="1"/>
    <s v="ANNUAL_LV"/>
    <n v="0"/>
    <n v="8"/>
    <n v="0"/>
    <s v="01"/>
    <s v="TIN"/>
    <s v="13418"/>
    <s v="IND"/>
    <s v=""/>
    <s v="Delhi"/>
    <x v="0"/>
  </r>
  <r>
    <s v="Singhal,Vatsal"/>
    <s v="TW_TOFF"/>
    <x v="1"/>
    <s v="PUBLIC_HOLIDAY"/>
    <n v="0"/>
    <n v="8"/>
    <n v="0"/>
    <s v="01"/>
    <s v="TIN"/>
    <s v="13418"/>
    <s v="IND"/>
    <s v=""/>
    <s v="Delhi"/>
    <x v="0"/>
  </r>
  <r>
    <s v="Singhal,Vatsal"/>
    <s v="TW_TOFF"/>
    <x v="4"/>
    <s v="SICK_LV"/>
    <n v="0"/>
    <n v="16"/>
    <n v="0"/>
    <s v="01"/>
    <s v="TIN"/>
    <s v="13418"/>
    <s v="IND"/>
    <s v=""/>
    <s v="Delhi"/>
    <x v="0"/>
  </r>
  <r>
    <s v="Singham,David"/>
    <s v="ONLINE1"/>
    <x v="43"/>
    <s v="DA"/>
    <n v="32"/>
    <n v="0"/>
    <n v="0"/>
    <s v="01"/>
    <s v="TUS"/>
    <s v="10918"/>
    <s v="USA"/>
    <s v="IL"/>
    <s v="Atlanta"/>
    <x v="2"/>
  </r>
  <r>
    <s v="Singham,David"/>
    <s v="ONLINE1"/>
    <x v="43"/>
    <s v="DA"/>
    <n v="104"/>
    <n v="0"/>
    <n v="0"/>
    <s v="01"/>
    <s v="TUS"/>
    <s v="10918"/>
    <s v="USA"/>
    <s v="GA"/>
    <s v="Atlanta"/>
    <x v="2"/>
  </r>
  <r>
    <s v="Singham,David"/>
    <s v="ONLINE1"/>
    <x v="43"/>
    <s v="TRVL"/>
    <n v="0"/>
    <n v="15"/>
    <n v="0"/>
    <s v="01"/>
    <s v="TUS"/>
    <s v="10918"/>
    <s v="USA"/>
    <s v="IL"/>
    <s v="Atlanta"/>
    <x v="2"/>
  </r>
  <r>
    <s v="Singham,David"/>
    <s v="TW_TOFF"/>
    <x v="4"/>
    <s v="US_CA_PERS_SICK"/>
    <n v="0"/>
    <n v="32"/>
    <n v="0"/>
    <s v="01"/>
    <s v="TUS"/>
    <s v="10918"/>
    <s v="USA"/>
    <s v="IL"/>
    <s v="Atlanta"/>
    <x v="2"/>
  </r>
  <r>
    <s v="Singhania,Gaurav"/>
    <s v="BT00002"/>
    <x v="63"/>
    <s v="DEV"/>
    <n v="148"/>
    <n v="0"/>
    <n v="0"/>
    <s v="01"/>
    <s v="TIN"/>
    <s v="12796"/>
    <s v="IND"/>
    <s v=""/>
    <s v="Bangalore"/>
    <x v="0"/>
  </r>
  <r>
    <s v="Singhania,Gaurav"/>
    <s v="TW_TOFF"/>
    <x v="1"/>
    <s v="INDIA_OPT_HOL"/>
    <n v="0"/>
    <n v="8"/>
    <n v="0"/>
    <s v="01"/>
    <s v="TIN"/>
    <s v="12796"/>
    <s v="IND"/>
    <s v=""/>
    <s v="Bangalore"/>
    <x v="0"/>
  </r>
  <r>
    <s v="Singhania,Gaurav"/>
    <s v="TW_TOFF"/>
    <x v="4"/>
    <s v="SICK_LV"/>
    <n v="0"/>
    <n v="12"/>
    <n v="0"/>
    <s v="01"/>
    <s v="TIN"/>
    <s v="12796"/>
    <s v="IND"/>
    <s v=""/>
    <s v="Bangalore"/>
    <x v="0"/>
  </r>
  <r>
    <s v="Singla,Jaya"/>
    <s v="HCAH001"/>
    <x v="24"/>
    <s v="DEV"/>
    <n v="132"/>
    <n v="0"/>
    <n v="0"/>
    <s v="01"/>
    <s v="TIN"/>
    <s v="12101"/>
    <s v="IND"/>
    <s v=""/>
    <s v="Delhi"/>
    <x v="0"/>
  </r>
  <r>
    <s v="Singla,Jaya"/>
    <s v="TW_CORE"/>
    <x v="14"/>
    <s v="VODQA"/>
    <n v="0"/>
    <n v="9"/>
    <n v="0"/>
    <s v="01"/>
    <s v="TIN"/>
    <s v="12101"/>
    <s v="IND"/>
    <s v=""/>
    <s v="Delhi"/>
    <x v="0"/>
  </r>
  <r>
    <s v="Singla,Jaya"/>
    <s v="TW_CORE"/>
    <x v="15"/>
    <s v="DIPL_HIRE_PROG"/>
    <n v="0"/>
    <n v="16"/>
    <n v="0"/>
    <s v="01"/>
    <s v="TIN"/>
    <s v="12101"/>
    <s v="IND"/>
    <s v=""/>
    <s v="Delhi"/>
    <x v="0"/>
  </r>
  <r>
    <s v="Singla,Jaya"/>
    <s v="TW_TOFF"/>
    <x v="1"/>
    <s v="ANNUAL_LV"/>
    <n v="0"/>
    <n v="12"/>
    <n v="0"/>
    <s v="01"/>
    <s v="TIN"/>
    <s v="12101"/>
    <s v="IND"/>
    <s v=""/>
    <s v="Delhi"/>
    <x v="0"/>
  </r>
  <r>
    <s v="Singla,Jaya"/>
    <s v="TW_TOFF"/>
    <x v="1"/>
    <s v="PUBLIC_HOLIDAY"/>
    <n v="0"/>
    <n v="8"/>
    <n v="0"/>
    <s v="01"/>
    <s v="TIN"/>
    <s v="12101"/>
    <s v="IND"/>
    <s v=""/>
    <s v="Delhi"/>
    <x v="0"/>
  </r>
  <r>
    <s v="Singla,Shilpa"/>
    <s v="MCKIN01"/>
    <x v="136"/>
    <s v="DA"/>
    <n v="104"/>
    <n v="0"/>
    <n v="0"/>
    <s v="01"/>
    <s v="TIN"/>
    <s v="14734"/>
    <s v="IND"/>
    <s v=""/>
    <s v="Delhi"/>
    <x v="0"/>
  </r>
  <r>
    <s v="Singla,Shilpa"/>
    <s v="TW_TOFF"/>
    <x v="1"/>
    <s v="ANNUAL_LV"/>
    <n v="0"/>
    <n v="48"/>
    <n v="0"/>
    <s v="01"/>
    <s v="TIN"/>
    <s v="14734"/>
    <s v="IND"/>
    <s v=""/>
    <s v="Delhi"/>
    <x v="0"/>
  </r>
  <r>
    <s v="Singla,Shilpa"/>
    <s v="TW_TOFF"/>
    <x v="1"/>
    <s v="BEREAV_COMPASSN"/>
    <n v="0"/>
    <n v="8"/>
    <n v="0"/>
    <s v="01"/>
    <s v="TIN"/>
    <s v="14734"/>
    <s v="IND"/>
    <s v=""/>
    <s v="Delhi"/>
    <x v="0"/>
  </r>
  <r>
    <s v="Singla,Shilpa"/>
    <s v="TW_TOFF"/>
    <x v="1"/>
    <s v="PUBLIC_HOLIDAY"/>
    <n v="0"/>
    <n v="8"/>
    <n v="0"/>
    <s v="01"/>
    <s v="TIN"/>
    <s v="14734"/>
    <s v="IND"/>
    <s v=""/>
    <s v="Delhi"/>
    <x v="0"/>
  </r>
  <r>
    <s v="Singleton,Jack S."/>
    <s v="LOYAL3_"/>
    <x v="93"/>
    <s v="DEV"/>
    <n v="167"/>
    <n v="0"/>
    <n v="0"/>
    <s v="01"/>
    <s v="TUS"/>
    <s v="15057"/>
    <s v="USA"/>
    <s v="CA"/>
    <s v="San Francisco"/>
    <x v="11"/>
  </r>
  <r>
    <s v="Sinha,Rajiv"/>
    <s v="SONY001"/>
    <x v="21"/>
    <s v="CP"/>
    <n v="0"/>
    <n v="20"/>
    <n v="0"/>
    <s v="01"/>
    <s v="TUK"/>
    <s v="10473"/>
    <s v="GBR"/>
    <s v=""/>
    <s v="London"/>
    <x v="4"/>
  </r>
  <r>
    <s v="Sinha,Rajiv"/>
    <s v="SONY001"/>
    <x v="21"/>
    <s v="DA"/>
    <n v="0"/>
    <n v="28"/>
    <n v="0"/>
    <s v="01"/>
    <s v="TUK"/>
    <s v="10473"/>
    <s v="GBR"/>
    <s v=""/>
    <s v="London"/>
    <x v="4"/>
  </r>
  <r>
    <s v="Sinha,Rajiv"/>
    <s v="SONY001"/>
    <x v="21"/>
    <s v="TRVL"/>
    <n v="0"/>
    <n v="20"/>
    <n v="0"/>
    <s v="01"/>
    <s v="TUK"/>
    <s v="10473"/>
    <s v="GBR"/>
    <s v=""/>
    <s v="London"/>
    <x v="4"/>
  </r>
  <r>
    <s v="Sinha,Rajiv"/>
    <s v="TRAIN01"/>
    <x v="61"/>
    <s v="MGMT_GEN_AD"/>
    <n v="8"/>
    <n v="8"/>
    <n v="0"/>
    <s v="01"/>
    <s v="TUK"/>
    <s v="10473"/>
    <s v="GBR"/>
    <s v=""/>
    <s v="London"/>
    <x v="4"/>
  </r>
  <r>
    <s v="Sinha,Rajiv"/>
    <s v="TRAIN01"/>
    <x v="61"/>
    <s v="OVERHD_GEN_AD"/>
    <n v="8"/>
    <n v="4"/>
    <n v="0"/>
    <s v="01"/>
    <s v="TUK"/>
    <s v="10473"/>
    <s v="GBR"/>
    <s v=""/>
    <s v="London"/>
    <x v="4"/>
  </r>
  <r>
    <s v="Sinha,Rajiv"/>
    <s v="TRAIN01"/>
    <x v="61"/>
    <s v="OVERHD_TRVL"/>
    <n v="0"/>
    <n v="16"/>
    <n v="0"/>
    <s v="01"/>
    <s v="TUK"/>
    <s v="10473"/>
    <s v="GBR"/>
    <s v=""/>
    <s v="London"/>
    <x v="4"/>
  </r>
  <r>
    <s v="Sinha,Rajiv"/>
    <s v="TW_CORE"/>
    <x v="17"/>
    <s v="BAU"/>
    <n v="0"/>
    <n v="56"/>
    <n v="0"/>
    <s v="01"/>
    <s v="TUK"/>
    <s v="10473"/>
    <s v="GBR"/>
    <s v=""/>
    <s v="London"/>
    <x v="4"/>
  </r>
  <r>
    <s v="Sinha,Shaunak"/>
    <s v="TW_CORE"/>
    <x v="3"/>
    <s v="UNASSIGNED"/>
    <n v="0"/>
    <n v="16"/>
    <n v="0"/>
    <s v="01"/>
    <s v="TIN"/>
    <s v="15887"/>
    <s v="IND"/>
    <s v=""/>
    <s v="Bangalore"/>
    <x v="0"/>
  </r>
  <r>
    <s v="Sinha,Shaunak"/>
    <s v="TW_CORE"/>
    <x v="66"/>
    <s v="ATTENDEE"/>
    <n v="0"/>
    <n v="124"/>
    <n v="0"/>
    <s v="01"/>
    <s v="TIN"/>
    <s v="15887"/>
    <s v="IND"/>
    <s v=""/>
    <s v="Bangalore"/>
    <x v="0"/>
  </r>
  <r>
    <s v="Sinha,Shaunak"/>
    <s v="TW_INVT"/>
    <x v="116"/>
    <s v="PROGRAM_LEVEL"/>
    <n v="0"/>
    <n v="32"/>
    <n v="0"/>
    <s v="01"/>
    <s v="TIN"/>
    <s v="15887"/>
    <s v="IND"/>
    <s v=""/>
    <s v="Bangalore"/>
    <x v="0"/>
  </r>
  <r>
    <s v="Sinha,Shaunak"/>
    <s v="TW_TOFF"/>
    <x v="1"/>
    <s v="ANNUAL_LV"/>
    <n v="0"/>
    <n v="16"/>
    <n v="0"/>
    <s v="01"/>
    <s v="TIN"/>
    <s v="15887"/>
    <s v="IND"/>
    <s v=""/>
    <s v="Bangalore"/>
    <x v="0"/>
  </r>
  <r>
    <s v="Sinha,Vijayluxmi"/>
    <s v="TRAIN01"/>
    <x v="61"/>
    <s v="A882_DEV"/>
    <n v="80"/>
    <n v="0"/>
    <n v="0"/>
    <s v="01"/>
    <s v="TIN"/>
    <s v="12474"/>
    <s v="IND"/>
    <s v=""/>
    <s v="Bangalore"/>
    <x v="0"/>
  </r>
  <r>
    <s v="Sinha,Vijayluxmi"/>
    <s v="TRAIN01"/>
    <x v="61"/>
    <s v="A949_DEV"/>
    <n v="44"/>
    <n v="0"/>
    <n v="0"/>
    <s v="01"/>
    <s v="TIN"/>
    <s v="12474"/>
    <s v="IND"/>
    <s v=""/>
    <s v="Bangalore"/>
    <x v="0"/>
  </r>
  <r>
    <s v="Sinha,Vijayluxmi"/>
    <s v="TRAIN01"/>
    <x v="61"/>
    <s v="DEV_REG_DEFECTS"/>
    <n v="16"/>
    <n v="0"/>
    <n v="0"/>
    <s v="01"/>
    <s v="TIN"/>
    <s v="12474"/>
    <s v="IND"/>
    <s v=""/>
    <s v="Bangalore"/>
    <x v="0"/>
  </r>
  <r>
    <s v="Sinha,Vijayluxmi"/>
    <s v="TRAIN01"/>
    <x v="61"/>
    <s v="DPS_TRAINING"/>
    <n v="8"/>
    <n v="0"/>
    <n v="0"/>
    <s v="01"/>
    <s v="TIN"/>
    <s v="12474"/>
    <s v="IND"/>
    <s v=""/>
    <s v="Bangalore"/>
    <x v="0"/>
  </r>
  <r>
    <s v="Sinha,Vijayluxmi"/>
    <s v="TW_TOFF"/>
    <x v="1"/>
    <s v="ANNUAL_LV"/>
    <n v="0"/>
    <n v="20"/>
    <n v="0"/>
    <s v="01"/>
    <s v="TIN"/>
    <s v="12474"/>
    <s v="IND"/>
    <s v=""/>
    <s v="Bangalore"/>
    <x v="0"/>
  </r>
  <r>
    <s v="Siqueira,Ana Clara Lacerda de"/>
    <s v="ONLINE1"/>
    <x v="43"/>
    <s v="DA"/>
    <n v="143"/>
    <n v="0"/>
    <n v="0"/>
    <s v="01"/>
    <s v="TBR"/>
    <s v="15710"/>
    <s v="BRA"/>
    <s v=""/>
    <s v="Recife"/>
    <x v="3"/>
  </r>
  <r>
    <s v="Siqueira,Ana Clara Lacerda de"/>
    <s v="TW_CORE"/>
    <x v="40"/>
    <s v="TRAINING_OTHER"/>
    <n v="0"/>
    <n v="3"/>
    <n v="0"/>
    <s v="01"/>
    <s v="TBR"/>
    <s v="15710"/>
    <s v="BRA"/>
    <s v=""/>
    <s v="Recife"/>
    <x v="3"/>
  </r>
  <r>
    <s v="Siqueira,Ana Clara Lacerda de"/>
    <s v="TW_TOFF"/>
    <x v="1"/>
    <s v="PUBLIC_HOLIDAY"/>
    <n v="0"/>
    <n v="16"/>
    <n v="0"/>
    <s v="01"/>
    <s v="TBR"/>
    <s v="15710"/>
    <s v="BRA"/>
    <s v=""/>
    <s v="Recife"/>
    <x v="3"/>
  </r>
  <r>
    <s v="Siqueira,Ana Clara Lacerda de"/>
    <s v="TW_TOFF"/>
    <x v="4"/>
    <s v="SICK_LV"/>
    <n v="0"/>
    <n v="8"/>
    <n v="0"/>
    <s v="01"/>
    <s v="TBR"/>
    <s v="15710"/>
    <s v="BRA"/>
    <s v=""/>
    <s v="Recife"/>
    <x v="3"/>
  </r>
  <r>
    <s v="Sitakange,Jafari"/>
    <s v="TW_CORE"/>
    <x v="3"/>
    <s v="UNASSIGNED"/>
    <n v="0"/>
    <n v="160"/>
    <n v="0"/>
    <s v="01"/>
    <s v="TUG"/>
    <s v="15797"/>
    <s v="UGA"/>
    <s v=""/>
    <s v="Kampala"/>
    <x v="15"/>
  </r>
  <r>
    <s v="Sitakange,Jafari"/>
    <s v="TW_CORE"/>
    <x v="66"/>
    <s v="ATTENDEE"/>
    <n v="0"/>
    <n v="8"/>
    <n v="0"/>
    <s v="01"/>
    <s v="TUG"/>
    <s v="15797"/>
    <s v="IND"/>
    <s v=""/>
    <s v="Kampala"/>
    <x v="15"/>
  </r>
  <r>
    <s v="Sivadass,Radhika"/>
    <s v="SPRING2"/>
    <x v="30"/>
    <s v="DA"/>
    <n v="48"/>
    <n v="0"/>
    <n v="0"/>
    <s v="01"/>
    <s v="TIN"/>
    <s v="13565"/>
    <s v="DEU"/>
    <s v=""/>
    <s v="Hamburg"/>
    <x v="7"/>
  </r>
  <r>
    <s v="Sivadass,Radhika"/>
    <s v="SPRING2"/>
    <x v="30"/>
    <s v="DA"/>
    <n v="74"/>
    <n v="0"/>
    <n v="0"/>
    <s v="01"/>
    <s v="TIN"/>
    <s v="13565"/>
    <s v="IND"/>
    <s v=""/>
    <s v="Pune"/>
    <x v="0"/>
  </r>
  <r>
    <s v="Sivadass,Radhika"/>
    <s v="TW_TOFF"/>
    <x v="1"/>
    <s v="ANNUAL_LV"/>
    <n v="0"/>
    <n v="40"/>
    <n v="0"/>
    <s v="01"/>
    <s v="TIN"/>
    <s v="13565"/>
    <s v="IND"/>
    <s v=""/>
    <s v="Pune"/>
    <x v="0"/>
  </r>
  <r>
    <s v="Sivadass,Radhika"/>
    <s v="TW_TOFF"/>
    <x v="1"/>
    <s v="PUBLIC_HOLIDAY"/>
    <n v="0"/>
    <n v="8"/>
    <n v="0"/>
    <s v="01"/>
    <s v="TIN"/>
    <s v="13565"/>
    <s v="IND"/>
    <s v=""/>
    <s v="Pune"/>
    <x v="0"/>
  </r>
  <r>
    <s v="Siver,Jeffrey S."/>
    <s v="GAP0001"/>
    <x v="205"/>
    <s v="DEV"/>
    <n v="57"/>
    <n v="96"/>
    <n v="0"/>
    <s v="01"/>
    <s v="TUS"/>
    <s v="13798"/>
    <s v="USA"/>
    <s v="CA"/>
    <s v="San Francisco"/>
    <x v="11"/>
  </r>
  <r>
    <s v="Siver,Jeffrey S."/>
    <s v="GAP0001"/>
    <x v="205"/>
    <s v="TRVL"/>
    <n v="0"/>
    <n v="14"/>
    <n v="0"/>
    <s v="01"/>
    <s v="TUS"/>
    <s v="13798"/>
    <s v="USA"/>
    <s v="IL"/>
    <s v="San Francisco"/>
    <x v="11"/>
  </r>
  <r>
    <s v="Siver,Jeffrey S."/>
    <s v="TW_CORE"/>
    <x v="15"/>
    <s v="CODE_REVIEW"/>
    <n v="0"/>
    <n v="2"/>
    <n v="0"/>
    <s v="01"/>
    <s v="TUS"/>
    <s v="13798"/>
    <s v="USA"/>
    <s v="IL"/>
    <s v="San Francisco"/>
    <x v="11"/>
  </r>
  <r>
    <s v="Siver,Jeffrey S."/>
    <s v="TW_TOFF"/>
    <x v="4"/>
    <s v="US_CA_PERS_SICK"/>
    <n v="0"/>
    <n v="16"/>
    <n v="0"/>
    <s v="01"/>
    <s v="TUS"/>
    <s v="13798"/>
    <s v="USA"/>
    <s v="IL"/>
    <s v="San Francisco"/>
    <x v="11"/>
  </r>
  <r>
    <s v="Siwiec,Daniel E."/>
    <s v="GAP0001"/>
    <x v="25"/>
    <s v="DA"/>
    <n v="168"/>
    <n v="0"/>
    <n v="0"/>
    <s v="01"/>
    <s v="TUS"/>
    <s v="15029"/>
    <s v="USA"/>
    <s v="CA"/>
    <s v="San Francisco"/>
    <x v="11"/>
  </r>
  <r>
    <s v="Siwiec,Daniel E."/>
    <s v="GAP0001"/>
    <x v="25"/>
    <s v="OT40"/>
    <n v="0"/>
    <n v="20"/>
    <n v="0"/>
    <s v="01"/>
    <s v="TUS"/>
    <s v="15029"/>
    <s v="USA"/>
    <s v="CA"/>
    <s v="San Francisco"/>
    <x v="11"/>
  </r>
  <r>
    <s v="Skinner,Gregory Neil"/>
    <s v="DOMINOS"/>
    <x v="167"/>
    <s v="DOMINO_CORE"/>
    <n v="21"/>
    <n v="0"/>
    <n v="0"/>
    <s v="01"/>
    <s v="TAU"/>
    <s v="14394"/>
    <s v="CHN"/>
    <s v=""/>
    <s v="Chengdu"/>
    <x v="14"/>
  </r>
  <r>
    <s v="Skinner,Gregory Neil"/>
    <s v="DOMINOS"/>
    <x v="167"/>
    <s v="DOMINO_CORE"/>
    <n v="30"/>
    <n v="0"/>
    <n v="0"/>
    <s v="01"/>
    <s v="TAU"/>
    <s v="14394"/>
    <s v="AUS"/>
    <s v=""/>
    <s v="Brisbane"/>
    <x v="8"/>
  </r>
  <r>
    <s v="Skinner,Gregory Neil"/>
    <s v="DOMINOS"/>
    <x v="167"/>
    <s v="PYRAMID"/>
    <n v="44"/>
    <n v="0"/>
    <n v="0"/>
    <s v="01"/>
    <s v="TAU"/>
    <s v="14394"/>
    <s v="CHN"/>
    <s v=""/>
    <s v="Chengdu"/>
    <x v="14"/>
  </r>
  <r>
    <s v="Skinner,Gregory Neil"/>
    <s v="DOMINOS"/>
    <x v="167"/>
    <s v="PYRAMID"/>
    <n v="50"/>
    <n v="0"/>
    <n v="0"/>
    <s v="01"/>
    <s v="TAU"/>
    <s v="14394"/>
    <s v="AUS"/>
    <s v=""/>
    <s v="Brisbane"/>
    <x v="8"/>
  </r>
  <r>
    <s v="Skinner,Gregory Neil"/>
    <s v="TW_TOFF"/>
    <x v="1"/>
    <s v="ANNUAL_LV"/>
    <n v="0"/>
    <n v="32"/>
    <n v="0"/>
    <s v="01"/>
    <s v="TAU"/>
    <s v="14394"/>
    <s v="THA"/>
    <s v=""/>
    <s v="Chengdu"/>
    <x v="14"/>
  </r>
  <r>
    <s v="Skogsrud,Halvard"/>
    <s v="AIME001"/>
    <x v="260"/>
    <s v="MISC"/>
    <n v="0"/>
    <n v="10"/>
    <n v="0"/>
    <s v="01"/>
    <s v="TAU"/>
    <s v="11366"/>
    <s v="AUS"/>
    <s v=""/>
    <s v="Sydney"/>
    <x v="8"/>
  </r>
  <r>
    <s v="Skogsrud,Halvard"/>
    <s v="NBN0001"/>
    <x v="270"/>
    <s v="MISC"/>
    <n v="88"/>
    <n v="0"/>
    <n v="0"/>
    <s v="01"/>
    <s v="TAU"/>
    <s v="11366"/>
    <s v="AUS"/>
    <s v=""/>
    <s v="Sydney"/>
    <x v="8"/>
  </r>
  <r>
    <s v="Skogsrud,Halvard"/>
    <s v="TW_CORE"/>
    <x v="3"/>
    <s v="HELD"/>
    <n v="0"/>
    <n v="70"/>
    <n v="0"/>
    <s v="01"/>
    <s v="TAU"/>
    <s v="11366"/>
    <s v="AUS"/>
    <s v=""/>
    <s v="Sydney"/>
    <x v="8"/>
  </r>
  <r>
    <s v="Sliter,Rebecca"/>
    <s v="NORTH01"/>
    <x v="275"/>
    <s v="MISC"/>
    <n v="8"/>
    <n v="0"/>
    <n v="0"/>
    <s v="01"/>
    <s v="TUS"/>
    <s v="13597"/>
    <s v="ECU"/>
    <s v=""/>
    <s v="Quito"/>
    <x v="17"/>
  </r>
  <r>
    <s v="Sliter,Rebecca"/>
    <s v="NORTH01"/>
    <x v="276"/>
    <s v="MISC"/>
    <n v="83"/>
    <n v="0"/>
    <n v="0"/>
    <s v="01"/>
    <s v="TUS"/>
    <s v="13597"/>
    <s v="USA"/>
    <s v="IL"/>
    <s v="Chicago"/>
    <x v="5"/>
  </r>
  <r>
    <s v="Sliter,Rebecca"/>
    <s v="NORTH01"/>
    <x v="276"/>
    <s v="TRVL"/>
    <n v="0"/>
    <n v="12"/>
    <n v="0"/>
    <s v="01"/>
    <s v="TUS"/>
    <s v="13597"/>
    <s v="ECU"/>
    <s v=""/>
    <s v="Chicago"/>
    <x v="5"/>
  </r>
  <r>
    <s v="Sliter,Rebecca"/>
    <s v="TW_CORE"/>
    <x v="33"/>
    <s v="REGION_MGT_BAU"/>
    <n v="0"/>
    <n v="24"/>
    <n v="0"/>
    <s v="01"/>
    <s v="TUS"/>
    <s v="13597"/>
    <s v="ECU"/>
    <s v=""/>
    <s v="Quito"/>
    <x v="17"/>
  </r>
  <r>
    <s v="Sliter,Rebecca"/>
    <s v="TW_TOFF"/>
    <x v="1"/>
    <s v="ANNUAL_LV"/>
    <n v="0"/>
    <n v="40"/>
    <n v="0"/>
    <s v="01"/>
    <s v="TUS"/>
    <s v="13597"/>
    <s v="ECU"/>
    <s v=""/>
    <s v="Quito"/>
    <x v="17"/>
  </r>
  <r>
    <s v="Sliter,Rebecca"/>
    <s v="TW_TOFF"/>
    <x v="1"/>
    <s v="PUBLIC_HOLIDAY"/>
    <n v="0"/>
    <n v="16"/>
    <n v="0"/>
    <s v="01"/>
    <s v="TUS"/>
    <s v="13597"/>
    <s v="ECU"/>
    <s v=""/>
    <s v="Quito"/>
    <x v="17"/>
  </r>
  <r>
    <s v="Slocum,Andrew C."/>
    <s v="CATFIN2"/>
    <x v="153"/>
    <s v="AE"/>
    <n v="2"/>
    <n v="0"/>
    <n v="0"/>
    <s v="01"/>
    <s v="TUS"/>
    <s v="10295"/>
    <s v="USA"/>
    <s v="MI"/>
    <s v="Chicago"/>
    <x v="5"/>
  </r>
  <r>
    <s v="Slocum,Andrew C."/>
    <s v="CATFIN2"/>
    <x v="153"/>
    <s v="AE"/>
    <n v="3"/>
    <n v="0"/>
    <n v="0"/>
    <s v="01"/>
    <s v="TUS"/>
    <s v="10295"/>
    <s v="USA"/>
    <s v="TN"/>
    <s v="Chicago"/>
    <x v="5"/>
  </r>
  <r>
    <s v="Slocum,Andrew C."/>
    <s v="CATFIN2"/>
    <x v="153"/>
    <s v="DEV"/>
    <n v="21"/>
    <n v="0"/>
    <n v="0"/>
    <s v="01"/>
    <s v="TUS"/>
    <s v="10295"/>
    <s v="USA"/>
    <s v="TN"/>
    <s v="Chicago"/>
    <x v="5"/>
  </r>
  <r>
    <s v="Slocum,Andrew C."/>
    <s v="CATFIN2"/>
    <x v="153"/>
    <s v="DEV"/>
    <n v="71"/>
    <n v="0"/>
    <n v="0"/>
    <s v="01"/>
    <s v="TUS"/>
    <s v="10295"/>
    <s v="USA"/>
    <s v="MI"/>
    <s v="Chicago"/>
    <x v="5"/>
  </r>
  <r>
    <s v="Slocum,Andrew C."/>
    <s v="CATFIN2"/>
    <x v="153"/>
    <s v="SERVER_MAINT"/>
    <n v="8"/>
    <n v="0"/>
    <n v="0"/>
    <s v="01"/>
    <s v="TUS"/>
    <s v="10295"/>
    <s v="USA"/>
    <s v="MI"/>
    <s v="Chicago"/>
    <x v="5"/>
  </r>
  <r>
    <s v="Slocum,Andrew C."/>
    <s v="CATFIN2"/>
    <x v="153"/>
    <s v="TRVL"/>
    <n v="0"/>
    <n v="4"/>
    <n v="0"/>
    <s v="01"/>
    <s v="TUS"/>
    <s v="10295"/>
    <s v="USA"/>
    <s v="MI"/>
    <s v="Chicago"/>
    <x v="5"/>
  </r>
  <r>
    <s v="Slocum,Andrew C."/>
    <s v="TW_CORE"/>
    <x v="220"/>
    <s v="NOT_FOR_PROJECT"/>
    <n v="0"/>
    <n v="18"/>
    <n v="0"/>
    <s v="01"/>
    <s v="TUS"/>
    <s v="10295"/>
    <s v="USA"/>
    <s v="MI"/>
    <s v="Chicago"/>
    <x v="5"/>
  </r>
  <r>
    <s v="Slocum,Andrew C."/>
    <s v="TW_CORE"/>
    <x v="17"/>
    <s v="BAU"/>
    <n v="0"/>
    <n v="5"/>
    <n v="0"/>
    <s v="01"/>
    <s v="TUS"/>
    <s v="10295"/>
    <s v="USA"/>
    <s v="MI"/>
    <s v="Chicago"/>
    <x v="5"/>
  </r>
  <r>
    <s v="Slocum,Andrew C."/>
    <s v="TW_CORE"/>
    <x v="17"/>
    <s v="TWER_HELP"/>
    <n v="0"/>
    <n v="12"/>
    <n v="0"/>
    <s v="01"/>
    <s v="TUS"/>
    <s v="10295"/>
    <s v="USA"/>
    <s v="MI"/>
    <s v="Chicago"/>
    <x v="5"/>
  </r>
  <r>
    <s v="Slocum,Andrew C."/>
    <s v="TW_CORE"/>
    <x v="15"/>
    <s v="EVENTS"/>
    <n v="0"/>
    <n v="21"/>
    <n v="0"/>
    <s v="01"/>
    <s v="TUS"/>
    <s v="10295"/>
    <s v="USA"/>
    <s v="TN"/>
    <s v="Chicago"/>
    <x v="5"/>
  </r>
  <r>
    <s v="Slocum,Andrew C."/>
    <s v="TW_SIPP"/>
    <x v="42"/>
    <s v="FASTFOOD_STRIKE"/>
    <n v="0"/>
    <n v="7"/>
    <n v="0"/>
    <s v="01"/>
    <s v="TUS"/>
    <s v="10295"/>
    <s v="USA"/>
    <s v="MI"/>
    <s v="Chicago"/>
    <x v="5"/>
  </r>
  <r>
    <s v="Slocum,Andrew C."/>
    <s v="TW_TOFF"/>
    <x v="1"/>
    <s v="ANNUAL_LV"/>
    <n v="0"/>
    <n v="4"/>
    <n v="0"/>
    <s v="01"/>
    <s v="TUS"/>
    <s v="10295"/>
    <s v="USA"/>
    <s v="MI"/>
    <s v="Chicago"/>
    <x v="5"/>
  </r>
  <r>
    <s v="Smith,Alistair"/>
    <s v="TW_CORE"/>
    <x v="17"/>
    <s v="BAU"/>
    <n v="0"/>
    <n v="168"/>
    <n v="0"/>
    <s v="13"/>
    <s v="TUK"/>
    <s v="15483"/>
    <s v="GBR"/>
    <s v=""/>
    <s v="London"/>
    <x v="4"/>
  </r>
  <r>
    <s v="Smith,Anne H"/>
    <s v="LOYAL3_"/>
    <x v="93"/>
    <s v="DEV"/>
    <n v="175.5"/>
    <n v="0"/>
    <n v="0"/>
    <s v="01"/>
    <s v="TCA"/>
    <s v="11295"/>
    <s v="USA"/>
    <s v="CA"/>
    <s v="San Francisco"/>
    <x v="11"/>
  </r>
  <r>
    <s v="Smith,Anne H"/>
    <s v="LOYAL3_"/>
    <x v="93"/>
    <s v="TRVL"/>
    <n v="0"/>
    <n v="55"/>
    <n v="0"/>
    <s v="01"/>
    <s v="TCA"/>
    <s v="11295"/>
    <s v="CAN"/>
    <s v=""/>
    <s v="San Francisco"/>
    <x v="11"/>
  </r>
  <r>
    <s v="Smith,Anne H"/>
    <s v="TW_CORE"/>
    <x v="0"/>
    <s v="BAU"/>
    <n v="0"/>
    <n v="5"/>
    <n v="0"/>
    <s v="01"/>
    <s v="TCA"/>
    <s v="11295"/>
    <s v="USA"/>
    <s v="CA"/>
    <s v="San Francisco"/>
    <x v="11"/>
  </r>
  <r>
    <s v="Smith,Anne H"/>
    <s v="TW_CORE"/>
    <x v="0"/>
    <s v="BAU"/>
    <n v="0"/>
    <n v="11"/>
    <n v="0"/>
    <s v="01"/>
    <s v="TCA"/>
    <s v="11295"/>
    <s v="CAN"/>
    <s v=""/>
    <s v="San Francisco"/>
    <x v="11"/>
  </r>
  <r>
    <s v="Smith,Anne H"/>
    <s v="TW_CORE"/>
    <x v="15"/>
    <s v="INTERVIEWING"/>
    <n v="0"/>
    <n v="7.5"/>
    <n v="0"/>
    <s v="01"/>
    <s v="TCA"/>
    <s v="11295"/>
    <s v="USA"/>
    <s v="CA"/>
    <s v="San Francisco"/>
    <x v="11"/>
  </r>
  <r>
    <s v="Smith,Brian"/>
    <s v="HISCOX1"/>
    <x v="141"/>
    <s v="MISC"/>
    <n v="40"/>
    <n v="0"/>
    <n v="0"/>
    <s v="01"/>
    <s v="TUK"/>
    <s v="10819"/>
    <s v="GBR"/>
    <s v=""/>
    <s v="London"/>
    <x v="4"/>
  </r>
  <r>
    <s v="Smith,Brian"/>
    <s v="HRG0001"/>
    <x v="272"/>
    <s v="MISC"/>
    <n v="72"/>
    <n v="0"/>
    <n v="0"/>
    <s v="01"/>
    <s v="TUK"/>
    <s v="10819"/>
    <s v="GBR"/>
    <s v=""/>
    <s v="London"/>
    <x v="4"/>
  </r>
  <r>
    <s v="Smith,Brian"/>
    <s v="TW_CORE"/>
    <x v="3"/>
    <s v="HELD"/>
    <n v="0"/>
    <n v="8"/>
    <n v="0"/>
    <s v="01"/>
    <s v="TUK"/>
    <s v="10819"/>
    <s v="GBR"/>
    <s v=""/>
    <s v="London"/>
    <x v="4"/>
  </r>
  <r>
    <s v="Smith,Brian"/>
    <s v="TW_TOFF"/>
    <x v="1"/>
    <s v="ANNUAL_LV"/>
    <n v="0"/>
    <n v="40"/>
    <n v="0"/>
    <s v="01"/>
    <s v="TUK"/>
    <s v="10819"/>
    <s v="GBR"/>
    <s v=""/>
    <s v="London"/>
    <x v="4"/>
  </r>
  <r>
    <s v="Smith,Brian"/>
    <s v="TW_TOFF"/>
    <x v="1"/>
    <s v="SABBATICAL_LV"/>
    <n v="0"/>
    <n v="8"/>
    <n v="0"/>
    <s v="01"/>
    <s v="TUK"/>
    <s v="10819"/>
    <s v="GBR"/>
    <s v=""/>
    <s v="London"/>
    <x v="4"/>
  </r>
  <r>
    <s v="Smith,Darren Michael"/>
    <s v="TW_CORE"/>
    <x v="33"/>
    <s v="REGION_MGT_BAU"/>
    <n v="0"/>
    <n v="64"/>
    <n v="0"/>
    <s v="13"/>
    <s v="TAU"/>
    <s v="11416"/>
    <s v="AUS"/>
    <s v=""/>
    <s v="Sydney"/>
    <x v="8"/>
  </r>
  <r>
    <s v="Smith,Darren Michael"/>
    <s v="WOOL001"/>
    <x v="421"/>
    <s v="MISC"/>
    <n v="104"/>
    <n v="0"/>
    <n v="0"/>
    <s v="13"/>
    <s v="TAU"/>
    <s v="11416"/>
    <s v="AUS"/>
    <s v=""/>
    <s v="Sydney"/>
    <x v="8"/>
  </r>
  <r>
    <s v="Smith,Eoin"/>
    <s v="DOMINOS"/>
    <x v="225"/>
    <s v="DA"/>
    <n v="40"/>
    <n v="0"/>
    <n v="0"/>
    <s v="01"/>
    <s v="TAU"/>
    <s v="15809"/>
    <s v="AUS"/>
    <s v=""/>
    <s v="Brisbane"/>
    <x v="8"/>
  </r>
  <r>
    <s v="Smith,Eoin"/>
    <s v="DOMINOS"/>
    <x v="225"/>
    <s v="MISC"/>
    <n v="40"/>
    <n v="0"/>
    <n v="0"/>
    <s v="01"/>
    <s v="TAU"/>
    <s v="15809"/>
    <s v="AUS"/>
    <s v=""/>
    <s v="Brisbane"/>
    <x v="8"/>
  </r>
  <r>
    <s v="Smith,Eoin"/>
    <s v="SML0001"/>
    <x v="422"/>
    <s v="MISC"/>
    <n v="0"/>
    <n v="33"/>
    <n v="0"/>
    <s v="01"/>
    <s v="TAU"/>
    <s v="15809"/>
    <s v="AUS"/>
    <s v=""/>
    <s v="Brisbane"/>
    <x v="8"/>
  </r>
  <r>
    <s v="Smith,Eoin"/>
    <s v="TW_CORE"/>
    <x v="3"/>
    <s v="UNASSIGNED"/>
    <n v="0"/>
    <n v="55"/>
    <n v="0"/>
    <s v="01"/>
    <s v="TAU"/>
    <s v="15809"/>
    <s v="AUS"/>
    <s v=""/>
    <s v="Brisbane"/>
    <x v="8"/>
  </r>
  <r>
    <s v="Smith,Jennifer E."/>
    <s v="REA0001"/>
    <x v="212"/>
    <s v="MISC"/>
    <n v="104"/>
    <n v="0"/>
    <n v="0"/>
    <s v="01"/>
    <s v="TAU"/>
    <s v="12646"/>
    <s v="AUS"/>
    <s v=""/>
    <s v="Melbourne"/>
    <x v="8"/>
  </r>
  <r>
    <s v="Smith,Jennifer E."/>
    <s v="TW_CORE"/>
    <x v="14"/>
    <s v="NONTW_CONF"/>
    <n v="0"/>
    <n v="40"/>
    <n v="0"/>
    <s v="01"/>
    <s v="TAU"/>
    <s v="12646"/>
    <s v="AUS"/>
    <s v=""/>
    <s v="Melbourne"/>
    <x v="8"/>
  </r>
  <r>
    <s v="Smith,Jennifer E."/>
    <s v="TW_TOFF"/>
    <x v="1"/>
    <s v="ANNUAL_LV"/>
    <n v="0"/>
    <n v="8"/>
    <n v="0"/>
    <s v="01"/>
    <s v="TAU"/>
    <s v="12646"/>
    <s v="AUS"/>
    <s v=""/>
    <s v="Melbourne"/>
    <x v="8"/>
  </r>
  <r>
    <s v="Smith,Jennifer E."/>
    <s v="TW_TOFF"/>
    <x v="1"/>
    <s v="PUBLIC_HOLIDAY"/>
    <n v="0"/>
    <n v="8"/>
    <n v="0"/>
    <s v="01"/>
    <s v="TAU"/>
    <s v="12646"/>
    <s v="AUS"/>
    <s v=""/>
    <s v="Melbourne"/>
    <x v="8"/>
  </r>
  <r>
    <s v="Smith,Jennifer E."/>
    <s v="TW_TOFF"/>
    <x v="4"/>
    <s v="SICK_LV"/>
    <n v="0"/>
    <n v="8"/>
    <n v="0"/>
    <s v="01"/>
    <s v="TAU"/>
    <s v="12646"/>
    <s v="AUS"/>
    <s v=""/>
    <s v="Melbourne"/>
    <x v="8"/>
  </r>
  <r>
    <s v="Smith,Kelvin"/>
    <s v="MPED001"/>
    <x v="107"/>
    <s v="DA"/>
    <n v="157"/>
    <n v="0"/>
    <n v="0"/>
    <s v="01"/>
    <s v="TZA"/>
    <s v="15243"/>
    <s v="ZAF"/>
    <s v=""/>
    <s v="Johannesburg"/>
    <x v="16"/>
  </r>
  <r>
    <s v="Smith,Kelvin"/>
    <s v="TW_CORE"/>
    <x v="14"/>
    <s v="NONTW_CONF"/>
    <n v="0"/>
    <n v="22"/>
    <n v="0"/>
    <s v="01"/>
    <s v="TZA"/>
    <s v="15243"/>
    <s v="ZAF"/>
    <s v=""/>
    <s v="Johannesburg"/>
    <x v="16"/>
  </r>
  <r>
    <s v="Smith,Kelvin"/>
    <s v="TW_CORE"/>
    <x v="9"/>
    <s v="BAU"/>
    <n v="0"/>
    <n v="1"/>
    <n v="0"/>
    <s v="01"/>
    <s v="TZA"/>
    <s v="15243"/>
    <s v="ZAF"/>
    <s v=""/>
    <s v="Johannesburg"/>
    <x v="16"/>
  </r>
  <r>
    <s v="Smith,Kelvin"/>
    <s v="TW_CORE"/>
    <x v="15"/>
    <s v="INTERVIEWING"/>
    <n v="0"/>
    <n v="1"/>
    <n v="0"/>
    <s v="01"/>
    <s v="TZA"/>
    <s v="15243"/>
    <s v="ZAF"/>
    <s v=""/>
    <s v="Johannesburg"/>
    <x v="16"/>
  </r>
  <r>
    <s v="Smith,Kelvin"/>
    <s v="TW_CORE"/>
    <x v="40"/>
    <s v="TRAINING_OTHER"/>
    <n v="0"/>
    <n v="4"/>
    <n v="0"/>
    <s v="01"/>
    <s v="TZA"/>
    <s v="15243"/>
    <s v="ZAF"/>
    <s v=""/>
    <s v="Johannesburg"/>
    <x v="16"/>
  </r>
  <r>
    <s v="Smith,Kelvin"/>
    <s v="TW_PIL3"/>
    <x v="12"/>
    <s v="BLCK_GIRLS_CODE"/>
    <n v="0"/>
    <n v="2"/>
    <n v="0"/>
    <s v="01"/>
    <s v="TZA"/>
    <s v="15243"/>
    <s v="ZAF"/>
    <s v=""/>
    <s v="Johannesburg"/>
    <x v="16"/>
  </r>
  <r>
    <s v="Smith,Kelvin"/>
    <s v="TW_TOFF"/>
    <x v="1"/>
    <s v="PUBLIC_HOLIDAY"/>
    <n v="0"/>
    <n v="8"/>
    <n v="0"/>
    <s v="01"/>
    <s v="TZA"/>
    <s v="15243"/>
    <s v="ZAF"/>
    <s v=""/>
    <s v="Johannesburg"/>
    <x v="16"/>
  </r>
  <r>
    <s v="Smith,Stefan"/>
    <s v="SPRING2"/>
    <x v="187"/>
    <s v="MISC"/>
    <n v="168"/>
    <n v="0"/>
    <n v="0"/>
    <s v="01"/>
    <s v="TUK"/>
    <s v="13069"/>
    <s v="GBR"/>
    <s v=""/>
    <s v="London"/>
    <x v="4"/>
  </r>
  <r>
    <s v="Smythe,Nicholas"/>
    <s v="NBN0001"/>
    <x v="270"/>
    <s v="MISC"/>
    <n v="80"/>
    <n v="0"/>
    <n v="0"/>
    <s v="01"/>
    <s v="TAU"/>
    <s v="15263"/>
    <s v="AUS"/>
    <s v=""/>
    <s v="Sydney"/>
    <x v="8"/>
  </r>
  <r>
    <s v="Smythe,Nicholas"/>
    <s v="SLATER1"/>
    <x v="242"/>
    <s v="MISC"/>
    <n v="24"/>
    <n v="0"/>
    <n v="0"/>
    <s v="01"/>
    <s v="TAU"/>
    <s v="15263"/>
    <s v="AUS"/>
    <s v=""/>
    <s v="Melbourne"/>
    <x v="8"/>
  </r>
  <r>
    <s v="Smythe,Nicholas"/>
    <s v="TW_CORE"/>
    <x v="3"/>
    <s v="HELD"/>
    <n v="0"/>
    <n v="4"/>
    <n v="0"/>
    <s v="01"/>
    <s v="TAU"/>
    <s v="15263"/>
    <s v="AUS"/>
    <s v=""/>
    <s v="Sydney"/>
    <x v="8"/>
  </r>
  <r>
    <s v="Smythe,Nicholas"/>
    <s v="TW_CORE"/>
    <x v="3"/>
    <s v="HELD"/>
    <n v="0"/>
    <n v="16"/>
    <n v="0"/>
    <s v="01"/>
    <s v="TAU"/>
    <s v="15263"/>
    <s v="AUS"/>
    <s v=""/>
    <s v="Melbourne"/>
    <x v="8"/>
  </r>
  <r>
    <s v="Smythe,Nicholas"/>
    <s v="TW_CORE"/>
    <x v="423"/>
    <s v="BAU"/>
    <n v="0"/>
    <n v="28"/>
    <n v="0"/>
    <s v="01"/>
    <s v="TAU"/>
    <s v="15263"/>
    <s v="AUS"/>
    <s v=""/>
    <s v="Sydney"/>
    <x v="8"/>
  </r>
  <r>
    <s v="Smythe,Nicholas"/>
    <s v="TW_TOFF"/>
    <x v="1"/>
    <s v="PUBLIC_HOLIDAY"/>
    <n v="0"/>
    <n v="8"/>
    <n v="0"/>
    <s v="01"/>
    <s v="TAU"/>
    <s v="15263"/>
    <s v="AUS"/>
    <s v=""/>
    <s v="Sydney"/>
    <x v="8"/>
  </r>
  <r>
    <s v="Smythe,Nicholas"/>
    <s v="TW_TOFF"/>
    <x v="4"/>
    <s v="SICK_LV"/>
    <n v="0"/>
    <n v="8"/>
    <n v="0"/>
    <s v="01"/>
    <s v="TAU"/>
    <s v="15263"/>
    <s v="AUS"/>
    <s v=""/>
    <s v="Sydney"/>
    <x v="8"/>
  </r>
  <r>
    <s v="Sneblic,Vladimir"/>
    <s v="MOODYS4"/>
    <x v="103"/>
    <s v="MISC"/>
    <n v="184"/>
    <n v="0"/>
    <n v="0"/>
    <s v="01"/>
    <s v="TUS"/>
    <s v="10572"/>
    <s v="USA"/>
    <s v="CA"/>
    <s v="San Francisco"/>
    <x v="11"/>
  </r>
  <r>
    <s v="Sneblic,Vladimir"/>
    <s v="TW_MTGS"/>
    <x v="50"/>
    <s v="SF"/>
    <n v="0"/>
    <n v="5"/>
    <n v="0"/>
    <s v="01"/>
    <s v="TUS"/>
    <s v="10572"/>
    <s v="USA"/>
    <s v="CA"/>
    <s v="San Francisco"/>
    <x v="11"/>
  </r>
  <r>
    <s v="Snoek,Nic"/>
    <s v="SML0001"/>
    <x v="363"/>
    <s v="MISC"/>
    <n v="152"/>
    <n v="0"/>
    <n v="0"/>
    <s v="01"/>
    <s v="TAU"/>
    <s v="10803"/>
    <s v="AUS"/>
    <s v=""/>
    <s v="Sydney"/>
    <x v="8"/>
  </r>
  <r>
    <s v="Snoek,Nic"/>
    <s v="TW_TOFF"/>
    <x v="1"/>
    <s v="ANNUAL_LV"/>
    <n v="0"/>
    <n v="16"/>
    <n v="0"/>
    <s v="01"/>
    <s v="TAU"/>
    <s v="10803"/>
    <s v="AUS"/>
    <s v=""/>
    <s v="Sydney"/>
    <x v="8"/>
  </r>
  <r>
    <s v="Snyder,Amanda Leigh"/>
    <s v="MOODYS4"/>
    <x v="395"/>
    <s v="TRVL"/>
    <n v="0"/>
    <n v="4"/>
    <n v="0"/>
    <s v="01"/>
    <s v="TUS"/>
    <s v="13630"/>
    <s v="USA"/>
    <s v="CA"/>
    <s v="San Francisco"/>
    <x v="11"/>
  </r>
  <r>
    <s v="Snyder,Amanda Leigh"/>
    <s v="MOODYS4"/>
    <x v="103"/>
    <s v="DA"/>
    <n v="166.5"/>
    <n v="0"/>
    <n v="0"/>
    <s v="01"/>
    <s v="TUS"/>
    <s v="13630"/>
    <s v="USA"/>
    <s v="CA"/>
    <s v="San Francisco"/>
    <x v="11"/>
  </r>
  <r>
    <s v="Snyder,Amanda Leigh"/>
    <s v="MOODYS4"/>
    <x v="103"/>
    <s v="TRVL"/>
    <n v="0"/>
    <n v="16"/>
    <n v="0"/>
    <s v="01"/>
    <s v="TUS"/>
    <s v="13630"/>
    <s v="USA"/>
    <s v="CA"/>
    <s v="San Francisco"/>
    <x v="11"/>
  </r>
  <r>
    <s v="Snyder,Amanda Leigh"/>
    <s v="TW_TOFF"/>
    <x v="4"/>
    <s v="US_CA_PERS_SICK"/>
    <n v="0"/>
    <n v="8"/>
    <n v="0"/>
    <s v="01"/>
    <s v="TUS"/>
    <s v="13630"/>
    <s v="USA"/>
    <s v="CA"/>
    <s v="San Francisco"/>
    <x v="11"/>
  </r>
  <r>
    <s v="So,Inny"/>
    <s v="GDS0001"/>
    <x v="8"/>
    <s v="DA"/>
    <n v="140"/>
    <n v="0"/>
    <n v="0"/>
    <s v="01"/>
    <s v="TUK"/>
    <s v="14885"/>
    <s v="GBR"/>
    <s v=""/>
    <s v="London"/>
    <x v="4"/>
  </r>
  <r>
    <s v="So,Inny"/>
    <s v="TW_TOFF"/>
    <x v="4"/>
    <s v="SICK_LV"/>
    <n v="0"/>
    <n v="28"/>
    <n v="0"/>
    <s v="01"/>
    <s v="TUK"/>
    <s v="14885"/>
    <s v="GBR"/>
    <s v=""/>
    <s v="London"/>
    <x v="4"/>
  </r>
  <r>
    <s v="So,Pak To"/>
    <s v="CHANGEF"/>
    <x v="160"/>
    <s v="DA"/>
    <n v="89.5"/>
    <n v="0"/>
    <n v="0"/>
    <s v="01"/>
    <s v="TUS"/>
    <s v="15678"/>
    <s v="USA"/>
    <s v="IL"/>
    <s v="Chicago"/>
    <x v="5"/>
  </r>
  <r>
    <s v="So,Pak To"/>
    <s v="TW_CORE"/>
    <x v="3"/>
    <s v="HELD"/>
    <n v="0"/>
    <n v="40"/>
    <n v="0"/>
    <s v="01"/>
    <s v="TUS"/>
    <s v="15678"/>
    <s v="USA"/>
    <s v="IL"/>
    <s v="Chicago"/>
    <x v="5"/>
  </r>
  <r>
    <s v="So,Pak To"/>
    <s v="TW_CORE"/>
    <x v="3"/>
    <s v="UNASSIGNED"/>
    <n v="0"/>
    <n v="39.5"/>
    <n v="0"/>
    <s v="01"/>
    <s v="TUS"/>
    <s v="15678"/>
    <s v="USA"/>
    <s v="IL"/>
    <s v="Chicago"/>
    <x v="5"/>
  </r>
  <r>
    <s v="So,Pak To"/>
    <s v="TW_CORE"/>
    <x v="0"/>
    <s v="GRAD_TRNPROG"/>
    <n v="0"/>
    <n v="4"/>
    <n v="0"/>
    <s v="01"/>
    <s v="TUS"/>
    <s v="15678"/>
    <s v="USA"/>
    <s v="IL"/>
    <s v="Chicago"/>
    <x v="5"/>
  </r>
  <r>
    <s v="So,Pak To"/>
    <s v="TW_CORE"/>
    <x v="15"/>
    <s v="INTERVIEWING"/>
    <n v="0"/>
    <n v="2"/>
    <n v="0"/>
    <s v="01"/>
    <s v="TUS"/>
    <s v="15678"/>
    <s v="USA"/>
    <s v="IL"/>
    <s v="Chicago"/>
    <x v="5"/>
  </r>
  <r>
    <s v="So,Pak To"/>
    <s v="TW_SIPP"/>
    <x v="29"/>
    <s v="OPEN_MRS"/>
    <n v="0"/>
    <n v="2"/>
    <n v="0"/>
    <s v="01"/>
    <s v="TUS"/>
    <s v="15678"/>
    <s v="USA"/>
    <s v="IL"/>
    <s v="Chicago"/>
    <x v="5"/>
  </r>
  <r>
    <s v="Soares,Lourenço Piuma"/>
    <s v="GEOFUS1"/>
    <x v="268"/>
    <s v="MISC"/>
    <n v="17.600000000000001"/>
    <n v="0"/>
    <n v="0"/>
    <s v="01"/>
    <s v="TBR"/>
    <s v="12903"/>
    <s v="BRA"/>
    <s v=""/>
    <s v="Sao Paulo"/>
    <x v="3"/>
  </r>
  <r>
    <s v="Soares,Lourenço Piuma"/>
    <s v="MAGAZ01"/>
    <x v="382"/>
    <s v="MISC"/>
    <n v="0"/>
    <n v="8.8000000000000007"/>
    <n v="0"/>
    <s v="01"/>
    <s v="TBR"/>
    <s v="12903"/>
    <s v="BRA"/>
    <s v=""/>
    <s v="Sao Paulo"/>
    <x v="3"/>
  </r>
  <r>
    <s v="Soares,Lourenço Piuma"/>
    <s v="TW_CORE"/>
    <x v="3"/>
    <s v="UNASSIGNED"/>
    <n v="0"/>
    <n v="31.75"/>
    <n v="0"/>
    <s v="01"/>
    <s v="TBR"/>
    <s v="12903"/>
    <s v="BRA"/>
    <s v=""/>
    <s v="Porto Alegre"/>
    <x v="3"/>
  </r>
  <r>
    <s v="Soares,Lourenço Piuma"/>
    <s v="TW_CORE"/>
    <x v="17"/>
    <s v="TWER_HELP"/>
    <n v="0"/>
    <n v="53.55"/>
    <n v="0"/>
    <s v="01"/>
    <s v="TBR"/>
    <s v="12903"/>
    <s v="BRA"/>
    <s v=""/>
    <s v="Sao Paulo"/>
    <x v="3"/>
  </r>
  <r>
    <s v="Soares,Lourenço Piuma"/>
    <s v="TW_CORE"/>
    <x v="17"/>
    <s v="TWER_HELP"/>
    <n v="0"/>
    <n v="54.45"/>
    <n v="0"/>
    <s v="01"/>
    <s v="TBR"/>
    <s v="12903"/>
    <s v="BRA"/>
    <s v=""/>
    <s v="Porto Alegre"/>
    <x v="3"/>
  </r>
  <r>
    <s v="Soares,Lourenço Piuma"/>
    <s v="TW_TOFF"/>
    <x v="1"/>
    <s v="PUBLIC_HOLIDAY"/>
    <n v="0"/>
    <n v="17.600000000000001"/>
    <n v="0"/>
    <s v="01"/>
    <s v="TBR"/>
    <s v="12903"/>
    <s v="BRA"/>
    <s v=""/>
    <s v="Porto Alegre"/>
    <x v="3"/>
  </r>
  <r>
    <s v="Soares,Tomas de Barros da C"/>
    <s v="TW_CORE"/>
    <x v="3"/>
    <s v="UNASSIGNED"/>
    <n v="0"/>
    <n v="8"/>
    <n v="0"/>
    <s v=""/>
    <s v=""/>
    <s v="16159"/>
    <s v="BRA"/>
    <s v=""/>
    <s v=""/>
    <x v="18"/>
  </r>
  <r>
    <s v="Soeters,Jeroen"/>
    <s v="HEPSIB1"/>
    <x v="145"/>
    <s v="DEV"/>
    <n v="8"/>
    <n v="0"/>
    <n v="0"/>
    <s v="01"/>
    <s v="TUK"/>
    <s v="15267"/>
    <s v="GBR"/>
    <s v=""/>
    <s v="London"/>
    <x v="4"/>
  </r>
  <r>
    <s v="Soeters,Jeroen"/>
    <s v="HEPSIB1"/>
    <x v="145"/>
    <s v="DEV"/>
    <n v="139.5"/>
    <n v="0"/>
    <n v="0"/>
    <s v="01"/>
    <s v="TUK"/>
    <s v="15267"/>
    <s v="TUR"/>
    <s v=""/>
    <s v="London"/>
    <x v="4"/>
  </r>
  <r>
    <s v="Soeters,Jeroen"/>
    <s v="HEPSIB1"/>
    <x v="145"/>
    <s v="TRVL"/>
    <n v="0"/>
    <n v="8"/>
    <n v="0"/>
    <s v="01"/>
    <s v="TUK"/>
    <s v="15267"/>
    <s v="TUR"/>
    <s v=""/>
    <s v="London"/>
    <x v="4"/>
  </r>
  <r>
    <s v="Soeters,Jeroen"/>
    <s v="TW_TOFF"/>
    <x v="4"/>
    <s v="SICK_LV"/>
    <n v="0"/>
    <n v="12"/>
    <n v="0"/>
    <s v="01"/>
    <s v="TUK"/>
    <s v="15267"/>
    <s v="TUR"/>
    <s v=""/>
    <s v="London"/>
    <x v="4"/>
  </r>
  <r>
    <s v="Sokhan,Berke"/>
    <s v="GAP0001"/>
    <x v="350"/>
    <s v="DA"/>
    <n v="40"/>
    <n v="0"/>
    <n v="0"/>
    <s v="01"/>
    <s v="TUS"/>
    <s v="15700"/>
    <s v="CAN"/>
    <s v=""/>
    <s v="San Francisco"/>
    <x v="11"/>
  </r>
  <r>
    <s v="Sokhan,Berke"/>
    <s v="GAP0001"/>
    <x v="350"/>
    <s v="DA"/>
    <n v="129"/>
    <n v="0"/>
    <n v="0"/>
    <s v="01"/>
    <s v="TUS"/>
    <s v="15700"/>
    <s v="USA"/>
    <s v="CA"/>
    <s v="San Francisco"/>
    <x v="11"/>
  </r>
  <r>
    <s v="Sokolowska,Marzena"/>
    <s v="AIME001"/>
    <x v="260"/>
    <s v="DA"/>
    <n v="120"/>
    <n v="0"/>
    <n v="0"/>
    <s v="01"/>
    <s v="TAU"/>
    <s v="16058"/>
    <s v="AUS"/>
    <s v=""/>
    <s v="Sydney"/>
    <x v="8"/>
  </r>
  <r>
    <s v="Sokolowska,Marzena"/>
    <s v="TW_CORE"/>
    <x v="3"/>
    <s v="HELD"/>
    <n v="0"/>
    <n v="24"/>
    <n v="0"/>
    <s v="01"/>
    <s v="TAU"/>
    <s v="16058"/>
    <s v="AUS"/>
    <s v=""/>
    <s v="Sydney"/>
    <x v="8"/>
  </r>
  <r>
    <s v="Sokolowska,Marzena"/>
    <s v="TW_CORE"/>
    <x v="0"/>
    <s v="TWER_INDUCTION"/>
    <n v="0"/>
    <n v="24"/>
    <n v="0"/>
    <s v="01"/>
    <s v="TAU"/>
    <s v="16058"/>
    <s v="AUS"/>
    <s v=""/>
    <s v="Sydney"/>
    <x v="8"/>
  </r>
  <r>
    <s v="Solana,Oluwole"/>
    <s v="MPED001"/>
    <x v="107"/>
    <s v="DEV"/>
    <n v="158.19999999999999"/>
    <n v="0"/>
    <n v="0"/>
    <s v="01"/>
    <s v="TZA"/>
    <s v="14947"/>
    <s v="ZAF"/>
    <s v=""/>
    <s v="Johannesburg"/>
    <x v="16"/>
  </r>
  <r>
    <s v="Solana,Oluwole"/>
    <s v="TW_PIL3"/>
    <x v="12"/>
    <s v="BLCK_GIRLS_CODE"/>
    <n v="0"/>
    <n v="7"/>
    <n v="0"/>
    <s v="01"/>
    <s v="TZA"/>
    <s v="14947"/>
    <s v="ZAF"/>
    <s v=""/>
    <s v="Johannesburg"/>
    <x v="16"/>
  </r>
  <r>
    <s v="Solana,Oluwole"/>
    <s v="TW_TOFF"/>
    <x v="1"/>
    <s v="PUBLIC_HOLIDAY"/>
    <n v="0"/>
    <n v="8"/>
    <n v="0"/>
    <s v="01"/>
    <s v="TZA"/>
    <s v="14947"/>
    <s v="ZAF"/>
    <s v=""/>
    <s v="Johannesburg"/>
    <x v="16"/>
  </r>
  <r>
    <s v="Solana,Oluwole"/>
    <s v="TW_TOFF"/>
    <x v="4"/>
    <s v="SICK_LV"/>
    <n v="0"/>
    <n v="5"/>
    <n v="0"/>
    <s v="01"/>
    <s v="TZA"/>
    <s v="14947"/>
    <s v="ZAF"/>
    <s v=""/>
    <s v="Johannesburg"/>
    <x v="16"/>
  </r>
  <r>
    <s v="Solomon,Ulrich John"/>
    <s v="TWSOPS1"/>
    <x v="392"/>
    <s v="MISC"/>
    <n v="0"/>
    <n v="160"/>
    <n v="0"/>
    <s v="08"/>
    <s v="TIN"/>
    <s v="14219"/>
    <s v="IND"/>
    <s v=""/>
    <s v="ETG India"/>
    <x v="1"/>
  </r>
  <r>
    <s v="Solomon,Ulrich John"/>
    <s v="TW_TOFF"/>
    <x v="1"/>
    <s v="ANNUAL_LV"/>
    <n v="0"/>
    <n v="8"/>
    <n v="0"/>
    <s v="08"/>
    <s v="TIN"/>
    <s v="14219"/>
    <s v="IND"/>
    <s v=""/>
    <s v="ETG India"/>
    <x v="1"/>
  </r>
  <r>
    <s v="Soman,Sameer"/>
    <s v="TW_CORE"/>
    <x v="33"/>
    <s v="REGION_MGT_BAU"/>
    <n v="0"/>
    <n v="152"/>
    <n v="0"/>
    <s v="08"/>
    <s v="TIN"/>
    <s v="13158"/>
    <s v="IND"/>
    <s v=""/>
    <s v="Pune"/>
    <x v="0"/>
  </r>
  <r>
    <s v="Soman,Sameer"/>
    <s v="TW_CORE"/>
    <x v="33"/>
    <s v="REGION_MGT_MTG"/>
    <n v="0"/>
    <n v="16"/>
    <n v="0"/>
    <s v="08"/>
    <s v="TIN"/>
    <s v="13158"/>
    <s v="IND"/>
    <s v=""/>
    <s v="Pune"/>
    <x v="0"/>
  </r>
  <r>
    <s v="Somani,Sudeep"/>
    <s v="TW_CORE"/>
    <x v="92"/>
    <s v="BAU"/>
    <n v="0"/>
    <n v="230"/>
    <n v="0"/>
    <s v="08"/>
    <s v="TIN"/>
    <s v="12138"/>
    <s v="IND"/>
    <s v=""/>
    <s v="Pune"/>
    <x v="0"/>
  </r>
  <r>
    <s v="Somwanshi,Sneha Vishwas"/>
    <s v="GDS0001"/>
    <x v="8"/>
    <s v="MISC"/>
    <n v="40"/>
    <n v="0"/>
    <n v="0"/>
    <s v="01"/>
    <s v="TUK"/>
    <s v="12423"/>
    <s v="IND"/>
    <s v=""/>
    <s v="London"/>
    <x v="4"/>
  </r>
  <r>
    <s v="Somwanshi,Sneha Vishwas"/>
    <s v="GDS0001"/>
    <x v="8"/>
    <s v="MISC"/>
    <n v="112"/>
    <n v="0"/>
    <n v="0"/>
    <s v="01"/>
    <s v="TUK"/>
    <s v="12423"/>
    <s v="GBR"/>
    <s v=""/>
    <s v="London"/>
    <x v="4"/>
  </r>
  <r>
    <s v="Somwanshi,Sneha Vishwas"/>
    <s v="TW_TOFF"/>
    <x v="1"/>
    <s v="ANNUAL_LV"/>
    <n v="0"/>
    <n v="8"/>
    <n v="0"/>
    <s v="01"/>
    <s v="TUK"/>
    <s v="12423"/>
    <s v="GBR"/>
    <s v=""/>
    <s v="London"/>
    <x v="4"/>
  </r>
  <r>
    <s v="Somwanshi,Sneha Vishwas"/>
    <s v="TW_TOFF"/>
    <x v="4"/>
    <s v="SICK_LV"/>
    <n v="0"/>
    <n v="8"/>
    <n v="0"/>
    <s v="01"/>
    <s v="TUK"/>
    <s v="12423"/>
    <s v="GBR"/>
    <s v=""/>
    <s v="London"/>
    <x v="4"/>
  </r>
  <r>
    <s v="Song,Ahrum"/>
    <s v="SML0001"/>
    <x v="155"/>
    <s v="MISC"/>
    <n v="160"/>
    <n v="0"/>
    <n v="0"/>
    <s v="01"/>
    <s v="TAU"/>
    <s v="10905"/>
    <s v="AUS"/>
    <s v=""/>
    <s v="Sydney"/>
    <x v="8"/>
  </r>
  <r>
    <s v="Song,Ahrum"/>
    <s v="TW_TOFF"/>
    <x v="4"/>
    <s v="SICK_LV"/>
    <n v="0"/>
    <n v="8"/>
    <n v="0"/>
    <s v="01"/>
    <s v="TAU"/>
    <s v="10905"/>
    <s v="AUS"/>
    <s v=""/>
    <s v="Sydney"/>
    <x v="8"/>
  </r>
  <r>
    <s v="Song,Yuting"/>
    <s v="TW_CORE"/>
    <x v="17"/>
    <s v="BAU"/>
    <n v="0"/>
    <n v="44"/>
    <n v="0"/>
    <s v="02"/>
    <s v="TBS"/>
    <s v="14029"/>
    <s v="CHN"/>
    <s v=""/>
    <s v="Beijing"/>
    <x v="14"/>
  </r>
  <r>
    <s v="Song,Yuting"/>
    <s v="TW_CORE"/>
    <x v="123"/>
    <s v="BAU"/>
    <n v="0"/>
    <n v="120"/>
    <n v="0"/>
    <s v="02"/>
    <s v="TBS"/>
    <s v="14029"/>
    <s v="CHN"/>
    <s v=""/>
    <s v="Beijing"/>
    <x v="14"/>
  </r>
  <r>
    <s v="Song,Yuting"/>
    <s v="TW_TOFF"/>
    <x v="4"/>
    <s v="SICK_LV"/>
    <n v="0"/>
    <n v="4"/>
    <n v="0"/>
    <s v="02"/>
    <s v="TBS"/>
    <s v="14029"/>
    <s v="CHN"/>
    <s v=""/>
    <s v="Beijing"/>
    <x v="14"/>
  </r>
  <r>
    <s v="Soni K,Mamtha"/>
    <s v="TRAIN01"/>
    <x v="61"/>
    <s v="A882_DEV"/>
    <n v="24"/>
    <n v="0"/>
    <n v="0"/>
    <s v="01"/>
    <s v="TIN"/>
    <s v="15324"/>
    <s v="IND"/>
    <s v=""/>
    <s v="Bangalore"/>
    <x v="0"/>
  </r>
  <r>
    <s v="Soni K,Mamtha"/>
    <s v="TRAIN01"/>
    <x v="61"/>
    <s v="A902_DEV"/>
    <n v="40"/>
    <n v="0"/>
    <n v="0"/>
    <s v="01"/>
    <s v="TIN"/>
    <s v="15324"/>
    <s v="IND"/>
    <s v=""/>
    <s v="Bangalore"/>
    <x v="0"/>
  </r>
  <r>
    <s v="Soni K,Mamtha"/>
    <s v="TRAIN01"/>
    <x v="61"/>
    <s v="A949_DEV"/>
    <n v="32"/>
    <n v="0"/>
    <n v="0"/>
    <s v="01"/>
    <s v="TIN"/>
    <s v="15324"/>
    <s v="IND"/>
    <s v=""/>
    <s v="Bangalore"/>
    <x v="0"/>
  </r>
  <r>
    <s v="Soni K,Mamtha"/>
    <s v="TRAIN01"/>
    <x v="61"/>
    <s v="DPS_BDR_SCM"/>
    <n v="24"/>
    <n v="0"/>
    <n v="0"/>
    <s v="01"/>
    <s v="TIN"/>
    <s v="15324"/>
    <s v="IND"/>
    <s v=""/>
    <s v="Bangalore"/>
    <x v="0"/>
  </r>
  <r>
    <s v="Soni K,Mamtha"/>
    <s v="TRAIN01"/>
    <x v="61"/>
    <s v="DPS_TRAINING"/>
    <n v="24"/>
    <n v="0"/>
    <n v="0"/>
    <s v="01"/>
    <s v="TIN"/>
    <s v="15324"/>
    <s v="IND"/>
    <s v=""/>
    <s v="Bangalore"/>
    <x v="0"/>
  </r>
  <r>
    <s v="Soni K,Mamtha"/>
    <s v="TW_TOFF"/>
    <x v="1"/>
    <s v="ANNUAL_LV"/>
    <n v="0"/>
    <n v="16"/>
    <n v="0"/>
    <s v="01"/>
    <s v="TIN"/>
    <s v="15324"/>
    <s v="IND"/>
    <s v=""/>
    <s v="Bangalore"/>
    <x v="0"/>
  </r>
  <r>
    <s v="Soni K,Mamtha"/>
    <s v="TW_TOFF"/>
    <x v="1"/>
    <s v="INDIA_OPT_HOL"/>
    <n v="0"/>
    <n v="8"/>
    <n v="0"/>
    <s v="01"/>
    <s v="TIN"/>
    <s v="15324"/>
    <s v="IRL"/>
    <s v=""/>
    <s v="Bangalore"/>
    <x v="0"/>
  </r>
  <r>
    <s v="Soni,Ketan"/>
    <s v="FOOT001"/>
    <x v="94"/>
    <s v="QA"/>
    <n v="128"/>
    <n v="40"/>
    <n v="0"/>
    <s v="01"/>
    <s v="TIN"/>
    <s v="12739"/>
    <s v="IND"/>
    <s v=""/>
    <s v="Pune"/>
    <x v="0"/>
  </r>
  <r>
    <s v="Soo,Siewfong"/>
    <s v="PWC0001"/>
    <x v="62"/>
    <s v="MISC"/>
    <n v="128"/>
    <n v="0"/>
    <n v="0"/>
    <s v="01"/>
    <s v="TBS"/>
    <s v="12176"/>
    <s v="CHN"/>
    <s v=""/>
    <s v="Beijing"/>
    <x v="14"/>
  </r>
  <r>
    <s v="Soo,Siewfong"/>
    <s v="TW_TOFF"/>
    <x v="1"/>
    <s v="CHINA_MARR_LV"/>
    <n v="0"/>
    <n v="40"/>
    <n v="0"/>
    <s v="01"/>
    <s v="TBS"/>
    <s v="12176"/>
    <s v="CHN"/>
    <s v=""/>
    <s v="Beijing"/>
    <x v="14"/>
  </r>
  <r>
    <s v="Soomer,Kristi Aynsley"/>
    <s v="TW_CORE"/>
    <x v="40"/>
    <s v="TRAINING_OTHER"/>
    <n v="0"/>
    <n v="5"/>
    <n v="0"/>
    <s v="13"/>
    <s v="TCA"/>
    <s v="15980"/>
    <s v="CAN"/>
    <s v=""/>
    <s v="Toronto"/>
    <x v="13"/>
  </r>
  <r>
    <s v="Soomer,Kristi Aynsley"/>
    <s v="TW_INVT"/>
    <x v="122"/>
    <s v="PROGRAM_LEVEL"/>
    <n v="0"/>
    <n v="26"/>
    <n v="0"/>
    <s v="13"/>
    <s v="TCA"/>
    <s v="15980"/>
    <s v="BRA"/>
    <s v=""/>
    <s v="Toronto"/>
    <x v="13"/>
  </r>
  <r>
    <s v="Soomer,Kristi Aynsley"/>
    <s v="TW_INVT"/>
    <x v="122"/>
    <s v="PROGRAM_LEVEL"/>
    <n v="0"/>
    <n v="146.5"/>
    <n v="0"/>
    <s v="13"/>
    <s v="TCA"/>
    <s v="15980"/>
    <s v="CAN"/>
    <s v=""/>
    <s v="Toronto"/>
    <x v="13"/>
  </r>
  <r>
    <s v="Soomer,Kristi Aynsley"/>
    <s v="TW_TOFF"/>
    <x v="1"/>
    <s v="ANNUAL_LV"/>
    <n v="0"/>
    <n v="16"/>
    <n v="0"/>
    <s v="13"/>
    <s v="TCA"/>
    <s v="15980"/>
    <s v="CAN"/>
    <s v=""/>
    <s v="Toronto"/>
    <x v="13"/>
  </r>
  <r>
    <s v="Sotirova,Yolina Dimitrova"/>
    <s v="AWAS001"/>
    <x v="402"/>
    <s v="DA"/>
    <n v="63"/>
    <n v="0"/>
    <n v="0"/>
    <s v="01"/>
    <s v="TUK"/>
    <s v="15017"/>
    <s v="GBR"/>
    <s v=""/>
    <s v="London"/>
    <x v="4"/>
  </r>
  <r>
    <s v="Sotirova,Yolina Dimitrova"/>
    <s v="TW_CORE"/>
    <x v="3"/>
    <s v="UNASSIGNED"/>
    <n v="0"/>
    <n v="71"/>
    <n v="0"/>
    <s v="01"/>
    <s v="TUK"/>
    <s v="15017"/>
    <s v="GBR"/>
    <s v=""/>
    <s v="London"/>
    <x v="4"/>
  </r>
  <r>
    <s v="Sotirova,Yolina Dimitrova"/>
    <s v="TW_CORE"/>
    <x v="14"/>
    <s v="NONTW_CONF"/>
    <n v="0"/>
    <n v="8"/>
    <n v="0"/>
    <s v="01"/>
    <s v="TUK"/>
    <s v="15017"/>
    <s v="GBR"/>
    <s v=""/>
    <s v="London"/>
    <x v="4"/>
  </r>
  <r>
    <s v="Sotirova,Yolina Dimitrova"/>
    <s v="TW_CORE"/>
    <x v="15"/>
    <s v="CODE_REVIEW"/>
    <n v="0"/>
    <n v="6"/>
    <n v="0"/>
    <s v="01"/>
    <s v="TUK"/>
    <s v="15017"/>
    <s v="GBR"/>
    <s v=""/>
    <s v="London"/>
    <x v="4"/>
  </r>
  <r>
    <s v="Sotirova,Yolina Dimitrova"/>
    <s v="TW_CORE"/>
    <x v="15"/>
    <s v="INTERVIEWING"/>
    <n v="0"/>
    <n v="12"/>
    <n v="0"/>
    <s v="01"/>
    <s v="TUK"/>
    <s v="15017"/>
    <s v="GBR"/>
    <s v=""/>
    <s v="London"/>
    <x v="4"/>
  </r>
  <r>
    <s v="Sotirova,Yolina Dimitrova"/>
    <s v="TW_TOFF"/>
    <x v="4"/>
    <s v="SICK_LV"/>
    <n v="0"/>
    <n v="8"/>
    <n v="0"/>
    <s v="01"/>
    <s v="TUK"/>
    <s v="15017"/>
    <s v="GBR"/>
    <s v=""/>
    <s v="London"/>
    <x v="4"/>
  </r>
  <r>
    <s v="Souza Junior,Reinaldo de"/>
    <s v="GAP0001"/>
    <x v="58"/>
    <s v="MISC"/>
    <n v="152"/>
    <n v="0"/>
    <n v="0"/>
    <s v="01"/>
    <s v="TBR"/>
    <s v="14593"/>
    <s v="BRA"/>
    <s v=""/>
    <s v="Porto Alegre"/>
    <x v="3"/>
  </r>
  <r>
    <s v="Souza Junior,Reinaldo de"/>
    <s v="TW_TOFF"/>
    <x v="1"/>
    <s v="PUBLIC_HOLIDAY"/>
    <n v="0"/>
    <n v="16"/>
    <n v="0"/>
    <s v="01"/>
    <s v="TBR"/>
    <s v="14593"/>
    <s v="BRA"/>
    <s v=""/>
    <s v="Porto Alegre"/>
    <x v="3"/>
  </r>
  <r>
    <s v="Souza,Clyde"/>
    <s v="TW_PIL3"/>
    <x v="299"/>
    <s v="BAU"/>
    <n v="0"/>
    <n v="144"/>
    <n v="0"/>
    <s v="08"/>
    <s v="TUS"/>
    <s v="13024"/>
    <s v="USA"/>
    <s v="IL"/>
    <s v="Chicago"/>
    <x v="5"/>
  </r>
  <r>
    <s v="Souza,Clyde"/>
    <s v="TW_TOFF"/>
    <x v="4"/>
    <s v="US_CA_PERS_SICK"/>
    <n v="0"/>
    <n v="24"/>
    <n v="0"/>
    <s v="08"/>
    <s v="TUS"/>
    <s v="13024"/>
    <s v="USA"/>
    <s v="IL"/>
    <s v="Chicago"/>
    <x v="5"/>
  </r>
  <r>
    <s v="Souza,Luiza de"/>
    <s v="TW_CORE"/>
    <x v="99"/>
    <s v="BAU"/>
    <n v="0"/>
    <n v="2"/>
    <n v="0"/>
    <s v="01"/>
    <s v="TBR"/>
    <s v="15494"/>
    <s v="BRA"/>
    <s v=""/>
    <s v="Porto Alegre"/>
    <x v="3"/>
  </r>
  <r>
    <s v="Souza,Luiza de"/>
    <s v="TW_CORE"/>
    <x v="99"/>
    <s v="BAU"/>
    <n v="0"/>
    <n v="4"/>
    <n v="0"/>
    <s v="01"/>
    <s v="TBR"/>
    <s v="15494"/>
    <s v="USA"/>
    <s v="MA"/>
    <s v="Porto Alegre"/>
    <x v="3"/>
  </r>
  <r>
    <s v="Souza,Luiza de"/>
    <s v="TW_INVT"/>
    <x v="307"/>
    <s v="ACELERADORA_PUC"/>
    <n v="0"/>
    <n v="2.5"/>
    <n v="0"/>
    <s v="01"/>
    <s v="TBR"/>
    <s v="15494"/>
    <s v="BRA"/>
    <s v=""/>
    <s v="Porto Alegre"/>
    <x v="3"/>
  </r>
  <r>
    <s v="Souza,Luiza de"/>
    <s v="TW_SIPP"/>
    <x v="80"/>
    <s v="MIREBAL"/>
    <n v="0"/>
    <n v="48"/>
    <n v="0"/>
    <s v="01"/>
    <s v="TBR"/>
    <s v="15494"/>
    <s v="USA"/>
    <s v="MA"/>
    <s v="Porto Alegre"/>
    <x v="3"/>
  </r>
  <r>
    <s v="Souza,Luiza de"/>
    <s v="TW_SIPP"/>
    <x v="80"/>
    <s v="MIREBAL"/>
    <n v="0"/>
    <n v="104"/>
    <n v="0"/>
    <s v="01"/>
    <s v="TBR"/>
    <s v="15494"/>
    <s v="BRA"/>
    <s v=""/>
    <s v="Porto Alegre"/>
    <x v="3"/>
  </r>
  <r>
    <s v="Souza,Luiza de"/>
    <s v="TW_TOFF"/>
    <x v="1"/>
    <s v="PUBLIC_HOLIDAY"/>
    <n v="0"/>
    <n v="16"/>
    <n v="0"/>
    <s v="01"/>
    <s v="TBR"/>
    <s v="15494"/>
    <s v="BRA"/>
    <s v=""/>
    <s v="Porto Alegre"/>
    <x v="3"/>
  </r>
  <r>
    <s v="Spargo,James N."/>
    <s v="TW_CORE"/>
    <x v="0"/>
    <s v="BAU"/>
    <n v="0"/>
    <n v="2"/>
    <n v="0"/>
    <s v="01"/>
    <s v="TUS"/>
    <s v="14766"/>
    <s v="USA"/>
    <s v="TX"/>
    <s v="Atlanta"/>
    <x v="2"/>
  </r>
  <r>
    <s v="Spargo,James N."/>
    <s v="TW_CORE"/>
    <x v="0"/>
    <s v="BAU"/>
    <n v="0"/>
    <n v="8"/>
    <n v="0"/>
    <s v="01"/>
    <s v="TUS"/>
    <s v="14766"/>
    <s v="USA"/>
    <s v="FL"/>
    <s v="Atlanta"/>
    <x v="2"/>
  </r>
  <r>
    <s v="Spargo,James N."/>
    <s v="TW_CORE"/>
    <x v="15"/>
    <s v="CODE_REVIEW"/>
    <n v="0"/>
    <n v="3.5"/>
    <n v="0"/>
    <s v="01"/>
    <s v="TUS"/>
    <s v="14766"/>
    <s v="USA"/>
    <s v="TX"/>
    <s v="Atlanta"/>
    <x v="2"/>
  </r>
  <r>
    <s v="Spargo,James N."/>
    <s v="TW_PIL3"/>
    <x v="335"/>
    <s v="MEETINGS"/>
    <n v="0"/>
    <n v="1"/>
    <n v="0"/>
    <s v="01"/>
    <s v="TUS"/>
    <s v="14766"/>
    <s v="USA"/>
    <s v="TX"/>
    <s v="Atlanta"/>
    <x v="2"/>
  </r>
  <r>
    <s v="Spargo,James N."/>
    <s v="TW_TOFF"/>
    <x v="1"/>
    <s v="ANNUAL_LV"/>
    <n v="0"/>
    <n v="24"/>
    <n v="0"/>
    <s v="01"/>
    <s v="TUS"/>
    <s v="14766"/>
    <s v="USA"/>
    <s v="TX"/>
    <s v="Atlanta"/>
    <x v="2"/>
  </r>
  <r>
    <s v="Spargo,James N."/>
    <s v="ULTSOFT"/>
    <x v="112"/>
    <s v="DA"/>
    <n v="152.5"/>
    <n v="0"/>
    <n v="0"/>
    <s v="01"/>
    <s v="TUS"/>
    <s v="14766"/>
    <s v="USA"/>
    <s v="FL"/>
    <s v="Atlanta"/>
    <x v="2"/>
  </r>
  <r>
    <s v="Spargo,James N."/>
    <s v="ULTSOFT"/>
    <x v="112"/>
    <s v="TRVL"/>
    <n v="0"/>
    <n v="6"/>
    <n v="0"/>
    <s v="01"/>
    <s v="TUS"/>
    <s v="14766"/>
    <s v="USA"/>
    <s v="FL"/>
    <s v="Atlanta"/>
    <x v="2"/>
  </r>
  <r>
    <s v="Spargo,James N."/>
    <s v="ULTSOFT"/>
    <x v="112"/>
    <s v="TRVL"/>
    <n v="0"/>
    <n v="43.25"/>
    <n v="0"/>
    <s v="01"/>
    <s v="TUS"/>
    <s v="14766"/>
    <s v="USA"/>
    <s v="TX"/>
    <s v="Atlanta"/>
    <x v="2"/>
  </r>
  <r>
    <s v="Spens,John"/>
    <s v="ALPHA02"/>
    <x v="174"/>
    <s v="MISC"/>
    <n v="0"/>
    <n v="8"/>
    <n v="0"/>
    <s v="13"/>
    <s v="TUS"/>
    <s v="10616"/>
    <s v="USA"/>
    <s v="NY"/>
    <s v="Atlanta"/>
    <x v="2"/>
  </r>
  <r>
    <s v="Spens,John"/>
    <s v="RLC0001"/>
    <x v="232"/>
    <s v="MISC"/>
    <n v="112"/>
    <n v="0"/>
    <n v="0"/>
    <s v="13"/>
    <s v="TUS"/>
    <s v="10616"/>
    <s v="USA"/>
    <s v="NY"/>
    <s v="Atlanta"/>
    <x v="2"/>
  </r>
  <r>
    <s v="Spens,John"/>
    <s v="TW_CORE"/>
    <x v="17"/>
    <s v="BAU"/>
    <n v="0"/>
    <n v="44"/>
    <n v="0"/>
    <s v="13"/>
    <s v="TUS"/>
    <s v="10616"/>
    <s v="USA"/>
    <s v="NY"/>
    <s v="Atlanta"/>
    <x v="2"/>
  </r>
  <r>
    <s v="Spohr,Rodrigo Neujahr"/>
    <s v="PREMIER"/>
    <x v="209"/>
    <s v="BA"/>
    <n v="159"/>
    <n v="0"/>
    <n v="0"/>
    <s v="01"/>
    <s v="TBR"/>
    <s v="13617"/>
    <s v="BRA"/>
    <s v=""/>
    <s v="Porto Alegre"/>
    <x v="3"/>
  </r>
  <r>
    <s v="Spohr,Rodrigo Neujahr"/>
    <s v="TW_CORE"/>
    <x v="15"/>
    <s v="BAU"/>
    <n v="0"/>
    <n v="2"/>
    <n v="0"/>
    <s v="01"/>
    <s v="TBR"/>
    <s v="13617"/>
    <s v="BRA"/>
    <s v=""/>
    <s v="Porto Alegre"/>
    <x v="3"/>
  </r>
  <r>
    <s v="Spohr,Rodrigo Neujahr"/>
    <s v="TW_TOFF"/>
    <x v="1"/>
    <s v="PUBLIC_HOLIDAY"/>
    <n v="0"/>
    <n v="16"/>
    <n v="0"/>
    <s v="01"/>
    <s v="TBR"/>
    <s v="13617"/>
    <s v="BRA"/>
    <s v=""/>
    <s v="Porto Alegre"/>
    <x v="3"/>
  </r>
  <r>
    <s v="Squibb,Hannah"/>
    <s v="TW_CORE"/>
    <x v="146"/>
    <s v="BAU"/>
    <n v="0"/>
    <n v="168"/>
    <n v="0"/>
    <s v="10"/>
    <s v="TUS"/>
    <s v="14464"/>
    <s v="USA"/>
    <s v="PA"/>
    <s v="Chicago"/>
    <x v="5"/>
  </r>
  <r>
    <s v="Squire,Sam"/>
    <s v="INSER01"/>
    <x v="89"/>
    <s v="MISC"/>
    <n v="159"/>
    <n v="0"/>
    <n v="0"/>
    <s v="01"/>
    <s v="TUK"/>
    <s v="14694"/>
    <s v="GBR"/>
    <s v=""/>
    <s v="London"/>
    <x v="4"/>
  </r>
  <r>
    <s v="Squire,Sam"/>
    <s v="INSER01"/>
    <x v="89"/>
    <s v="TRVL"/>
    <n v="0"/>
    <n v="7"/>
    <n v="0"/>
    <s v="01"/>
    <s v="TUK"/>
    <s v="14694"/>
    <s v="GBR"/>
    <s v=""/>
    <s v="London"/>
    <x v="4"/>
  </r>
  <r>
    <s v="Sreedharan,Yogesh"/>
    <s v="TW_CORE"/>
    <x v="15"/>
    <s v="GRAD_RECRUITING"/>
    <n v="0"/>
    <n v="8"/>
    <n v="0"/>
    <s v="01"/>
    <s v="TIN"/>
    <s v="15577"/>
    <s v="IND"/>
    <s v=""/>
    <s v="Bangalore"/>
    <x v="0"/>
  </r>
  <r>
    <s v="Sreedharan,Yogesh"/>
    <s v="TW_SIPP"/>
    <x v="183"/>
    <s v="PROJECTS"/>
    <n v="0"/>
    <n v="160"/>
    <n v="0"/>
    <s v="01"/>
    <s v="TIN"/>
    <s v="15577"/>
    <s v="IND"/>
    <s v=""/>
    <s v="Bangalore"/>
    <x v="0"/>
  </r>
  <r>
    <s v="Sridhar,Prarthana"/>
    <s v="TW_TOFF"/>
    <x v="1"/>
    <s v="MATR_PATR_PAID"/>
    <n v="0"/>
    <n v="168"/>
    <n v="0"/>
    <s v="05"/>
    <s v="TIN"/>
    <s v="15028"/>
    <s v="IND"/>
    <s v=""/>
    <s v="Bangalore"/>
    <x v="0"/>
  </r>
  <r>
    <s v="Sridhara,Adarsh Neechadi"/>
    <s v="BT00002"/>
    <x v="63"/>
    <s v="BA"/>
    <n v="152"/>
    <n v="0"/>
    <n v="0"/>
    <s v="01"/>
    <s v="TIN"/>
    <s v="13081"/>
    <s v="IND"/>
    <s v=""/>
    <s v="Bangalore"/>
    <x v="0"/>
  </r>
  <r>
    <s v="Sridhara,Adarsh Neechadi"/>
    <s v="TW_TOFF"/>
    <x v="1"/>
    <s v="INDIA_OPT_HOL"/>
    <n v="0"/>
    <n v="8"/>
    <n v="0"/>
    <s v="01"/>
    <s v="TIN"/>
    <s v="13081"/>
    <s v="IND"/>
    <s v=""/>
    <s v="Bangalore"/>
    <x v="0"/>
  </r>
  <r>
    <s v="Sridhara,Adarsh Neechadi"/>
    <s v="TW_TOFF"/>
    <x v="4"/>
    <s v="SICK_LV"/>
    <n v="0"/>
    <n v="8"/>
    <n v="0"/>
    <s v="01"/>
    <s v="TIN"/>
    <s v="13081"/>
    <s v="IND"/>
    <s v=""/>
    <s v="Bangalore"/>
    <x v="0"/>
  </r>
  <r>
    <s v="Sridharan,Devi"/>
    <s v="TW_TOFF"/>
    <x v="4"/>
    <s v="SICK_LV"/>
    <n v="0"/>
    <n v="8"/>
    <n v="0"/>
    <s v="04"/>
    <s v="TIN"/>
    <s v="15008"/>
    <s v="IND"/>
    <s v=""/>
    <s v="Bangalore"/>
    <x v="0"/>
  </r>
  <r>
    <s v="Sridharan,Devi"/>
    <s v="TW_TOPS"/>
    <x v="7"/>
    <s v="ANALYTICS"/>
    <n v="0"/>
    <n v="144"/>
    <n v="0"/>
    <s v="04"/>
    <s v="TIN"/>
    <s v="15008"/>
    <s v="IND"/>
    <s v=""/>
    <s v="Bangalore"/>
    <x v="0"/>
  </r>
  <r>
    <s v="Sridharan,Devi"/>
    <s v="TW_TOPS"/>
    <x v="7"/>
    <s v="SUPPLY_BAU"/>
    <n v="0"/>
    <n v="16"/>
    <n v="0"/>
    <s v="04"/>
    <s v="TIN"/>
    <s v="15008"/>
    <s v="IND"/>
    <s v=""/>
    <s v="Bangalore"/>
    <x v="0"/>
  </r>
  <r>
    <s v="Srinivas,Bhumika"/>
    <s v="SML0001"/>
    <x v="98"/>
    <s v="DA"/>
    <n v="156"/>
    <n v="0"/>
    <n v="0"/>
    <s v="01"/>
    <s v="TIN"/>
    <s v="13423"/>
    <s v="AUS"/>
    <s v=""/>
    <s v="Brisbane"/>
    <x v="8"/>
  </r>
  <r>
    <s v="Srinivas,Bhumika"/>
    <s v="SML0001"/>
    <x v="98"/>
    <s v="TRVL"/>
    <n v="0"/>
    <n v="21"/>
    <n v="0"/>
    <s v="01"/>
    <s v="TIN"/>
    <s v="13423"/>
    <s v="IND"/>
    <s v=""/>
    <s v="Pune"/>
    <x v="0"/>
  </r>
  <r>
    <s v="Srinivas,Bhumika"/>
    <s v="TW_MTGS"/>
    <x v="77"/>
    <s v="AUSTRALIA"/>
    <n v="0"/>
    <n v="4"/>
    <n v="0"/>
    <s v="01"/>
    <s v="TIN"/>
    <s v="13423"/>
    <s v="AUS"/>
    <s v=""/>
    <s v="Brisbane"/>
    <x v="8"/>
  </r>
  <r>
    <s v="Srinivas,Bhumika"/>
    <s v="TW_TOFF"/>
    <x v="4"/>
    <s v="SICK_LV"/>
    <n v="0"/>
    <n v="8"/>
    <n v="0"/>
    <s v="01"/>
    <s v="TIN"/>
    <s v="13423"/>
    <s v="AUS"/>
    <s v=""/>
    <s v="Brisbane"/>
    <x v="8"/>
  </r>
  <r>
    <s v="Srinivasan V,Arvind"/>
    <s v="ABCAM01"/>
    <x v="170"/>
    <s v="QA"/>
    <n v="159"/>
    <n v="5"/>
    <n v="0"/>
    <s v="01"/>
    <s v="TIN"/>
    <s v="13426"/>
    <s v="IND"/>
    <s v=""/>
    <s v="Chennai"/>
    <x v="0"/>
  </r>
  <r>
    <s v="Srinivasan V,Arvind"/>
    <s v="TW_TOFF"/>
    <x v="1"/>
    <s v="ANNUAL_LV"/>
    <n v="0"/>
    <n v="8"/>
    <n v="0"/>
    <s v="01"/>
    <s v="TIN"/>
    <s v="13426"/>
    <s v="IND"/>
    <s v=""/>
    <s v="Chennai"/>
    <x v="0"/>
  </r>
  <r>
    <s v="Srinivasan,Sairam"/>
    <s v="TW_CORE"/>
    <x v="3"/>
    <s v="HELD"/>
    <n v="0"/>
    <n v="120"/>
    <n v="0"/>
    <s v="01"/>
    <s v="TIN"/>
    <s v="14361"/>
    <s v="IND"/>
    <s v=""/>
    <s v="Chennai"/>
    <x v="0"/>
  </r>
  <r>
    <s v="Srinivasan,Sairam"/>
    <s v="TW_CORE"/>
    <x v="3"/>
    <s v="UNASSIGNED"/>
    <n v="0"/>
    <n v="48"/>
    <n v="0"/>
    <s v="01"/>
    <s v="TIN"/>
    <s v="14361"/>
    <s v="IND"/>
    <s v=""/>
    <s v="Chennai"/>
    <x v="0"/>
  </r>
  <r>
    <s v="Srinivasan,Srihari"/>
    <s v="CATINC1"/>
    <x v="84"/>
    <s v="DA"/>
    <n v="124"/>
    <n v="0"/>
    <n v="0"/>
    <s v="01"/>
    <s v="TIN"/>
    <s v="10721"/>
    <s v="USA"/>
    <s v="IL"/>
    <s v="Chicago"/>
    <x v="5"/>
  </r>
  <r>
    <s v="Srinivasan,Srihari"/>
    <s v="CATINC1"/>
    <x v="84"/>
    <s v="MISC"/>
    <n v="9"/>
    <n v="0"/>
    <n v="0"/>
    <s v="01"/>
    <s v="TIN"/>
    <s v="10721"/>
    <s v="IND"/>
    <s v=""/>
    <s v="Delhi"/>
    <x v="0"/>
  </r>
  <r>
    <s v="Srinivasan,Srihari"/>
    <s v="CATINC1"/>
    <x v="84"/>
    <s v="MISC"/>
    <n v="16"/>
    <n v="0"/>
    <n v="0"/>
    <s v="01"/>
    <s v="TIN"/>
    <s v="10721"/>
    <s v="USA"/>
    <s v="IL"/>
    <s v="Delhi"/>
    <x v="0"/>
  </r>
  <r>
    <s v="Srinivasan,Srihari"/>
    <s v="CATINC1"/>
    <x v="84"/>
    <s v="TRVL"/>
    <n v="0"/>
    <n v="12"/>
    <n v="0"/>
    <s v="01"/>
    <s v="TIN"/>
    <s v="10721"/>
    <s v="IND"/>
    <s v=""/>
    <s v="Delhi"/>
    <x v="0"/>
  </r>
  <r>
    <s v="Srinivasan,Srihari"/>
    <s v="TW_CORE"/>
    <x v="118"/>
    <s v="BAU"/>
    <n v="0"/>
    <n v="3"/>
    <n v="0"/>
    <s v="01"/>
    <s v="TIN"/>
    <s v="10721"/>
    <s v="IND"/>
    <s v=""/>
    <s v="Delhi"/>
    <x v="0"/>
  </r>
  <r>
    <s v="Srinivasan,Srihari"/>
    <s v="TW_TOFF"/>
    <x v="4"/>
    <s v="SICK_LV"/>
    <n v="0"/>
    <n v="4"/>
    <n v="0"/>
    <s v="01"/>
    <s v="TIN"/>
    <s v="10721"/>
    <s v="USA"/>
    <s v="IL"/>
    <s v="Chicago"/>
    <x v="5"/>
  </r>
  <r>
    <s v="Srinivasan,Venkata Subramanian"/>
    <s v="ABCAM01"/>
    <x v="170"/>
    <s v="BA"/>
    <n v="150"/>
    <n v="6"/>
    <n v="0"/>
    <s v="01"/>
    <s v="TIN"/>
    <s v="13360"/>
    <s v="IND"/>
    <s v=""/>
    <s v="Chennai"/>
    <x v="0"/>
  </r>
  <r>
    <s v="Srinivasan,Venkata Subramanian"/>
    <s v="TW_TOFF"/>
    <x v="1"/>
    <s v="ANNUAL_LV"/>
    <n v="0"/>
    <n v="12"/>
    <n v="0"/>
    <s v="01"/>
    <s v="TIN"/>
    <s v="13360"/>
    <s v="IND"/>
    <s v=""/>
    <s v="Chennai"/>
    <x v="0"/>
  </r>
  <r>
    <s v="Srinivasan,Venkateswari"/>
    <s v="JETSTAR"/>
    <x v="287"/>
    <s v="MISC"/>
    <n v="84"/>
    <n v="0"/>
    <n v="0"/>
    <s v="01"/>
    <s v="TIN"/>
    <s v="14728"/>
    <s v="IND"/>
    <s v=""/>
    <s v="Chennai"/>
    <x v="0"/>
  </r>
  <r>
    <s v="Srinivasan,Venkateswari"/>
    <s v="TW_CORE"/>
    <x v="3"/>
    <s v="UNASSIGNED"/>
    <n v="0"/>
    <n v="64"/>
    <n v="0"/>
    <s v="01"/>
    <s v="TIN"/>
    <s v="14728"/>
    <s v="IND"/>
    <s v=""/>
    <s v="Chennai"/>
    <x v="0"/>
  </r>
  <r>
    <s v="Srinivasan,Venkateswari"/>
    <s v="TW_TOFF"/>
    <x v="1"/>
    <s v="ANNUAL_LV"/>
    <n v="0"/>
    <n v="20"/>
    <n v="0"/>
    <s v="01"/>
    <s v="TIN"/>
    <s v="14728"/>
    <s v="IND"/>
    <s v=""/>
    <s v="Chennai"/>
    <x v="0"/>
  </r>
  <r>
    <s v="Srinivasaramanan,Kalaiarasi"/>
    <s v="TW_CORE"/>
    <x v="3"/>
    <s v="UNASSIGNED"/>
    <n v="0"/>
    <n v="109"/>
    <n v="0"/>
    <s v="01"/>
    <s v="TIN"/>
    <s v="13021"/>
    <s v="IND"/>
    <s v=""/>
    <s v="Chennai"/>
    <x v="0"/>
  </r>
  <r>
    <s v="Srinivasaramanan,Kalaiarasi"/>
    <s v="TW_INVT"/>
    <x v="122"/>
    <s v="PROGRAM_LEVEL"/>
    <n v="0"/>
    <n v="40"/>
    <n v="0"/>
    <s v="01"/>
    <s v="TIN"/>
    <s v="13021"/>
    <s v="IND"/>
    <s v=""/>
    <s v="Chennai"/>
    <x v="0"/>
  </r>
  <r>
    <s v="Srinivasaramanan,Kalaiarasi"/>
    <s v="TW_TOFF"/>
    <x v="1"/>
    <s v="ANNUAL_LV"/>
    <n v="0"/>
    <n v="19"/>
    <n v="0"/>
    <s v="01"/>
    <s v="TIN"/>
    <s v="13021"/>
    <s v="IND"/>
    <s v=""/>
    <s v="Chennai"/>
    <x v="0"/>
  </r>
  <r>
    <s v="Srivastava,Aanchal"/>
    <s v="TW_CORE"/>
    <x v="0"/>
    <s v="BAU"/>
    <n v="0"/>
    <n v="184"/>
    <n v="0"/>
    <s v="06"/>
    <s v="TIN"/>
    <s v="13333"/>
    <s v="IND"/>
    <s v=""/>
    <s v="Bangalore"/>
    <x v="0"/>
  </r>
  <r>
    <s v="Srivastava,Aanchal"/>
    <s v="TW_TOFF"/>
    <x v="1"/>
    <s v="ANNUAL_LV"/>
    <n v="0"/>
    <n v="4"/>
    <n v="0"/>
    <s v="06"/>
    <s v="TIN"/>
    <s v="13333"/>
    <s v="IND"/>
    <s v=""/>
    <s v="Bangalore"/>
    <x v="0"/>
  </r>
  <r>
    <s v="Srivastava,Aanchal"/>
    <s v="TW_TOFF"/>
    <x v="4"/>
    <s v="SICK_LV"/>
    <n v="0"/>
    <n v="4"/>
    <n v="0"/>
    <s v="06"/>
    <s v="TIN"/>
    <s v="13333"/>
    <s v="IND"/>
    <s v=""/>
    <s v="Bangalore"/>
    <x v="0"/>
  </r>
  <r>
    <s v="Srivastava,Ankit"/>
    <s v="TWSOPS1"/>
    <x v="120"/>
    <s v="SUPPORT"/>
    <n v="0"/>
    <n v="168"/>
    <n v="0"/>
    <s v="08"/>
    <s v="TIN"/>
    <s v="15155"/>
    <s v="IND"/>
    <s v=""/>
    <s v="Bangalore"/>
    <x v="0"/>
  </r>
  <r>
    <s v="Srivastava,Anubhav"/>
    <s v="TW_CORE"/>
    <x v="3"/>
    <s v="HELD"/>
    <n v="0"/>
    <n v="40"/>
    <n v="0"/>
    <s v="01"/>
    <s v="TIN"/>
    <s v="15942"/>
    <s v="IND"/>
    <s v=""/>
    <s v="Pune"/>
    <x v="0"/>
  </r>
  <r>
    <s v="Srivastava,Anubhav"/>
    <s v="TW_CORE"/>
    <x v="3"/>
    <s v="UNASSIGNED"/>
    <n v="0"/>
    <n v="128"/>
    <n v="0"/>
    <s v="01"/>
    <s v="TIN"/>
    <s v="15942"/>
    <s v="IND"/>
    <s v=""/>
    <s v="Pune"/>
    <x v="0"/>
  </r>
  <r>
    <s v="Srivastava,Piyush K."/>
    <s v="RACK001"/>
    <x v="259"/>
    <s v="DA"/>
    <n v="0"/>
    <n v="104"/>
    <n v="0"/>
    <s v="01"/>
    <s v="TUS"/>
    <s v="14763"/>
    <s v="USA"/>
    <s v="TX"/>
    <s v="Dallas"/>
    <x v="6"/>
  </r>
  <r>
    <s v="Srivastava,Piyush K."/>
    <s v="RACK001"/>
    <x v="259"/>
    <s v="TRVL"/>
    <n v="0"/>
    <n v="7"/>
    <n v="0"/>
    <s v="01"/>
    <s v="TUS"/>
    <s v="14763"/>
    <s v="USA"/>
    <s v="TX"/>
    <s v="Dallas"/>
    <x v="6"/>
  </r>
  <r>
    <s v="Srivastava,Piyush K."/>
    <s v="TW_CORE"/>
    <x v="3"/>
    <s v="UNASSIGNED"/>
    <n v="0"/>
    <n v="56"/>
    <n v="0"/>
    <s v="01"/>
    <s v="TUS"/>
    <s v="14763"/>
    <s v="USA"/>
    <s v="TX"/>
    <s v="Dallas"/>
    <x v="6"/>
  </r>
  <r>
    <s v="Srivastava,Prashant"/>
    <s v="FOOT001"/>
    <x v="95"/>
    <s v="DA"/>
    <n v="8"/>
    <n v="0"/>
    <n v="0"/>
    <s v="01"/>
    <s v="TIN"/>
    <s v="12091"/>
    <s v="GBR"/>
    <s v=""/>
    <s v="Pune"/>
    <x v="0"/>
  </r>
  <r>
    <s v="Srivastava,Prashant"/>
    <s v="FOOT001"/>
    <x v="95"/>
    <s v="DA"/>
    <n v="122"/>
    <n v="0"/>
    <n v="0"/>
    <s v="01"/>
    <s v="TIN"/>
    <s v="12091"/>
    <s v="GBR"/>
    <s v=""/>
    <s v="Manchester"/>
    <x v="10"/>
  </r>
  <r>
    <s v="Srivastava,Prashant"/>
    <s v="FOOT001"/>
    <x v="95"/>
    <s v="DEV"/>
    <n v="32"/>
    <n v="0"/>
    <n v="0"/>
    <s v="01"/>
    <s v="TIN"/>
    <s v="12091"/>
    <s v="IND"/>
    <s v=""/>
    <s v="Pune"/>
    <x v="0"/>
  </r>
  <r>
    <s v="Srivastava,Prashant"/>
    <s v="TW_TOFF"/>
    <x v="1"/>
    <s v="ANNUAL_LV"/>
    <n v="0"/>
    <n v="8"/>
    <n v="0"/>
    <s v="01"/>
    <s v="TIN"/>
    <s v="12091"/>
    <s v="IND"/>
    <s v=""/>
    <s v="Pune"/>
    <x v="0"/>
  </r>
  <r>
    <s v="Srivastava,Rahul"/>
    <s v="HTW0001"/>
    <x v="38"/>
    <s v="ANALYSIS"/>
    <n v="48"/>
    <n v="0"/>
    <n v="0"/>
    <s v="01"/>
    <s v="TIN"/>
    <s v="13896"/>
    <s v="AUS"/>
    <s v=""/>
    <s v="Brisbane"/>
    <x v="8"/>
  </r>
  <r>
    <s v="Srivastava,Rahul"/>
    <s v="HTW0001"/>
    <x v="38"/>
    <s v="ANALYSIS"/>
    <n v="88"/>
    <n v="0"/>
    <n v="0"/>
    <s v="01"/>
    <s v="TIN"/>
    <s v="13896"/>
    <s v="IND"/>
    <s v=""/>
    <s v="Delhi"/>
    <x v="0"/>
  </r>
  <r>
    <s v="Srivastava,Rahul"/>
    <s v="TW_CORE"/>
    <x v="17"/>
    <s v="BAU"/>
    <n v="0"/>
    <n v="24"/>
    <n v="0"/>
    <s v="01"/>
    <s v="TIN"/>
    <s v="13896"/>
    <s v="IND"/>
    <s v=""/>
    <s v="Delhi"/>
    <x v="0"/>
  </r>
  <r>
    <s v="Srivastava,Rahul"/>
    <s v="TW_CORE"/>
    <x v="15"/>
    <s v="INTERVIEWING"/>
    <n v="0"/>
    <n v="1"/>
    <n v="0"/>
    <s v="01"/>
    <s v="TIN"/>
    <s v="13896"/>
    <s v="IND"/>
    <s v=""/>
    <s v="Delhi"/>
    <x v="0"/>
  </r>
  <r>
    <s v="Srivastava,Rahul"/>
    <s v="TW_MTGS"/>
    <x v="35"/>
    <s v="TWER_EVENTS"/>
    <n v="0"/>
    <n v="7"/>
    <n v="0"/>
    <s v="01"/>
    <s v="TIN"/>
    <s v="13896"/>
    <s v="IND"/>
    <s v=""/>
    <s v="Delhi"/>
    <x v="0"/>
  </r>
  <r>
    <s v="Srivastava,Rahul"/>
    <s v="TW_TOFF"/>
    <x v="1"/>
    <s v="PUBLIC_HOLIDAY"/>
    <n v="0"/>
    <n v="8"/>
    <n v="0"/>
    <s v="01"/>
    <s v="TIN"/>
    <s v="13896"/>
    <s v="IND"/>
    <s v=""/>
    <s v="Delhi"/>
    <x v="0"/>
  </r>
  <r>
    <s v="Srivastava,Varuna"/>
    <s v="TRAIN01"/>
    <x v="61"/>
    <s v="A882_SAT_QA"/>
    <n v="48"/>
    <n v="0"/>
    <n v="0"/>
    <s v="01"/>
    <s v="TIN"/>
    <s v="14154"/>
    <s v="IND"/>
    <s v=""/>
    <s v="Bangalore"/>
    <x v="0"/>
  </r>
  <r>
    <s v="Srivastava,Varuna"/>
    <s v="TRAIN01"/>
    <x v="61"/>
    <s v="A902_SAT_QA"/>
    <n v="24"/>
    <n v="0"/>
    <n v="0"/>
    <s v="01"/>
    <s v="TIN"/>
    <s v="14154"/>
    <s v="IND"/>
    <s v=""/>
    <s v="Bangalore"/>
    <x v="0"/>
  </r>
  <r>
    <s v="Srivastava,Varuna"/>
    <s v="TRAIN01"/>
    <x v="61"/>
    <s v="A949_SAT_QA"/>
    <n v="40"/>
    <n v="0"/>
    <n v="0"/>
    <s v="01"/>
    <s v="TIN"/>
    <s v="14154"/>
    <s v="IND"/>
    <s v=""/>
    <s v="Bangalore"/>
    <x v="0"/>
  </r>
  <r>
    <s v="Srivastava,Varuna"/>
    <s v="TRAIN01"/>
    <x v="61"/>
    <s v="DPS_TRAINING"/>
    <n v="16"/>
    <n v="0"/>
    <n v="0"/>
    <s v="01"/>
    <s v="TIN"/>
    <s v="14154"/>
    <s v="IND"/>
    <s v=""/>
    <s v="Bangalore"/>
    <x v="0"/>
  </r>
  <r>
    <s v="Srivastava,Varuna"/>
    <s v="TRAIN01"/>
    <x v="61"/>
    <s v="REGTEST_SAT_QA"/>
    <n v="8"/>
    <n v="0"/>
    <n v="0"/>
    <s v="01"/>
    <s v="TIN"/>
    <s v="14154"/>
    <s v="IND"/>
    <s v=""/>
    <s v="Bangalore"/>
    <x v="0"/>
  </r>
  <r>
    <s v="Srivastava,Varuna"/>
    <s v="TW_TOFF"/>
    <x v="1"/>
    <s v="ANNUAL_LV"/>
    <n v="0"/>
    <n v="8"/>
    <n v="0"/>
    <s v="01"/>
    <s v="TIN"/>
    <s v="14154"/>
    <s v="IND"/>
    <s v=""/>
    <s v="Bangalore"/>
    <x v="0"/>
  </r>
  <r>
    <s v="Srivastava,Varuna"/>
    <s v="TW_TOFF"/>
    <x v="1"/>
    <s v="INDIA_OPT_HOL"/>
    <n v="0"/>
    <n v="8"/>
    <n v="0"/>
    <s v="01"/>
    <s v="TIN"/>
    <s v="14154"/>
    <s v="IND"/>
    <s v=""/>
    <s v="Bangalore"/>
    <x v="0"/>
  </r>
  <r>
    <s v="Srivastava,Varuna"/>
    <s v="TW_TOFF"/>
    <x v="4"/>
    <s v="SICK_LV"/>
    <n v="0"/>
    <n v="16"/>
    <n v="0"/>
    <s v="01"/>
    <s v="TIN"/>
    <s v="14154"/>
    <s v="IND"/>
    <s v=""/>
    <s v="Bangalore"/>
    <x v="0"/>
  </r>
  <r>
    <s v="Srusti,Gautam"/>
    <s v="GRUPPO1"/>
    <x v="5"/>
    <s v="DELIVERY"/>
    <n v="174"/>
    <n v="0"/>
    <n v="0"/>
    <s v="01"/>
    <s v="TIN"/>
    <s v="10848"/>
    <s v="ITA"/>
    <s v=""/>
    <s v="London"/>
    <x v="4"/>
  </r>
  <r>
    <s v="Sta. Ines,Roumwelle"/>
    <s v="ALPHA02"/>
    <x v="174"/>
    <s v="MISC"/>
    <n v="170"/>
    <n v="0"/>
    <n v="0"/>
    <s v="01"/>
    <s v="TUS"/>
    <s v="15843"/>
    <s v="USA"/>
    <s v="NY"/>
    <s v="New York"/>
    <x v="12"/>
  </r>
  <r>
    <s v="Stachelski,Jefferson Heckler"/>
    <s v="TW_CORE"/>
    <x v="3"/>
    <s v="UNASSIGNED"/>
    <n v="0"/>
    <n v="152"/>
    <n v="0"/>
    <s v="01"/>
    <s v="TBR"/>
    <s v="15993"/>
    <s v="BRA"/>
    <s v=""/>
    <s v="Porto Alegre"/>
    <x v="3"/>
  </r>
  <r>
    <s v="Stachelski,Jefferson Heckler"/>
    <s v="TW_TOFF"/>
    <x v="1"/>
    <s v="PUBLIC_HOLIDAY"/>
    <n v="0"/>
    <n v="16"/>
    <n v="0"/>
    <s v="01"/>
    <s v="TBR"/>
    <s v="15993"/>
    <s v="BRA"/>
    <s v=""/>
    <s v="Porto Alegre"/>
    <x v="3"/>
  </r>
  <r>
    <s v="Staggs,James"/>
    <s v="TW_TOFF"/>
    <x v="1"/>
    <s v="ANNUAL_LV"/>
    <n v="0"/>
    <n v="8"/>
    <n v="0"/>
    <s v="01"/>
    <s v="TUS"/>
    <s v="11833"/>
    <s v="USA"/>
    <s v="IL"/>
    <s v="Atlanta"/>
    <x v="2"/>
  </r>
  <r>
    <s v="Staggs,James"/>
    <s v="ULTSOFT"/>
    <x v="82"/>
    <s v="MISC"/>
    <n v="161"/>
    <n v="0"/>
    <n v="0"/>
    <s v="01"/>
    <s v="TUS"/>
    <s v="11833"/>
    <s v="USA"/>
    <s v="FL"/>
    <s v="Atlanta"/>
    <x v="2"/>
  </r>
  <r>
    <s v="Staggs,James"/>
    <s v="ULTSOFT"/>
    <x v="82"/>
    <s v="TRVL"/>
    <n v="0"/>
    <n v="35"/>
    <n v="0"/>
    <s v="01"/>
    <s v="TUS"/>
    <s v="11833"/>
    <s v="USA"/>
    <s v="IL"/>
    <s v="Atlanta"/>
    <x v="2"/>
  </r>
  <r>
    <s v="Stanton,John T"/>
    <s v="TW_CORE"/>
    <x v="17"/>
    <s v="BAU"/>
    <n v="0"/>
    <n v="90"/>
    <n v="0"/>
    <s v="02"/>
    <s v="TUS"/>
    <s v="11293"/>
    <s v="USA"/>
    <s v="MN"/>
    <s v="Chicago"/>
    <x v="5"/>
  </r>
  <r>
    <s v="Steffen,Leonardo Carpenedo"/>
    <s v="MOODYS4"/>
    <x v="103"/>
    <s v="DA"/>
    <n v="171"/>
    <n v="0"/>
    <n v="0"/>
    <s v="01"/>
    <s v="TBR"/>
    <s v="13576"/>
    <s v="USA"/>
    <s v="CA"/>
    <s v="San Francisco"/>
    <x v="11"/>
  </r>
  <r>
    <s v="Steffen,Leonardo Carpenedo"/>
    <s v="TW_CORE"/>
    <x v="14"/>
    <s v="TW_LIVE_EVENTS"/>
    <n v="0"/>
    <n v="5"/>
    <n v="0"/>
    <s v="01"/>
    <s v="TBR"/>
    <s v="13576"/>
    <s v="USA"/>
    <s v="CA"/>
    <s v="San Francisco"/>
    <x v="11"/>
  </r>
  <r>
    <s v="Steffen,Leonardo Carpenedo"/>
    <s v="TW_CORE"/>
    <x v="15"/>
    <s v="INTERVIEWING"/>
    <n v="0"/>
    <n v="3"/>
    <n v="0"/>
    <s v="01"/>
    <s v="TBR"/>
    <s v="13576"/>
    <s v="USA"/>
    <s v="CA"/>
    <s v="San Francisco"/>
    <x v="11"/>
  </r>
  <r>
    <s v="Stefánsdóttir,Stefanía Helga"/>
    <s v="ONLINE1"/>
    <x v="43"/>
    <s v="DA"/>
    <n v="8"/>
    <n v="0"/>
    <n v="0"/>
    <s v="01"/>
    <s v="TUS"/>
    <s v="15235"/>
    <s v="USA"/>
    <s v="GA"/>
    <s v="Atlanta"/>
    <x v="2"/>
  </r>
  <r>
    <s v="Stefánsdóttir,Stefanía Helga"/>
    <s v="ONLINE1"/>
    <x v="43"/>
    <s v="DA"/>
    <n v="152"/>
    <n v="0"/>
    <n v="0"/>
    <s v="01"/>
    <s v="TUS"/>
    <s v="15235"/>
    <s v="USA"/>
    <s v="IL"/>
    <s v="Atlanta"/>
    <x v="2"/>
  </r>
  <r>
    <s v="Stefánsdóttir,Stefanía Helga"/>
    <s v="ONLINE1"/>
    <x v="43"/>
    <s v="TRVL"/>
    <n v="0"/>
    <n v="10"/>
    <n v="0"/>
    <s v="01"/>
    <s v="TUS"/>
    <s v="15235"/>
    <s v="USA"/>
    <s v="GA"/>
    <s v="Atlanta"/>
    <x v="2"/>
  </r>
  <r>
    <s v="Stefánsdóttir,Stefanía Helga"/>
    <s v="TW_CORE"/>
    <x v="0"/>
    <s v="SDL"/>
    <n v="0"/>
    <n v="4"/>
    <n v="0"/>
    <s v="01"/>
    <s v="TUS"/>
    <s v="15235"/>
    <s v="USA"/>
    <s v="IL"/>
    <s v="Atlanta"/>
    <x v="2"/>
  </r>
  <r>
    <s v="Stefánsdóttir,Stefanía Helga"/>
    <s v="TW_TOFF"/>
    <x v="4"/>
    <s v="US_CA_PERS_SICK"/>
    <n v="0"/>
    <n v="8"/>
    <n v="0"/>
    <s v="01"/>
    <s v="TUS"/>
    <s v="15235"/>
    <s v="USA"/>
    <s v="IL"/>
    <s v="Atlanta"/>
    <x v="2"/>
  </r>
  <r>
    <s v="Stein,Marco Beltrao"/>
    <s v="TW_CORE"/>
    <x v="123"/>
    <s v="BAU"/>
    <n v="0"/>
    <n v="170"/>
    <n v="0"/>
    <s v="09"/>
    <s v="TBR"/>
    <s v="15059"/>
    <s v="BRA"/>
    <s v=""/>
    <s v="Porto Alegre"/>
    <x v="3"/>
  </r>
  <r>
    <s v="Stein,Marco Beltrao"/>
    <s v="TW_CORE"/>
    <x v="15"/>
    <s v="INTERVIEWING"/>
    <n v="0"/>
    <n v="1"/>
    <n v="0"/>
    <s v="09"/>
    <s v="TBR"/>
    <s v="15059"/>
    <s v="BRA"/>
    <s v=""/>
    <s v="Porto Alegre"/>
    <x v="3"/>
  </r>
  <r>
    <s v="Stein,Marco Beltrao"/>
    <s v="TW_TOFF"/>
    <x v="1"/>
    <s v="PUBLIC_HOLIDAY"/>
    <n v="0"/>
    <n v="18"/>
    <n v="0"/>
    <s v="09"/>
    <s v="TBR"/>
    <s v="15059"/>
    <s v="BRA"/>
    <s v=""/>
    <s v="Porto Alegre"/>
    <x v="3"/>
  </r>
  <r>
    <s v="Stephens,Lindy"/>
    <s v="TW_CORE"/>
    <x v="17"/>
    <s v="BAU"/>
    <n v="0"/>
    <n v="10"/>
    <n v="0"/>
    <s v="13"/>
    <s v="TAU"/>
    <s v="11921"/>
    <s v="AUS"/>
    <s v=""/>
    <s v="Sydney"/>
    <x v="8"/>
  </r>
  <r>
    <s v="Stephens,Lindy"/>
    <s v="TW_CORE"/>
    <x v="92"/>
    <s v="BAU"/>
    <n v="0"/>
    <n v="54"/>
    <n v="0"/>
    <s v="13"/>
    <s v="TAU"/>
    <s v="11921"/>
    <s v="AUS"/>
    <s v=""/>
    <s v="Sydney"/>
    <x v="8"/>
  </r>
  <r>
    <s v="Stephens,Lindy"/>
    <s v="TW_CORE"/>
    <x v="92"/>
    <s v="MEETINGS"/>
    <n v="0"/>
    <n v="24"/>
    <n v="0"/>
    <s v="13"/>
    <s v="TAU"/>
    <s v="11921"/>
    <s v="AUS"/>
    <s v=""/>
    <s v="Sydney"/>
    <x v="8"/>
  </r>
  <r>
    <s v="Stephens,Lindy"/>
    <s v="TW_CORE"/>
    <x v="149"/>
    <s v="OPERATIONS"/>
    <n v="0"/>
    <n v="92"/>
    <n v="0"/>
    <s v="13"/>
    <s v="TAU"/>
    <s v="11921"/>
    <s v="AUS"/>
    <s v=""/>
    <s v="Sydney"/>
    <x v="8"/>
  </r>
  <r>
    <s v="Stephens,Lindy"/>
    <s v="TW_CORE"/>
    <x v="10"/>
    <s v="TRAINING"/>
    <n v="0"/>
    <n v="8"/>
    <n v="0"/>
    <s v="13"/>
    <s v="TAU"/>
    <s v="11921"/>
    <s v="AUS"/>
    <s v=""/>
    <s v="Sydney"/>
    <x v="8"/>
  </r>
  <r>
    <s v="Stephens,Lindy"/>
    <s v="TW_INVT"/>
    <x v="65"/>
    <s v="PROGRAM_LEVEL"/>
    <n v="0"/>
    <n v="8"/>
    <n v="0"/>
    <s v="13"/>
    <s v="TAU"/>
    <s v="11921"/>
    <s v="USA"/>
    <s v="GA"/>
    <s v="Sydney"/>
    <x v="8"/>
  </r>
  <r>
    <s v="Stepp,Erik Wynne"/>
    <s v="MANH001"/>
    <x v="412"/>
    <s v="MISC"/>
    <n v="135.5"/>
    <n v="0"/>
    <n v="0"/>
    <s v="01"/>
    <s v="TUS"/>
    <s v="12522"/>
    <s v="USA"/>
    <s v="GA"/>
    <s v="Atlanta"/>
    <x v="2"/>
  </r>
  <r>
    <s v="Stepp,Erik Wynne"/>
    <s v="MANH001"/>
    <x v="412"/>
    <s v="TRVL"/>
    <n v="0"/>
    <n v="51"/>
    <n v="0"/>
    <s v="01"/>
    <s v="TUS"/>
    <s v="12522"/>
    <s v="USA"/>
    <s v="GA"/>
    <s v="Atlanta"/>
    <x v="2"/>
  </r>
  <r>
    <s v="Stepp,Erik Wynne"/>
    <s v="TW_MTGS"/>
    <x v="50"/>
    <s v="NYC"/>
    <n v="0"/>
    <n v="6"/>
    <n v="0"/>
    <s v="01"/>
    <s v="TUS"/>
    <s v="12522"/>
    <s v="USA"/>
    <s v="NY"/>
    <s v="Atlanta"/>
    <x v="2"/>
  </r>
  <r>
    <s v="Stepp,Erik Wynne"/>
    <s v="TW_TOFF"/>
    <x v="1"/>
    <s v="ANNUAL_LV"/>
    <n v="0"/>
    <n v="35"/>
    <n v="0"/>
    <s v="01"/>
    <s v="TUS"/>
    <s v="12522"/>
    <s v="USA"/>
    <s v="GA"/>
    <s v="Atlanta"/>
    <x v="2"/>
  </r>
  <r>
    <s v="Steutel,Jasper"/>
    <s v="LTS0001"/>
    <x v="47"/>
    <s v="DA"/>
    <n v="19"/>
    <n v="45"/>
    <n v="0"/>
    <s v="01"/>
    <s v="TUS"/>
    <s v="13980"/>
    <s v="USA"/>
    <s v="CA"/>
    <s v="San Francisco"/>
    <x v="11"/>
  </r>
  <r>
    <s v="Steutel,Jasper"/>
    <s v="LTS0001"/>
    <x v="47"/>
    <s v="TRVL"/>
    <n v="0"/>
    <n v="46"/>
    <n v="0"/>
    <s v="01"/>
    <s v="TUS"/>
    <s v="13980"/>
    <s v="USA"/>
    <s v="CA"/>
    <s v="San Francisco"/>
    <x v="11"/>
  </r>
  <r>
    <s v="Steutel,Jasper"/>
    <s v="REACHL1"/>
    <x v="97"/>
    <s v="DA"/>
    <n v="0"/>
    <n v="56"/>
    <n v="0"/>
    <s v="01"/>
    <s v="TUS"/>
    <s v="13980"/>
    <s v="USA"/>
    <s v="CA"/>
    <s v="San Francisco"/>
    <x v="11"/>
  </r>
  <r>
    <s v="Steutel,Jasper"/>
    <s v="TW_CORE"/>
    <x v="17"/>
    <s v="TWER_HELP"/>
    <n v="0"/>
    <n v="32"/>
    <n v="0"/>
    <s v="01"/>
    <s v="TUS"/>
    <s v="13980"/>
    <s v="USA"/>
    <s v="CA"/>
    <s v="San Francisco"/>
    <x v="11"/>
  </r>
  <r>
    <s v="Steutel,Jasper"/>
    <s v="TW_CORE"/>
    <x v="40"/>
    <s v="TRAINING_OTHER"/>
    <n v="0"/>
    <n v="18"/>
    <n v="0"/>
    <s v="01"/>
    <s v="TUS"/>
    <s v="13980"/>
    <s v="USA"/>
    <s v="CA"/>
    <s v="San Francisco"/>
    <x v="11"/>
  </r>
  <r>
    <s v="Stevenson-Goldsmith,Oliver"/>
    <s v="TW_CORE"/>
    <x v="0"/>
    <s v="TWER_INDUCTION"/>
    <n v="0"/>
    <n v="16"/>
    <n v="0"/>
    <s v="01"/>
    <s v="TUK"/>
    <s v="15967"/>
    <s v="GBR"/>
    <s v=""/>
    <s v="London"/>
    <x v="4"/>
  </r>
  <r>
    <s v="Stevenson-Goldsmith,Oliver"/>
    <s v="TW_CORE"/>
    <x v="66"/>
    <s v="ATTENDEE"/>
    <n v="0"/>
    <n v="16"/>
    <n v="0"/>
    <s v="01"/>
    <s v="TUK"/>
    <s v="15967"/>
    <s v="GBR"/>
    <s v=""/>
    <s v="London"/>
    <x v="4"/>
  </r>
  <r>
    <s v="Stevenson-Goldsmith,Oliver"/>
    <s v="TW_CORE"/>
    <x v="66"/>
    <s v="ATTENDEE"/>
    <n v="0"/>
    <n v="88"/>
    <n v="0"/>
    <s v="01"/>
    <s v="TUK"/>
    <s v="15967"/>
    <s v="IND"/>
    <s v=""/>
    <s v="London"/>
    <x v="4"/>
  </r>
  <r>
    <s v="Stevenson-Goldsmith,Oliver"/>
    <s v="TW_CORE"/>
    <x v="66"/>
    <s v="PREP"/>
    <n v="0"/>
    <n v="48"/>
    <n v="0"/>
    <s v="01"/>
    <s v="TUK"/>
    <s v="15967"/>
    <s v="GBR"/>
    <s v=""/>
    <s v="London"/>
    <x v="4"/>
  </r>
  <r>
    <s v="Stitz,Jeremy C"/>
    <s v="MOODYS4"/>
    <x v="103"/>
    <s v="MISC"/>
    <n v="131"/>
    <n v="0"/>
    <n v="0"/>
    <s v="01"/>
    <s v="TUS"/>
    <s v="11844"/>
    <s v="USA"/>
    <s v="CA"/>
    <s v="San Francisco"/>
    <x v="11"/>
  </r>
  <r>
    <s v="Stitz,Jeremy C"/>
    <s v="MOODYS4"/>
    <x v="103"/>
    <s v="TRVL"/>
    <n v="0"/>
    <n v="44"/>
    <n v="0"/>
    <s v="01"/>
    <s v="TUS"/>
    <s v="11844"/>
    <s v="USA"/>
    <s v="CA"/>
    <s v="San Francisco"/>
    <x v="11"/>
  </r>
  <r>
    <s v="Stitz,Jeremy C"/>
    <s v="TW_TOFF"/>
    <x v="1"/>
    <s v="ANNUAL_LV"/>
    <n v="0"/>
    <n v="40"/>
    <n v="0"/>
    <s v="01"/>
    <s v="TUS"/>
    <s v="11844"/>
    <s v="USA"/>
    <s v="IL"/>
    <s v="San Francisco"/>
    <x v="11"/>
  </r>
  <r>
    <s v="Stone,Pamela"/>
    <s v="SML0001"/>
    <x v="98"/>
    <s v="DA"/>
    <n v="11"/>
    <n v="0"/>
    <n v="0"/>
    <s v="01"/>
    <s v="TAU"/>
    <s v="11168"/>
    <s v="AUS"/>
    <s v=""/>
    <s v="Brisbane"/>
    <x v="8"/>
  </r>
  <r>
    <s v="Stone,Pamela"/>
    <s v="SML0001"/>
    <x v="98"/>
    <s v="MISC"/>
    <n v="193.5"/>
    <n v="0"/>
    <n v="0"/>
    <s v="01"/>
    <s v="TAU"/>
    <s v="11168"/>
    <s v="AUS"/>
    <s v=""/>
    <s v="Brisbane"/>
    <x v="8"/>
  </r>
  <r>
    <s v="Stone,Pamela"/>
    <s v="SML0001"/>
    <x v="98"/>
    <s v="TRVL"/>
    <n v="0"/>
    <n v="44.5"/>
    <n v="0"/>
    <s v="01"/>
    <s v="TAU"/>
    <s v="11168"/>
    <s v="AUS"/>
    <s v=""/>
    <s v="Brisbane"/>
    <x v="8"/>
  </r>
  <r>
    <s v="Stone,Pamela"/>
    <s v="TW_CORE"/>
    <x v="33"/>
    <s v="REGION_MGT_BAU"/>
    <n v="0"/>
    <n v="6"/>
    <n v="0"/>
    <s v="01"/>
    <s v="TAU"/>
    <s v="11168"/>
    <s v="AUS"/>
    <s v=""/>
    <s v="Brisbane"/>
    <x v="8"/>
  </r>
  <r>
    <s v="Storti,Brian Thomas"/>
    <s v="GAP0001"/>
    <x v="58"/>
    <s v="MISC"/>
    <n v="136"/>
    <n v="0"/>
    <n v="0"/>
    <s v="01"/>
    <s v="TBR"/>
    <s v="15521"/>
    <s v="BRA"/>
    <s v=""/>
    <s v="Porto Alegre"/>
    <x v="3"/>
  </r>
  <r>
    <s v="Storti,Brian Thomas"/>
    <s v="TW_TOFF"/>
    <x v="1"/>
    <s v="BRAZIL_BANK"/>
    <n v="0"/>
    <n v="8"/>
    <n v="0"/>
    <s v="01"/>
    <s v="TBR"/>
    <s v="15521"/>
    <s v="BRA"/>
    <s v=""/>
    <s v="Porto Alegre"/>
    <x v="3"/>
  </r>
  <r>
    <s v="Storti,Brian Thomas"/>
    <s v="TW_TOFF"/>
    <x v="1"/>
    <s v="PUBLIC_HOLIDAY"/>
    <n v="0"/>
    <n v="16"/>
    <n v="0"/>
    <s v="01"/>
    <s v="TBR"/>
    <s v="15521"/>
    <s v="BRA"/>
    <s v=""/>
    <s v="Porto Alegre"/>
    <x v="3"/>
  </r>
  <r>
    <s v="Storti,Brian Thomas"/>
    <s v="TW_TOFF"/>
    <x v="4"/>
    <s v="CARERS_LV"/>
    <n v="0"/>
    <n v="12"/>
    <n v="0"/>
    <s v="01"/>
    <s v="TBR"/>
    <s v="15521"/>
    <s v="BRA"/>
    <s v=""/>
    <s v="Porto Alegre"/>
    <x v="3"/>
  </r>
  <r>
    <s v="Story,Cecelia E."/>
    <s v="SWA0001"/>
    <x v="76"/>
    <s v="MISC"/>
    <n v="162"/>
    <n v="0"/>
    <n v="0"/>
    <s v="01"/>
    <s v="TUS"/>
    <s v="14667"/>
    <s v="USA"/>
    <s v="TX"/>
    <s v="Dallas"/>
    <x v="6"/>
  </r>
  <r>
    <s v="Story,Cecelia E."/>
    <s v="SWA0001"/>
    <x v="76"/>
    <s v="TRVL"/>
    <n v="0"/>
    <n v="39.5"/>
    <n v="0"/>
    <s v="01"/>
    <s v="TUS"/>
    <s v="14667"/>
    <s v="USA"/>
    <s v="TX"/>
    <s v="Dallas"/>
    <x v="6"/>
  </r>
  <r>
    <s v="Story,Cecelia E."/>
    <s v="TW_TOFF"/>
    <x v="4"/>
    <s v="US_CA_PERS_SICK"/>
    <n v="0"/>
    <n v="8"/>
    <n v="0"/>
    <s v="01"/>
    <s v="TUS"/>
    <s v="14667"/>
    <s v="USA"/>
    <s v="IL"/>
    <s v="Dallas"/>
    <x v="6"/>
  </r>
  <r>
    <s v="Stuart,Douglas G."/>
    <s v="SLC0001"/>
    <x v="173"/>
    <s v="DA"/>
    <n v="9"/>
    <n v="85"/>
    <n v="0"/>
    <s v="01"/>
    <s v="TUS"/>
    <s v="14818"/>
    <s v="GBR"/>
    <s v=""/>
    <s v="Manchester"/>
    <x v="10"/>
  </r>
  <r>
    <s v="Stuart,Douglas G."/>
    <s v="TW_CORE"/>
    <x v="3"/>
    <s v="HELD"/>
    <n v="0"/>
    <n v="80"/>
    <n v="0"/>
    <s v="01"/>
    <s v="TUS"/>
    <s v="14818"/>
    <s v="USA"/>
    <s v="TX"/>
    <s v="Atlanta"/>
    <x v="2"/>
  </r>
  <r>
    <s v="Sturm,Cristina"/>
    <s v="TW_CORE"/>
    <x v="3"/>
    <s v="UNASSIGNED"/>
    <n v="0"/>
    <n v="48"/>
    <n v="0"/>
    <s v="01"/>
    <s v="TBR"/>
    <s v="16146"/>
    <s v="BRA"/>
    <s v=""/>
    <s v="Porto Alegre"/>
    <x v="3"/>
  </r>
  <r>
    <s v="Su,Zhe"/>
    <s v="TW_CORE"/>
    <x v="123"/>
    <s v="BAU"/>
    <n v="0"/>
    <n v="168"/>
    <n v="0"/>
    <s v="09"/>
    <s v="TCX"/>
    <s v="14411"/>
    <s v="CHN"/>
    <s v=""/>
    <s v="Beijing"/>
    <x v="14"/>
  </r>
  <r>
    <s v="Subherwal,Maneesh"/>
    <s v="TW_CORE"/>
    <x v="92"/>
    <s v="BAU"/>
    <n v="0"/>
    <n v="294"/>
    <n v="0"/>
    <s v="08"/>
    <s v="TUK"/>
    <s v="11066"/>
    <s v="GBR"/>
    <s v=""/>
    <s v="Manchester"/>
    <x v="10"/>
  </r>
  <r>
    <s v="Subia,Pamela Natalia Chavez"/>
    <s v="TW_CORE"/>
    <x v="66"/>
    <s v="ATTENDEE"/>
    <n v="0"/>
    <n v="49"/>
    <n v="0"/>
    <s v="01"/>
    <s v="TEC"/>
    <s v="15914"/>
    <s v="ECU"/>
    <s v=""/>
    <s v="Quito"/>
    <x v="17"/>
  </r>
  <r>
    <s v="Subia,Pamela Natalia Chavez"/>
    <s v="TW_CORE"/>
    <x v="66"/>
    <s v="ATTENDEE"/>
    <n v="0"/>
    <n v="96"/>
    <n v="0"/>
    <s v="01"/>
    <s v="TEC"/>
    <s v="15914"/>
    <s v="IND"/>
    <s v=""/>
    <s v="Quito"/>
    <x v="17"/>
  </r>
  <r>
    <s v="Subia,Pamela Natalia Chavez"/>
    <s v="TW_CORE"/>
    <x v="66"/>
    <s v="PREP"/>
    <n v="0"/>
    <n v="24"/>
    <n v="0"/>
    <s v="01"/>
    <s v="TEC"/>
    <s v="15914"/>
    <s v="ECU"/>
    <s v=""/>
    <s v="Quito"/>
    <x v="17"/>
  </r>
  <r>
    <s v="Subia,Pamela Natalia Chavez"/>
    <s v="TW_TOFF"/>
    <x v="1"/>
    <s v="PUBLIC_HOLIDAY"/>
    <n v="0"/>
    <n v="16"/>
    <n v="0"/>
    <s v="01"/>
    <s v="TEC"/>
    <s v="15914"/>
    <s v="ECU"/>
    <s v=""/>
    <s v="Quito"/>
    <x v="17"/>
  </r>
  <r>
    <s v="Subrahmanya,Ananth"/>
    <s v="TRAIN01"/>
    <x v="61"/>
    <s v="A949_DEV"/>
    <n v="77"/>
    <n v="0"/>
    <n v="0"/>
    <s v="01"/>
    <s v="TIN"/>
    <s v="11323"/>
    <s v="IND"/>
    <s v=""/>
    <s v="Bangalore"/>
    <x v="0"/>
  </r>
  <r>
    <s v="Subrahmanya,Ananth"/>
    <s v="TRAIN01"/>
    <x v="61"/>
    <s v="BLD_ENV_SCM"/>
    <n v="8"/>
    <n v="0"/>
    <n v="0"/>
    <s v="01"/>
    <s v="TIN"/>
    <s v="11323"/>
    <s v="IND"/>
    <s v=""/>
    <s v="Bangalore"/>
    <x v="0"/>
  </r>
  <r>
    <s v="Subrahmanya,Ananth"/>
    <s v="TRAIN01"/>
    <x v="61"/>
    <s v="DEV_REG_DEFECTS"/>
    <n v="16"/>
    <n v="0"/>
    <n v="0"/>
    <s v="01"/>
    <s v="TIN"/>
    <s v="11323"/>
    <s v="IND"/>
    <s v=""/>
    <s v="Bangalore"/>
    <x v="0"/>
  </r>
  <r>
    <s v="Subrahmanya,Ananth"/>
    <s v="TRAIN01"/>
    <x v="61"/>
    <s v="DPSBANG_RELEASE"/>
    <n v="8"/>
    <n v="0"/>
    <n v="0"/>
    <s v="01"/>
    <s v="TIN"/>
    <s v="11323"/>
    <s v="IND"/>
    <s v=""/>
    <s v="Bangalore"/>
    <x v="0"/>
  </r>
  <r>
    <s v="Subrahmanya,Ananth"/>
    <s v="TRAIN01"/>
    <x v="61"/>
    <s v="OVERHD_GEN_AD"/>
    <n v="4"/>
    <n v="44"/>
    <n v="0"/>
    <s v="01"/>
    <s v="TIN"/>
    <s v="11323"/>
    <s v="IND"/>
    <s v=""/>
    <s v="Bangalore"/>
    <x v="0"/>
  </r>
  <r>
    <s v="Subrahmanya,Ananth"/>
    <s v="TRAIN01"/>
    <x v="61"/>
    <s v="OVERHD_TRVL"/>
    <n v="0"/>
    <n v="3"/>
    <n v="0"/>
    <s v="01"/>
    <s v="TIN"/>
    <s v="11323"/>
    <s v="IND"/>
    <s v=""/>
    <s v="Bangalore"/>
    <x v="0"/>
  </r>
  <r>
    <s v="Subrahmanya,Ananth"/>
    <s v="TW_TOFF"/>
    <x v="1"/>
    <s v="INDIA_OPT_HOL"/>
    <n v="0"/>
    <n v="8"/>
    <n v="0"/>
    <s v="01"/>
    <s v="TIN"/>
    <s v="11323"/>
    <s v="IND"/>
    <s v=""/>
    <s v="Bangalore"/>
    <x v="0"/>
  </r>
  <r>
    <s v="Subramani,Deepan"/>
    <s v="ABCAM01"/>
    <x v="170"/>
    <s v="DEV"/>
    <n v="104"/>
    <n v="0"/>
    <n v="0"/>
    <s v="01"/>
    <s v="TIN"/>
    <s v="12985"/>
    <s v="IND"/>
    <s v=""/>
    <s v="Chennai"/>
    <x v="0"/>
  </r>
  <r>
    <s v="Subramani,Deepan"/>
    <s v="SPIC001"/>
    <x v="407"/>
    <s v="MISC"/>
    <n v="36"/>
    <n v="0"/>
    <n v="0"/>
    <s v="01"/>
    <s v="TIN"/>
    <s v="12985"/>
    <s v="IND"/>
    <s v=""/>
    <s v="Chennai"/>
    <x v="0"/>
  </r>
  <r>
    <s v="Subramani,Deepan"/>
    <s v="TW_CORE"/>
    <x v="3"/>
    <s v="HELD"/>
    <n v="0"/>
    <n v="12"/>
    <n v="0"/>
    <s v="01"/>
    <s v="TIN"/>
    <s v="12985"/>
    <s v="IND"/>
    <s v=""/>
    <s v="Chennai"/>
    <x v="0"/>
  </r>
  <r>
    <s v="Subramani,Deepan"/>
    <s v="TW_TOFF"/>
    <x v="1"/>
    <s v="ANNUAL_LV"/>
    <n v="0"/>
    <n v="16"/>
    <n v="0"/>
    <s v="01"/>
    <s v="TIN"/>
    <s v="12985"/>
    <s v="IND"/>
    <s v=""/>
    <s v="Chennai"/>
    <x v="0"/>
  </r>
  <r>
    <s v="Subramaniam,Bharani"/>
    <s v="GRUPPO1"/>
    <x v="5"/>
    <s v="DA"/>
    <n v="68"/>
    <n v="0"/>
    <n v="0"/>
    <s v="01"/>
    <s v="TIN"/>
    <s v="13260"/>
    <s v="ITA"/>
    <s v=""/>
    <s v="London"/>
    <x v="4"/>
  </r>
  <r>
    <s v="Subramaniam,Bharani"/>
    <s v="GRUPPO1"/>
    <x v="5"/>
    <s v="DA"/>
    <n v="139"/>
    <n v="0"/>
    <n v="0"/>
    <s v="01"/>
    <s v="TIN"/>
    <s v="13260"/>
    <s v="IND"/>
    <s v=""/>
    <s v="Chennai"/>
    <x v="0"/>
  </r>
  <r>
    <s v="Subramaniam,Bharani"/>
    <s v="GRUPPO1"/>
    <x v="5"/>
    <s v="MISC"/>
    <n v="0"/>
    <n v="4"/>
    <n v="0"/>
    <s v="01"/>
    <s v="TIN"/>
    <s v="13260"/>
    <s v="IND"/>
    <s v=""/>
    <s v="Chennai"/>
    <x v="0"/>
  </r>
  <r>
    <s v="Subramaniam,Bharani"/>
    <s v="TW_MTGS"/>
    <x v="35"/>
    <s v="TWER_EVENTS"/>
    <n v="0"/>
    <n v="4"/>
    <n v="0"/>
    <s v="01"/>
    <s v="TIN"/>
    <s v="13260"/>
    <s v="IND"/>
    <s v=""/>
    <s v="Chennai"/>
    <x v="0"/>
  </r>
  <r>
    <s v="Subramaniam,Prakash"/>
    <s v="OPERMED"/>
    <x v="109"/>
    <s v="MISC"/>
    <n v="45"/>
    <n v="0"/>
    <n v="0"/>
    <s v="01"/>
    <s v="TIN"/>
    <s v="11373"/>
    <s v="IND"/>
    <s v=""/>
    <s v="Bangalore"/>
    <x v="0"/>
  </r>
  <r>
    <s v="Subramaniam,Prakash"/>
    <s v="TESCO01"/>
    <x v="75"/>
    <s v="COACHING"/>
    <n v="16"/>
    <n v="0"/>
    <n v="0"/>
    <s v="01"/>
    <s v="TIN"/>
    <s v="11373"/>
    <s v="IND"/>
    <s v=""/>
    <s v="Bangalore"/>
    <x v="0"/>
  </r>
  <r>
    <s v="Subramaniam,Prakash"/>
    <s v="TESCO01"/>
    <x v="75"/>
    <s v="DEV"/>
    <n v="17"/>
    <n v="0"/>
    <n v="0"/>
    <s v="01"/>
    <s v="TIN"/>
    <s v="11373"/>
    <s v="IND"/>
    <s v=""/>
    <s v="Bangalore"/>
    <x v="0"/>
  </r>
  <r>
    <s v="Subramaniam,Prakash"/>
    <s v="TW_CORE"/>
    <x v="3"/>
    <s v="HELD"/>
    <n v="0"/>
    <n v="72"/>
    <n v="0"/>
    <s v="01"/>
    <s v="TIN"/>
    <s v="11373"/>
    <s v="IND"/>
    <s v=""/>
    <s v="Bangalore"/>
    <x v="0"/>
  </r>
  <r>
    <s v="Subramaniam,Prakash"/>
    <s v="TW_CORE"/>
    <x v="0"/>
    <s v="STEP"/>
    <n v="0"/>
    <n v="8"/>
    <n v="0"/>
    <s v="01"/>
    <s v="TIN"/>
    <s v="11373"/>
    <s v="IND"/>
    <s v=""/>
    <s v="Bangalore"/>
    <x v="0"/>
  </r>
  <r>
    <s v="Subramaniam,Prakash"/>
    <s v="TW_TOFF"/>
    <x v="1"/>
    <s v="ANNUAL_LV"/>
    <n v="0"/>
    <n v="8"/>
    <n v="0"/>
    <s v="01"/>
    <s v="TIN"/>
    <s v="11373"/>
    <s v="IND"/>
    <s v=""/>
    <s v="Bangalore"/>
    <x v="0"/>
  </r>
  <r>
    <s v="Subramaniam,Prakash"/>
    <s v="TW_TOFF"/>
    <x v="1"/>
    <s v="INDIA_OPT_HOL"/>
    <n v="0"/>
    <n v="8"/>
    <n v="0"/>
    <s v="01"/>
    <s v="TIN"/>
    <s v="11373"/>
    <s v="IND"/>
    <s v=""/>
    <s v="Bangalore"/>
    <x v="0"/>
  </r>
  <r>
    <s v="Subramaniam,Visalakshi"/>
    <s v="TW_INVT"/>
    <x v="122"/>
    <s v="PROGRAM_LEVEL"/>
    <n v="0"/>
    <n v="160"/>
    <n v="0"/>
    <s v="01"/>
    <s v="TIN"/>
    <s v="12913"/>
    <s v="IND"/>
    <s v=""/>
    <s v="Bangalore"/>
    <x v="0"/>
  </r>
  <r>
    <s v="Subramaniam,Visalakshi"/>
    <s v="TW_TOFF"/>
    <x v="4"/>
    <s v="SICK_LV"/>
    <n v="0"/>
    <n v="8"/>
    <n v="0"/>
    <s v="01"/>
    <s v="TIN"/>
    <s v="12913"/>
    <s v="IND"/>
    <s v=""/>
    <s v="Bangalore"/>
    <x v="0"/>
  </r>
  <r>
    <s v="Subramanian V,Ganapathi"/>
    <s v="TW_CORE"/>
    <x v="3"/>
    <s v="UNASSIGNED"/>
    <n v="0"/>
    <n v="24"/>
    <n v="0"/>
    <s v="01"/>
    <s v="TIN"/>
    <s v="15327"/>
    <s v="IND"/>
    <s v=""/>
    <s v="Chennai"/>
    <x v="0"/>
  </r>
  <r>
    <s v="Subramanian V,Ganapathi"/>
    <s v="TW_CORE"/>
    <x v="15"/>
    <s v="INTERVIEWING"/>
    <n v="0"/>
    <n v="2"/>
    <n v="0"/>
    <s v="01"/>
    <s v="TIN"/>
    <s v="15327"/>
    <s v="IND"/>
    <s v=""/>
    <s v="Chennai"/>
    <x v="0"/>
  </r>
  <r>
    <s v="Subramanian V,Ganapathi"/>
    <s v="TW_INVT"/>
    <x v="122"/>
    <s v="PROGRAM_LEVEL"/>
    <n v="0"/>
    <n v="142"/>
    <n v="0"/>
    <s v="01"/>
    <s v="TIN"/>
    <s v="15327"/>
    <s v="IND"/>
    <s v=""/>
    <s v="Chennai"/>
    <x v="0"/>
  </r>
  <r>
    <s v="Subramanian V,Ganapathi"/>
    <s v="TW_PRAC"/>
    <x v="19"/>
    <s v="EVENTS"/>
    <n v="0"/>
    <n v="10"/>
    <n v="0"/>
    <s v="01"/>
    <s v="TIN"/>
    <s v="15327"/>
    <s v="IND"/>
    <s v=""/>
    <s v="Chennai"/>
    <x v="0"/>
  </r>
  <r>
    <s v="Subramanian,Ashok"/>
    <s v="TESCO01"/>
    <x v="75"/>
    <s v="MISC"/>
    <n v="4"/>
    <n v="0"/>
    <n v="0"/>
    <s v="01"/>
    <s v="TUK"/>
    <s v="10498"/>
    <s v="GBR"/>
    <s v=""/>
    <s v="London"/>
    <x v="4"/>
  </r>
  <r>
    <s v="Subramanian,Ashok"/>
    <s v="TESCO01"/>
    <x v="327"/>
    <s v="MISC"/>
    <n v="4"/>
    <n v="0"/>
    <n v="0"/>
    <s v="01"/>
    <s v="TUK"/>
    <s v="10498"/>
    <s v="GBR"/>
    <s v=""/>
    <s v="London"/>
    <x v="4"/>
  </r>
  <r>
    <s v="Subramanian,Ashok"/>
    <s v="TW_CORE"/>
    <x v="14"/>
    <s v="NONTW_CONF"/>
    <n v="0"/>
    <n v="8"/>
    <n v="0"/>
    <s v="01"/>
    <s v="TUK"/>
    <s v="10498"/>
    <s v="GBR"/>
    <s v=""/>
    <s v="London"/>
    <x v="4"/>
  </r>
  <r>
    <s v="Subramanian,Ashok"/>
    <s v="TW_CORE"/>
    <x v="17"/>
    <s v="TWER_HELP"/>
    <n v="0"/>
    <n v="8.5"/>
    <n v="0"/>
    <s v="01"/>
    <s v="TUK"/>
    <s v="10498"/>
    <s v="GBR"/>
    <s v=""/>
    <s v="London"/>
    <x v="4"/>
  </r>
  <r>
    <s v="Subramanian,Ashok"/>
    <s v="TW_CORE"/>
    <x v="33"/>
    <s v="REGION_MGT_BAU"/>
    <n v="0"/>
    <n v="30"/>
    <n v="0"/>
    <s v="01"/>
    <s v="TUK"/>
    <s v="10498"/>
    <s v="GBR"/>
    <s v=""/>
    <s v="London"/>
    <x v="4"/>
  </r>
  <r>
    <s v="Subramanian,Ashok"/>
    <s v="TW_CORE"/>
    <x v="33"/>
    <s v="REGION_MGT_MTG"/>
    <n v="0"/>
    <n v="18.5"/>
    <n v="0"/>
    <s v="01"/>
    <s v="TUK"/>
    <s v="10498"/>
    <s v="GBR"/>
    <s v=""/>
    <s v="London"/>
    <x v="4"/>
  </r>
  <r>
    <s v="Subramanian,Ashok"/>
    <s v="TW_CORE"/>
    <x v="0"/>
    <s v="LEADER_DEV_EU"/>
    <n v="0"/>
    <n v="16"/>
    <n v="0"/>
    <s v="01"/>
    <s v="TUK"/>
    <s v="10498"/>
    <s v="GBR"/>
    <s v=""/>
    <s v="London"/>
    <x v="4"/>
  </r>
  <r>
    <s v="Subramanian,Ashok"/>
    <s v="TW_CORE"/>
    <x v="118"/>
    <s v="BAU"/>
    <n v="0"/>
    <n v="71"/>
    <n v="0"/>
    <s v="01"/>
    <s v="TUK"/>
    <s v="10498"/>
    <s v="GBR"/>
    <s v=""/>
    <s v="London"/>
    <x v="4"/>
  </r>
  <r>
    <s v="Subramanian,Ashok"/>
    <s v="TW_TOFF"/>
    <x v="1"/>
    <s v="ANNUAL_LV"/>
    <n v="0"/>
    <n v="8"/>
    <n v="0"/>
    <s v="01"/>
    <s v="TUK"/>
    <s v="10498"/>
    <s v="GBR"/>
    <s v=""/>
    <s v="London"/>
    <x v="4"/>
  </r>
  <r>
    <s v="Subramanian,Ashok"/>
    <s v="TW_TOFF"/>
    <x v="4"/>
    <s v="SICK_LV"/>
    <n v="0"/>
    <n v="12"/>
    <n v="0"/>
    <s v="01"/>
    <s v="TUK"/>
    <s v="10498"/>
    <s v="GBR"/>
    <s v=""/>
    <s v="London"/>
    <x v="4"/>
  </r>
  <r>
    <s v="Subramanian,Krishnaswamy"/>
    <s v="TW_CORE"/>
    <x v="66"/>
    <s v="PREP"/>
    <n v="0"/>
    <n v="32"/>
    <n v="0"/>
    <s v="01"/>
    <s v="TIN"/>
    <s v="13079"/>
    <s v="IND"/>
    <s v=""/>
    <s v="Chennai"/>
    <x v="0"/>
  </r>
  <r>
    <s v="Subramanian,Krishnaswamy"/>
    <s v="TW_CORE"/>
    <x v="66"/>
    <s v="TRAINER_FAC"/>
    <n v="0"/>
    <n v="96"/>
    <n v="0"/>
    <s v="01"/>
    <s v="TIN"/>
    <s v="13079"/>
    <s v="IND"/>
    <s v=""/>
    <s v="Chennai"/>
    <x v="0"/>
  </r>
  <r>
    <s v="Subramanian,Krishnaswamy"/>
    <s v="TW_CORE"/>
    <x v="66"/>
    <s v="TRAINER_PREP"/>
    <n v="0"/>
    <n v="40"/>
    <n v="0"/>
    <s v="01"/>
    <s v="TIN"/>
    <s v="13079"/>
    <s v="IND"/>
    <s v=""/>
    <s v="Chennai"/>
    <x v="0"/>
  </r>
  <r>
    <s v="Subramanian,Pooja"/>
    <s v="HNI0001"/>
    <x v="81"/>
    <s v="UI_BANG"/>
    <n v="140"/>
    <n v="0"/>
    <n v="0"/>
    <s v="01"/>
    <s v="TIN"/>
    <s v="13953"/>
    <s v="IND"/>
    <s v=""/>
    <s v="Bangalore"/>
    <x v="0"/>
  </r>
  <r>
    <s v="Subramanian,Pooja"/>
    <s v="TW_TOFF"/>
    <x v="1"/>
    <s v="ANNUAL_LV"/>
    <n v="0"/>
    <n v="28"/>
    <n v="0"/>
    <s v="01"/>
    <s v="TIN"/>
    <s v="13953"/>
    <s v="IND"/>
    <s v=""/>
    <s v="Bangalore"/>
    <x v="0"/>
  </r>
  <r>
    <s v="Subramanian,Sandhya"/>
    <s v="TW_CORE"/>
    <x v="123"/>
    <s v="BAU"/>
    <n v="0"/>
    <n v="160"/>
    <n v="0"/>
    <s v="09"/>
    <s v="TIN"/>
    <s v="12670"/>
    <s v="IND"/>
    <s v=""/>
    <s v="Bangalore"/>
    <x v="0"/>
  </r>
  <r>
    <s v="Subramanian,Sandhya"/>
    <s v="TW_TOFF"/>
    <x v="1"/>
    <s v="ANNUAL_LV"/>
    <n v="0"/>
    <n v="8"/>
    <n v="0"/>
    <s v="09"/>
    <s v="TIN"/>
    <s v="12670"/>
    <s v="IND"/>
    <s v=""/>
    <s v="Bangalore"/>
    <x v="0"/>
  </r>
  <r>
    <s v="Subramanian,Sriram"/>
    <s v="TW_CORE"/>
    <x v="3"/>
    <s v="UNASSIGNED"/>
    <n v="0"/>
    <n v="120"/>
    <n v="0"/>
    <s v="01"/>
    <s v="TIN"/>
    <s v="15997"/>
    <s v="IND"/>
    <s v=""/>
    <s v="Chennai"/>
    <x v="0"/>
  </r>
  <r>
    <s v="Subramanian,Sriram"/>
    <s v="TW_TOFF"/>
    <x v="1"/>
    <s v="ANNUAL_LV"/>
    <n v="0"/>
    <n v="40"/>
    <n v="0"/>
    <s v="01"/>
    <s v="TIN"/>
    <s v="15997"/>
    <s v="IND"/>
    <s v=""/>
    <s v="Chennai"/>
    <x v="0"/>
  </r>
  <r>
    <s v="Subramanian,Sriram"/>
    <s v="TW_TOFF"/>
    <x v="4"/>
    <s v="SICK_LV"/>
    <n v="0"/>
    <n v="8"/>
    <n v="0"/>
    <s v="01"/>
    <s v="TIN"/>
    <s v="15997"/>
    <s v="IND"/>
    <s v=""/>
    <s v="Chennai"/>
    <x v="0"/>
  </r>
  <r>
    <s v="Subramanya Hegde,Shweta"/>
    <s v="CISCO02"/>
    <x v="39"/>
    <s v="MISC"/>
    <n v="152"/>
    <n v="0"/>
    <n v="0"/>
    <s v="01"/>
    <s v="TIN"/>
    <s v="15628"/>
    <s v="IND"/>
    <s v=""/>
    <s v="Bangalore"/>
    <x v="0"/>
  </r>
  <r>
    <s v="Subramanya Hegde,Shweta"/>
    <s v="TW_TOFF"/>
    <x v="1"/>
    <s v="ANNUAL_LV"/>
    <n v="0"/>
    <n v="16"/>
    <n v="0"/>
    <s v="01"/>
    <s v="TIN"/>
    <s v="15628"/>
    <s v="IND"/>
    <s v=""/>
    <s v="Bangalore"/>
    <x v="0"/>
  </r>
  <r>
    <s v="Suchak,Maulik"/>
    <s v="TWSCRS1"/>
    <x v="127"/>
    <s v="DEV"/>
    <n v="0"/>
    <n v="144"/>
    <n v="0"/>
    <s v="01"/>
    <s v="TIN"/>
    <s v="14714"/>
    <s v="IND"/>
    <s v=""/>
    <s v="ETG India"/>
    <x v="1"/>
  </r>
  <r>
    <s v="Suchak,Maulik"/>
    <s v="TW_TOFF"/>
    <x v="1"/>
    <s v="ANNUAL_LV"/>
    <n v="0"/>
    <n v="16"/>
    <n v="0"/>
    <s v="01"/>
    <s v="TIN"/>
    <s v="14714"/>
    <s v="IND"/>
    <s v=""/>
    <s v="ETG India"/>
    <x v="1"/>
  </r>
  <r>
    <s v="Suchak,Maulik"/>
    <s v="TW_TOFF"/>
    <x v="4"/>
    <s v="SICK_LV"/>
    <n v="0"/>
    <n v="8"/>
    <n v="0"/>
    <s v="01"/>
    <s v="TIN"/>
    <s v="14714"/>
    <s v="IND"/>
    <s v=""/>
    <s v="ETG India"/>
    <x v="1"/>
  </r>
  <r>
    <s v="Sudani,Ashok Vallabh"/>
    <s v="FOOT001"/>
    <x v="95"/>
    <s v="DA"/>
    <n v="128"/>
    <n v="0"/>
    <n v="0"/>
    <s v="01"/>
    <s v="TIN"/>
    <s v="12690"/>
    <s v="IND"/>
    <s v=""/>
    <s v="Pune"/>
    <x v="0"/>
  </r>
  <r>
    <s v="Sudani,Ashok Vallabh"/>
    <s v="TW_TOFF"/>
    <x v="1"/>
    <s v="ANNUAL_LV"/>
    <n v="0"/>
    <n v="40"/>
    <n v="0"/>
    <s v="01"/>
    <s v="TIN"/>
    <s v="12690"/>
    <s v="IND"/>
    <s v=""/>
    <s v="Pune"/>
    <x v="0"/>
  </r>
  <r>
    <s v="Sudheendra,Sachin"/>
    <s v="TWSCRS1"/>
    <x v="127"/>
    <s v="DEV"/>
    <n v="0"/>
    <n v="132"/>
    <n v="0"/>
    <s v="01"/>
    <s v="TIN"/>
    <s v="11873"/>
    <s v="IND"/>
    <s v=""/>
    <s v="ETG India"/>
    <x v="1"/>
  </r>
  <r>
    <s v="Sudheendra,Sachin"/>
    <s v="TW_TOFF"/>
    <x v="1"/>
    <s v="ANNUAL_LV"/>
    <n v="0"/>
    <n v="4"/>
    <n v="0"/>
    <s v="01"/>
    <s v="TIN"/>
    <s v="11873"/>
    <s v="IND"/>
    <s v=""/>
    <s v="ETG India"/>
    <x v="1"/>
  </r>
  <r>
    <s v="Sudheendra,Sachin"/>
    <s v="TW_TOFF"/>
    <x v="1"/>
    <s v="INDIA_OPT_HOL"/>
    <n v="0"/>
    <n v="16"/>
    <n v="0"/>
    <s v="01"/>
    <s v="TIN"/>
    <s v="11873"/>
    <s v="IND"/>
    <s v=""/>
    <s v="ETG India"/>
    <x v="1"/>
  </r>
  <r>
    <s v="Sudheendra,Sachin"/>
    <s v="TW_TOFF"/>
    <x v="4"/>
    <s v="SICK_LV"/>
    <n v="0"/>
    <n v="16"/>
    <n v="0"/>
    <s v="01"/>
    <s v="TIN"/>
    <s v="11873"/>
    <s v="IND"/>
    <s v=""/>
    <s v="ETG India"/>
    <x v="1"/>
  </r>
  <r>
    <s v="Suez,Eitan C."/>
    <s v="GAP0001"/>
    <x v="361"/>
    <s v="DA"/>
    <n v="40"/>
    <n v="0"/>
    <n v="0"/>
    <s v="01"/>
    <s v="TUS"/>
    <s v="14973"/>
    <s v="USA"/>
    <s v="TX"/>
    <s v="San Francisco"/>
    <x v="11"/>
  </r>
  <r>
    <s v="Suez,Eitan C."/>
    <s v="GAP0001"/>
    <x v="361"/>
    <s v="DA"/>
    <n v="130"/>
    <n v="0"/>
    <n v="0"/>
    <s v="01"/>
    <s v="TUS"/>
    <s v="14973"/>
    <s v="USA"/>
    <s v="CA"/>
    <s v="San Francisco"/>
    <x v="11"/>
  </r>
  <r>
    <s v="Suez,Eitan C."/>
    <s v="GAP0001"/>
    <x v="361"/>
    <s v="OT40"/>
    <n v="1.5"/>
    <n v="0"/>
    <n v="0"/>
    <s v="01"/>
    <s v="TUS"/>
    <s v="14973"/>
    <s v="USA"/>
    <s v="TX"/>
    <s v="San Francisco"/>
    <x v="11"/>
  </r>
  <r>
    <s v="Suez,Eitan C."/>
    <s v="GAP0001"/>
    <x v="361"/>
    <s v="OT40"/>
    <n v="3"/>
    <n v="0"/>
    <n v="0"/>
    <s v="01"/>
    <s v="TUS"/>
    <s v="14973"/>
    <s v="USA"/>
    <s v="CA"/>
    <s v="San Francisco"/>
    <x v="11"/>
  </r>
  <r>
    <s v="Sujan Mehra Machiraju,Naga"/>
    <s v="TW_CORE"/>
    <x v="3"/>
    <s v="HELD"/>
    <n v="0"/>
    <n v="46"/>
    <n v="0"/>
    <s v=""/>
    <s v=""/>
    <s v="16080"/>
    <s v="IND"/>
    <s v=""/>
    <s v=""/>
    <x v="18"/>
  </r>
  <r>
    <s v="Sujan Mehra Machiraju,Naga"/>
    <s v="TW_CORE"/>
    <x v="3"/>
    <s v="HELD"/>
    <n v="0"/>
    <n v="175"/>
    <n v="0"/>
    <s v="01"/>
    <s v="TIN"/>
    <s v="16080"/>
    <s v="IND"/>
    <s v=""/>
    <s v="Hyderabad"/>
    <x v="0"/>
  </r>
  <r>
    <s v="Sukumar Doolipeta,Sandesh"/>
    <s v="MSF0001"/>
    <x v="137"/>
    <s v="MISC"/>
    <n v="96"/>
    <n v="16"/>
    <n v="0"/>
    <s v="01"/>
    <s v="TIN"/>
    <s v="15629"/>
    <s v="IND"/>
    <s v=""/>
    <s v="Bangalore"/>
    <x v="0"/>
  </r>
  <r>
    <s v="Sukumar Doolipeta,Sandesh"/>
    <s v="TW_CORE"/>
    <x v="3"/>
    <s v="UNASSIGNED"/>
    <n v="0"/>
    <n v="40"/>
    <n v="0"/>
    <s v="01"/>
    <s v="TIN"/>
    <s v="15629"/>
    <s v="IND"/>
    <s v=""/>
    <s v="Bangalore"/>
    <x v="0"/>
  </r>
  <r>
    <s v="Sukumar Doolipeta,Sandesh"/>
    <s v="TW_TOFF"/>
    <x v="1"/>
    <s v="INDIA_OPT_HOL"/>
    <n v="0"/>
    <n v="8"/>
    <n v="0"/>
    <s v="01"/>
    <s v="TIN"/>
    <s v="15629"/>
    <s v="IND"/>
    <s v=""/>
    <s v="Bangalore"/>
    <x v="0"/>
  </r>
  <r>
    <s v="Sukumar Doolipeta,Sandesh"/>
    <s v="TW_TOFF"/>
    <x v="4"/>
    <s v="SICK_LV"/>
    <n v="0"/>
    <n v="8"/>
    <n v="0"/>
    <s v="01"/>
    <s v="TIN"/>
    <s v="15629"/>
    <s v="IND"/>
    <s v=""/>
    <s v="Bangalore"/>
    <x v="0"/>
  </r>
  <r>
    <s v="Sukumar,Abhinaya"/>
    <s v="NEWGEN1"/>
    <x v="401"/>
    <s v="MISC"/>
    <n v="40"/>
    <n v="0"/>
    <n v="0"/>
    <s v="01"/>
    <s v="TIN"/>
    <s v="13844"/>
    <s v="IND"/>
    <s v=""/>
    <s v="Chennai"/>
    <x v="0"/>
  </r>
  <r>
    <s v="Sukumar,Abhinaya"/>
    <s v="TW_CORE"/>
    <x v="3"/>
    <s v="HELD"/>
    <n v="0"/>
    <n v="96"/>
    <n v="0"/>
    <s v="01"/>
    <s v="TIN"/>
    <s v="13844"/>
    <s v="IND"/>
    <s v=""/>
    <s v="Chennai"/>
    <x v="0"/>
  </r>
  <r>
    <s v="Sukumar,Abhinaya"/>
    <s v="TW_TOFF"/>
    <x v="1"/>
    <s v="ANNUAL_LV"/>
    <n v="0"/>
    <n v="8"/>
    <n v="0"/>
    <s v="01"/>
    <s v="TIN"/>
    <s v="13844"/>
    <s v="IND"/>
    <s v=""/>
    <s v="Chennai"/>
    <x v="0"/>
  </r>
  <r>
    <s v="Sukumar,Abhinaya"/>
    <s v="TW_TOFF"/>
    <x v="4"/>
    <s v="SICK_LV"/>
    <n v="0"/>
    <n v="24"/>
    <n v="0"/>
    <s v="01"/>
    <s v="TIN"/>
    <s v="13844"/>
    <s v="IND"/>
    <s v=""/>
    <s v="Chennai"/>
    <x v="0"/>
  </r>
  <r>
    <s v="Sullivan,Micarla"/>
    <s v="TW_CORE"/>
    <x v="9"/>
    <s v="BAU"/>
    <n v="0"/>
    <n v="36"/>
    <n v="0"/>
    <s v="07"/>
    <s v="TUK"/>
    <s v="13242"/>
    <s v="GBR"/>
    <s v=""/>
    <s v="Manchester"/>
    <x v="10"/>
  </r>
  <r>
    <s v="Sullivan,Micarla"/>
    <s v="TW_TOFF"/>
    <x v="1"/>
    <s v="ANNUAL_LV"/>
    <n v="0"/>
    <n v="56"/>
    <n v="0"/>
    <s v="07"/>
    <s v="TUK"/>
    <s v="13242"/>
    <s v="AUS"/>
    <s v=""/>
    <s v="Manchester"/>
    <x v="10"/>
  </r>
  <r>
    <s v="Sullivan,Micarla"/>
    <s v="TW_TOFF"/>
    <x v="1"/>
    <s v="ANNUAL_LV"/>
    <n v="0"/>
    <n v="80"/>
    <n v="0"/>
    <s v="07"/>
    <s v="TUK"/>
    <s v="13242"/>
    <s v="GBR"/>
    <s v=""/>
    <s v="Manchester"/>
    <x v="10"/>
  </r>
  <r>
    <s v="Sullivan,Paul J."/>
    <s v="FLIGHTC"/>
    <x v="148"/>
    <s v="MISC"/>
    <n v="24"/>
    <n v="0"/>
    <n v="0"/>
    <s v="01"/>
    <s v="TUS"/>
    <s v="14470"/>
    <s v="USA"/>
    <s v="NY"/>
    <s v="New York"/>
    <x v="12"/>
  </r>
  <r>
    <s v="Sullivan,Paul J."/>
    <s v="TW_CORE"/>
    <x v="3"/>
    <s v="UNASSIGNED"/>
    <n v="0"/>
    <n v="32"/>
    <n v="0"/>
    <s v="01"/>
    <s v="TUS"/>
    <s v="14470"/>
    <s v="USA"/>
    <s v="NY"/>
    <s v="Atlanta"/>
    <x v="2"/>
  </r>
  <r>
    <s v="Sullivan,Paul J."/>
    <s v="TW_CORE"/>
    <x v="3"/>
    <s v="UNASSIGNED"/>
    <n v="0"/>
    <n v="116"/>
    <n v="0"/>
    <s v="01"/>
    <s v="TUS"/>
    <s v="14470"/>
    <s v="USA"/>
    <s v="NY"/>
    <s v="New York"/>
    <x v="12"/>
  </r>
  <r>
    <s v="Sulston,Tom"/>
    <s v="IOOF001"/>
    <x v="54"/>
    <s v="MISC"/>
    <n v="140"/>
    <n v="0"/>
    <n v="0"/>
    <s v="01"/>
    <s v="TAU"/>
    <s v="11344"/>
    <s v="AUS"/>
    <s v=""/>
    <s v="Melbourne"/>
    <x v="8"/>
  </r>
  <r>
    <s v="Sulston,Tom"/>
    <s v="TW_INVT"/>
    <x v="125"/>
    <s v="TECH"/>
    <n v="0"/>
    <n v="3"/>
    <n v="0"/>
    <s v="01"/>
    <s v="TAU"/>
    <s v="11344"/>
    <s v="AUS"/>
    <s v=""/>
    <s v="Melbourne"/>
    <x v="8"/>
  </r>
  <r>
    <s v="Sulston,Tom"/>
    <s v="TW_TOFF"/>
    <x v="1"/>
    <s v="PUBLIC_HOLIDAY"/>
    <n v="0"/>
    <n v="8"/>
    <n v="0"/>
    <s v="01"/>
    <s v="TAU"/>
    <s v="11344"/>
    <s v="AUS"/>
    <s v=""/>
    <s v="Melbourne"/>
    <x v="8"/>
  </r>
  <r>
    <s v="Sulston,Tom"/>
    <s v="TW_TOFF"/>
    <x v="4"/>
    <s v="SICK_LV"/>
    <n v="0"/>
    <n v="24"/>
    <n v="0"/>
    <s v="01"/>
    <s v="TAU"/>
    <s v="11344"/>
    <s v="AUS"/>
    <s v=""/>
    <s v="Melbourne"/>
    <x v="8"/>
  </r>
  <r>
    <s v="Suman,Shraddha"/>
    <s v="RACK001"/>
    <x v="184"/>
    <s v="DA"/>
    <n v="152"/>
    <n v="0"/>
    <n v="0"/>
    <s v="01"/>
    <s v="TIN"/>
    <s v="14730"/>
    <s v="IND"/>
    <s v=""/>
    <s v="Bangalore"/>
    <x v="0"/>
  </r>
  <r>
    <s v="Suman,Shraddha"/>
    <s v="TW_TOFF"/>
    <x v="1"/>
    <s v="ANNUAL_LV"/>
    <n v="0"/>
    <n v="8"/>
    <n v="0"/>
    <s v="01"/>
    <s v="TIN"/>
    <s v="14730"/>
    <s v="IND"/>
    <s v=""/>
    <s v="Bangalore"/>
    <x v="0"/>
  </r>
  <r>
    <s v="Suman,Shraddha"/>
    <s v="TW_TOFF"/>
    <x v="1"/>
    <s v="INDIA_OPT_HOL"/>
    <n v="0"/>
    <n v="8"/>
    <n v="0"/>
    <s v="01"/>
    <s v="TIN"/>
    <s v="14730"/>
    <s v="IND"/>
    <s v=""/>
    <s v="Bangalore"/>
    <x v="0"/>
  </r>
  <r>
    <s v="Sumowski,Aleksander"/>
    <s v="GDS0001"/>
    <x v="8"/>
    <s v="CONSULTING"/>
    <n v="40"/>
    <n v="0"/>
    <n v="0"/>
    <s v="01"/>
    <s v="TUK"/>
    <s v="14258"/>
    <s v="GBR"/>
    <s v=""/>
    <s v="London"/>
    <x v="4"/>
  </r>
  <r>
    <s v="Sumowski,Aleksander"/>
    <s v="GDS0001"/>
    <x v="8"/>
    <s v="MISC"/>
    <n v="48"/>
    <n v="0"/>
    <n v="0"/>
    <s v="01"/>
    <s v="TUK"/>
    <s v="14258"/>
    <s v="GBR"/>
    <s v=""/>
    <s v="London"/>
    <x v="4"/>
  </r>
  <r>
    <s v="Sumowski,Aleksander"/>
    <s v="TW_CORE"/>
    <x v="3"/>
    <s v="HELD"/>
    <n v="0"/>
    <n v="40"/>
    <n v="0"/>
    <s v="01"/>
    <s v="TUK"/>
    <s v="14258"/>
    <s v="GBR"/>
    <s v=""/>
    <s v="London"/>
    <x v="4"/>
  </r>
  <r>
    <s v="Sumowski,Aleksander"/>
    <s v="TW_CORE"/>
    <x v="3"/>
    <s v="UNASSIGNED"/>
    <n v="0"/>
    <n v="32"/>
    <n v="0"/>
    <s v="01"/>
    <s v="TUK"/>
    <s v="14258"/>
    <s v="GBR"/>
    <s v=""/>
    <s v="London"/>
    <x v="4"/>
  </r>
  <r>
    <s v="Sumowski,Aleksander"/>
    <s v="TW_CORE"/>
    <x v="52"/>
    <s v="SPONSORSHIPS"/>
    <n v="0"/>
    <n v="8"/>
    <n v="0"/>
    <s v="01"/>
    <s v="TUK"/>
    <s v="14258"/>
    <s v="GBR"/>
    <s v=""/>
    <s v="London"/>
    <x v="4"/>
  </r>
  <r>
    <s v="Sun,Hong"/>
    <s v="HPS0001"/>
    <x v="202"/>
    <s v="DA"/>
    <n v="40"/>
    <n v="0"/>
    <n v="0"/>
    <s v="01"/>
    <s v="TBS"/>
    <s v="13915"/>
    <s v="CHN"/>
    <s v=""/>
    <s v="Xi'an"/>
    <x v="14"/>
  </r>
  <r>
    <s v="Sun,Hong"/>
    <s v="HPS0001"/>
    <x v="202"/>
    <s v="MISC"/>
    <n v="112"/>
    <n v="0"/>
    <n v="0"/>
    <s v="01"/>
    <s v="TBS"/>
    <s v="13915"/>
    <s v="CHN"/>
    <s v=""/>
    <s v="Xi'an"/>
    <x v="14"/>
  </r>
  <r>
    <s v="Sun,Hong"/>
    <s v="TW_TOFF"/>
    <x v="4"/>
    <s v="SICK_LV"/>
    <n v="0"/>
    <n v="16"/>
    <n v="0"/>
    <s v="01"/>
    <s v="TBS"/>
    <s v="13915"/>
    <s v="CHN"/>
    <s v=""/>
    <s v="Xi'an"/>
    <x v="14"/>
  </r>
  <r>
    <s v="Sun,Jiankang"/>
    <s v="PWC0001"/>
    <x v="62"/>
    <s v="MISC"/>
    <n v="168"/>
    <n v="0"/>
    <n v="0"/>
    <s v="01"/>
    <s v="TCX"/>
    <s v="15352"/>
    <s v="CHN"/>
    <s v=""/>
    <s v="Beijing"/>
    <x v="14"/>
  </r>
  <r>
    <s v="Sun,Jingjing"/>
    <s v="LIVETEX"/>
    <x v="161"/>
    <s v="MISC"/>
    <n v="168"/>
    <n v="0"/>
    <n v="0"/>
    <s v="01"/>
    <s v="TCX"/>
    <s v="15988"/>
    <s v="CHN"/>
    <s v=""/>
    <s v="Xi'an"/>
    <x v="14"/>
  </r>
  <r>
    <s v="Sun,Juanchen"/>
    <s v="TELSTRA"/>
    <x v="104"/>
    <s v="MISC"/>
    <n v="168"/>
    <n v="0"/>
    <n v="0"/>
    <s v="01"/>
    <s v="TCX"/>
    <s v="15105"/>
    <s v="CHN"/>
    <s v=""/>
    <s v="Xi'an"/>
    <x v="14"/>
  </r>
  <r>
    <s v="Sun,Juanchen"/>
    <s v="TW_TOFF"/>
    <x v="1"/>
    <s v="ANNUAL_LV"/>
    <n v="0"/>
    <n v="4"/>
    <n v="0"/>
    <s v="01"/>
    <s v="TCX"/>
    <s v="15105"/>
    <s v="CHN"/>
    <s v=""/>
    <s v="Xi'an"/>
    <x v="14"/>
  </r>
  <r>
    <s v="Sun,Juanchen"/>
    <s v="TW_TOFF"/>
    <x v="1"/>
    <s v="TIME_IN_LIEU"/>
    <n v="0"/>
    <n v="4"/>
    <n v="0"/>
    <s v="01"/>
    <s v="TCX"/>
    <s v="15105"/>
    <s v="CHN"/>
    <s v=""/>
    <s v="Xi'an"/>
    <x v="14"/>
  </r>
  <r>
    <s v="Sun,Yibo"/>
    <s v="TELSTRA"/>
    <x v="283"/>
    <s v="MISC"/>
    <n v="168"/>
    <n v="0"/>
    <n v="0"/>
    <s v="01"/>
    <s v="TCX"/>
    <s v="15426"/>
    <s v="CHN"/>
    <s v=""/>
    <s v="Xi'an"/>
    <x v="14"/>
  </r>
  <r>
    <s v="Sundaralingam M,Arun"/>
    <s v="GPP0001"/>
    <x v="85"/>
    <s v="MISC"/>
    <n v="72"/>
    <n v="0"/>
    <n v="0"/>
    <s v="01"/>
    <s v="TIN"/>
    <s v="14723"/>
    <s v="IND"/>
    <s v=""/>
    <s v="Chennai"/>
    <x v="0"/>
  </r>
  <r>
    <s v="Sundaralingam M,Arun"/>
    <s v="TW_CORE"/>
    <x v="3"/>
    <s v="UNASSIGNED"/>
    <n v="0"/>
    <n v="72"/>
    <n v="0"/>
    <s v="01"/>
    <s v="TIN"/>
    <s v="14723"/>
    <s v="IND"/>
    <s v=""/>
    <s v="Chennai"/>
    <x v="0"/>
  </r>
  <r>
    <s v="Sundaralingam M,Arun"/>
    <s v="TW_TOFF"/>
    <x v="1"/>
    <s v="ANNUAL_LV"/>
    <n v="0"/>
    <n v="16"/>
    <n v="0"/>
    <s v="01"/>
    <s v="TIN"/>
    <s v="14723"/>
    <s v="IND"/>
    <s v=""/>
    <s v="Chennai"/>
    <x v="0"/>
  </r>
  <r>
    <s v="Sundaralingam M,Arun"/>
    <s v="TW_TOFF"/>
    <x v="4"/>
    <s v="SICK_LV"/>
    <n v="0"/>
    <n v="8"/>
    <n v="0"/>
    <s v="01"/>
    <s v="TIN"/>
    <s v="14723"/>
    <s v="IND"/>
    <s v=""/>
    <s v="Chennai"/>
    <x v="0"/>
  </r>
  <r>
    <s v="Sundaram,Gothai"/>
    <s v="TW_TOFF"/>
    <x v="1"/>
    <s v="ANNUAL_LV"/>
    <n v="0"/>
    <n v="168"/>
    <n v="0"/>
    <s v="01"/>
    <s v="TIN"/>
    <s v="12634"/>
    <s v="IND"/>
    <s v=""/>
    <s v="Chennai"/>
    <x v="0"/>
  </r>
  <r>
    <s v="Sundararaj,Rajasekharan"/>
    <s v="NEWGEN1"/>
    <x v="401"/>
    <s v="MISC"/>
    <n v="76"/>
    <n v="32"/>
    <n v="0"/>
    <s v="01"/>
    <s v="TIN"/>
    <s v="14571"/>
    <s v="IND"/>
    <s v=""/>
    <s v="Chennai"/>
    <x v="0"/>
  </r>
  <r>
    <s v="Sundararaj,Rajasekharan"/>
    <s v="TW_CORE"/>
    <x v="3"/>
    <s v="HELD"/>
    <n v="0"/>
    <n v="48"/>
    <n v="0"/>
    <s v="01"/>
    <s v="TIN"/>
    <s v="14571"/>
    <s v="IND"/>
    <s v=""/>
    <s v="Chennai"/>
    <x v="0"/>
  </r>
  <r>
    <s v="Sundararaj,Rajasekharan"/>
    <s v="TW_TOFF"/>
    <x v="1"/>
    <s v="ANNUAL_LV"/>
    <n v="0"/>
    <n v="4"/>
    <n v="0"/>
    <s v="01"/>
    <s v="TIN"/>
    <s v="14571"/>
    <s v="IND"/>
    <s v=""/>
    <s v="Chennai"/>
    <x v="0"/>
  </r>
  <r>
    <s v="Sundararaj,Rajasekharan"/>
    <s v="TW_TOFF"/>
    <x v="4"/>
    <s v="SICK_LV"/>
    <n v="0"/>
    <n v="8"/>
    <n v="0"/>
    <s v="01"/>
    <s v="TIN"/>
    <s v="14571"/>
    <s v="IND"/>
    <s v=""/>
    <s v="Chennai"/>
    <x v="0"/>
  </r>
  <r>
    <s v="Sundaresan,Arunachalam"/>
    <s v="TW_CORE"/>
    <x v="17"/>
    <s v="BAU"/>
    <n v="0"/>
    <n v="171"/>
    <n v="0"/>
    <s v="02"/>
    <s v="TIN"/>
    <s v="16008"/>
    <s v="IND"/>
    <s v=""/>
    <s v="Chennai"/>
    <x v="0"/>
  </r>
  <r>
    <s v="Sunmonu,Tunji"/>
    <s v="TW_CORE"/>
    <x v="69"/>
    <s v="LEVELUP_SCHOOLS"/>
    <n v="0"/>
    <n v="8"/>
    <n v="0"/>
    <s v="01"/>
    <s v="TUG"/>
    <s v="15511"/>
    <s v="UGA"/>
    <s v=""/>
    <s v="Kampala"/>
    <x v="15"/>
  </r>
  <r>
    <s v="Sunmonu,Tunji"/>
    <s v="UNICEF1"/>
    <x v="88"/>
    <s v="DA"/>
    <n v="168"/>
    <n v="0"/>
    <n v="0"/>
    <s v="01"/>
    <s v="TUG"/>
    <s v="15511"/>
    <s v="UGA"/>
    <s v=""/>
    <s v="Kampala"/>
    <x v="15"/>
  </r>
  <r>
    <s v="Sunny,Manu"/>
    <s v="TW_CORE"/>
    <x v="0"/>
    <s v="TWER_INDUCTION"/>
    <n v="0"/>
    <n v="48"/>
    <n v="0"/>
    <s v="01"/>
    <s v="TIN"/>
    <s v="16132"/>
    <s v="IND"/>
    <s v=""/>
    <s v="Bangalore"/>
    <x v="0"/>
  </r>
  <r>
    <s v="Suo,Qin"/>
    <s v="TELSTRA"/>
    <x v="283"/>
    <s v="MISC"/>
    <n v="168"/>
    <n v="0"/>
    <n v="0"/>
    <s v="01"/>
    <s v="TCX"/>
    <s v="13664"/>
    <s v="CHN"/>
    <s v=""/>
    <s v="Xi'an"/>
    <x v="14"/>
  </r>
  <r>
    <s v="Surana,Shraddha"/>
    <s v="FOOT001"/>
    <x v="94"/>
    <s v="MISC"/>
    <n v="0"/>
    <n v="72"/>
    <n v="0"/>
    <s v="01"/>
    <s v="TIN"/>
    <s v="15640"/>
    <s v="IND"/>
    <s v=""/>
    <s v="Pune"/>
    <x v="0"/>
  </r>
  <r>
    <s v="Surana,Shraddha"/>
    <s v="GAP0001"/>
    <x v="139"/>
    <s v="MISC"/>
    <n v="24"/>
    <n v="0"/>
    <n v="0"/>
    <s v="01"/>
    <s v="TIN"/>
    <s v="15640"/>
    <s v="IND"/>
    <s v=""/>
    <s v="Pune"/>
    <x v="0"/>
  </r>
  <r>
    <s v="Surana,Shraddha"/>
    <s v="TW_CORE"/>
    <x v="3"/>
    <s v="UNASSIGNED"/>
    <n v="0"/>
    <n v="56"/>
    <n v="0"/>
    <s v="01"/>
    <s v="TIN"/>
    <s v="15640"/>
    <s v="IND"/>
    <s v=""/>
    <s v="Pune"/>
    <x v="0"/>
  </r>
  <r>
    <s v="Surana,Shraddha"/>
    <s v="TW_CORE"/>
    <x v="40"/>
    <s v="TRAINING_OTHER"/>
    <n v="0"/>
    <n v="40"/>
    <n v="0"/>
    <s v="01"/>
    <s v="TIN"/>
    <s v="15640"/>
    <s v="IND"/>
    <s v=""/>
    <s v="Pune"/>
    <x v="0"/>
  </r>
  <r>
    <s v="Sure,Krishna Kumar"/>
    <s v="TW_CORE"/>
    <x v="3"/>
    <s v="UNASSIGNED"/>
    <n v="0"/>
    <n v="112"/>
    <n v="0"/>
    <s v="01"/>
    <s v="TIN"/>
    <s v="12636"/>
    <s v="IND"/>
    <s v=""/>
    <s v="Bangalore"/>
    <x v="0"/>
  </r>
  <r>
    <s v="Sure,Krishna Kumar"/>
    <s v="TW_TOFF"/>
    <x v="1"/>
    <s v="ANNUAL_LV"/>
    <n v="0"/>
    <n v="40"/>
    <n v="0"/>
    <s v="01"/>
    <s v="TIN"/>
    <s v="12636"/>
    <s v="IND"/>
    <s v=""/>
    <s v="Bangalore"/>
    <x v="0"/>
  </r>
  <r>
    <s v="Sure,Krishna Kumar"/>
    <s v="TW_TOFF"/>
    <x v="1"/>
    <s v="TRANSITION_LV"/>
    <n v="0"/>
    <n v="16"/>
    <n v="0"/>
    <s v="01"/>
    <s v="TIN"/>
    <s v="12636"/>
    <s v="IND"/>
    <s v=""/>
    <s v="Bangalore"/>
    <x v="0"/>
  </r>
  <r>
    <s v="Suriel Melchor,Carmen Aurora"/>
    <s v="OFGEM01"/>
    <x v="90"/>
    <s v="DA"/>
    <n v="166"/>
    <n v="0"/>
    <n v="0"/>
    <s v="01"/>
    <s v="TUK"/>
    <s v="14506"/>
    <s v="GBR"/>
    <s v=""/>
    <s v="London"/>
    <x v="4"/>
  </r>
  <r>
    <s v="Sustaric,Jozef"/>
    <s v="REA0001"/>
    <x v="74"/>
    <s v="DA"/>
    <n v="160"/>
    <n v="0"/>
    <n v="0"/>
    <s v="01"/>
    <s v="TAU"/>
    <s v="15512"/>
    <s v="AUS"/>
    <s v=""/>
    <s v="Melbourne"/>
    <x v="8"/>
  </r>
  <r>
    <s v="Sustaric,Jozef"/>
    <s v="TW_CORE"/>
    <x v="69"/>
    <s v="BAU"/>
    <n v="0"/>
    <n v="12.5"/>
    <n v="0"/>
    <s v="01"/>
    <s v="TAU"/>
    <s v="15512"/>
    <s v="AUS"/>
    <s v=""/>
    <s v="Melbourne"/>
    <x v="8"/>
  </r>
  <r>
    <s v="Sustaric,Jozef"/>
    <s v="TW_CORE"/>
    <x v="69"/>
    <s v="PREPARATION"/>
    <n v="0"/>
    <n v="21"/>
    <n v="0"/>
    <s v="01"/>
    <s v="TAU"/>
    <s v="15512"/>
    <s v="AUS"/>
    <s v=""/>
    <s v="Melbourne"/>
    <x v="8"/>
  </r>
  <r>
    <s v="Sustaric,Jozef"/>
    <s v="TW_MTGS"/>
    <x v="77"/>
    <s v="AUSTRALIA"/>
    <n v="0"/>
    <n v="4"/>
    <n v="0"/>
    <s v="01"/>
    <s v="TAU"/>
    <s v="15512"/>
    <s v="AUS"/>
    <s v=""/>
    <s v="Melbourne"/>
    <x v="8"/>
  </r>
  <r>
    <s v="Sustaric,Jozef"/>
    <s v="TW_TOFF"/>
    <x v="1"/>
    <s v="PUBLIC_HOLIDAY"/>
    <n v="0"/>
    <n v="8"/>
    <n v="0"/>
    <s v="01"/>
    <s v="TAU"/>
    <s v="15512"/>
    <s v="AUS"/>
    <s v=""/>
    <s v="Melbourne"/>
    <x v="8"/>
  </r>
  <r>
    <s v="Sutherland,Jeremy"/>
    <s v="SLC0001"/>
    <x v="91"/>
    <s v="MISC"/>
    <n v="136"/>
    <n v="0"/>
    <n v="0"/>
    <s v="01"/>
    <s v="TUK"/>
    <s v="11292"/>
    <s v="GBR"/>
    <s v=""/>
    <s v="Manchester"/>
    <x v="10"/>
  </r>
  <r>
    <s v="Sutherland,Jeremy"/>
    <s v="SLC0001"/>
    <x v="91"/>
    <s v="TRVL"/>
    <n v="0"/>
    <n v="23"/>
    <n v="0"/>
    <s v="01"/>
    <s v="TUK"/>
    <s v="11292"/>
    <s v="GBR"/>
    <s v=""/>
    <s v="Manchester"/>
    <x v="10"/>
  </r>
  <r>
    <s v="Sutherland,Jeremy"/>
    <s v="TW_TOFF"/>
    <x v="1"/>
    <s v="ANNUAL_LV"/>
    <n v="0"/>
    <n v="24"/>
    <n v="0"/>
    <s v="01"/>
    <s v="TUK"/>
    <s v="11292"/>
    <s v="GBR"/>
    <s v=""/>
    <s v="Manchester"/>
    <x v="10"/>
  </r>
  <r>
    <s v="Sutherland,Jeremy"/>
    <s v="TW_TOFF"/>
    <x v="4"/>
    <s v="UK_MEDICAL_APPT"/>
    <n v="0"/>
    <n v="3"/>
    <n v="0"/>
    <s v="01"/>
    <s v="TUK"/>
    <s v="11292"/>
    <s v="GBR"/>
    <s v=""/>
    <s v="Manchester"/>
    <x v="10"/>
  </r>
  <r>
    <s v="Sutton,Gareth"/>
    <s v="TW_CORE"/>
    <x v="17"/>
    <s v="BAU"/>
    <n v="0"/>
    <n v="168"/>
    <n v="0"/>
    <s v="02"/>
    <s v="TAU"/>
    <s v="13783"/>
    <s v="AUS"/>
    <s v=""/>
    <s v="Sydney"/>
    <x v="8"/>
  </r>
  <r>
    <s v="Suzukawa,Keigo"/>
    <s v="EMBTECH"/>
    <x v="253"/>
    <s v="MISC"/>
    <n v="160"/>
    <n v="0"/>
    <n v="0"/>
    <s v="01"/>
    <s v="TUK"/>
    <s v="15348"/>
    <s v="GBR"/>
    <s v=""/>
    <s v="Manchester"/>
    <x v="10"/>
  </r>
  <r>
    <s v="Suzukawa,Keigo"/>
    <s v="TW_TOFF"/>
    <x v="4"/>
    <s v="SICK_LV"/>
    <n v="0"/>
    <n v="8"/>
    <n v="0"/>
    <s v="01"/>
    <s v="TUK"/>
    <s v="15348"/>
    <s v="GBR"/>
    <s v=""/>
    <s v="Manchester"/>
    <x v="10"/>
  </r>
  <r>
    <s v="Suárez Laffargue,Bruno"/>
    <s v="INSER01"/>
    <x v="89"/>
    <s v="DA"/>
    <n v="124.5"/>
    <n v="0"/>
    <n v="0"/>
    <s v="01"/>
    <s v="TUK"/>
    <s v="15866"/>
    <s v="GBR"/>
    <s v=""/>
    <s v="London"/>
    <x v="4"/>
  </r>
  <r>
    <s v="Suárez Laffargue,Bruno"/>
    <s v="TW_TOFF"/>
    <x v="1"/>
    <s v="ANNUAL_LV"/>
    <n v="0"/>
    <n v="16"/>
    <n v="0"/>
    <s v="01"/>
    <s v="TUK"/>
    <s v="15866"/>
    <s v="GBR"/>
    <s v=""/>
    <s v="London"/>
    <x v="4"/>
  </r>
  <r>
    <s v="Suárez Laffargue,Bruno"/>
    <s v="TW_TOFF"/>
    <x v="4"/>
    <s v="UK_MEDICAL_APPT"/>
    <n v="0"/>
    <n v="27.5"/>
    <n v="0"/>
    <s v="01"/>
    <s v="TUK"/>
    <s v="15866"/>
    <s v="GBR"/>
    <s v=""/>
    <s v="London"/>
    <x v="4"/>
  </r>
  <r>
    <s v="Swaminathan,Balachander"/>
    <s v="TW_CORE"/>
    <x v="15"/>
    <s v="DIPL_HIRE_PROG"/>
    <n v="0"/>
    <n v="64"/>
    <n v="0"/>
    <s v="08"/>
    <s v="TIN"/>
    <s v="11218"/>
    <s v="IND"/>
    <s v=""/>
    <s v="Chennai"/>
    <x v="0"/>
  </r>
  <r>
    <s v="Swaminathan,Balachander"/>
    <s v="TW_PIL3"/>
    <x v="299"/>
    <s v="BAU"/>
    <n v="0"/>
    <n v="120"/>
    <n v="0"/>
    <s v="08"/>
    <s v="TIN"/>
    <s v="11218"/>
    <s v="IND"/>
    <s v=""/>
    <s v="Chennai"/>
    <x v="0"/>
  </r>
  <r>
    <s v="Swaminathan,Chandrasekar"/>
    <s v="JETSTAR"/>
    <x v="287"/>
    <s v="DA"/>
    <n v="8"/>
    <n v="0"/>
    <n v="0"/>
    <s v="01"/>
    <s v="TIN"/>
    <s v="14524"/>
    <s v="IND"/>
    <s v=""/>
    <s v="Chennai"/>
    <x v="0"/>
  </r>
  <r>
    <s v="Swaminathan,Chandrasekar"/>
    <s v="JETSTAR"/>
    <x v="287"/>
    <s v="MISC"/>
    <n v="76"/>
    <n v="0"/>
    <n v="0"/>
    <s v="01"/>
    <s v="TIN"/>
    <s v="14524"/>
    <s v="IND"/>
    <s v=""/>
    <s v="Chennai"/>
    <x v="0"/>
  </r>
  <r>
    <s v="Swaminathan,Chandrasekar"/>
    <s v="REGENS1"/>
    <x v="129"/>
    <s v="MISC"/>
    <n v="0"/>
    <n v="8"/>
    <n v="0"/>
    <s v="01"/>
    <s v="TIN"/>
    <s v="14524"/>
    <s v="IND"/>
    <s v=""/>
    <s v="Chennai"/>
    <x v="0"/>
  </r>
  <r>
    <s v="Swaminathan,Chandrasekar"/>
    <s v="TW_CORE"/>
    <x v="3"/>
    <s v="UNASSIGNED"/>
    <n v="0"/>
    <n v="40"/>
    <n v="0"/>
    <s v="01"/>
    <s v="TIN"/>
    <s v="14524"/>
    <s v="IND"/>
    <s v=""/>
    <s v="Chennai"/>
    <x v="0"/>
  </r>
  <r>
    <s v="Swaminathan,Chandrasekar"/>
    <s v="TW_MTGS"/>
    <x v="35"/>
    <s v="TWER_EVENTS"/>
    <n v="0"/>
    <n v="4"/>
    <n v="0"/>
    <s v="01"/>
    <s v="TIN"/>
    <s v="14524"/>
    <s v="IND"/>
    <s v=""/>
    <s v="Chennai"/>
    <x v="0"/>
  </r>
  <r>
    <s v="Swaminathan,Chandrasekar"/>
    <s v="TW_TOFF"/>
    <x v="1"/>
    <s v="ANNUAL_LV"/>
    <n v="0"/>
    <n v="32"/>
    <n v="0"/>
    <s v="01"/>
    <s v="TIN"/>
    <s v="14524"/>
    <s v="IND"/>
    <s v=""/>
    <s v="Chennai"/>
    <x v="0"/>
  </r>
  <r>
    <s v="Swaminathan,Satish"/>
    <s v="TW_CORE"/>
    <x v="86"/>
    <s v="RESEARCH"/>
    <n v="0"/>
    <n v="168"/>
    <n v="0"/>
    <s v="05"/>
    <s v="TIN"/>
    <s v="14342"/>
    <s v="IND"/>
    <s v=""/>
    <s v="Bangalore"/>
    <x v="0"/>
  </r>
  <r>
    <s v="Swaroop,Soumya"/>
    <s v="TW_TOFF"/>
    <x v="1"/>
    <s v="ANNUAL_LV"/>
    <n v="0"/>
    <n v="168"/>
    <n v="0"/>
    <s v="01"/>
    <s v="TIN"/>
    <s v="12103"/>
    <s v="IND"/>
    <s v=""/>
    <s v="Bangalore"/>
    <x v="0"/>
  </r>
  <r>
    <s v="Swords,Cameron"/>
    <s v="DOMINOS"/>
    <x v="167"/>
    <s v="DOMINO_CORE"/>
    <n v="103"/>
    <n v="0"/>
    <n v="0"/>
    <s v="01"/>
    <s v="TAU"/>
    <s v="11367"/>
    <s v="AUS"/>
    <s v=""/>
    <s v="Sydney"/>
    <x v="8"/>
  </r>
  <r>
    <s v="Swords,Cameron"/>
    <s v="DOMINOS"/>
    <x v="167"/>
    <s v="PYRAMID"/>
    <n v="65"/>
    <n v="0"/>
    <n v="0"/>
    <s v="01"/>
    <s v="TAU"/>
    <s v="11367"/>
    <s v="AUS"/>
    <s v=""/>
    <s v="Sydney"/>
    <x v="8"/>
  </r>
  <r>
    <s v="Szoltysek,Wiktor"/>
    <s v="MCGH001"/>
    <x v="323"/>
    <s v="DA"/>
    <n v="169"/>
    <n v="0"/>
    <n v="0"/>
    <s v="01"/>
    <s v="TCA"/>
    <s v="13501"/>
    <s v="USA"/>
    <s v="WA"/>
    <s v="San Francisco"/>
    <x v="11"/>
  </r>
  <r>
    <s v="T,Manali"/>
    <s v="TW_CORE"/>
    <x v="0"/>
    <s v="STEP"/>
    <n v="0"/>
    <n v="132"/>
    <n v="0"/>
    <s v="01"/>
    <s v="TIN"/>
    <s v="15441"/>
    <s v="IND"/>
    <s v=""/>
    <s v="Bangalore"/>
    <x v="0"/>
  </r>
  <r>
    <s v="T,Manali"/>
    <s v="TW_TOFF"/>
    <x v="1"/>
    <s v="ANNUAL_LV"/>
    <n v="0"/>
    <n v="56"/>
    <n v="0"/>
    <s v="01"/>
    <s v="TIN"/>
    <s v="15441"/>
    <s v="IND"/>
    <s v=""/>
    <s v="Bangalore"/>
    <x v="0"/>
  </r>
  <r>
    <s v="T,Manali"/>
    <s v="TW_TOFF"/>
    <x v="1"/>
    <s v="INDIA_OPT_HOL"/>
    <n v="0"/>
    <n v="8"/>
    <n v="0"/>
    <s v="01"/>
    <s v="TIN"/>
    <s v="15441"/>
    <s v="IND"/>
    <s v=""/>
    <s v="Bangalore"/>
    <x v="0"/>
  </r>
  <r>
    <s v="Tadakamalla,Apeksha"/>
    <s v="TW_TOFF"/>
    <x v="1"/>
    <s v="MATR_PATR_PAID"/>
    <n v="0"/>
    <n v="168"/>
    <n v="0"/>
    <s v="02"/>
    <s v="TIN"/>
    <s v="13668"/>
    <s v="IND"/>
    <s v=""/>
    <s v="ETG India"/>
    <x v="1"/>
  </r>
  <r>
    <s v="Taha,Ibrahim"/>
    <s v="TW_TOFF"/>
    <x v="1"/>
    <s v="ANNUAL_LV"/>
    <n v="0"/>
    <n v="24"/>
    <n v="0"/>
    <s v="01"/>
    <s v="TUS"/>
    <s v="11557"/>
    <s v="USA"/>
    <s v="FL"/>
    <s v="Atlanta"/>
    <x v="2"/>
  </r>
  <r>
    <s v="Taha,Ibrahim"/>
    <s v="ULTSOFT"/>
    <x v="112"/>
    <s v="MISC"/>
    <n v="145"/>
    <n v="0"/>
    <n v="0"/>
    <s v="01"/>
    <s v="TUS"/>
    <s v="11557"/>
    <s v="USA"/>
    <s v="FL"/>
    <s v="Atlanta"/>
    <x v="2"/>
  </r>
  <r>
    <s v="Taha,Ibrahim"/>
    <s v="ULTSOFT"/>
    <x v="112"/>
    <s v="TRVL"/>
    <n v="0"/>
    <n v="63"/>
    <n v="0"/>
    <s v="01"/>
    <s v="TUS"/>
    <s v="11557"/>
    <s v="USA"/>
    <s v="FL"/>
    <s v="Atlanta"/>
    <x v="2"/>
  </r>
  <r>
    <s v="Takadong,Thibaut Zafack"/>
    <s v="TW_CORE"/>
    <x v="3"/>
    <s v="HELD"/>
    <n v="0"/>
    <n v="152"/>
    <n v="0"/>
    <s v="01"/>
    <s v="TZA"/>
    <s v="14921"/>
    <s v="ZAF"/>
    <s v=""/>
    <s v="Johannesburg"/>
    <x v="16"/>
  </r>
  <r>
    <s v="Takadong,Thibaut Zafack"/>
    <s v="TW_CORE"/>
    <x v="3"/>
    <s v="UNASSIGNED"/>
    <n v="0"/>
    <n v="8"/>
    <n v="0"/>
    <s v="01"/>
    <s v="TZA"/>
    <s v="14921"/>
    <s v="ZAF"/>
    <s v=""/>
    <s v="Johannesburg"/>
    <x v="16"/>
  </r>
  <r>
    <s v="Takadong,Thibaut Zafack"/>
    <s v="TW_TOFF"/>
    <x v="1"/>
    <s v="PUBLIC_HOLIDAY"/>
    <n v="0"/>
    <n v="8"/>
    <n v="0"/>
    <s v="01"/>
    <s v="TZA"/>
    <s v="14921"/>
    <s v="ZAF"/>
    <s v=""/>
    <s v="Johannesburg"/>
    <x v="16"/>
  </r>
  <r>
    <s v="Talekar,Pranjali"/>
    <s v="BT00002"/>
    <x v="63"/>
    <s v="TESTING"/>
    <n v="40"/>
    <n v="40"/>
    <n v="0"/>
    <s v="01"/>
    <s v="TIN"/>
    <s v="14923"/>
    <s v="IND"/>
    <s v=""/>
    <s v="Bangalore"/>
    <x v="0"/>
  </r>
  <r>
    <s v="Talekar,Pranjali"/>
    <s v="TW_CORE"/>
    <x v="3"/>
    <s v="HELD"/>
    <n v="0"/>
    <n v="24"/>
    <n v="0"/>
    <s v="01"/>
    <s v="TIN"/>
    <s v="14923"/>
    <s v="IND"/>
    <s v=""/>
    <s v="Pune"/>
    <x v="0"/>
  </r>
  <r>
    <s v="Talekar,Pranjali"/>
    <s v="TW_TOFF"/>
    <x v="1"/>
    <s v="ANNUAL_LV"/>
    <n v="0"/>
    <n v="8"/>
    <n v="0"/>
    <s v="01"/>
    <s v="TIN"/>
    <s v="14923"/>
    <s v="IND"/>
    <s v=""/>
    <s v="Bangalore"/>
    <x v="0"/>
  </r>
  <r>
    <s v="Talekar,Pranjali"/>
    <s v="TW_TOFF"/>
    <x v="1"/>
    <s v="ANNUAL_LV"/>
    <n v="0"/>
    <n v="48"/>
    <n v="0"/>
    <s v="01"/>
    <s v="TIN"/>
    <s v="14923"/>
    <s v="IND"/>
    <s v=""/>
    <s v="Pune"/>
    <x v="0"/>
  </r>
  <r>
    <s v="Talekar,Pranjali"/>
    <s v="TW_TOFF"/>
    <x v="4"/>
    <s v="SICK_LV"/>
    <n v="0"/>
    <n v="8"/>
    <n v="0"/>
    <s v="01"/>
    <s v="TIN"/>
    <s v="14923"/>
    <s v="IND"/>
    <s v=""/>
    <s v="Pune"/>
    <x v="0"/>
  </r>
  <r>
    <s v="Tamhane,Rajesh"/>
    <s v="TW_TOFF"/>
    <x v="1"/>
    <s v="INDIA_OPT_HOL"/>
    <n v="0"/>
    <n v="16"/>
    <n v="0"/>
    <s v="04"/>
    <s v="TIN"/>
    <s v="12453"/>
    <s v="IND"/>
    <s v=""/>
    <s v="Pune"/>
    <x v="0"/>
  </r>
  <r>
    <s v="Tamhane,Rajesh"/>
    <s v="TW_TOPS"/>
    <x v="360"/>
    <s v="INV"/>
    <n v="0"/>
    <n v="136"/>
    <n v="0"/>
    <s v="04"/>
    <s v="TIN"/>
    <s v="12453"/>
    <s v="IND"/>
    <s v=""/>
    <s v="Pune"/>
    <x v="0"/>
  </r>
  <r>
    <s v="Tamhane,Rajesh"/>
    <s v="TW_TOPS"/>
    <x v="360"/>
    <s v="TRAINING"/>
    <n v="0"/>
    <n v="24"/>
    <n v="0"/>
    <s v="04"/>
    <s v="TIN"/>
    <s v="12453"/>
    <s v="SGP"/>
    <s v=""/>
    <s v="Pune"/>
    <x v="0"/>
  </r>
  <r>
    <s v="Tan,Pei Ren"/>
    <s v="TW_CORE"/>
    <x v="123"/>
    <s v="BAU"/>
    <n v="0"/>
    <n v="168"/>
    <n v="0"/>
    <s v="09"/>
    <s v="TAU"/>
    <s v="12366"/>
    <s v="AUS"/>
    <s v=""/>
    <s v="Sydney"/>
    <x v="8"/>
  </r>
  <r>
    <s v="Tan,Tze Hon"/>
    <s v="SCB0004"/>
    <x v="332"/>
    <s v="DA"/>
    <n v="0"/>
    <n v="120"/>
    <n v="0"/>
    <s v="01"/>
    <s v="TSG"/>
    <s v="15338"/>
    <s v="SGP"/>
    <s v=""/>
    <s v="Singapore"/>
    <x v="9"/>
  </r>
  <r>
    <s v="Tan,Tze Hon"/>
    <s v="TW_CORE"/>
    <x v="3"/>
    <s v="UNASSIGNED"/>
    <n v="0"/>
    <n v="40"/>
    <n v="0"/>
    <s v="01"/>
    <s v="TSG"/>
    <s v="15338"/>
    <s v="SGP"/>
    <s v=""/>
    <s v="Singapore"/>
    <x v="9"/>
  </r>
  <r>
    <s v="Tan,Tze Hon"/>
    <s v="TW_TOFF"/>
    <x v="4"/>
    <s v="SICK_LV"/>
    <n v="0"/>
    <n v="8"/>
    <n v="0"/>
    <s v="01"/>
    <s v="TSG"/>
    <s v="15338"/>
    <s v="SGP"/>
    <s v=""/>
    <s v="Singapore"/>
    <x v="9"/>
  </r>
  <r>
    <s v="Tang,Zhen"/>
    <s v="DOMINOS"/>
    <x v="167"/>
    <s v="DOMINO_CORE"/>
    <n v="63"/>
    <n v="0"/>
    <n v="0"/>
    <s v="01"/>
    <s v="TCC"/>
    <s v="15425"/>
    <s v="CHN"/>
    <s v=""/>
    <s v="Chengdu"/>
    <x v="14"/>
  </r>
  <r>
    <s v="Tang,Zhen"/>
    <s v="DOMINOS"/>
    <x v="167"/>
    <s v="PYRAMID"/>
    <n v="105"/>
    <n v="0"/>
    <n v="0"/>
    <s v="01"/>
    <s v="TCC"/>
    <s v="15425"/>
    <s v="CHN"/>
    <s v=""/>
    <s v="Chengdu"/>
    <x v="14"/>
  </r>
  <r>
    <s v="Tania,Sofia"/>
    <s v="SCB0004"/>
    <x v="332"/>
    <s v="DA"/>
    <n v="164"/>
    <n v="0"/>
    <n v="0"/>
    <s v="01"/>
    <s v="TSG"/>
    <s v="15547"/>
    <s v="SGP"/>
    <s v=""/>
    <s v="Singapore"/>
    <x v="9"/>
  </r>
  <r>
    <s v="Tania,Sofia"/>
    <s v="TW_CORE"/>
    <x v="15"/>
    <s v="EVENTS"/>
    <n v="0"/>
    <n v="8"/>
    <n v="0"/>
    <s v="01"/>
    <s v="TSG"/>
    <s v="15547"/>
    <s v="SGP"/>
    <s v=""/>
    <s v="Singapore"/>
    <x v="9"/>
  </r>
  <r>
    <s v="Tania,Sofia"/>
    <s v="TW_INVT"/>
    <x v="267"/>
    <s v="PROGRAM_LEVEL"/>
    <n v="0"/>
    <n v="8"/>
    <n v="0"/>
    <s v="01"/>
    <s v="TSG"/>
    <s v="15547"/>
    <s v="SGP"/>
    <s v=""/>
    <s v="Singapore"/>
    <x v="9"/>
  </r>
  <r>
    <s v="Tantri,Dinesh"/>
    <s v="TW_CORE"/>
    <x v="17"/>
    <s v="BAU"/>
    <n v="0"/>
    <n v="200"/>
    <n v="0"/>
    <s v="01"/>
    <s v="TIN"/>
    <s v="12553"/>
    <s v="IND"/>
    <s v=""/>
    <s v="Bangalore"/>
    <x v="0"/>
  </r>
  <r>
    <s v="Tantri,Dinesh"/>
    <s v="TW_TOFF"/>
    <x v="1"/>
    <s v="ANNUAL_LV"/>
    <n v="0"/>
    <n v="8"/>
    <n v="0"/>
    <s v="01"/>
    <s v="TIN"/>
    <s v="12553"/>
    <s v="IND"/>
    <s v=""/>
    <s v="Bangalore"/>
    <x v="0"/>
  </r>
  <r>
    <s v="Tanudech,Tanitah"/>
    <s v="TW_CORE"/>
    <x v="0"/>
    <s v="BAU"/>
    <n v="0"/>
    <n v="168"/>
    <n v="0"/>
    <s v="06"/>
    <s v="TUS"/>
    <s v="13740"/>
    <s v="USA"/>
    <s v="IL"/>
    <s v="Chicago"/>
    <x v="5"/>
  </r>
  <r>
    <s v="Tanudech,Tanitah"/>
    <s v="TW_CORE"/>
    <x v="15"/>
    <s v="INTERVIEWING"/>
    <n v="0"/>
    <n v="1.5"/>
    <n v="0"/>
    <s v="06"/>
    <s v="TUS"/>
    <s v="13740"/>
    <s v="USA"/>
    <s v="IL"/>
    <s v="Chicago"/>
    <x v="5"/>
  </r>
  <r>
    <s v="Tanudech,Tanitah"/>
    <s v="TW_TOFF"/>
    <x v="4"/>
    <s v="US_CA_PERS_SICK"/>
    <n v="0"/>
    <n v="10.5"/>
    <n v="0"/>
    <s v="06"/>
    <s v="TUS"/>
    <s v="13740"/>
    <s v="USA"/>
    <s v="IL"/>
    <s v="Chicago"/>
    <x v="5"/>
  </r>
  <r>
    <s v="Tao,Jing"/>
    <s v="DOMINOS"/>
    <x v="167"/>
    <s v="DA"/>
    <n v="0"/>
    <n v="40"/>
    <n v="0"/>
    <s v="01"/>
    <s v="TCC"/>
    <s v="16090"/>
    <s v="CHN"/>
    <s v=""/>
    <s v="Chengdu"/>
    <x v="14"/>
  </r>
  <r>
    <s v="Tao,Jing"/>
    <s v="DOMINOS"/>
    <x v="167"/>
    <s v="DOMINO_CORE"/>
    <n v="0"/>
    <n v="33"/>
    <n v="0"/>
    <s v="01"/>
    <s v="TCC"/>
    <s v="16090"/>
    <s v="CHN"/>
    <s v=""/>
    <s v="Chengdu"/>
    <x v="14"/>
  </r>
  <r>
    <s v="Tao,Jing"/>
    <s v="DOMINOS"/>
    <x v="167"/>
    <s v="PYRAMID"/>
    <n v="0"/>
    <n v="55"/>
    <n v="0"/>
    <s v="01"/>
    <s v="TCC"/>
    <s v="16090"/>
    <s v="CHN"/>
    <s v=""/>
    <s v="Chengdu"/>
    <x v="14"/>
  </r>
  <r>
    <s v="Taraporewalla,Sarah N"/>
    <s v="TW_TOFF"/>
    <x v="1"/>
    <s v="MATR_PATR_UNPD"/>
    <n v="0"/>
    <n v="168"/>
    <n v="0"/>
    <s v="01"/>
    <s v="TAU"/>
    <s v="11926"/>
    <s v="AUS"/>
    <s v=""/>
    <s v="Brisbane"/>
    <x v="8"/>
  </r>
  <r>
    <s v="Tartari,Camila Gabriela"/>
    <s v="TW_CORE"/>
    <x v="0"/>
    <s v="BAU"/>
    <n v="0"/>
    <n v="5"/>
    <n v="0"/>
    <s v="07"/>
    <s v="TUS"/>
    <s v="13025"/>
    <s v="USA"/>
    <s v="CA"/>
    <s v="San Francisco"/>
    <x v="11"/>
  </r>
  <r>
    <s v="Tartari,Camila Gabriela"/>
    <s v="TW_CORE"/>
    <x v="0"/>
    <s v="REG_MEETINGS"/>
    <n v="0"/>
    <n v="2"/>
    <n v="0"/>
    <s v="07"/>
    <s v="TUS"/>
    <s v="13025"/>
    <s v="USA"/>
    <s v="CA"/>
    <s v="San Francisco"/>
    <x v="11"/>
  </r>
  <r>
    <s v="Tartari,Camila Gabriela"/>
    <s v="TW_CORE"/>
    <x v="15"/>
    <s v="BAU"/>
    <n v="0"/>
    <n v="41"/>
    <n v="0"/>
    <s v="07"/>
    <s v="TUS"/>
    <s v="13025"/>
    <s v="USA"/>
    <s v="CA"/>
    <s v="San Francisco"/>
    <x v="11"/>
  </r>
  <r>
    <s v="Tartari,Camila Gabriela"/>
    <s v="TW_CORE"/>
    <x v="15"/>
    <s v="MEETINGS"/>
    <n v="0"/>
    <n v="32"/>
    <n v="0"/>
    <s v="07"/>
    <s v="TUS"/>
    <s v="13025"/>
    <s v="GBR"/>
    <s v=""/>
    <s v="San Francisco"/>
    <x v="11"/>
  </r>
  <r>
    <s v="Tartari,Camila Gabriela"/>
    <s v="TW_MTGS"/>
    <x v="50"/>
    <s v="SF"/>
    <n v="0"/>
    <n v="6"/>
    <n v="0"/>
    <s v="07"/>
    <s v="TUS"/>
    <s v="13025"/>
    <s v="USA"/>
    <s v="CA"/>
    <s v="San Francisco"/>
    <x v="11"/>
  </r>
  <r>
    <s v="Tasneem,Dilkash"/>
    <s v="TW_MOBL"/>
    <x v="278"/>
    <s v="BAU"/>
    <n v="0"/>
    <n v="168"/>
    <n v="0"/>
    <s v="06"/>
    <s v="TIN"/>
    <s v="11176"/>
    <s v="IND"/>
    <s v=""/>
    <s v="Bangalore"/>
    <x v="0"/>
  </r>
  <r>
    <s v="Tavares,Bruno Lara"/>
    <s v="RACK001"/>
    <x v="151"/>
    <s v="DA"/>
    <n v="152"/>
    <n v="0"/>
    <n v="0"/>
    <s v="01"/>
    <s v="TBR"/>
    <s v="14318"/>
    <s v="BRA"/>
    <s v=""/>
    <s v="Porto Alegre"/>
    <x v="3"/>
  </r>
  <r>
    <s v="Tavares,Bruno Lara"/>
    <s v="TW_TOFF"/>
    <x v="1"/>
    <s v="PUBLIC_HOLIDAY"/>
    <n v="0"/>
    <n v="16"/>
    <n v="0"/>
    <s v="01"/>
    <s v="TBR"/>
    <s v="14318"/>
    <s v="BRA"/>
    <s v=""/>
    <s v="Porto Alegre"/>
    <x v="3"/>
  </r>
  <r>
    <s v="Taylor,Mark"/>
    <s v="GDS0001"/>
    <x v="8"/>
    <s v="CONSULTING"/>
    <n v="160"/>
    <n v="0"/>
    <n v="0"/>
    <s v="01"/>
    <s v="TUK"/>
    <s v="13465"/>
    <s v="GBR"/>
    <s v=""/>
    <s v="London"/>
    <x v="4"/>
  </r>
  <r>
    <s v="Taylor,Mark"/>
    <s v="TW_CORE"/>
    <x v="15"/>
    <s v="CODE_REVIEW"/>
    <n v="0"/>
    <n v="0.5"/>
    <n v="0"/>
    <s v="01"/>
    <s v="TUK"/>
    <s v="13465"/>
    <s v="GBR"/>
    <s v=""/>
    <s v="London"/>
    <x v="4"/>
  </r>
  <r>
    <s v="Taylor,Mark"/>
    <s v="TW_TOFF"/>
    <x v="4"/>
    <s v="SICK_LV"/>
    <n v="0"/>
    <n v="8"/>
    <n v="0"/>
    <s v="01"/>
    <s v="TUK"/>
    <s v="13465"/>
    <s v="GBR"/>
    <s v=""/>
    <s v="London"/>
    <x v="4"/>
  </r>
  <r>
    <s v="Tellez,Joel A."/>
    <s v="SYSCOF1"/>
    <x v="13"/>
    <s v="DA"/>
    <n v="167.9"/>
    <n v="0"/>
    <n v="0"/>
    <s v="01"/>
    <s v="TUS"/>
    <s v="13679"/>
    <s v="USA"/>
    <s v="TX"/>
    <s v="Dallas"/>
    <x v="6"/>
  </r>
  <r>
    <s v="Tellez,Joel A."/>
    <s v="SYSCOF1"/>
    <x v="13"/>
    <s v="TRVL"/>
    <n v="0"/>
    <n v="54"/>
    <n v="0"/>
    <s v="01"/>
    <s v="TUS"/>
    <s v="13679"/>
    <s v="USA"/>
    <s v="TX"/>
    <s v="Dallas"/>
    <x v="6"/>
  </r>
  <r>
    <s v="Tellez,Joel A."/>
    <s v="TW_CORE"/>
    <x v="0"/>
    <s v="TWER_DEVELOPMNT"/>
    <n v="0"/>
    <n v="1"/>
    <n v="0"/>
    <s v="01"/>
    <s v="TUS"/>
    <s v="13679"/>
    <s v="USA"/>
    <s v="IL"/>
    <s v="Dallas"/>
    <x v="6"/>
  </r>
  <r>
    <s v="Tellez,Joel A."/>
    <s v="TW_CORE"/>
    <x v="15"/>
    <s v="CODE_REVIEW"/>
    <n v="0"/>
    <n v="1.75"/>
    <n v="0"/>
    <s v="01"/>
    <s v="TUS"/>
    <s v="13679"/>
    <s v="USA"/>
    <s v="IL"/>
    <s v="Dallas"/>
    <x v="6"/>
  </r>
  <r>
    <s v="Tendulkar,Deepali"/>
    <s v="SPRING2"/>
    <x v="30"/>
    <s v="DA"/>
    <n v="48"/>
    <n v="0"/>
    <n v="0"/>
    <s v="01"/>
    <s v="TIN"/>
    <s v="12544"/>
    <s v="DEU"/>
    <s v=""/>
    <s v="Hamburg"/>
    <x v="7"/>
  </r>
  <r>
    <s v="Tendulkar,Deepali"/>
    <s v="SPRING2"/>
    <x v="30"/>
    <s v="DA"/>
    <n v="52"/>
    <n v="0"/>
    <n v="0"/>
    <s v="01"/>
    <s v="TIN"/>
    <s v="12544"/>
    <s v="IND"/>
    <s v=""/>
    <s v="Pune"/>
    <x v="0"/>
  </r>
  <r>
    <s v="Tendulkar,Deepali"/>
    <s v="SPRING2"/>
    <x v="114"/>
    <s v="DA"/>
    <n v="52"/>
    <n v="0"/>
    <n v="0"/>
    <s v="01"/>
    <s v="TIN"/>
    <s v="12544"/>
    <s v="IND"/>
    <s v=""/>
    <s v="Pune"/>
    <x v="0"/>
  </r>
  <r>
    <s v="Teng,David Chia-Chuen"/>
    <s v="TWSMNG1"/>
    <x v="236"/>
    <s v="DEV"/>
    <n v="0"/>
    <n v="160"/>
    <n v="0"/>
    <s v="01"/>
    <s v="TUS"/>
    <s v="13054"/>
    <s v="USA"/>
    <s v="CA"/>
    <s v="ETG US"/>
    <x v="1"/>
  </r>
  <r>
    <s v="Teng,David Chia-Chuen"/>
    <s v="TW_TOFF"/>
    <x v="1"/>
    <s v="ANNUAL_LV"/>
    <n v="0"/>
    <n v="40"/>
    <n v="0"/>
    <s v="01"/>
    <s v="TUS"/>
    <s v="13054"/>
    <s v="USA"/>
    <s v="CA"/>
    <s v="ETG US"/>
    <x v="1"/>
  </r>
  <r>
    <s v="Teng,Dexter"/>
    <s v="ALPHA02"/>
    <x v="300"/>
    <s v="MISC"/>
    <n v="44.5"/>
    <n v="0"/>
    <n v="0"/>
    <s v="01"/>
    <s v="TUS"/>
    <s v="15233"/>
    <s v="USA"/>
    <s v="NY"/>
    <s v="New York"/>
    <x v="12"/>
  </r>
  <r>
    <s v="Teng,Dexter"/>
    <s v="ALPHA02"/>
    <x v="300"/>
    <s v="TRVL"/>
    <n v="0"/>
    <n v="10"/>
    <n v="0"/>
    <s v="01"/>
    <s v="TUS"/>
    <s v="15233"/>
    <s v="USA"/>
    <s v="IL"/>
    <s v="New York"/>
    <x v="12"/>
  </r>
  <r>
    <s v="Teng,Dexter"/>
    <s v="TW_CORE"/>
    <x v="3"/>
    <s v="UNASSIGNED"/>
    <n v="0"/>
    <n v="80"/>
    <n v="0"/>
    <s v="01"/>
    <s v="TUS"/>
    <s v="15233"/>
    <s v="USA"/>
    <s v="IL"/>
    <s v="Chicago"/>
    <x v="5"/>
  </r>
  <r>
    <s v="Teng,Dexter"/>
    <s v="TW_TOFF"/>
    <x v="1"/>
    <s v="ANNUAL_LV"/>
    <n v="0"/>
    <n v="16"/>
    <n v="0"/>
    <s v="01"/>
    <s v="TUS"/>
    <s v="15233"/>
    <s v="USA"/>
    <s v="IL"/>
    <s v="Chicago"/>
    <x v="5"/>
  </r>
  <r>
    <s v="Teng,Dexter"/>
    <s v="TW_TOFF"/>
    <x v="4"/>
    <s v="SICK_LV"/>
    <n v="0"/>
    <n v="24"/>
    <n v="0"/>
    <s v="01"/>
    <s v="TUS"/>
    <s v="15233"/>
    <s v="USA"/>
    <s v="IL"/>
    <s v="Chicago"/>
    <x v="5"/>
  </r>
  <r>
    <s v="Teng,Yun"/>
    <s v="SML0001"/>
    <x v="200"/>
    <s v="DEV"/>
    <n v="164"/>
    <n v="0"/>
    <n v="0"/>
    <s v="01"/>
    <s v="TCC"/>
    <s v="13708"/>
    <s v="CHN"/>
    <s v=""/>
    <s v="Chengdu"/>
    <x v="14"/>
  </r>
  <r>
    <s v="Teng,Yun"/>
    <s v="TW_TOFF"/>
    <x v="1"/>
    <s v="ANNUAL_LV"/>
    <n v="0"/>
    <n v="4"/>
    <n v="0"/>
    <s v="01"/>
    <s v="TCC"/>
    <s v="13708"/>
    <s v="CHN"/>
    <s v=""/>
    <s v="Chengdu"/>
    <x v="14"/>
  </r>
  <r>
    <s v="Tennyson,Kiana Taene"/>
    <s v="SWA0001"/>
    <x v="31"/>
    <s v="DA"/>
    <n v="46"/>
    <n v="0"/>
    <n v="0"/>
    <s v="01"/>
    <s v="TUS"/>
    <s v="15912"/>
    <s v="USA"/>
    <s v="TX"/>
    <s v="Dallas"/>
    <x v="6"/>
  </r>
  <r>
    <s v="Tennyson,Kiana Taene"/>
    <s v="SWA0001"/>
    <x v="31"/>
    <s v="DA"/>
    <n v="98"/>
    <n v="0"/>
    <n v="0"/>
    <s v="01"/>
    <s v="TUS"/>
    <s v="15912"/>
    <s v="USA"/>
    <s v="GA"/>
    <s v="Dallas"/>
    <x v="6"/>
  </r>
  <r>
    <s v="Tennyson,Kiana Taene"/>
    <s v="SWA0001"/>
    <x v="31"/>
    <s v="MISC"/>
    <n v="49"/>
    <n v="0"/>
    <n v="0"/>
    <s v="01"/>
    <s v="TUS"/>
    <s v="15912"/>
    <s v="USA"/>
    <s v="GA"/>
    <s v="Dallas"/>
    <x v="6"/>
  </r>
  <r>
    <s v="Tennyson,Kiana Taene"/>
    <s v="SWA0001"/>
    <x v="31"/>
    <s v="TRVL"/>
    <n v="0"/>
    <n v="12"/>
    <n v="0"/>
    <s v="01"/>
    <s v="TUS"/>
    <s v="15912"/>
    <s v="USA"/>
    <s v="TX"/>
    <s v="Dallas"/>
    <x v="6"/>
  </r>
  <r>
    <s v="Tennyson,Kiana Taene"/>
    <s v="SWA0001"/>
    <x v="31"/>
    <s v="TRVL"/>
    <n v="0"/>
    <n v="37"/>
    <n v="0"/>
    <s v="01"/>
    <s v="TUS"/>
    <s v="15912"/>
    <s v="USA"/>
    <s v="GA"/>
    <s v="Dallas"/>
    <x v="6"/>
  </r>
  <r>
    <s v="Tennyson,Kiana Taene"/>
    <s v="TW_CORE"/>
    <x v="15"/>
    <s v="EVENTS"/>
    <n v="0"/>
    <n v="12"/>
    <n v="0"/>
    <s v="01"/>
    <s v="TUS"/>
    <s v="15912"/>
    <s v="USA"/>
    <s v="GA"/>
    <s v="Dallas"/>
    <x v="6"/>
  </r>
  <r>
    <s v="Teotia,Shashank"/>
    <s v="STEEL01"/>
    <x v="36"/>
    <s v="DA"/>
    <n v="114"/>
    <n v="0"/>
    <n v="0"/>
    <s v="01"/>
    <s v="TIN"/>
    <s v="14472"/>
    <s v="IND"/>
    <s v=""/>
    <s v="Delhi"/>
    <x v="0"/>
  </r>
  <r>
    <s v="Teotia,Shashank"/>
    <s v="TW_TOFF"/>
    <x v="1"/>
    <s v="ANNUAL_LV"/>
    <n v="0"/>
    <n v="40"/>
    <n v="0"/>
    <s v="01"/>
    <s v="TIN"/>
    <s v="14472"/>
    <s v="IND"/>
    <s v=""/>
    <s v="Delhi"/>
    <x v="0"/>
  </r>
  <r>
    <s v="Teotia,Shashank"/>
    <s v="TW_TOFF"/>
    <x v="1"/>
    <s v="PUBLIC_HOLIDAY"/>
    <n v="0"/>
    <n v="8"/>
    <n v="0"/>
    <s v="01"/>
    <s v="TIN"/>
    <s v="14472"/>
    <s v="IND"/>
    <s v=""/>
    <s v="Delhi"/>
    <x v="0"/>
  </r>
  <r>
    <s v="Teotia,Shashank"/>
    <s v="TW_TOFF"/>
    <x v="4"/>
    <s v="SICK_LV"/>
    <n v="0"/>
    <n v="8"/>
    <n v="0"/>
    <s v="01"/>
    <s v="TIN"/>
    <s v="14472"/>
    <s v="IND"/>
    <s v=""/>
    <s v="Delhi"/>
    <x v="0"/>
  </r>
  <r>
    <s v="Teran,Karina Alexandra Mora"/>
    <s v="GUGGEN1"/>
    <x v="172"/>
    <s v="MISC"/>
    <n v="162"/>
    <n v="0"/>
    <n v="0"/>
    <s v="01"/>
    <s v="TEC"/>
    <s v="15573"/>
    <s v="ECU"/>
    <s v=""/>
    <s v="Quito"/>
    <x v="17"/>
  </r>
  <r>
    <s v="Teran,Karina Alexandra Mora"/>
    <s v="TW_CORE"/>
    <x v="86"/>
    <s v="CONSULTING"/>
    <n v="0"/>
    <n v="2"/>
    <n v="0"/>
    <s v="01"/>
    <s v="TEC"/>
    <s v="15573"/>
    <s v="ECU"/>
    <s v=""/>
    <s v="Quito"/>
    <x v="17"/>
  </r>
  <r>
    <s v="Teran,Karina Alexandra Mora"/>
    <s v="TW_TOFF"/>
    <x v="1"/>
    <s v="PUBLIC_HOLIDAY"/>
    <n v="0"/>
    <n v="16"/>
    <n v="0"/>
    <s v="01"/>
    <s v="TEC"/>
    <s v="15573"/>
    <s v="ECU"/>
    <s v=""/>
    <s v="Quito"/>
    <x v="17"/>
  </r>
  <r>
    <s v="Teran,Karina Alexandra Mora"/>
    <s v="TW_TOFF"/>
    <x v="4"/>
    <s v="US_CA_PERS_SICK"/>
    <n v="0"/>
    <n v="1.5"/>
    <n v="0"/>
    <s v="01"/>
    <s v="TEC"/>
    <s v="15573"/>
    <s v="ECU"/>
    <s v=""/>
    <s v="Quito"/>
    <x v="17"/>
  </r>
  <r>
    <s v="Terris,Andrew T."/>
    <s v="MANH001"/>
    <x v="6"/>
    <s v="MISC"/>
    <n v="8"/>
    <n v="0"/>
    <n v="0"/>
    <s v="01"/>
    <s v="TUS"/>
    <s v="15694"/>
    <s v="USA"/>
    <s v="IL"/>
    <s v="Atlanta"/>
    <x v="2"/>
  </r>
  <r>
    <s v="Terris,Andrew T."/>
    <s v="MANH001"/>
    <x v="6"/>
    <s v="MISC"/>
    <n v="120"/>
    <n v="0"/>
    <n v="0"/>
    <s v="01"/>
    <s v="TUS"/>
    <s v="15694"/>
    <s v="USA"/>
    <s v="GA"/>
    <s v="Atlanta"/>
    <x v="2"/>
  </r>
  <r>
    <s v="Terris,Andrew T."/>
    <s v="TW_TOFF"/>
    <x v="4"/>
    <s v="US_CA_PERS_SICK"/>
    <n v="0"/>
    <n v="40"/>
    <n v="0"/>
    <s v="01"/>
    <s v="TUS"/>
    <s v="15694"/>
    <s v="USA"/>
    <s v="GA"/>
    <s v="Atlanta"/>
    <x v="2"/>
  </r>
  <r>
    <s v="Tetteh,Nii Ashikwei K"/>
    <s v="ALPHA02"/>
    <x v="174"/>
    <s v="MISC"/>
    <n v="171.5"/>
    <n v="0"/>
    <n v="0"/>
    <s v="01"/>
    <s v="TUS"/>
    <s v="14869"/>
    <s v="USA"/>
    <s v="NY"/>
    <s v="New York"/>
    <x v="12"/>
  </r>
  <r>
    <s v="Thadani,Gaurav"/>
    <s v="MCKIN01"/>
    <x v="185"/>
    <s v="DEV"/>
    <n v="8"/>
    <n v="0"/>
    <n v="0"/>
    <s v="01"/>
    <s v="TIN"/>
    <s v="15929"/>
    <s v="USA"/>
    <s v="NJ"/>
    <s v="London"/>
    <x v="4"/>
  </r>
  <r>
    <s v="Thadani,Gaurav"/>
    <s v="MCKIN01"/>
    <x v="185"/>
    <s v="DEV"/>
    <n v="160"/>
    <n v="0"/>
    <n v="0"/>
    <s v="01"/>
    <s v="TIN"/>
    <s v="15929"/>
    <s v="IND"/>
    <s v=""/>
    <s v="Bangalore"/>
    <x v="0"/>
  </r>
  <r>
    <s v="Thakrar,Vidhi"/>
    <s v="DELTA01"/>
    <x v="206"/>
    <s v="DA"/>
    <n v="64"/>
    <n v="40"/>
    <n v="0"/>
    <s v="01"/>
    <s v="TIN"/>
    <s v="16079"/>
    <s v="IND"/>
    <s v=""/>
    <s v="Pune"/>
    <x v="0"/>
  </r>
  <r>
    <s v="Thakrar,Vidhi"/>
    <s v="TW_CORE"/>
    <x v="0"/>
    <s v="TWER_INDUCTION"/>
    <n v="0"/>
    <n v="40"/>
    <n v="0"/>
    <s v="01"/>
    <s v="TIN"/>
    <s v="16079"/>
    <s v="IND"/>
    <s v=""/>
    <s v="Pune"/>
    <x v="0"/>
  </r>
  <r>
    <s v="Thangavel,Sathishkumar"/>
    <s v="GRUPPO1"/>
    <x v="5"/>
    <s v="DELIVERY"/>
    <n v="37"/>
    <n v="0"/>
    <n v="0"/>
    <s v="01"/>
    <s v="TIN"/>
    <s v="14244"/>
    <s v="IND"/>
    <s v=""/>
    <s v="Chennai"/>
    <x v="0"/>
  </r>
  <r>
    <s v="Thangavel,Sathishkumar"/>
    <s v="GRUPPO1"/>
    <x v="5"/>
    <s v="DELIVERY"/>
    <n v="72"/>
    <n v="0"/>
    <n v="0"/>
    <s v="01"/>
    <s v="TIN"/>
    <s v="14244"/>
    <s v="ITA"/>
    <s v=""/>
    <s v="London"/>
    <x v="4"/>
  </r>
  <r>
    <s v="Thangavel,Sathishkumar"/>
    <s v="GRUPPO1"/>
    <x v="5"/>
    <s v="TRVL"/>
    <n v="0"/>
    <n v="8"/>
    <n v="0"/>
    <s v="01"/>
    <s v="TIN"/>
    <s v="14244"/>
    <s v="IND"/>
    <s v=""/>
    <s v="London"/>
    <x v="4"/>
  </r>
  <r>
    <s v="Thangavel,Sathishkumar"/>
    <s v="TW_MTGS"/>
    <x v="35"/>
    <s v="TWER_EVENTS"/>
    <n v="0"/>
    <n v="4"/>
    <n v="0"/>
    <s v="01"/>
    <s v="TIN"/>
    <s v="14244"/>
    <s v="IND"/>
    <s v=""/>
    <s v="Chennai"/>
    <x v="0"/>
  </r>
  <r>
    <s v="Thangavel,Sathishkumar"/>
    <s v="TW_TOFF"/>
    <x v="1"/>
    <s v="ANNUAL_LV"/>
    <n v="0"/>
    <n v="40"/>
    <n v="0"/>
    <s v="01"/>
    <s v="TIN"/>
    <s v="14244"/>
    <s v="IND"/>
    <s v=""/>
    <s v="Chennai"/>
    <x v="0"/>
  </r>
  <r>
    <s v="Thangavel,Sathishkumar"/>
    <s v="TW_TOFF"/>
    <x v="4"/>
    <s v="SICK_LV"/>
    <n v="0"/>
    <n v="8"/>
    <n v="0"/>
    <s v="01"/>
    <s v="TIN"/>
    <s v="14244"/>
    <s v="IND"/>
    <s v=""/>
    <s v="Chennai"/>
    <x v="0"/>
  </r>
  <r>
    <s v="Thangavelu,Gobinath"/>
    <s v="GPP0001"/>
    <x v="85"/>
    <s v="DA"/>
    <n v="0"/>
    <n v="10"/>
    <n v="0"/>
    <s v="01"/>
    <s v="TIN"/>
    <s v="12882"/>
    <s v="IND"/>
    <s v=""/>
    <s v="Chennai"/>
    <x v="0"/>
  </r>
  <r>
    <s v="Thangavelu,Gobinath"/>
    <s v="TW_CORE"/>
    <x v="3"/>
    <s v="UNASSIGNED"/>
    <n v="0"/>
    <n v="158"/>
    <n v="0"/>
    <s v="01"/>
    <s v="TIN"/>
    <s v="12882"/>
    <s v="IND"/>
    <s v=""/>
    <s v="Chennai"/>
    <x v="0"/>
  </r>
  <r>
    <s v="Thanki,Deepali"/>
    <s v="TW_TOPS"/>
    <x v="7"/>
    <s v="FINLG_BAU"/>
    <n v="0"/>
    <n v="40"/>
    <n v="0"/>
    <s v="01"/>
    <s v="TUK"/>
    <s v="12312"/>
    <s v="GBR"/>
    <s v=""/>
    <s v="London"/>
    <x v="4"/>
  </r>
  <r>
    <s v="Thanki,Deepali"/>
    <s v="TW_TOPS"/>
    <x v="7"/>
    <s v="FINLG_INV_FR"/>
    <n v="0"/>
    <n v="120"/>
    <n v="0"/>
    <s v="01"/>
    <s v="TUK"/>
    <s v="12312"/>
    <s v="GBR"/>
    <s v=""/>
    <s v="London"/>
    <x v="4"/>
  </r>
  <r>
    <s v="Tharakan,Hormese"/>
    <s v="TW_CORE"/>
    <x v="220"/>
    <s v="NOT_FOR_PROJECT"/>
    <n v="0"/>
    <n v="164"/>
    <n v="0"/>
    <s v="01"/>
    <s v="TIN"/>
    <s v="10913"/>
    <s v="IND"/>
    <s v=""/>
    <s v="Bangalore"/>
    <x v="0"/>
  </r>
  <r>
    <s v="Tharakan,Hormese"/>
    <s v="TW_TOFF"/>
    <x v="1"/>
    <s v="ANNUAL_LV"/>
    <n v="0"/>
    <n v="4"/>
    <n v="0"/>
    <s v="01"/>
    <s v="TIN"/>
    <s v="10913"/>
    <s v="IND"/>
    <s v=""/>
    <s v="Bangalore"/>
    <x v="0"/>
  </r>
  <r>
    <s v="Thatte,Mohit"/>
    <s v="FOOT001"/>
    <x v="95"/>
    <s v="DA"/>
    <n v="80"/>
    <n v="37"/>
    <n v="0"/>
    <s v="01"/>
    <s v="TIN"/>
    <s v="14368"/>
    <s v="IND"/>
    <s v=""/>
    <s v="Pune"/>
    <x v="0"/>
  </r>
  <r>
    <s v="Thatte,Mohit"/>
    <s v="TW_CORE"/>
    <x v="3"/>
    <s v="UNASSIGNED"/>
    <n v="0"/>
    <n v="40"/>
    <n v="0"/>
    <s v="01"/>
    <s v="TIN"/>
    <s v="14368"/>
    <s v="IND"/>
    <s v=""/>
    <s v="Pune"/>
    <x v="0"/>
  </r>
  <r>
    <s v="Thatte,Mohit"/>
    <s v="TW_CORE"/>
    <x v="15"/>
    <s v="INTERVIEWING"/>
    <n v="0"/>
    <n v="3"/>
    <n v="0"/>
    <s v="01"/>
    <s v="TIN"/>
    <s v="14368"/>
    <s v="IND"/>
    <s v=""/>
    <s v="Pune"/>
    <x v="0"/>
  </r>
  <r>
    <s v="Thatte,Mohit"/>
    <s v="TW_TOFF"/>
    <x v="1"/>
    <s v="ANNUAL_LV"/>
    <n v="0"/>
    <n v="8"/>
    <n v="0"/>
    <s v="01"/>
    <s v="TIN"/>
    <s v="14368"/>
    <s v="IND"/>
    <s v=""/>
    <s v="Pune"/>
    <x v="0"/>
  </r>
  <r>
    <s v="Thekkekara,Villies"/>
    <s v="TW_TOFF"/>
    <x v="1"/>
    <s v="ANNUAL_LV"/>
    <n v="0"/>
    <n v="8"/>
    <n v="0"/>
    <s v="04"/>
    <s v="TIN"/>
    <s v="15038"/>
    <s v="IND"/>
    <s v=""/>
    <s v="Bangalore"/>
    <x v="0"/>
  </r>
  <r>
    <s v="Thekkekara,Villies"/>
    <s v="TW_TOFF"/>
    <x v="1"/>
    <s v="INDIA_OPT_HOL"/>
    <n v="0"/>
    <n v="8"/>
    <n v="0"/>
    <s v="04"/>
    <s v="TIN"/>
    <s v="15038"/>
    <s v="IND"/>
    <s v=""/>
    <s v="Bangalore"/>
    <x v="0"/>
  </r>
  <r>
    <s v="Thekkekara,Villies"/>
    <s v="TW_TOPS"/>
    <x v="60"/>
    <s v="PLATFORMS"/>
    <n v="0"/>
    <n v="152"/>
    <n v="0"/>
    <s v="04"/>
    <s v="TIN"/>
    <s v="15038"/>
    <s v="IND"/>
    <s v=""/>
    <s v="Bangalore"/>
    <x v="0"/>
  </r>
  <r>
    <s v="Thelwell,Christopher John"/>
    <s v="TW_CORE"/>
    <x v="3"/>
    <s v="UNASSIGNED"/>
    <n v="0"/>
    <n v="72"/>
    <n v="0"/>
    <s v="01"/>
    <s v="TUK"/>
    <s v="16063"/>
    <s v="GBR"/>
    <s v=""/>
    <s v="Manchester"/>
    <x v="10"/>
  </r>
  <r>
    <s v="Thelwell,Christopher John"/>
    <s v="TW_CORE"/>
    <x v="40"/>
    <s v="TRAINING_OTHER"/>
    <n v="0"/>
    <n v="16"/>
    <n v="0"/>
    <s v="01"/>
    <s v="TUK"/>
    <s v="16063"/>
    <s v="GBR"/>
    <s v=""/>
    <s v="Manchester"/>
    <x v="10"/>
  </r>
  <r>
    <s v="Thiagarajan,Chandirasekar"/>
    <s v="JETSTAR"/>
    <x v="287"/>
    <s v="MISC"/>
    <n v="75"/>
    <n v="0"/>
    <n v="0"/>
    <s v="01"/>
    <s v="TIN"/>
    <s v="12811"/>
    <s v="IND"/>
    <s v=""/>
    <s v="Chennai"/>
    <x v="0"/>
  </r>
  <r>
    <s v="Thiagarajan,Chandirasekar"/>
    <s v="TW_CORE"/>
    <x v="3"/>
    <s v="HELD"/>
    <n v="0"/>
    <n v="64"/>
    <n v="0"/>
    <s v="01"/>
    <s v="TIN"/>
    <s v="12811"/>
    <s v="IND"/>
    <s v=""/>
    <s v="Chennai"/>
    <x v="0"/>
  </r>
  <r>
    <s v="Thiagarajan,Chandirasekar"/>
    <s v="TW_TOFF"/>
    <x v="1"/>
    <s v="ANNUAL_LV"/>
    <n v="0"/>
    <n v="16"/>
    <n v="0"/>
    <s v="01"/>
    <s v="TIN"/>
    <s v="12811"/>
    <s v="IND"/>
    <s v=""/>
    <s v="Chennai"/>
    <x v="0"/>
  </r>
  <r>
    <s v="Thiagarajan,Chandirasekar"/>
    <s v="TW_TOFF"/>
    <x v="4"/>
    <s v="SICK_LV"/>
    <n v="0"/>
    <n v="12"/>
    <n v="0"/>
    <s v="01"/>
    <s v="TIN"/>
    <s v="12811"/>
    <s v="IND"/>
    <s v=""/>
    <s v="Chennai"/>
    <x v="0"/>
  </r>
  <r>
    <s v="Thiagarajan,Hariharan"/>
    <s v="CISCO02"/>
    <x v="39"/>
    <s v="MISC"/>
    <n v="136"/>
    <n v="0"/>
    <n v="0"/>
    <s v="01"/>
    <s v="TIN"/>
    <s v="12876"/>
    <s v="IND"/>
    <s v=""/>
    <s v="Bangalore"/>
    <x v="0"/>
  </r>
  <r>
    <s v="Thiagarajan,Hariharan"/>
    <s v="TW_CORE"/>
    <x v="40"/>
    <s v="ISO_DEV"/>
    <n v="0"/>
    <n v="16"/>
    <n v="0"/>
    <s v="01"/>
    <s v="TIN"/>
    <s v="12876"/>
    <s v="IND"/>
    <s v=""/>
    <s v="Bangalore"/>
    <x v="0"/>
  </r>
  <r>
    <s v="Thiagarajan,Hariharan"/>
    <s v="TW_TOFF"/>
    <x v="1"/>
    <s v="ANNUAL_LV"/>
    <n v="0"/>
    <n v="24"/>
    <n v="0"/>
    <s v="01"/>
    <s v="TIN"/>
    <s v="12876"/>
    <s v="IND"/>
    <s v=""/>
    <s v="Bangalore"/>
    <x v="0"/>
  </r>
  <r>
    <s v="Thimmadi,Harika"/>
    <s v="HNI0001"/>
    <x v="81"/>
    <s v="UI_BANG"/>
    <n v="0"/>
    <n v="8"/>
    <n v="0"/>
    <s v="01"/>
    <s v="TIN"/>
    <s v="13822"/>
    <s v="IND"/>
    <s v=""/>
    <s v="Bangalore"/>
    <x v="0"/>
  </r>
  <r>
    <s v="Thimmadi,Harika"/>
    <s v="KROGER1"/>
    <x v="186"/>
    <s v="MISC"/>
    <n v="56"/>
    <n v="0"/>
    <n v="0"/>
    <s v="01"/>
    <s v="TIN"/>
    <s v="13822"/>
    <s v="IND"/>
    <s v=""/>
    <s v="Bangalore"/>
    <x v="0"/>
  </r>
  <r>
    <s v="Thimmadi,Harika"/>
    <s v="TW_CORE"/>
    <x v="3"/>
    <s v="HELD"/>
    <n v="0"/>
    <n v="40"/>
    <n v="0"/>
    <s v="01"/>
    <s v="TIN"/>
    <s v="13822"/>
    <s v="IND"/>
    <s v=""/>
    <s v="Bangalore"/>
    <x v="0"/>
  </r>
  <r>
    <s v="Thimmadi,Harika"/>
    <s v="TW_CORE"/>
    <x v="3"/>
    <s v="UNASSIGNED"/>
    <n v="0"/>
    <n v="24"/>
    <n v="0"/>
    <s v="01"/>
    <s v="TIN"/>
    <s v="13822"/>
    <s v="IND"/>
    <s v=""/>
    <s v="Bangalore"/>
    <x v="0"/>
  </r>
  <r>
    <s v="Thimmadi,Harika"/>
    <s v="TW_TOFF"/>
    <x v="1"/>
    <s v="ANNUAL_LV"/>
    <n v="0"/>
    <n v="40"/>
    <n v="0"/>
    <s v="01"/>
    <s v="TIN"/>
    <s v="13822"/>
    <s v="IND"/>
    <s v=""/>
    <s v="Bangalore"/>
    <x v="0"/>
  </r>
  <r>
    <s v="Thoenes,Johannes"/>
    <s v="TCHIBO1"/>
    <x v="152"/>
    <s v="DA"/>
    <n v="170"/>
    <n v="0"/>
    <n v="0"/>
    <s v="01"/>
    <s v="TDE"/>
    <s v="14431"/>
    <s v="DEU"/>
    <s v=""/>
    <s v="Hamburg"/>
    <x v="7"/>
  </r>
  <r>
    <s v="Thoenes,Johannes"/>
    <s v="TW_CORE"/>
    <x v="15"/>
    <s v="CODE_REVIEW"/>
    <n v="0"/>
    <n v="1"/>
    <n v="0"/>
    <s v="01"/>
    <s v="TDE"/>
    <s v="14431"/>
    <s v="DEU"/>
    <s v=""/>
    <s v="Hamburg"/>
    <x v="7"/>
  </r>
  <r>
    <s v="Thoenes,Johannes"/>
    <s v="TW_CORE"/>
    <x v="15"/>
    <s v="INTERVIEWING"/>
    <n v="0"/>
    <n v="5.75"/>
    <n v="0"/>
    <s v="01"/>
    <s v="TDE"/>
    <s v="14431"/>
    <s v="DEU"/>
    <s v=""/>
    <s v="Hamburg"/>
    <x v="7"/>
  </r>
  <r>
    <s v="Thomas,Infant P"/>
    <s v="TW_CORE"/>
    <x v="15"/>
    <s v="BAU"/>
    <n v="0"/>
    <n v="168"/>
    <n v="0"/>
    <s v="03"/>
    <s v="TIN"/>
    <s v="12147"/>
    <s v="IND"/>
    <s v=""/>
    <s v="Bangalore"/>
    <x v="0"/>
  </r>
  <r>
    <s v="Thomas,James M"/>
    <s v="INSIGHT"/>
    <x v="271"/>
    <s v="DA"/>
    <n v="8"/>
    <n v="0"/>
    <n v="0"/>
    <s v="01"/>
    <s v="TUS"/>
    <s v="16003"/>
    <s v="USA"/>
    <s v="TX"/>
    <s v="Dallas"/>
    <x v="6"/>
  </r>
  <r>
    <s v="Thomas,James M"/>
    <s v="TW_CORE"/>
    <x v="3"/>
    <s v="HELD"/>
    <n v="0"/>
    <n v="8"/>
    <n v="0"/>
    <s v="01"/>
    <s v="TUS"/>
    <s v="16003"/>
    <s v="USA"/>
    <s v="TX"/>
    <s v="Dallas"/>
    <x v="6"/>
  </r>
  <r>
    <s v="Thomas,James M"/>
    <s v="TW_CORE"/>
    <x v="3"/>
    <s v="UNASSIGNED"/>
    <n v="0"/>
    <n v="152"/>
    <n v="0"/>
    <s v="01"/>
    <s v="TUS"/>
    <s v="16003"/>
    <s v="USA"/>
    <s v="TX"/>
    <s v="Dallas"/>
    <x v="6"/>
  </r>
  <r>
    <s v="Thomas,Reshma"/>
    <s v="TW_CORE"/>
    <x v="0"/>
    <s v="BAU"/>
    <n v="0"/>
    <n v="160"/>
    <n v="0"/>
    <s v="07"/>
    <s v="TIN"/>
    <s v="15653"/>
    <s v="IND"/>
    <s v=""/>
    <s v="Bangalore"/>
    <x v="0"/>
  </r>
  <r>
    <s v="Thomas,Samuel"/>
    <s v="TW_CORE"/>
    <x v="0"/>
    <s v="BAU"/>
    <n v="0"/>
    <n v="160"/>
    <n v="0"/>
    <s v="06"/>
    <s v="TIN"/>
    <s v="15672"/>
    <s v="IND"/>
    <s v=""/>
    <s v="Bangalore"/>
    <x v="0"/>
  </r>
  <r>
    <s v="Thomas,Samuel"/>
    <s v="TW_CORE"/>
    <x v="0"/>
    <s v="SITE_VISITS"/>
    <n v="0"/>
    <n v="8"/>
    <n v="0"/>
    <s v="06"/>
    <s v="TIN"/>
    <s v="15672"/>
    <s v="IND"/>
    <s v=""/>
    <s v="Bangalore"/>
    <x v="0"/>
  </r>
  <r>
    <s v="Thome,Edward"/>
    <s v="INSIGHT"/>
    <x v="271"/>
    <s v="MISC"/>
    <n v="8"/>
    <n v="0"/>
    <n v="0"/>
    <s v="01"/>
    <s v="TUS"/>
    <s v="15367"/>
    <s v="USA"/>
    <s v="TX"/>
    <s v="Dallas"/>
    <x v="6"/>
  </r>
  <r>
    <s v="Thome,Edward"/>
    <s v="TW_CORE"/>
    <x v="3"/>
    <s v="HELD"/>
    <n v="0"/>
    <n v="76"/>
    <n v="0"/>
    <s v="01"/>
    <s v="TUS"/>
    <s v="15367"/>
    <s v="USA"/>
    <s v="IL"/>
    <s v="Chicago"/>
    <x v="5"/>
  </r>
  <r>
    <s v="Thome,Edward"/>
    <s v="TW_CORE"/>
    <x v="3"/>
    <s v="UNASSIGNED"/>
    <n v="0"/>
    <n v="76"/>
    <n v="0"/>
    <s v="01"/>
    <s v="TUS"/>
    <s v="15367"/>
    <s v="USA"/>
    <s v="IL"/>
    <s v="Chicago"/>
    <x v="5"/>
  </r>
  <r>
    <s v="Thome,Edward"/>
    <s v="TW_CORE"/>
    <x v="40"/>
    <s v="TRAINING_OTHER"/>
    <n v="0"/>
    <n v="8"/>
    <n v="0"/>
    <s v="01"/>
    <s v="TUS"/>
    <s v="15367"/>
    <s v="USA"/>
    <s v="IL"/>
    <s v="Chicago"/>
    <x v="5"/>
  </r>
  <r>
    <s v="Thompson,Edward R."/>
    <s v="TW_CORE"/>
    <x v="17"/>
    <s v="BAU"/>
    <n v="0"/>
    <n v="8"/>
    <n v="0"/>
    <s v="02"/>
    <s v="TUS"/>
    <s v="15875"/>
    <s v="USA"/>
    <s v="NJ"/>
    <s v="Chicago"/>
    <x v="5"/>
  </r>
  <r>
    <s v="Thompson,Edward R."/>
    <s v="TW_CORE"/>
    <x v="17"/>
    <s v="BAU"/>
    <n v="0"/>
    <n v="24"/>
    <n v="0"/>
    <s v="02"/>
    <s v="TUS"/>
    <s v="15875"/>
    <s v="USA"/>
    <s v="MD"/>
    <s v="Chicago"/>
    <x v="5"/>
  </r>
  <r>
    <s v="Thompson,Edward R."/>
    <s v="TW_CORE"/>
    <x v="17"/>
    <s v="BAU"/>
    <n v="0"/>
    <n v="136"/>
    <n v="0"/>
    <s v="02"/>
    <s v="TUS"/>
    <s v="15875"/>
    <s v="USA"/>
    <s v="IL"/>
    <s v="Chicago"/>
    <x v="5"/>
  </r>
  <r>
    <s v="Thorn,Rebecca Emily"/>
    <s v="TW_CORE"/>
    <x v="149"/>
    <s v="BUSINESS_DEV"/>
    <n v="0"/>
    <n v="34"/>
    <n v="0"/>
    <s v="01"/>
    <s v="TUK"/>
    <s v="15515"/>
    <s v="GBR"/>
    <s v=""/>
    <s v="London"/>
    <x v="4"/>
  </r>
  <r>
    <s v="Thorn,Rebecca Emily"/>
    <s v="TW_CORE"/>
    <x v="149"/>
    <s v="BUSINESS_DEV"/>
    <n v="0"/>
    <n v="54"/>
    <n v="0"/>
    <s v="01"/>
    <s v="TUK"/>
    <s v="15515"/>
    <s v="GBR"/>
    <s v=""/>
    <s v="Manchester"/>
    <x v="10"/>
  </r>
  <r>
    <s v="Thorn,Rebecca Emily"/>
    <s v="TW_TOFF"/>
    <x v="1"/>
    <s v="ANNUAL_LV"/>
    <n v="0"/>
    <n v="8"/>
    <n v="0"/>
    <s v="01"/>
    <s v="TUK"/>
    <s v="15515"/>
    <s v="GBR"/>
    <s v=""/>
    <s v="London"/>
    <x v="4"/>
  </r>
  <r>
    <s v="Thorn,Rebecca Emily"/>
    <s v="TW_TOFF"/>
    <x v="4"/>
    <s v="SICK_LV"/>
    <n v="0"/>
    <n v="67"/>
    <n v="0"/>
    <s v="01"/>
    <s v="TUK"/>
    <s v="15515"/>
    <s v="GBR"/>
    <s v=""/>
    <s v="London"/>
    <x v="4"/>
  </r>
  <r>
    <s v="Thorn,Rebecca Emily"/>
    <s v="TW_TOFF"/>
    <x v="4"/>
    <s v="UK_MEDICAL_APPT"/>
    <n v="0"/>
    <n v="2"/>
    <n v="0"/>
    <s v="01"/>
    <s v="TUK"/>
    <s v="15515"/>
    <s v="GBR"/>
    <s v=""/>
    <s v="Manchester"/>
    <x v="10"/>
  </r>
  <r>
    <s v="Thorn,Rebecca Emily"/>
    <s v="TW_TOFF"/>
    <x v="4"/>
    <s v="UK_MEDICAL_APPT"/>
    <n v="0"/>
    <n v="3"/>
    <n v="0"/>
    <s v="01"/>
    <s v="TUK"/>
    <s v="15515"/>
    <s v="GBR"/>
    <s v=""/>
    <s v="London"/>
    <x v="4"/>
  </r>
  <r>
    <s v="Thorpe,Nick"/>
    <s v="IOOF001"/>
    <x v="281"/>
    <s v="DA"/>
    <n v="16"/>
    <n v="0"/>
    <n v="0"/>
    <s v="01"/>
    <s v="TAU"/>
    <s v="13987"/>
    <s v="AUS"/>
    <s v=""/>
    <s v="Melbourne"/>
    <x v="8"/>
  </r>
  <r>
    <s v="Thorpe,Nick"/>
    <s v="IOOF001"/>
    <x v="281"/>
    <s v="MISC"/>
    <n v="8"/>
    <n v="0"/>
    <n v="0"/>
    <s v="01"/>
    <s v="TAU"/>
    <s v="13987"/>
    <s v="AUS"/>
    <s v=""/>
    <s v="Melbourne"/>
    <x v="8"/>
  </r>
  <r>
    <s v="Thorpe,Nick"/>
    <s v="TW_CORE"/>
    <x v="3"/>
    <s v="UNASSIGNED"/>
    <n v="0"/>
    <n v="76"/>
    <n v="0"/>
    <s v="01"/>
    <s v="TAU"/>
    <s v="13987"/>
    <s v="AUS"/>
    <s v=""/>
    <s v="Melbourne"/>
    <x v="8"/>
  </r>
  <r>
    <s v="Thorpe,Nick"/>
    <s v="TW_CORE"/>
    <x v="66"/>
    <s v="TRAINER_PREP"/>
    <n v="0"/>
    <n v="40"/>
    <n v="0"/>
    <s v="01"/>
    <s v="TAU"/>
    <s v="13987"/>
    <s v="IND"/>
    <s v=""/>
    <s v="Melbourne"/>
    <x v="8"/>
  </r>
  <r>
    <s v="Thorpe,Nick"/>
    <s v="TW_MTGS"/>
    <x v="77"/>
    <s v="AUSTRALIA"/>
    <n v="0"/>
    <n v="4"/>
    <n v="0"/>
    <s v="01"/>
    <s v="TAU"/>
    <s v="13987"/>
    <s v="AUS"/>
    <s v=""/>
    <s v="Melbourne"/>
    <x v="8"/>
  </r>
  <r>
    <s v="Thorpe,Nick"/>
    <s v="TW_TOFF"/>
    <x v="1"/>
    <s v="ANNUAL_LV"/>
    <n v="0"/>
    <n v="8"/>
    <n v="0"/>
    <s v="01"/>
    <s v="TAU"/>
    <s v="13987"/>
    <s v="AUS"/>
    <s v=""/>
    <s v="Melbourne"/>
    <x v="8"/>
  </r>
  <r>
    <s v="Thorpe,Nick"/>
    <s v="TW_TOFF"/>
    <x v="1"/>
    <s v="PUBLIC_HOLIDAY"/>
    <n v="0"/>
    <n v="8"/>
    <n v="0"/>
    <s v="01"/>
    <s v="TAU"/>
    <s v="13987"/>
    <s v="AUS"/>
    <s v=""/>
    <s v="Melbourne"/>
    <x v="8"/>
  </r>
  <r>
    <s v="Thorpe,Nick"/>
    <s v="TW_TOFF"/>
    <x v="1"/>
    <s v="TRANSITION_LV"/>
    <n v="0"/>
    <n v="8"/>
    <n v="0"/>
    <s v="01"/>
    <s v="TAU"/>
    <s v="13987"/>
    <s v="AUS"/>
    <s v=""/>
    <s v="Melbourne"/>
    <x v="8"/>
  </r>
  <r>
    <s v="Tian,Siyu"/>
    <s v="SML0001"/>
    <x v="294"/>
    <s v="DEV"/>
    <n v="84"/>
    <n v="80"/>
    <n v="0"/>
    <s v="01"/>
    <s v="TCC"/>
    <s v="16001"/>
    <s v="CHN"/>
    <s v=""/>
    <s v="Chengdu"/>
    <x v="14"/>
  </r>
  <r>
    <s v="Tian,Siyu"/>
    <s v="TW_TOFF"/>
    <x v="4"/>
    <s v="SICK_LV"/>
    <n v="0"/>
    <n v="4"/>
    <n v="0"/>
    <s v="01"/>
    <s v="TCC"/>
    <s v="16001"/>
    <s v="CHN"/>
    <s v=""/>
    <s v="Chengdu"/>
    <x v="14"/>
  </r>
  <r>
    <s v="Tikmani,Kshama"/>
    <s v="CATINC1"/>
    <x v="27"/>
    <s v="BA"/>
    <n v="159"/>
    <n v="0"/>
    <n v="0"/>
    <s v="01"/>
    <s v="TIN"/>
    <s v="13779"/>
    <s v="IND"/>
    <s v=""/>
    <s v="Delhi"/>
    <x v="0"/>
  </r>
  <r>
    <s v="Tikmani,Kshama"/>
    <s v="TW_CORE"/>
    <x v="15"/>
    <s v="DIPL_HIRE_PROG"/>
    <n v="0"/>
    <n v="6.5"/>
    <n v="0"/>
    <s v="01"/>
    <s v="TIN"/>
    <s v="13779"/>
    <s v="IND"/>
    <s v=""/>
    <s v="Delhi"/>
    <x v="0"/>
  </r>
  <r>
    <s v="Tikmani,Kshama"/>
    <s v="TW_CORE"/>
    <x v="15"/>
    <s v="INTERVIEWING"/>
    <n v="0"/>
    <n v="1.5"/>
    <n v="0"/>
    <s v="01"/>
    <s v="TIN"/>
    <s v="13779"/>
    <s v="IND"/>
    <s v=""/>
    <s v="Delhi"/>
    <x v="0"/>
  </r>
  <r>
    <s v="Tikmani,Kshama"/>
    <s v="TW_MTGS"/>
    <x v="35"/>
    <s v="TWER_EVENTS"/>
    <n v="0"/>
    <n v="3"/>
    <n v="0"/>
    <s v="01"/>
    <s v="TIN"/>
    <s v="13779"/>
    <s v="IND"/>
    <s v=""/>
    <s v="Delhi"/>
    <x v="0"/>
  </r>
  <r>
    <s v="Timothy,Akampa"/>
    <s v="TW_CORE"/>
    <x v="69"/>
    <s v="LEVELUP_SCHOOLS"/>
    <n v="0"/>
    <n v="8"/>
    <n v="0"/>
    <s v="01"/>
    <s v="TUG"/>
    <s v="15560"/>
    <s v="UGA"/>
    <s v=""/>
    <s v="Kampala"/>
    <x v="15"/>
  </r>
  <r>
    <s v="Timothy,Akampa"/>
    <s v="TW_MTGS"/>
    <x v="50"/>
    <s v="UGANDA"/>
    <n v="0"/>
    <n v="1"/>
    <n v="0"/>
    <s v="01"/>
    <s v="TUG"/>
    <s v="15560"/>
    <s v="UGA"/>
    <s v=""/>
    <s v="Kampala"/>
    <x v="15"/>
  </r>
  <r>
    <s v="Timothy,Akampa"/>
    <s v="UNICEF1"/>
    <x v="88"/>
    <s v="DA"/>
    <n v="166"/>
    <n v="0"/>
    <n v="0"/>
    <s v="01"/>
    <s v="TUG"/>
    <s v="15560"/>
    <s v="UGA"/>
    <s v=""/>
    <s v="Kampala"/>
    <x v="15"/>
  </r>
  <r>
    <s v="Tinder,Stefanie"/>
    <s v="GEMA001"/>
    <x v="16"/>
    <s v="DEV"/>
    <n v="161"/>
    <n v="0"/>
    <n v="0"/>
    <s v="01"/>
    <s v="TUK"/>
    <s v="14659"/>
    <s v="DEU"/>
    <s v=""/>
    <s v="Hamburg"/>
    <x v="7"/>
  </r>
  <r>
    <s v="Tinder,Stefanie"/>
    <s v="TW_TOFF"/>
    <x v="1"/>
    <s v="ANNUAL_LV"/>
    <n v="0"/>
    <n v="16"/>
    <n v="0"/>
    <s v="01"/>
    <s v="TUK"/>
    <s v="14659"/>
    <s v="DEU"/>
    <s v=""/>
    <s v="Hamburg"/>
    <x v="7"/>
  </r>
  <r>
    <s v="Ting,Amanda"/>
    <s v="TW_CORE"/>
    <x v="33"/>
    <s v="GMT_BAU"/>
    <n v="0"/>
    <n v="168"/>
    <n v="0"/>
    <s v="08"/>
    <s v="TAU"/>
    <s v="12211"/>
    <s v="AUS"/>
    <s v=""/>
    <s v="Sydney"/>
    <x v="8"/>
  </r>
  <r>
    <s v="Tipan,Carla Beatriz Suares"/>
    <s v="TW_CORE"/>
    <x v="66"/>
    <s v="ATTENDEE"/>
    <n v="0"/>
    <n v="144"/>
    <n v="0"/>
    <s v="01"/>
    <s v="TEC"/>
    <s v="15915"/>
    <s v="IND"/>
    <s v=""/>
    <s v="Quito"/>
    <x v="17"/>
  </r>
  <r>
    <s v="Tipan,Carla Beatriz Suares"/>
    <s v="TW_CORE"/>
    <x v="66"/>
    <s v="PREP"/>
    <n v="0"/>
    <n v="25"/>
    <n v="0"/>
    <s v="01"/>
    <s v="TEC"/>
    <s v="15915"/>
    <s v="ECU"/>
    <s v=""/>
    <s v="Quito"/>
    <x v="17"/>
  </r>
  <r>
    <s v="Tipan,Carla Beatriz Suares"/>
    <s v="TW_TOFF"/>
    <x v="1"/>
    <s v="PUBLIC_HOLIDAY"/>
    <n v="0"/>
    <n v="16"/>
    <n v="0"/>
    <s v="01"/>
    <s v="TEC"/>
    <s v="15915"/>
    <s v="ECU"/>
    <s v=""/>
    <s v="Quito"/>
    <x v="17"/>
  </r>
  <r>
    <s v="Tiwari,Sudhir"/>
    <s v="TW_CORE"/>
    <x v="33"/>
    <s v="GMT_BAU"/>
    <n v="0"/>
    <n v="112"/>
    <n v="0"/>
    <s v="08"/>
    <s v="TIN"/>
    <s v="11188"/>
    <s v="IND"/>
    <s v=""/>
    <s v="Bangalore"/>
    <x v="0"/>
  </r>
  <r>
    <s v="Tiwari,Sudhir"/>
    <s v="TW_CORE"/>
    <x v="33"/>
    <s v="GMT_MEETINGS"/>
    <n v="0"/>
    <n v="24"/>
    <n v="0"/>
    <s v="08"/>
    <s v="TIN"/>
    <s v="11188"/>
    <s v="AUS"/>
    <s v=""/>
    <s v="Bangalore"/>
    <x v="0"/>
  </r>
  <r>
    <s v="Tiwari,Sudhir"/>
    <s v="TW_TOFF"/>
    <x v="1"/>
    <s v="ANNUAL_LV"/>
    <n v="0"/>
    <n v="32"/>
    <n v="0"/>
    <s v="08"/>
    <s v="TIN"/>
    <s v="11188"/>
    <s v="IND"/>
    <s v=""/>
    <s v="Bangalore"/>
    <x v="0"/>
  </r>
  <r>
    <s v="Tiwari,Udaykant"/>
    <s v="TW_TOFF"/>
    <x v="1"/>
    <s v="ANNUAL_LV"/>
    <n v="0"/>
    <n v="8"/>
    <n v="0"/>
    <s v="01"/>
    <s v="TIN"/>
    <s v="15412"/>
    <s v="IND"/>
    <s v=""/>
    <s v="Bangalore"/>
    <x v="0"/>
  </r>
  <r>
    <s v="Tiwari,Udaykant"/>
    <s v="TW_TOPS"/>
    <x v="60"/>
    <s v="TECH_SUPPORT"/>
    <n v="0"/>
    <n v="176"/>
    <n v="0"/>
    <s v="01"/>
    <s v="TIN"/>
    <s v="15412"/>
    <s v="IND"/>
    <s v=""/>
    <s v="Bangalore"/>
    <x v="0"/>
  </r>
  <r>
    <s v="Tjhie,Erlangga"/>
    <s v="IOOF001"/>
    <x v="339"/>
    <s v="DA"/>
    <n v="140"/>
    <n v="0"/>
    <n v="0"/>
    <s v="01"/>
    <s v="TAU"/>
    <s v="14403"/>
    <s v="AUS"/>
    <s v=""/>
    <s v="Melbourne"/>
    <x v="8"/>
  </r>
  <r>
    <s v="Tjhie,Erlangga"/>
    <s v="TW_TOFF"/>
    <x v="1"/>
    <s v="ANNUAL_LV"/>
    <n v="0"/>
    <n v="16"/>
    <n v="0"/>
    <s v="01"/>
    <s v="TAU"/>
    <s v="14403"/>
    <s v="AUS"/>
    <s v=""/>
    <s v="Melbourne"/>
    <x v="8"/>
  </r>
  <r>
    <s v="Tjhie,Erlangga"/>
    <s v="TW_TOFF"/>
    <x v="1"/>
    <s v="PUBLIC_HOLIDAY"/>
    <n v="0"/>
    <n v="8"/>
    <n v="0"/>
    <s v="01"/>
    <s v="TAU"/>
    <s v="14403"/>
    <s v="AUS"/>
    <s v=""/>
    <s v="Melbourne"/>
    <x v="8"/>
  </r>
  <r>
    <s v="Tjhie,Erlangga"/>
    <s v="TW_TOFF"/>
    <x v="4"/>
    <s v="SICK_LV"/>
    <n v="0"/>
    <n v="4"/>
    <n v="0"/>
    <s v="01"/>
    <s v="TAU"/>
    <s v="14403"/>
    <s v="AUS"/>
    <s v=""/>
    <s v="Melbourne"/>
    <x v="8"/>
  </r>
  <r>
    <s v="Tobiasz,Matthew"/>
    <s v="MOODYS4"/>
    <x v="103"/>
    <s v="MISC"/>
    <n v="168.5"/>
    <n v="0"/>
    <n v="0"/>
    <s v="01"/>
    <s v="TCA"/>
    <s v="14106"/>
    <s v="USA"/>
    <s v="CA"/>
    <s v="San Francisco"/>
    <x v="11"/>
  </r>
  <r>
    <s v="Tobiasz,Matthew"/>
    <s v="MOODYS4"/>
    <x v="103"/>
    <s v="TRVL"/>
    <n v="0"/>
    <n v="55"/>
    <n v="0"/>
    <s v="01"/>
    <s v="TCA"/>
    <s v="14106"/>
    <s v="USA"/>
    <s v="CA"/>
    <s v="San Francisco"/>
    <x v="11"/>
  </r>
  <r>
    <s v="Tobiasz,Matthew"/>
    <s v="TW_CORE"/>
    <x v="3"/>
    <s v="UNASSIGNED"/>
    <n v="0"/>
    <n v="6"/>
    <n v="0"/>
    <s v="01"/>
    <s v="TCA"/>
    <s v="14106"/>
    <s v="CAN"/>
    <s v=""/>
    <s v="San Francisco"/>
    <x v="11"/>
  </r>
  <r>
    <s v="Tobiasz,Matthew"/>
    <s v="TW_CORE"/>
    <x v="3"/>
    <s v="UNASSIGNED"/>
    <n v="0"/>
    <n v="11"/>
    <n v="0"/>
    <s v="01"/>
    <s v="TCA"/>
    <s v="14106"/>
    <s v="USA"/>
    <s v="CA"/>
    <s v="San Francisco"/>
    <x v="11"/>
  </r>
  <r>
    <s v="Tobiasz,Matthew"/>
    <s v="TW_MTGS"/>
    <x v="50"/>
    <s v="TORONTO"/>
    <n v="0"/>
    <n v="7"/>
    <n v="0"/>
    <s v="01"/>
    <s v="TCA"/>
    <s v="14106"/>
    <s v="CAN"/>
    <s v=""/>
    <s v="San Francisco"/>
    <x v="11"/>
  </r>
  <r>
    <s v="Tobiasz,Matthew"/>
    <s v="TW_TOFF"/>
    <x v="1"/>
    <s v="ANNUAL_LV"/>
    <n v="0"/>
    <n v="8"/>
    <n v="0"/>
    <s v="01"/>
    <s v="TCA"/>
    <s v="14106"/>
    <s v="CAN"/>
    <s v=""/>
    <s v="San Francisco"/>
    <x v="11"/>
  </r>
  <r>
    <s v="Todkar,Praful J"/>
    <s v="GAP0001"/>
    <x v="216"/>
    <s v="MISC"/>
    <n v="160"/>
    <n v="0"/>
    <n v="0"/>
    <s v="01"/>
    <s v="TUS"/>
    <s v="11703"/>
    <s v="USA"/>
    <s v="CA"/>
    <s v="San Francisco"/>
    <x v="11"/>
  </r>
  <r>
    <s v="Todkar,Praful J"/>
    <s v="GAP0001"/>
    <x v="216"/>
    <s v="OT40"/>
    <n v="2"/>
    <n v="0"/>
    <n v="0"/>
    <s v="01"/>
    <s v="TUS"/>
    <s v="11703"/>
    <s v="USA"/>
    <s v="CA"/>
    <s v="San Francisco"/>
    <x v="11"/>
  </r>
  <r>
    <s v="Todkar,Praful J"/>
    <s v="TW_CORE"/>
    <x v="17"/>
    <s v="TWER_HELP"/>
    <n v="0"/>
    <n v="9"/>
    <n v="0"/>
    <s v="01"/>
    <s v="TUS"/>
    <s v="11703"/>
    <s v="USA"/>
    <s v="CA"/>
    <s v="San Francisco"/>
    <x v="11"/>
  </r>
  <r>
    <s v="Todkar,Praful J"/>
    <s v="TW_MTGS"/>
    <x v="50"/>
    <s v="SF"/>
    <n v="0"/>
    <n v="5"/>
    <n v="0"/>
    <s v="01"/>
    <s v="TUS"/>
    <s v="11703"/>
    <s v="USA"/>
    <s v="CA"/>
    <s v="San Francisco"/>
    <x v="11"/>
  </r>
  <r>
    <s v="Togher,Mark A"/>
    <s v="TW_CORE"/>
    <x v="17"/>
    <s v="BAU"/>
    <n v="0"/>
    <n v="148"/>
    <n v="0"/>
    <s v="02"/>
    <s v="TAU"/>
    <s v="11582"/>
    <s v="AUS"/>
    <s v=""/>
    <s v="Perth"/>
    <x v="8"/>
  </r>
  <r>
    <s v="Togher,Mark A"/>
    <s v="TW_CORE"/>
    <x v="33"/>
    <s v="REGION_MGT_MTG"/>
    <n v="0"/>
    <n v="8"/>
    <n v="0"/>
    <s v="02"/>
    <s v="TAU"/>
    <s v="11582"/>
    <s v="AUS"/>
    <s v=""/>
    <s v="Perth"/>
    <x v="8"/>
  </r>
  <r>
    <s v="Togher,Mark A"/>
    <s v="TW_TOFF"/>
    <x v="1"/>
    <s v="ANNUAL_LV"/>
    <n v="0"/>
    <n v="4"/>
    <n v="0"/>
    <s v="02"/>
    <s v="TAU"/>
    <s v="11582"/>
    <s v="AUS"/>
    <s v=""/>
    <s v="Perth"/>
    <x v="8"/>
  </r>
  <r>
    <s v="Togher,Mark A"/>
    <s v="TW_TOFF"/>
    <x v="1"/>
    <s v="PUBLIC_HOLIDAY"/>
    <n v="0"/>
    <n v="8"/>
    <n v="0"/>
    <s v="02"/>
    <s v="TAU"/>
    <s v="11582"/>
    <s v="AUS"/>
    <s v=""/>
    <s v="Perth"/>
    <x v="8"/>
  </r>
  <r>
    <s v="Tolentino,Rosalie-Wil L."/>
    <s v="GAP0001"/>
    <x v="216"/>
    <s v="DA"/>
    <n v="157.5"/>
    <n v="0"/>
    <n v="0"/>
    <s v="01"/>
    <s v="TUS"/>
    <s v="15051"/>
    <s v="USA"/>
    <s v="CA"/>
    <s v="San Francisco"/>
    <x v="11"/>
  </r>
  <r>
    <s v="Tolentino,Rosalie-Wil L."/>
    <s v="GAP0001"/>
    <x v="216"/>
    <s v="OT40"/>
    <n v="5"/>
    <n v="0"/>
    <n v="0"/>
    <s v="01"/>
    <s v="TUS"/>
    <s v="15051"/>
    <s v="USA"/>
    <s v="CA"/>
    <s v="San Francisco"/>
    <x v="11"/>
  </r>
  <r>
    <s v="Tolentino,Rosalie-Wil L."/>
    <s v="TW_CORE"/>
    <x v="0"/>
    <s v="GRAD_TRNPROG"/>
    <n v="0"/>
    <n v="4.5"/>
    <n v="0"/>
    <s v="01"/>
    <s v="TUS"/>
    <s v="15051"/>
    <s v="USA"/>
    <s v="CA"/>
    <s v="San Francisco"/>
    <x v="11"/>
  </r>
  <r>
    <s v="Tolentino,Rosalie-Wil L."/>
    <s v="TW_CORE"/>
    <x v="0"/>
    <s v="OFFICE_VISITS"/>
    <n v="0"/>
    <n v="6"/>
    <n v="0"/>
    <s v="01"/>
    <s v="TUS"/>
    <s v="15051"/>
    <s v="USA"/>
    <s v="CA"/>
    <s v="San Francisco"/>
    <x v="11"/>
  </r>
  <r>
    <s v="Tolentino,Rosalie-Wil L."/>
    <s v="TW_CORE"/>
    <x v="15"/>
    <s v="INTERVIEWING"/>
    <n v="0"/>
    <n v="1.5"/>
    <n v="0"/>
    <s v="01"/>
    <s v="TUS"/>
    <s v="15051"/>
    <s v="USA"/>
    <s v="CA"/>
    <s v="San Francisco"/>
    <x v="11"/>
  </r>
  <r>
    <s v="Tolentino,Rosalie-Wil L."/>
    <s v="TW_CORE"/>
    <x v="40"/>
    <s v="GROUP"/>
    <n v="0"/>
    <n v="3"/>
    <n v="0"/>
    <s v="01"/>
    <s v="TUS"/>
    <s v="15051"/>
    <s v="USA"/>
    <s v="CA"/>
    <s v="San Francisco"/>
    <x v="11"/>
  </r>
  <r>
    <s v="Tolledo,Rodrigo Bonilha"/>
    <s v="GAP0001"/>
    <x v="58"/>
    <s v="DA"/>
    <n v="40"/>
    <n v="0"/>
    <n v="0"/>
    <s v="01"/>
    <s v="TBR"/>
    <s v="14161"/>
    <s v="BRA"/>
    <s v=""/>
    <s v="Porto Alegre"/>
    <x v="3"/>
  </r>
  <r>
    <s v="Tolledo,Rodrigo Bonilha"/>
    <s v="MST0001"/>
    <x v="51"/>
    <s v="DA"/>
    <n v="0"/>
    <n v="88"/>
    <n v="0"/>
    <s v="01"/>
    <s v="TBR"/>
    <s v="14161"/>
    <s v="BRA"/>
    <s v=""/>
    <s v="Porto Alegre"/>
    <x v="3"/>
  </r>
  <r>
    <s v="Tolledo,Rodrigo Bonilha"/>
    <s v="TW_TOFF"/>
    <x v="1"/>
    <s v="ANNUAL_LV"/>
    <n v="0"/>
    <n v="40"/>
    <n v="0"/>
    <s v="01"/>
    <s v="TBR"/>
    <s v="14161"/>
    <s v="BRA"/>
    <s v=""/>
    <s v="Porto Alegre"/>
    <x v="3"/>
  </r>
  <r>
    <s v="Tomar,Shashank"/>
    <s v="COOPER1"/>
    <x v="231"/>
    <s v="DEV"/>
    <n v="64"/>
    <n v="0"/>
    <n v="0"/>
    <s v="01"/>
    <s v="TIN"/>
    <s v="14587"/>
    <s v="IND"/>
    <s v=""/>
    <s v="Bangalore"/>
    <x v="0"/>
  </r>
  <r>
    <s v="Tomar,Shashank"/>
    <s v="TW_CORE"/>
    <x v="3"/>
    <s v="HELD"/>
    <n v="0"/>
    <n v="32"/>
    <n v="0"/>
    <s v="01"/>
    <s v="TIN"/>
    <s v="14587"/>
    <s v="IND"/>
    <s v=""/>
    <s v="Bangalore"/>
    <x v="0"/>
  </r>
  <r>
    <s v="Tomar,Shashank"/>
    <s v="TW_CORE"/>
    <x v="3"/>
    <s v="UNASSIGNED"/>
    <n v="0"/>
    <n v="40"/>
    <n v="0"/>
    <s v="01"/>
    <s v="TIN"/>
    <s v="14587"/>
    <s v="IND"/>
    <s v=""/>
    <s v="Bangalore"/>
    <x v="0"/>
  </r>
  <r>
    <s v="Tomar,Shashank"/>
    <s v="TW_CORE"/>
    <x v="15"/>
    <s v="GRAD_RECRUITING"/>
    <n v="0"/>
    <n v="8"/>
    <n v="0"/>
    <s v="01"/>
    <s v="TIN"/>
    <s v="14587"/>
    <s v="IND"/>
    <s v=""/>
    <s v="Bangalore"/>
    <x v="0"/>
  </r>
  <r>
    <s v="Tomar,Shashank"/>
    <s v="TW_TOFF"/>
    <x v="1"/>
    <s v="ANNUAL_LV"/>
    <n v="0"/>
    <n v="16"/>
    <n v="0"/>
    <s v="01"/>
    <s v="TIN"/>
    <s v="14587"/>
    <s v="IND"/>
    <s v=""/>
    <s v="Bangalore"/>
    <x v="0"/>
  </r>
  <r>
    <s v="Tomar,Shashank"/>
    <s v="TW_TOFF"/>
    <x v="4"/>
    <s v="SICK_LV"/>
    <n v="0"/>
    <n v="8"/>
    <n v="0"/>
    <s v="01"/>
    <s v="TIN"/>
    <s v="14587"/>
    <s v="IND"/>
    <s v=""/>
    <s v="Bangalore"/>
    <x v="0"/>
  </r>
  <r>
    <s v="Tomaszek,James Simon"/>
    <s v="SLC0001"/>
    <x v="173"/>
    <s v="DA"/>
    <n v="129.5"/>
    <n v="0"/>
    <n v="0"/>
    <s v="01"/>
    <s v="TUK"/>
    <s v="15043"/>
    <s v="GBR"/>
    <s v=""/>
    <s v="Manchester"/>
    <x v="10"/>
  </r>
  <r>
    <s v="Tomaszek,James Simon"/>
    <s v="TW_TOFF"/>
    <x v="1"/>
    <s v="ANNUAL_LV"/>
    <n v="0"/>
    <n v="40"/>
    <n v="0"/>
    <s v="01"/>
    <s v="TUK"/>
    <s v="15043"/>
    <s v="GBR"/>
    <s v=""/>
    <s v="Manchester"/>
    <x v="10"/>
  </r>
  <r>
    <s v="Tong,Jian"/>
    <s v="SFEXP01"/>
    <x v="367"/>
    <s v="MISC"/>
    <n v="40"/>
    <n v="0"/>
    <n v="0"/>
    <s v="01"/>
    <s v="TBS"/>
    <s v="13400"/>
    <s v="CHN"/>
    <s v=""/>
    <s v="Beijing"/>
    <x v="14"/>
  </r>
  <r>
    <s v="Tong,Jian"/>
    <s v="TW_INVT"/>
    <x v="424"/>
    <s v="PROGRAM_LEVEL"/>
    <n v="0"/>
    <n v="104"/>
    <n v="0"/>
    <s v="01"/>
    <s v="TBS"/>
    <s v="13400"/>
    <s v="CHN"/>
    <s v=""/>
    <s v="Beijing"/>
    <x v="14"/>
  </r>
  <r>
    <s v="Tong,Jian"/>
    <s v="WUJING1"/>
    <x v="365"/>
    <s v="MISC"/>
    <n v="20"/>
    <n v="0"/>
    <n v="0"/>
    <s v="01"/>
    <s v="TBS"/>
    <s v="13400"/>
    <s v="CHN"/>
    <s v=""/>
    <s v="Beijing"/>
    <x v="14"/>
  </r>
  <r>
    <s v="Tong,Jian"/>
    <s v="WUJING1"/>
    <x v="365"/>
    <s v="TRVL"/>
    <n v="0"/>
    <n v="8"/>
    <n v="0"/>
    <s v="01"/>
    <s v="TBS"/>
    <s v="13400"/>
    <s v="CHN"/>
    <s v=""/>
    <s v="Beijing"/>
    <x v="14"/>
  </r>
  <r>
    <s v="Torres,Leslie Elizabeth Jarrin"/>
    <s v="TW_CORE"/>
    <x v="33"/>
    <s v="REGION_MGT_BAU"/>
    <n v="0"/>
    <n v="324"/>
    <n v="0"/>
    <s v="08"/>
    <s v="TEC"/>
    <s v="15583"/>
    <s v="ECU"/>
    <s v=""/>
    <s v="Quito"/>
    <x v="17"/>
  </r>
  <r>
    <s v="Torres,Leslie Elizabeth Jarrin"/>
    <s v="TW_TOFF"/>
    <x v="1"/>
    <s v="PUBLIC_HOLIDAY"/>
    <n v="0"/>
    <n v="32"/>
    <n v="0"/>
    <s v="08"/>
    <s v="TEC"/>
    <s v="15583"/>
    <s v="ECU"/>
    <s v=""/>
    <s v="Quito"/>
    <x v="17"/>
  </r>
  <r>
    <s v="Towers,Vanessa R."/>
    <s v="GAP0001"/>
    <x v="205"/>
    <s v="DEV"/>
    <n v="168"/>
    <n v="0"/>
    <n v="0"/>
    <s v="01"/>
    <s v="TUS"/>
    <s v="14813"/>
    <s v="USA"/>
    <s v="CA"/>
    <s v="San Francisco"/>
    <x v="11"/>
  </r>
  <r>
    <s v="Towers,Vanessa R."/>
    <s v="GAP0001"/>
    <x v="205"/>
    <s v="OT40"/>
    <n v="0"/>
    <n v="4"/>
    <n v="0"/>
    <s v="01"/>
    <s v="TUS"/>
    <s v="14813"/>
    <s v="USA"/>
    <s v="CA"/>
    <s v="San Francisco"/>
    <x v="11"/>
  </r>
  <r>
    <s v="Tramontina,Guilherme Johansson"/>
    <s v="REACHL1"/>
    <x v="97"/>
    <s v="MISC"/>
    <n v="144"/>
    <n v="0"/>
    <n v="0"/>
    <s v="01"/>
    <s v="TBR"/>
    <s v="12942"/>
    <s v="BRA"/>
    <s v=""/>
    <s v="Porto Alegre"/>
    <x v="3"/>
  </r>
  <r>
    <s v="Tramontina,Guilherme Johansson"/>
    <s v="TW_TOFF"/>
    <x v="1"/>
    <s v="PUBLIC_HOLIDAY"/>
    <n v="0"/>
    <n v="24"/>
    <n v="0"/>
    <s v="01"/>
    <s v="TBR"/>
    <s v="12942"/>
    <s v="BRA"/>
    <s v=""/>
    <s v="Porto Alegre"/>
    <x v="3"/>
  </r>
  <r>
    <s v="Trecenti,Bruno Cesar Lopes"/>
    <s v="RACK001"/>
    <x v="151"/>
    <s v="DA"/>
    <n v="88"/>
    <n v="0"/>
    <n v="0"/>
    <s v="01"/>
    <s v="TBR"/>
    <s v="13335"/>
    <s v="BRA"/>
    <s v=""/>
    <s v="Porto Alegre"/>
    <x v="3"/>
  </r>
  <r>
    <s v="Trecenti,Bruno Cesar Lopes"/>
    <s v="TW_TOFF"/>
    <x v="1"/>
    <s v="ANNUAL_LV"/>
    <n v="0"/>
    <n v="64"/>
    <n v="0"/>
    <s v="01"/>
    <s v="TBR"/>
    <s v="13335"/>
    <s v="BRA"/>
    <s v=""/>
    <s v="Porto Alegre"/>
    <x v="3"/>
  </r>
  <r>
    <s v="Trecenti,Bruno Cesar Lopes"/>
    <s v="TW_TOFF"/>
    <x v="1"/>
    <s v="PUBLIC_HOLIDAY"/>
    <n v="0"/>
    <n v="16"/>
    <n v="0"/>
    <s v="01"/>
    <s v="TBR"/>
    <s v="13335"/>
    <s v="BRA"/>
    <s v=""/>
    <s v="Porto Alegre"/>
    <x v="3"/>
  </r>
  <r>
    <s v="Trilokchandani,Kaavya"/>
    <s v="TW_CORE"/>
    <x v="3"/>
    <s v="UNASSIGNED"/>
    <n v="0"/>
    <n v="126"/>
    <n v="0"/>
    <s v="01"/>
    <s v="TIN"/>
    <s v="12367"/>
    <s v="IND"/>
    <s v=""/>
    <s v="Pune"/>
    <x v="0"/>
  </r>
  <r>
    <s v="Trindade,Gabriel Albo"/>
    <s v="GEOFUS1"/>
    <x v="268"/>
    <s v="MISC"/>
    <n v="48"/>
    <n v="23"/>
    <n v="0"/>
    <s v="01"/>
    <s v="TBR"/>
    <s v="12906"/>
    <s v="BRA"/>
    <s v=""/>
    <s v="Sao Paulo"/>
    <x v="3"/>
  </r>
  <r>
    <s v="Trindade,Gabriel Albo"/>
    <s v="GEOFUS1"/>
    <x v="268"/>
    <s v="MISC"/>
    <n v="0"/>
    <n v="15.5"/>
    <n v="0"/>
    <s v="01"/>
    <s v="TBR"/>
    <s v="12906"/>
    <s v="BRA"/>
    <s v=""/>
    <s v="Porto Alegre"/>
    <x v="3"/>
  </r>
  <r>
    <s v="Trindade,Gabriel Albo"/>
    <s v="GEOFUS1"/>
    <x v="268"/>
    <s v="TRVL"/>
    <n v="0"/>
    <n v="7"/>
    <n v="0"/>
    <s v="01"/>
    <s v="TBR"/>
    <s v="12906"/>
    <s v="BRA"/>
    <s v=""/>
    <s v="Porto Alegre"/>
    <x v="3"/>
  </r>
  <r>
    <s v="Trindade,Gabriel Albo"/>
    <s v="MAGAZ01"/>
    <x v="382"/>
    <s v="MISC"/>
    <n v="0"/>
    <n v="4"/>
    <n v="0"/>
    <s v="01"/>
    <s v="TBR"/>
    <s v="12906"/>
    <s v="BRA"/>
    <s v=""/>
    <s v="Porto Alegre"/>
    <x v="3"/>
  </r>
  <r>
    <s v="Trindade,Gabriel Albo"/>
    <s v="MAGAZ01"/>
    <x v="382"/>
    <s v="MISC"/>
    <n v="0"/>
    <n v="11"/>
    <n v="0"/>
    <s v="01"/>
    <s v="TBR"/>
    <s v="12906"/>
    <s v="BRA"/>
    <s v=""/>
    <s v="Sao Paulo"/>
    <x v="3"/>
  </r>
  <r>
    <s v="Trindade,Gabriel Albo"/>
    <s v="TW_CORE"/>
    <x v="0"/>
    <s v="TWER_DEVELOPMNT"/>
    <n v="0"/>
    <n v="1"/>
    <n v="0"/>
    <s v="01"/>
    <s v="TBR"/>
    <s v="12906"/>
    <s v="BRA"/>
    <s v=""/>
    <s v="Porto Alegre"/>
    <x v="3"/>
  </r>
  <r>
    <s v="Trindade,Gabriel Albo"/>
    <s v="TW_CORE"/>
    <x v="0"/>
    <s v="TWER_DEVELOPMNT"/>
    <n v="0"/>
    <n v="2"/>
    <n v="0"/>
    <s v="01"/>
    <s v="TBR"/>
    <s v="12906"/>
    <s v="BRA"/>
    <s v=""/>
    <s v="Sao Paulo"/>
    <x v="3"/>
  </r>
  <r>
    <s v="Trindade,Gabriel Albo"/>
    <s v="TW_SIPP"/>
    <x v="80"/>
    <s v="MIREBAL"/>
    <n v="0"/>
    <n v="67"/>
    <n v="0"/>
    <s v="01"/>
    <s v="TBR"/>
    <s v="12906"/>
    <s v="BRA"/>
    <s v=""/>
    <s v="Porto Alegre"/>
    <x v="3"/>
  </r>
  <r>
    <s v="Trindade,Gabriel Albo"/>
    <s v="TW_TOFF"/>
    <x v="1"/>
    <s v="PUBLIC_HOLIDAY"/>
    <n v="0"/>
    <n v="16"/>
    <n v="0"/>
    <s v="01"/>
    <s v="TBR"/>
    <s v="12906"/>
    <s v="BRA"/>
    <s v=""/>
    <s v="Porto Alegre"/>
    <x v="3"/>
  </r>
  <r>
    <s v="Tripathi,Isha"/>
    <s v="SONY001"/>
    <x v="21"/>
    <s v="DEV"/>
    <n v="96"/>
    <n v="0"/>
    <n v="0"/>
    <s v="01"/>
    <s v="TIN"/>
    <s v="13944"/>
    <s v="IND"/>
    <s v=""/>
    <s v="Pune"/>
    <x v="0"/>
  </r>
  <r>
    <s v="Tripathi,Isha"/>
    <s v="TW_CORE"/>
    <x v="14"/>
    <s v="MOVEMENTS"/>
    <n v="0"/>
    <n v="9"/>
    <n v="0"/>
    <s v="01"/>
    <s v="TIN"/>
    <s v="13944"/>
    <s v="IND"/>
    <s v=""/>
    <s v="Pune"/>
    <x v="0"/>
  </r>
  <r>
    <s v="Tripathi,Isha"/>
    <s v="TW_TOFF"/>
    <x v="1"/>
    <s v="ANNUAL_LV"/>
    <n v="0"/>
    <n v="24"/>
    <n v="0"/>
    <s v="01"/>
    <s v="TIN"/>
    <s v="13944"/>
    <s v="IND"/>
    <s v=""/>
    <s v="Pune"/>
    <x v="0"/>
  </r>
  <r>
    <s v="Tripathi,Isha"/>
    <s v="TW_TOFF"/>
    <x v="1"/>
    <s v="INDIA_OPT_HOL"/>
    <n v="0"/>
    <n v="8"/>
    <n v="0"/>
    <s v="01"/>
    <s v="TIN"/>
    <s v="13944"/>
    <s v="IND"/>
    <s v=""/>
    <s v="Pune"/>
    <x v="0"/>
  </r>
  <r>
    <s v="Tripathi,Isha"/>
    <s v="TW_TOFF"/>
    <x v="4"/>
    <s v="SICK_LV"/>
    <n v="0"/>
    <n v="8"/>
    <n v="0"/>
    <s v="01"/>
    <s v="TIN"/>
    <s v="13944"/>
    <s v="IND"/>
    <s v=""/>
    <s v="Pune"/>
    <x v="0"/>
  </r>
  <r>
    <s v="Tripathi,Vimal Kumar"/>
    <s v="TW_TOFF"/>
    <x v="1"/>
    <s v="PUBLIC_HOLIDAY"/>
    <n v="0"/>
    <n v="8"/>
    <n v="0"/>
    <s v="04"/>
    <s v="TIN"/>
    <s v="13760"/>
    <s v="IND"/>
    <s v=""/>
    <s v="Delhi"/>
    <x v="0"/>
  </r>
  <r>
    <s v="Tripathi,Vimal Kumar"/>
    <s v="TW_TOPS"/>
    <x v="60"/>
    <s v="TECH_SUPPORT"/>
    <n v="0"/>
    <n v="218"/>
    <n v="0"/>
    <s v="04"/>
    <s v="TIN"/>
    <s v="13760"/>
    <s v="IND"/>
    <s v=""/>
    <s v="Delhi"/>
    <x v="0"/>
  </r>
  <r>
    <s v="Trivedi,Richa"/>
    <s v="SPRING2"/>
    <x v="114"/>
    <s v="DA"/>
    <n v="149"/>
    <n v="0"/>
    <n v="0"/>
    <s v="01"/>
    <s v="TIN"/>
    <s v="15632"/>
    <s v="IND"/>
    <s v=""/>
    <s v="Pune"/>
    <x v="0"/>
  </r>
  <r>
    <s v="Trivedi,Richa"/>
    <s v="TW_CORE"/>
    <x v="40"/>
    <s v="TRAINING_OTHER"/>
    <n v="0"/>
    <n v="36"/>
    <n v="0"/>
    <s v="01"/>
    <s v="TIN"/>
    <s v="15632"/>
    <s v="IND"/>
    <s v=""/>
    <s v="Pune"/>
    <x v="0"/>
  </r>
  <r>
    <s v="Trivedi,Richa"/>
    <s v="TW_TOFF"/>
    <x v="1"/>
    <s v="PUBLIC_HOLIDAY"/>
    <n v="0"/>
    <n v="8"/>
    <n v="0"/>
    <s v="01"/>
    <s v="TIN"/>
    <s v="15632"/>
    <s v="IND"/>
    <s v=""/>
    <s v="Pune"/>
    <x v="0"/>
  </r>
  <r>
    <s v="Tsadok,Daniel"/>
    <s v="TW_CORE"/>
    <x v="3"/>
    <s v="UNASSIGNED"/>
    <n v="0"/>
    <n v="24"/>
    <n v="0"/>
    <s v="01"/>
    <s v="TUS"/>
    <s v="16137"/>
    <s v="USA"/>
    <s v="NY"/>
    <s v="New York"/>
    <x v="12"/>
  </r>
  <r>
    <s v="Tsadok,Daniel"/>
    <s v="TW_CORE"/>
    <x v="0"/>
    <s v="TWER_INDUCTION"/>
    <n v="0"/>
    <n v="24"/>
    <n v="0"/>
    <s v="01"/>
    <s v="TUS"/>
    <s v="16137"/>
    <s v="USA"/>
    <s v="IL"/>
    <s v="New York"/>
    <x v="12"/>
  </r>
  <r>
    <s v="Tshitoka,Charlene Mulamba"/>
    <s v="RACK001"/>
    <x v="259"/>
    <s v="MISC"/>
    <n v="156"/>
    <n v="0"/>
    <n v="0"/>
    <s v="01"/>
    <s v="TZA"/>
    <s v="14687"/>
    <s v="USA"/>
    <s v="TX"/>
    <s v="Johannesburg"/>
    <x v="16"/>
  </r>
  <r>
    <s v="Tshitoka,Charlene Mulamba"/>
    <s v="RACK001"/>
    <x v="259"/>
    <s v="TRVL"/>
    <n v="0"/>
    <n v="8"/>
    <n v="0"/>
    <s v="01"/>
    <s v="TZA"/>
    <s v="14687"/>
    <s v="USA"/>
    <s v="TX"/>
    <s v="Johannesburg"/>
    <x v="16"/>
  </r>
  <r>
    <s v="Tshitoka,Charlene Mulamba"/>
    <s v="TW_CORE"/>
    <x v="0"/>
    <s v="BAU"/>
    <n v="0"/>
    <n v="1"/>
    <n v="0"/>
    <s v="01"/>
    <s v="TZA"/>
    <s v="14687"/>
    <s v="USA"/>
    <s v="TX"/>
    <s v="Johannesburg"/>
    <x v="16"/>
  </r>
  <r>
    <s v="Tshitoka,Charlene Mulamba"/>
    <s v="TW_TOFF"/>
    <x v="4"/>
    <s v="SICK_LV"/>
    <n v="0"/>
    <n v="8"/>
    <n v="0"/>
    <s v="01"/>
    <s v="TZA"/>
    <s v="14687"/>
    <s v="USA"/>
    <s v="TX"/>
    <s v="Johannesburg"/>
    <x v="16"/>
  </r>
  <r>
    <s v="Tuck,David"/>
    <s v="TW_CORE"/>
    <x v="17"/>
    <s v="BAU"/>
    <n v="0"/>
    <n v="176"/>
    <n v="0"/>
    <s v="13"/>
    <s v="TUK"/>
    <s v="12537"/>
    <s v="GBR"/>
    <s v=""/>
    <s v="London"/>
    <x v="4"/>
  </r>
  <r>
    <s v="Tulsyan,Ayush"/>
    <s v="TRAIN01"/>
    <x v="61"/>
    <s v="A949_SAT_QA"/>
    <n v="32"/>
    <n v="0"/>
    <n v="0"/>
    <s v="01"/>
    <s v="TIN"/>
    <s v="14757"/>
    <s v="IND"/>
    <s v=""/>
    <s v="Bangalore"/>
    <x v="0"/>
  </r>
  <r>
    <s v="Tulsyan,Ayush"/>
    <s v="TRAIN01"/>
    <x v="61"/>
    <s v="REGTEST_SAT_QA"/>
    <n v="24"/>
    <n v="0"/>
    <n v="0"/>
    <s v="01"/>
    <s v="TIN"/>
    <s v="14757"/>
    <s v="IND"/>
    <s v=""/>
    <s v="Bangalore"/>
    <x v="0"/>
  </r>
  <r>
    <s v="Tulsyan,Ayush"/>
    <s v="TW_TOFF"/>
    <x v="1"/>
    <s v="ANNUAL_LV"/>
    <n v="0"/>
    <n v="24"/>
    <n v="0"/>
    <s v="01"/>
    <s v="TIN"/>
    <s v="14757"/>
    <s v="IND"/>
    <s v=""/>
    <s v="Bangalore"/>
    <x v="0"/>
  </r>
  <r>
    <s v="Tulsyan,Ayush"/>
    <s v="TW_TOFF"/>
    <x v="1"/>
    <s v="INDIA_OPT_HOL"/>
    <n v="0"/>
    <n v="8"/>
    <n v="0"/>
    <s v="01"/>
    <s v="TIN"/>
    <s v="14757"/>
    <s v="IND"/>
    <s v=""/>
    <s v="Bangalore"/>
    <x v="0"/>
  </r>
  <r>
    <s v="Tulsyan,Ayush"/>
    <s v="TW_TOFF"/>
    <x v="4"/>
    <s v="SICK_LV"/>
    <n v="0"/>
    <n v="80"/>
    <n v="0"/>
    <s v="01"/>
    <s v="TIN"/>
    <s v="14757"/>
    <s v="IND"/>
    <s v=""/>
    <s v="Bangalore"/>
    <x v="0"/>
  </r>
  <r>
    <s v="Tumma,Madhavi Keshav"/>
    <s v="TW_TOFF"/>
    <x v="1"/>
    <s v="INDIA_OPT_HOL"/>
    <n v="0"/>
    <n v="8"/>
    <n v="0"/>
    <s v="04"/>
    <s v="TIN"/>
    <s v="12844"/>
    <s v="IND"/>
    <s v=""/>
    <s v="Pune"/>
    <x v="0"/>
  </r>
  <r>
    <s v="Tumma,Madhavi Keshav"/>
    <s v="TW_TOPS"/>
    <x v="7"/>
    <s v="TWERS_BAU"/>
    <n v="0"/>
    <n v="160"/>
    <n v="0"/>
    <s v="04"/>
    <s v="TIN"/>
    <s v="12844"/>
    <s v="IND"/>
    <s v=""/>
    <s v="Pune"/>
    <x v="0"/>
  </r>
  <r>
    <s v="Tumwebaze,Charles"/>
    <s v="IOM0001"/>
    <x v="208"/>
    <s v="MISC"/>
    <n v="10.5"/>
    <n v="0"/>
    <n v="0"/>
    <s v="01"/>
    <s v="TUG"/>
    <s v="15990"/>
    <s v="UGA"/>
    <s v=""/>
    <s v="Kampala"/>
    <x v="15"/>
  </r>
  <r>
    <s v="Tumwebaze,Charles"/>
    <s v="TW_CORE"/>
    <x v="3"/>
    <s v="HELD"/>
    <n v="0"/>
    <n v="148.5"/>
    <n v="0"/>
    <s v="01"/>
    <s v="TUG"/>
    <s v="15990"/>
    <s v="UGA"/>
    <s v=""/>
    <s v="Kampala"/>
    <x v="15"/>
  </r>
  <r>
    <s v="Tumwebaze,Charles"/>
    <s v="UNICEF2"/>
    <x v="71"/>
    <s v="DELIVERY"/>
    <n v="8"/>
    <n v="0"/>
    <n v="0"/>
    <s v="01"/>
    <s v="TUG"/>
    <s v="15990"/>
    <s v="UGA"/>
    <s v=""/>
    <s v="Kampala"/>
    <x v="15"/>
  </r>
  <r>
    <s v="Turley,Patrick"/>
    <s v="CATA001"/>
    <x v="211"/>
    <s v="MISC"/>
    <n v="169"/>
    <n v="0"/>
    <n v="0"/>
    <s v="01"/>
    <s v="TUS"/>
    <s v="12036"/>
    <s v="USA"/>
    <s v="IL"/>
    <s v="Chicago"/>
    <x v="5"/>
  </r>
  <r>
    <s v="Turley,Patrick"/>
    <s v="TW_CORE"/>
    <x v="0"/>
    <s v="BAU"/>
    <n v="0"/>
    <n v="27"/>
    <n v="0"/>
    <s v="01"/>
    <s v="TUS"/>
    <s v="12036"/>
    <s v="USA"/>
    <s v="IL"/>
    <s v="Chicago"/>
    <x v="5"/>
  </r>
  <r>
    <s v="Turnbull,John George"/>
    <s v="TCHIBO1"/>
    <x v="152"/>
    <s v="DA"/>
    <n v="160"/>
    <n v="0"/>
    <n v="0"/>
    <s v="01"/>
    <s v="TDE"/>
    <s v="14157"/>
    <s v="DEU"/>
    <s v=""/>
    <s v="Hamburg"/>
    <x v="7"/>
  </r>
  <r>
    <s v="Turnbull,John George"/>
    <s v="TW_CORE"/>
    <x v="33"/>
    <s v="REGION_MGT_MTG"/>
    <n v="0"/>
    <n v="8"/>
    <n v="0"/>
    <s v="01"/>
    <s v="TDE"/>
    <s v="14157"/>
    <s v="DEU"/>
    <s v=""/>
    <s v="Hamburg"/>
    <x v="7"/>
  </r>
  <r>
    <s v="Turnquest,Scott M"/>
    <s v="TWSMNG1"/>
    <x v="236"/>
    <s v="DEV"/>
    <n v="0"/>
    <n v="32"/>
    <n v="0"/>
    <s v="01"/>
    <s v="TUS"/>
    <s v="11822"/>
    <s v="USA"/>
    <s v="CA"/>
    <s v="ETG US"/>
    <x v="1"/>
  </r>
  <r>
    <s v="Turnquest,Scott M"/>
    <s v="TW_MTGS"/>
    <x v="50"/>
    <s v="SF"/>
    <n v="0"/>
    <n v="8"/>
    <n v="0"/>
    <s v="01"/>
    <s v="TUS"/>
    <s v="11822"/>
    <s v="USA"/>
    <s v="CA"/>
    <s v="ETG US"/>
    <x v="1"/>
  </r>
  <r>
    <s v="Turnquest,Scott M"/>
    <s v="TW_TOFF"/>
    <x v="1"/>
    <s v="ANNUAL_LV"/>
    <n v="0"/>
    <n v="16"/>
    <n v="0"/>
    <s v="01"/>
    <s v="TUS"/>
    <s v="11822"/>
    <s v="USA"/>
    <s v="CA"/>
    <s v="ETG US"/>
    <x v="1"/>
  </r>
  <r>
    <s v="Turnquest,Scott M"/>
    <s v="TW_TOFF"/>
    <x v="1"/>
    <s v="LOA_UNPAID"/>
    <n v="0"/>
    <n v="112"/>
    <n v="0"/>
    <s v="01"/>
    <s v="TUS"/>
    <s v="11822"/>
    <s v="USA"/>
    <s v="CA"/>
    <s v="ETG US"/>
    <x v="1"/>
  </r>
  <r>
    <s v="Tushabe,Aaron"/>
    <s v="TW_CORE"/>
    <x v="3"/>
    <s v="UNASSIGNED"/>
    <n v="0"/>
    <n v="96"/>
    <n v="0"/>
    <s v="01"/>
    <s v="TUG"/>
    <s v="15339"/>
    <s v="UGA"/>
    <s v=""/>
    <s v="Kampala"/>
    <x v="15"/>
  </r>
  <r>
    <s v="Tushabe,Aaron"/>
    <s v="TW_CORE"/>
    <x v="40"/>
    <s v="TRAINING_OTHER"/>
    <n v="0"/>
    <n v="24"/>
    <n v="0"/>
    <s v="01"/>
    <s v="TUG"/>
    <s v="15339"/>
    <s v="UGA"/>
    <s v=""/>
    <s v="Kampala"/>
    <x v="15"/>
  </r>
  <r>
    <s v="Tushabe,Aaron"/>
    <s v="TW_TOFF"/>
    <x v="1"/>
    <s v="ANNUAL_LV"/>
    <n v="0"/>
    <n v="48"/>
    <n v="0"/>
    <s v="01"/>
    <s v="TUG"/>
    <s v="15339"/>
    <s v="UGA"/>
    <s v=""/>
    <s v="Kampala"/>
    <x v="15"/>
  </r>
  <r>
    <s v="Tushar,Shantanu_x0009_"/>
    <s v="RACK001"/>
    <x v="34"/>
    <s v="MISC"/>
    <n v="144"/>
    <n v="0"/>
    <n v="0"/>
    <s v="01"/>
    <s v="TIN"/>
    <s v="14299"/>
    <s v="IND"/>
    <s v=""/>
    <s v="Bangalore"/>
    <x v="0"/>
  </r>
  <r>
    <s v="Tushar,Shantanu_x0009_"/>
    <s v="TW_TOFF"/>
    <x v="1"/>
    <s v="ANNUAL_LV"/>
    <n v="0"/>
    <n v="16"/>
    <n v="0"/>
    <s v="01"/>
    <s v="TIN"/>
    <s v="14299"/>
    <s v="IND"/>
    <s v=""/>
    <s v="Bangalore"/>
    <x v="0"/>
  </r>
  <r>
    <s v="Tushar,Shantanu_x0009_"/>
    <s v="TW_TOFF"/>
    <x v="1"/>
    <s v="INDIA_OPT_HOL"/>
    <n v="0"/>
    <n v="8"/>
    <n v="0"/>
    <s v="01"/>
    <s v="TIN"/>
    <s v="14299"/>
    <s v="IND"/>
    <s v=""/>
    <s v="Bangalore"/>
    <x v="0"/>
  </r>
  <r>
    <s v="U Powar,Kunal"/>
    <s v="CISCO02"/>
    <x v="39"/>
    <s v="MISC"/>
    <n v="160"/>
    <n v="0"/>
    <n v="0"/>
    <s v="01"/>
    <s v="TIN"/>
    <s v="14752"/>
    <s v="IND"/>
    <s v=""/>
    <s v="Bangalore"/>
    <x v="0"/>
  </r>
  <r>
    <s v="U Powar,Kunal"/>
    <s v="TW_INVT"/>
    <x v="116"/>
    <s v="PROGRAM_LEVEL"/>
    <n v="0"/>
    <n v="31"/>
    <n v="0"/>
    <s v="01"/>
    <s v="TIN"/>
    <s v="14752"/>
    <s v="IND"/>
    <s v=""/>
    <s v="Bangalore"/>
    <x v="0"/>
  </r>
  <r>
    <s v="U Powar,Kunal"/>
    <s v="TW_TOFF"/>
    <x v="1"/>
    <s v="INDIA_OPT_HOL"/>
    <n v="0"/>
    <n v="8"/>
    <n v="0"/>
    <s v="01"/>
    <s v="TIN"/>
    <s v="14752"/>
    <s v="IND"/>
    <s v=""/>
    <s v="Bangalore"/>
    <x v="0"/>
  </r>
  <r>
    <s v="U,Aneesh P"/>
    <s v="RACK001"/>
    <x v="34"/>
    <s v="MISC"/>
    <n v="128"/>
    <n v="0"/>
    <n v="0"/>
    <s v="01"/>
    <s v="TIN"/>
    <s v="12461"/>
    <s v="IND"/>
    <s v=""/>
    <s v="Bangalore"/>
    <x v="0"/>
  </r>
  <r>
    <s v="U,Aneesh P"/>
    <s v="TW_TOFF"/>
    <x v="1"/>
    <s v="ANNUAL_LV"/>
    <n v="0"/>
    <n v="40"/>
    <n v="0"/>
    <s v="01"/>
    <s v="TIN"/>
    <s v="12461"/>
    <s v="IND"/>
    <s v=""/>
    <s v="Bangalore"/>
    <x v="0"/>
  </r>
  <r>
    <s v="Udatha Bhargavi,Cheitanya"/>
    <s v="SONY001"/>
    <x v="21"/>
    <s v="QA"/>
    <n v="120"/>
    <n v="0"/>
    <n v="0"/>
    <s v="01"/>
    <s v="TIN"/>
    <s v="15492"/>
    <s v="IND"/>
    <s v=""/>
    <s v="Pune"/>
    <x v="0"/>
  </r>
  <r>
    <s v="Udatha Bhargavi,Cheitanya"/>
    <s v="SONY001"/>
    <x v="22"/>
    <s v="QA"/>
    <n v="8"/>
    <n v="0"/>
    <n v="0"/>
    <s v="01"/>
    <s v="TIN"/>
    <s v="15492"/>
    <s v="IND"/>
    <s v=""/>
    <s v="Pune"/>
    <x v="0"/>
  </r>
  <r>
    <s v="Udatha Bhargavi,Cheitanya"/>
    <s v="TW_TOFF"/>
    <x v="4"/>
    <s v="CARERS_LV"/>
    <n v="0"/>
    <n v="40"/>
    <n v="0"/>
    <s v="01"/>
    <s v="TIN"/>
    <s v="15492"/>
    <s v="IND"/>
    <s v=""/>
    <s v="Pune"/>
    <x v="0"/>
  </r>
  <r>
    <s v="Udayakumar,Rayala"/>
    <s v="TW_INVT"/>
    <x v="193"/>
    <s v="PROGRAM_LEVEL"/>
    <n v="0"/>
    <n v="40"/>
    <n v="0"/>
    <s v="04"/>
    <s v="TIN"/>
    <s v="11542"/>
    <s v="IND"/>
    <s v=""/>
    <s v="Bangalore"/>
    <x v="0"/>
  </r>
  <r>
    <s v="Udayakumar,Rayala"/>
    <s v="TW_TOFF"/>
    <x v="1"/>
    <s v="ANNUAL_LV"/>
    <n v="0"/>
    <n v="24"/>
    <n v="0"/>
    <s v="04"/>
    <s v="TIN"/>
    <s v="11542"/>
    <s v="IND"/>
    <s v=""/>
    <s v="Bangalore"/>
    <x v="0"/>
  </r>
  <r>
    <s v="Udayakumar,Rayala"/>
    <s v="TW_TOFF"/>
    <x v="1"/>
    <s v="INDIA_OPT_HOL"/>
    <n v="0"/>
    <n v="8"/>
    <n v="0"/>
    <s v="04"/>
    <s v="TIN"/>
    <s v="11542"/>
    <s v="IND"/>
    <s v=""/>
    <s v="Bangalore"/>
    <x v="0"/>
  </r>
  <r>
    <s v="Udayakumar,Rayala"/>
    <s v="TW_TOFF"/>
    <x v="4"/>
    <s v="SICK_LV"/>
    <n v="0"/>
    <n v="8"/>
    <n v="0"/>
    <s v="04"/>
    <s v="TIN"/>
    <s v="11542"/>
    <s v="IND"/>
    <s v=""/>
    <s v="Bangalore"/>
    <x v="0"/>
  </r>
  <r>
    <s v="Udayakumar,Rayala"/>
    <s v="TW_TOPS"/>
    <x v="7"/>
    <s v="ANALYTICS"/>
    <n v="0"/>
    <n v="88"/>
    <n v="0"/>
    <s v="04"/>
    <s v="TIN"/>
    <s v="11542"/>
    <s v="IND"/>
    <s v=""/>
    <s v="Bangalore"/>
    <x v="0"/>
  </r>
  <r>
    <s v="Uher,Joseph Kelly"/>
    <s v="TW_CORE"/>
    <x v="9"/>
    <s v="BAU"/>
    <n v="0"/>
    <n v="304"/>
    <n v="0"/>
    <s v="08"/>
    <s v="TUS"/>
    <s v="11408"/>
    <s v="USA"/>
    <s v="IL"/>
    <s v="Chicago"/>
    <x v="5"/>
  </r>
  <r>
    <s v="Uher,Joseph Kelly"/>
    <s v="TW_TOFF"/>
    <x v="1"/>
    <s v="ANNUAL_LV"/>
    <n v="0"/>
    <n v="32"/>
    <n v="0"/>
    <s v="08"/>
    <s v="TUS"/>
    <s v="11408"/>
    <s v="USA"/>
    <s v="IL"/>
    <s v="Chicago"/>
    <x v="5"/>
  </r>
  <r>
    <s v="Ulhas Chandratre,Geet"/>
    <s v="SPRING2"/>
    <x v="30"/>
    <s v="DA"/>
    <n v="48"/>
    <n v="0"/>
    <n v="0"/>
    <s v="01"/>
    <s v="TIN"/>
    <s v="13950"/>
    <s v="DEU"/>
    <s v=""/>
    <s v="Hamburg"/>
    <x v="7"/>
  </r>
  <r>
    <s v="Ulhas Chandratre,Geet"/>
    <s v="SPRING2"/>
    <x v="30"/>
    <s v="DA"/>
    <n v="104"/>
    <n v="0"/>
    <n v="0"/>
    <s v="01"/>
    <s v="TIN"/>
    <s v="13950"/>
    <s v="IND"/>
    <s v=""/>
    <s v="Pune"/>
    <x v="0"/>
  </r>
  <r>
    <s v="Ulhas Chandratre,Geet"/>
    <s v="TW_TOFF"/>
    <x v="1"/>
    <s v="ANNUAL_LV"/>
    <n v="0"/>
    <n v="8"/>
    <n v="0"/>
    <s v="01"/>
    <s v="TIN"/>
    <s v="13950"/>
    <s v="IND"/>
    <s v=""/>
    <s v="Pune"/>
    <x v="0"/>
  </r>
  <r>
    <s v="Ulhas Chandratre,Geet"/>
    <s v="TW_TOFF"/>
    <x v="1"/>
    <s v="PUBLIC_HOLIDAY"/>
    <n v="0"/>
    <n v="8"/>
    <n v="0"/>
    <s v="01"/>
    <s v="TIN"/>
    <s v="13950"/>
    <s v="IND"/>
    <s v=""/>
    <s v="Pune"/>
    <x v="0"/>
  </r>
  <r>
    <s v="Ulme,Aleksandrs"/>
    <s v="MARKEL1"/>
    <x v="106"/>
    <s v="DEV"/>
    <n v="160"/>
    <n v="0"/>
    <n v="0"/>
    <s v="01"/>
    <s v="TUK"/>
    <s v="15349"/>
    <s v="GBR"/>
    <s v=""/>
    <s v="London"/>
    <x v="4"/>
  </r>
  <r>
    <s v="Ulme,Aleksandrs"/>
    <s v="TW_CORE"/>
    <x v="52"/>
    <s v="SPONSORSHIPS"/>
    <n v="0"/>
    <n v="8"/>
    <n v="0"/>
    <s v="01"/>
    <s v="TUK"/>
    <s v="15349"/>
    <s v="GBR"/>
    <s v=""/>
    <s v="London"/>
    <x v="4"/>
  </r>
  <r>
    <s v="Ulmer,Tim"/>
    <s v="IATA001"/>
    <x v="73"/>
    <s v="MISC"/>
    <n v="19"/>
    <n v="0"/>
    <n v="0"/>
    <s v="01"/>
    <s v="TDE"/>
    <s v="14849"/>
    <s v="GBR"/>
    <s v=""/>
    <s v="Hamburg"/>
    <x v="7"/>
  </r>
  <r>
    <s v="Ulmer,Tim"/>
    <s v="IATA001"/>
    <x v="73"/>
    <s v="MISC"/>
    <n v="69"/>
    <n v="0"/>
    <n v="0"/>
    <s v="01"/>
    <s v="TDE"/>
    <s v="14849"/>
    <s v="DEU"/>
    <s v=""/>
    <s v="Hamburg"/>
    <x v="7"/>
  </r>
  <r>
    <s v="Ulmer,Tim"/>
    <s v="TW_CORE"/>
    <x v="52"/>
    <s v="BAU"/>
    <n v="0"/>
    <n v="32"/>
    <n v="0"/>
    <s v="01"/>
    <s v="TDE"/>
    <s v="14849"/>
    <s v="DEU"/>
    <s v=""/>
    <s v="Hamburg"/>
    <x v="7"/>
  </r>
  <r>
    <s v="Ulmer,Tim"/>
    <s v="TW_TOFF"/>
    <x v="1"/>
    <s v="ANNUAL_LV"/>
    <n v="0"/>
    <n v="64"/>
    <n v="0"/>
    <s v="01"/>
    <s v="TDE"/>
    <s v="14849"/>
    <s v="DEU"/>
    <s v=""/>
    <s v="Hamburg"/>
    <x v="7"/>
  </r>
  <r>
    <s v="Upadhya,Srinivas"/>
    <s v="TWSCRS1"/>
    <x v="127"/>
    <s v="DEV"/>
    <n v="0"/>
    <n v="152"/>
    <n v="0"/>
    <s v="01"/>
    <s v="TIN"/>
    <s v="14246"/>
    <s v="IND"/>
    <s v=""/>
    <s v="ETG India"/>
    <x v="1"/>
  </r>
  <r>
    <s v="Upadhya,Srinivas"/>
    <s v="TW_TOFF"/>
    <x v="1"/>
    <s v="ANNUAL_LV"/>
    <n v="0"/>
    <n v="8"/>
    <n v="0"/>
    <s v="01"/>
    <s v="TIN"/>
    <s v="14246"/>
    <s v="IND"/>
    <s v=""/>
    <s v="ETG India"/>
    <x v="1"/>
  </r>
  <r>
    <s v="Upadhya,Srinivas"/>
    <s v="TW_TOFF"/>
    <x v="1"/>
    <s v="INDIA_OPT_HOL"/>
    <n v="0"/>
    <n v="8"/>
    <n v="0"/>
    <s v="01"/>
    <s v="TIN"/>
    <s v="14246"/>
    <s v="IND"/>
    <s v=""/>
    <s v="ETG India"/>
    <x v="1"/>
  </r>
  <r>
    <s v="Upton,Zayne Luke"/>
    <s v="DISCOV2"/>
    <x v="304"/>
    <s v="MISC"/>
    <n v="16"/>
    <n v="0"/>
    <n v="0"/>
    <s v="01"/>
    <s v="TZA"/>
    <s v="15766"/>
    <s v="ZAF"/>
    <s v=""/>
    <s v="Johannesburg"/>
    <x v="16"/>
  </r>
  <r>
    <s v="Upton,Zayne Luke"/>
    <s v="MPED001"/>
    <x v="107"/>
    <s v="BA"/>
    <n v="160"/>
    <n v="0"/>
    <n v="0"/>
    <s v="01"/>
    <s v="TZA"/>
    <s v="15766"/>
    <s v="ZAF"/>
    <s v=""/>
    <s v="Johannesburg"/>
    <x v="16"/>
  </r>
  <r>
    <s v="Urban,Andrea K."/>
    <s v="TW_CORE"/>
    <x v="123"/>
    <s v="BAU"/>
    <n v="0"/>
    <n v="165"/>
    <n v="0"/>
    <s v="09"/>
    <s v="TUS"/>
    <s v="15292"/>
    <s v="USA"/>
    <s v="IL"/>
    <s v="Chicago"/>
    <x v="5"/>
  </r>
  <r>
    <s v="Urban,Nicholas Gregory"/>
    <s v="OCLC001"/>
    <x v="188"/>
    <s v="MISC"/>
    <n v="90.75"/>
    <n v="0"/>
    <n v="0"/>
    <s v="01"/>
    <s v="TUS"/>
    <s v="16005"/>
    <s v="USA"/>
    <s v="OH"/>
    <s v="Chicago"/>
    <x v="5"/>
  </r>
  <r>
    <s v="Urban,Nicholas Gregory"/>
    <s v="OCLC001"/>
    <x v="188"/>
    <s v="TRVL"/>
    <n v="0"/>
    <n v="18.5"/>
    <n v="0"/>
    <s v="01"/>
    <s v="TUS"/>
    <s v="16005"/>
    <s v="USA"/>
    <s v="OH"/>
    <s v="Chicago"/>
    <x v="5"/>
  </r>
  <r>
    <s v="Urban,Nicholas Gregory"/>
    <s v="TW_CORE"/>
    <x v="3"/>
    <s v="HELD"/>
    <n v="0"/>
    <n v="8"/>
    <n v="0"/>
    <s v="01"/>
    <s v="TUS"/>
    <s v="16005"/>
    <s v="USA"/>
    <s v="NY"/>
    <s v="New York"/>
    <x v="12"/>
  </r>
  <r>
    <s v="Urban,Nicholas Gregory"/>
    <s v="TW_CORE"/>
    <x v="3"/>
    <s v="UNASSIGNED"/>
    <n v="0"/>
    <n v="72"/>
    <n v="0"/>
    <s v="01"/>
    <s v="TUS"/>
    <s v="16005"/>
    <s v="USA"/>
    <s v="NY"/>
    <s v="New York"/>
    <x v="12"/>
  </r>
  <r>
    <s v="Urban,Nicholas Gregory"/>
    <s v="TW_MTGS"/>
    <x v="50"/>
    <s v="NYC"/>
    <n v="0"/>
    <n v="6"/>
    <n v="0"/>
    <s v="01"/>
    <s v="TUS"/>
    <s v="16005"/>
    <s v="USA"/>
    <s v="NY"/>
    <s v="Chicago"/>
    <x v="5"/>
  </r>
  <r>
    <s v="Urbanski,Matthew"/>
    <s v="RACK001"/>
    <x v="259"/>
    <s v="DA"/>
    <n v="51"/>
    <n v="0"/>
    <n v="0"/>
    <s v="01"/>
    <s v="TUS"/>
    <s v="14308"/>
    <s v="USA"/>
    <s v="TX"/>
    <s v="Johannesburg"/>
    <x v="16"/>
  </r>
  <r>
    <s v="Urbanski,Matthew"/>
    <s v="RACK001"/>
    <x v="259"/>
    <s v="DA"/>
    <n v="120"/>
    <n v="0"/>
    <n v="0"/>
    <s v="01"/>
    <s v="TUS"/>
    <s v="14308"/>
    <s v="ZAF"/>
    <s v=""/>
    <s v="Johannesburg"/>
    <x v="16"/>
  </r>
  <r>
    <s v="Urquhart,Rodney"/>
    <s v="TW_CORE"/>
    <x v="52"/>
    <s v="ONLINE"/>
    <n v="0"/>
    <n v="2"/>
    <n v="0"/>
    <s v="01"/>
    <s v="TUS"/>
    <s v="15369"/>
    <s v="USA"/>
    <s v="FL"/>
    <s v="Atlanta"/>
    <x v="2"/>
  </r>
  <r>
    <s v="Urquhart,Rodney"/>
    <s v="TW_CORE"/>
    <x v="0"/>
    <s v="TWER_DEVELOPMNT"/>
    <n v="0"/>
    <n v="4"/>
    <n v="0"/>
    <s v="01"/>
    <s v="TUS"/>
    <s v="15369"/>
    <s v="USA"/>
    <s v="FL"/>
    <s v="Atlanta"/>
    <x v="2"/>
  </r>
  <r>
    <s v="Urquhart,Rodney"/>
    <s v="TW_MTGS"/>
    <x v="50"/>
    <s v="NYC"/>
    <n v="0"/>
    <n v="8"/>
    <n v="0"/>
    <s v="01"/>
    <s v="TUS"/>
    <s v="15369"/>
    <s v="USA"/>
    <s v="NY"/>
    <s v="Atlanta"/>
    <x v="2"/>
  </r>
  <r>
    <s v="Urquhart,Rodney"/>
    <s v="ULTSOFT"/>
    <x v="82"/>
    <s v="DA"/>
    <n v="24"/>
    <n v="0"/>
    <n v="0"/>
    <s v="01"/>
    <s v="TUS"/>
    <s v="15369"/>
    <s v="USA"/>
    <s v="PA"/>
    <s v="Atlanta"/>
    <x v="2"/>
  </r>
  <r>
    <s v="Urquhart,Rodney"/>
    <s v="ULTSOFT"/>
    <x v="82"/>
    <s v="DA"/>
    <n v="106"/>
    <n v="0"/>
    <n v="0"/>
    <s v="01"/>
    <s v="TUS"/>
    <s v="15369"/>
    <s v="USA"/>
    <s v="FL"/>
    <s v="Atlanta"/>
    <x v="2"/>
  </r>
  <r>
    <s v="Uthman,Caroline Eseoghene"/>
    <s v="TW_CORE"/>
    <x v="123"/>
    <s v="BAU"/>
    <n v="0"/>
    <n v="69"/>
    <n v="0"/>
    <s v="09"/>
    <s v="TUS"/>
    <s v="10827"/>
    <s v="USA"/>
    <s v="GA"/>
    <s v="Chicago"/>
    <x v="5"/>
  </r>
  <r>
    <s v="Uthman,Caroline Eseoghene"/>
    <s v="TW_TOFF"/>
    <x v="4"/>
    <s v="US_CA_PERS_SICK"/>
    <n v="0"/>
    <n v="11"/>
    <n v="0"/>
    <s v="09"/>
    <s v="TUS"/>
    <s v="10827"/>
    <s v="USA"/>
    <s v="GA"/>
    <s v="Chicago"/>
    <x v="5"/>
  </r>
  <r>
    <s v="V Kumar,Vishwas"/>
    <s v="TW_CORE"/>
    <x v="3"/>
    <s v="UNASSIGNED"/>
    <n v="0"/>
    <n v="32"/>
    <n v="0"/>
    <s v="01"/>
    <s v="TIN"/>
    <s v="15884"/>
    <s v="IND"/>
    <s v=""/>
    <s v="Bangalore"/>
    <x v="0"/>
  </r>
  <r>
    <s v="V Kumar,Vishwas"/>
    <s v="TW_CORE"/>
    <x v="66"/>
    <s v="ATTENDEE"/>
    <n v="0"/>
    <n v="62"/>
    <n v="0"/>
    <s v="01"/>
    <s v="TIN"/>
    <s v="15884"/>
    <s v="IND"/>
    <s v=""/>
    <s v="Bangalore"/>
    <x v="0"/>
  </r>
  <r>
    <s v="V Kumar,Vishwas"/>
    <s v="TW_INVT"/>
    <x v="116"/>
    <s v="PROGRAM_LEVEL"/>
    <n v="0"/>
    <n v="40"/>
    <n v="0"/>
    <s v="01"/>
    <s v="TIN"/>
    <s v="15884"/>
    <s v="IND"/>
    <s v=""/>
    <s v="Bangalore"/>
    <x v="0"/>
  </r>
  <r>
    <s v="V Kumar,Vishwas"/>
    <s v="TW_TOFF"/>
    <x v="1"/>
    <s v="ANNUAL_LV"/>
    <n v="0"/>
    <n v="8"/>
    <n v="0"/>
    <s v="01"/>
    <s v="TIN"/>
    <s v="15884"/>
    <s v="IND"/>
    <s v=""/>
    <s v="Bangalore"/>
    <x v="0"/>
  </r>
  <r>
    <s v="V M,Varun"/>
    <s v="GRUPPO1"/>
    <x v="5"/>
    <s v="DELIVERY"/>
    <n v="130"/>
    <n v="8"/>
    <n v="0"/>
    <s v="01"/>
    <s v="TIN"/>
    <s v="14907"/>
    <s v="IND"/>
    <s v=""/>
    <s v="Chennai"/>
    <x v="0"/>
  </r>
  <r>
    <s v="V M,Varun"/>
    <s v="TW_MTGS"/>
    <x v="35"/>
    <s v="TWER_EVENTS"/>
    <n v="0"/>
    <n v="4"/>
    <n v="0"/>
    <s v="01"/>
    <s v="TIN"/>
    <s v="14907"/>
    <s v="IND"/>
    <s v=""/>
    <s v="Chennai"/>
    <x v="0"/>
  </r>
  <r>
    <s v="V M,Varun"/>
    <s v="TW_PRAC"/>
    <x v="19"/>
    <s v="EVENTS"/>
    <n v="0"/>
    <n v="24"/>
    <n v="0"/>
    <s v="01"/>
    <s v="TIN"/>
    <s v="14907"/>
    <s v="IND"/>
    <s v=""/>
    <s v="Chennai"/>
    <x v="0"/>
  </r>
  <r>
    <s v="V M,Varun"/>
    <s v="TW_TOFF"/>
    <x v="4"/>
    <s v="SICK_LV"/>
    <n v="0"/>
    <n v="26"/>
    <n v="0"/>
    <s v="01"/>
    <s v="TIN"/>
    <s v="14907"/>
    <s v="IND"/>
    <s v=""/>
    <s v="Chennai"/>
    <x v="0"/>
  </r>
  <r>
    <s v="V S,Senthil"/>
    <s v="TW_TOFF"/>
    <x v="1"/>
    <s v="LOA_UNPAID"/>
    <n v="0"/>
    <n v="168"/>
    <n v="0"/>
    <s v="01"/>
    <s v="TIN"/>
    <s v="12589"/>
    <s v="IND"/>
    <s v=""/>
    <s v="Chennai"/>
    <x v="0"/>
  </r>
  <r>
    <s v="V,Abhilash"/>
    <s v="CISCO02"/>
    <x v="39"/>
    <s v="MISC"/>
    <n v="0"/>
    <n v="160"/>
    <n v="0"/>
    <s v="01"/>
    <s v="TIN"/>
    <s v="14789"/>
    <s v="IND"/>
    <s v=""/>
    <s v="Bangalore"/>
    <x v="0"/>
  </r>
  <r>
    <s v="V,Abhilash"/>
    <s v="TW_TOFF"/>
    <x v="1"/>
    <s v="ANNUAL_LV"/>
    <n v="0"/>
    <n v="8"/>
    <n v="0"/>
    <s v="01"/>
    <s v="TIN"/>
    <s v="14789"/>
    <s v="IND"/>
    <s v=""/>
    <s v="Bangalore"/>
    <x v="0"/>
  </r>
  <r>
    <s v="V,Chethan"/>
    <s v="GAP0001"/>
    <x v="150"/>
    <s v="DA"/>
    <n v="148"/>
    <n v="0"/>
    <n v="0"/>
    <s v="01"/>
    <s v="TUS"/>
    <s v="11900"/>
    <s v="USA"/>
    <s v="CA"/>
    <s v="San Francisco"/>
    <x v="11"/>
  </r>
  <r>
    <s v="V,Chethan"/>
    <s v="TW_TOFF"/>
    <x v="4"/>
    <s v="US_CA_PERS_SICK"/>
    <n v="0"/>
    <n v="20"/>
    <n v="0"/>
    <s v="01"/>
    <s v="TUS"/>
    <s v="11900"/>
    <s v="USA"/>
    <s v="CA"/>
    <s v="San Francisco"/>
    <x v="11"/>
  </r>
  <r>
    <s v="V,Padmanabhan T"/>
    <s v="TW_CORE"/>
    <x v="3"/>
    <s v="HELD"/>
    <n v="0"/>
    <n v="120"/>
    <n v="0"/>
    <s v="01"/>
    <s v="TIN"/>
    <s v="13554"/>
    <s v="IND"/>
    <s v=""/>
    <s v="Chennai"/>
    <x v="0"/>
  </r>
  <r>
    <s v="V,Padmanabhan T"/>
    <s v="TW_TOFF"/>
    <x v="4"/>
    <s v="SICK_LV"/>
    <n v="0"/>
    <n v="48"/>
    <n v="0"/>
    <s v="01"/>
    <s v="TIN"/>
    <s v="13554"/>
    <s v="IND"/>
    <s v=""/>
    <s v="Chennai"/>
    <x v="0"/>
  </r>
  <r>
    <s v="V,Sivasubramanian"/>
    <s v="TRIP001"/>
    <x v="130"/>
    <s v="DA"/>
    <n v="162"/>
    <n v="0"/>
    <n v="0"/>
    <s v="01"/>
    <s v="TIN"/>
    <s v="13382"/>
    <s v="IND"/>
    <s v=""/>
    <s v="Chennai"/>
    <x v="0"/>
  </r>
  <r>
    <s v="V,Sivasubramanian"/>
    <s v="TW_CORE"/>
    <x v="3"/>
    <s v="UNASSIGNED"/>
    <n v="0"/>
    <n v="8"/>
    <n v="0"/>
    <s v="01"/>
    <s v="TIN"/>
    <s v="13382"/>
    <s v="IND"/>
    <s v=""/>
    <s v="Chennai"/>
    <x v="0"/>
  </r>
  <r>
    <s v="V,Sivasubramanian"/>
    <s v="TW_TOFF"/>
    <x v="1"/>
    <s v="ANNUAL_LV"/>
    <n v="0"/>
    <n v="8"/>
    <n v="0"/>
    <s v="01"/>
    <s v="TIN"/>
    <s v="13382"/>
    <s v="IND"/>
    <s v=""/>
    <s v="Chennai"/>
    <x v="0"/>
  </r>
  <r>
    <s v="V,Sudhir"/>
    <s v="ABCAM01"/>
    <x v="170"/>
    <s v="DEV"/>
    <n v="138"/>
    <n v="8"/>
    <n v="0"/>
    <s v="01"/>
    <s v="TIN"/>
    <s v="12525"/>
    <s v="IND"/>
    <s v=""/>
    <s v="Chennai"/>
    <x v="0"/>
  </r>
  <r>
    <s v="V,Sudhir"/>
    <s v="TW_TOFF"/>
    <x v="1"/>
    <s v="ANNUAL_LV"/>
    <n v="0"/>
    <n v="24"/>
    <n v="0"/>
    <s v="01"/>
    <s v="TIN"/>
    <s v="12525"/>
    <s v="IND"/>
    <s v=""/>
    <s v="Chennai"/>
    <x v="0"/>
  </r>
  <r>
    <s v="V,Sushma"/>
    <s v="COOPER1"/>
    <x v="231"/>
    <s v="QA"/>
    <n v="80"/>
    <n v="0"/>
    <n v="0"/>
    <s v="01"/>
    <s v="TIN"/>
    <s v="11840"/>
    <s v="IND"/>
    <s v=""/>
    <s v="Bangalore"/>
    <x v="0"/>
  </r>
  <r>
    <s v="V,Sushma"/>
    <s v="DRRAMAN"/>
    <x v="113"/>
    <s v="MISC"/>
    <n v="32"/>
    <n v="0"/>
    <n v="0"/>
    <s v="01"/>
    <s v="TIN"/>
    <s v="11840"/>
    <s v="IND"/>
    <s v=""/>
    <s v="Bangalore"/>
    <x v="0"/>
  </r>
  <r>
    <s v="V,Sushma"/>
    <s v="OPERMED"/>
    <x v="109"/>
    <s v="MISC"/>
    <n v="0"/>
    <n v="40"/>
    <n v="0"/>
    <s v="01"/>
    <s v="TIN"/>
    <s v="11840"/>
    <s v="IND"/>
    <s v=""/>
    <s v="Bangalore"/>
    <x v="0"/>
  </r>
  <r>
    <s v="V,Sushma"/>
    <s v="TW_CORE"/>
    <x v="3"/>
    <s v="UNASSIGNED"/>
    <n v="0"/>
    <n v="16"/>
    <n v="0"/>
    <s v="01"/>
    <s v="TIN"/>
    <s v="11840"/>
    <s v="IND"/>
    <s v=""/>
    <s v="Bangalore"/>
    <x v="0"/>
  </r>
  <r>
    <s v="V.,Mahesh"/>
    <s v="TW_CORE"/>
    <x v="123"/>
    <s v="BAU"/>
    <n v="0"/>
    <n v="104"/>
    <n v="0"/>
    <s v="09"/>
    <s v="TIN"/>
    <s v="13151"/>
    <s v="IND"/>
    <s v=""/>
    <s v="Bangalore"/>
    <x v="0"/>
  </r>
  <r>
    <s v="Vadlamani,Pallavi"/>
    <s v="NEWGEN1"/>
    <x v="401"/>
    <s v="DA"/>
    <n v="0"/>
    <n v="24"/>
    <n v="0"/>
    <s v="01"/>
    <s v="TIN"/>
    <s v="14065"/>
    <s v="IND"/>
    <s v=""/>
    <s v="Chennai"/>
    <x v="0"/>
  </r>
  <r>
    <s v="Vadlamani,Pallavi"/>
    <s v="TW_CORE"/>
    <x v="3"/>
    <s v="HELD"/>
    <n v="0"/>
    <n v="104"/>
    <n v="0"/>
    <s v="01"/>
    <s v="TIN"/>
    <s v="14065"/>
    <s v="IND"/>
    <s v=""/>
    <s v="Chennai"/>
    <x v="0"/>
  </r>
  <r>
    <s v="Vadlamani,Pallavi"/>
    <s v="TW_TOFF"/>
    <x v="1"/>
    <s v="ANNUAL_LV"/>
    <n v="0"/>
    <n v="40"/>
    <n v="0"/>
    <s v="01"/>
    <s v="TIN"/>
    <s v="14065"/>
    <s v="IND"/>
    <s v=""/>
    <s v="Chennai"/>
    <x v="0"/>
  </r>
  <r>
    <s v="Vaidyanathan,Vignessh Chelakarai"/>
    <s v="CISCO02"/>
    <x v="39"/>
    <s v="MISC"/>
    <n v="212"/>
    <n v="0"/>
    <n v="0"/>
    <s v="01"/>
    <s v="TIN"/>
    <s v="11198"/>
    <s v="IND"/>
    <s v=""/>
    <s v="Bangalore"/>
    <x v="0"/>
  </r>
  <r>
    <s v="Vaidyanathan,Vignessh Chelakarai"/>
    <s v="TW_CORE"/>
    <x v="17"/>
    <s v="TWER_HELP"/>
    <n v="0"/>
    <n v="1"/>
    <n v="0"/>
    <s v="01"/>
    <s v="TIN"/>
    <s v="11198"/>
    <s v="IND"/>
    <s v=""/>
    <s v="Bangalore"/>
    <x v="0"/>
  </r>
  <r>
    <s v="Vala,Shyam Sunder Rao"/>
    <s v="ALPHA02"/>
    <x v="174"/>
    <s v="MISC"/>
    <n v="170"/>
    <n v="0"/>
    <n v="0"/>
    <s v="01"/>
    <s v="TUS"/>
    <s v="12050"/>
    <s v="USA"/>
    <s v="NY"/>
    <s v="New York"/>
    <x v="12"/>
  </r>
  <r>
    <s v="Varma,Rajdeep"/>
    <s v="SML0001"/>
    <x v="98"/>
    <s v="DA"/>
    <n v="80"/>
    <n v="0"/>
    <n v="0"/>
    <s v="01"/>
    <s v="TIN"/>
    <s v="14390"/>
    <s v="IND"/>
    <s v=""/>
    <s v="Pune"/>
    <x v="0"/>
  </r>
  <r>
    <s v="Varma,Rajdeep"/>
    <s v="SML0001"/>
    <x v="98"/>
    <s v="MISC"/>
    <n v="72"/>
    <n v="0"/>
    <n v="0"/>
    <s v="01"/>
    <s v="TIN"/>
    <s v="14390"/>
    <s v="IND"/>
    <s v=""/>
    <s v="Pune"/>
    <x v="0"/>
  </r>
  <r>
    <s v="Varma,Rajdeep"/>
    <s v="TW_TOFF"/>
    <x v="1"/>
    <s v="ANNUAL_LV"/>
    <n v="0"/>
    <n v="8"/>
    <n v="0"/>
    <s v="01"/>
    <s v="TIN"/>
    <s v="14390"/>
    <s v="IND"/>
    <s v=""/>
    <s v="Pune"/>
    <x v="0"/>
  </r>
  <r>
    <s v="Varma,Rajdeep"/>
    <s v="TW_TOFF"/>
    <x v="1"/>
    <s v="INDIA_OPT_HOL"/>
    <n v="0"/>
    <n v="8"/>
    <n v="0"/>
    <s v="01"/>
    <s v="TIN"/>
    <s v="14390"/>
    <s v="IND"/>
    <s v=""/>
    <s v="Pune"/>
    <x v="0"/>
  </r>
  <r>
    <s v="Varma,Shalabh"/>
    <s v="SML0001"/>
    <x v="98"/>
    <s v="DA"/>
    <n v="8"/>
    <n v="0"/>
    <n v="0"/>
    <s v="01"/>
    <s v="TAU"/>
    <s v="11242"/>
    <s v="IND"/>
    <s v=""/>
    <s v="Brisbane"/>
    <x v="8"/>
  </r>
  <r>
    <s v="Varma,Shalabh"/>
    <s v="SML0001"/>
    <x v="98"/>
    <s v="DA"/>
    <n v="32"/>
    <n v="0"/>
    <n v="0"/>
    <s v="01"/>
    <s v="TIN"/>
    <s v="11242"/>
    <s v="IND"/>
    <s v=""/>
    <s v="Pune"/>
    <x v="0"/>
  </r>
  <r>
    <s v="Varma,Shalabh"/>
    <s v="SML0001"/>
    <x v="98"/>
    <s v="DA"/>
    <n v="90"/>
    <n v="0"/>
    <n v="0"/>
    <s v="01"/>
    <s v="TAU"/>
    <s v="11242"/>
    <s v="AUS"/>
    <s v=""/>
    <s v="Brisbane"/>
    <x v="8"/>
  </r>
  <r>
    <s v="Varma,Shalabh"/>
    <s v="SML0001"/>
    <x v="98"/>
    <s v="TRVL"/>
    <n v="0"/>
    <n v="8"/>
    <n v="0"/>
    <s v="01"/>
    <s v="TAU"/>
    <s v="11242"/>
    <s v="IND"/>
    <s v=""/>
    <s v="Brisbane"/>
    <x v="8"/>
  </r>
  <r>
    <s v="Varma,Shalabh"/>
    <s v="SML0001"/>
    <x v="98"/>
    <s v="TRVL"/>
    <n v="0"/>
    <n v="8"/>
    <n v="0"/>
    <s v="01"/>
    <s v="TIN"/>
    <s v="11242"/>
    <s v="IND"/>
    <s v=""/>
    <s v="Brisbane"/>
    <x v="8"/>
  </r>
  <r>
    <s v="Varma,Shalabh"/>
    <s v="TW_TOFF"/>
    <x v="1"/>
    <s v="ANNUAL_LV"/>
    <n v="0"/>
    <n v="16"/>
    <n v="0"/>
    <s v="01"/>
    <s v="TIN"/>
    <s v="11242"/>
    <s v="IND"/>
    <s v=""/>
    <s v="Pune"/>
    <x v="0"/>
  </r>
  <r>
    <s v="Varma,Shalabh"/>
    <s v="TW_TOFF"/>
    <x v="1"/>
    <s v="TRANSITION_LV"/>
    <n v="0"/>
    <n v="8"/>
    <n v="0"/>
    <s v="01"/>
    <s v="TAU"/>
    <s v="11242"/>
    <s v="AUS"/>
    <s v=""/>
    <s v="Brisbane"/>
    <x v="8"/>
  </r>
  <r>
    <s v="Varughese,Lejo"/>
    <s v="SWA0001"/>
    <x v="31"/>
    <s v="MISC"/>
    <n v="213"/>
    <n v="0"/>
    <n v="0"/>
    <s v="01"/>
    <s v="TUS"/>
    <s v="11821"/>
    <s v="USA"/>
    <s v="TX"/>
    <s v="Dallas"/>
    <x v="6"/>
  </r>
  <r>
    <s v="Vasanth,Sneha"/>
    <s v="ABCAM01"/>
    <x v="341"/>
    <s v="DEV"/>
    <n v="148"/>
    <n v="0"/>
    <n v="0"/>
    <s v="01"/>
    <s v="TIN"/>
    <s v="13957"/>
    <s v="GBR"/>
    <s v=""/>
    <s v="London"/>
    <x v="4"/>
  </r>
  <r>
    <s v="Vasanth,Sneha"/>
    <s v="TW_TOFF"/>
    <x v="1"/>
    <s v="ANNUAL_LV"/>
    <n v="0"/>
    <n v="8"/>
    <n v="0"/>
    <s v="01"/>
    <s v="TIN"/>
    <s v="13957"/>
    <s v="GBR"/>
    <s v=""/>
    <s v="London"/>
    <x v="4"/>
  </r>
  <r>
    <s v="Vasanth,Sneha"/>
    <s v="TW_TOFF"/>
    <x v="1"/>
    <s v="ANNUAL_LV"/>
    <n v="0"/>
    <n v="8"/>
    <n v="0"/>
    <s v="01"/>
    <s v="TIN"/>
    <s v="13957"/>
    <s v="IND"/>
    <s v=""/>
    <s v="Chennai"/>
    <x v="0"/>
  </r>
  <r>
    <s v="Vasanth,Sneha"/>
    <s v="TW_TOFF"/>
    <x v="4"/>
    <s v="SICK_LV"/>
    <n v="0"/>
    <n v="4"/>
    <n v="0"/>
    <s v="01"/>
    <s v="TIN"/>
    <s v="13957"/>
    <s v="GBR"/>
    <s v=""/>
    <s v="London"/>
    <x v="4"/>
  </r>
  <r>
    <s v="Vashist,Surabhi"/>
    <s v="CALKIDS"/>
    <x v="79"/>
    <s v="ANALYSIS"/>
    <n v="40"/>
    <n v="0"/>
    <n v="0"/>
    <s v="01"/>
    <s v="TIN"/>
    <s v="13297"/>
    <s v="IRL"/>
    <s v=""/>
    <s v="Bangalore"/>
    <x v="0"/>
  </r>
  <r>
    <s v="Vashist,Surabhi"/>
    <s v="CALKIDS"/>
    <x v="79"/>
    <s v="ANALYSIS"/>
    <n v="128"/>
    <n v="0"/>
    <n v="0"/>
    <s v="01"/>
    <s v="TIN"/>
    <s v="13297"/>
    <s v="IND"/>
    <s v=""/>
    <s v="Bangalore"/>
    <x v="0"/>
  </r>
  <r>
    <s v="Vaste,Prasanna J"/>
    <s v="FOOT001"/>
    <x v="94"/>
    <s v="PM"/>
    <n v="160"/>
    <n v="0"/>
    <n v="0"/>
    <s v="01"/>
    <s v="TIN"/>
    <s v="12061"/>
    <s v="IND"/>
    <s v=""/>
    <s v="Pune"/>
    <x v="0"/>
  </r>
  <r>
    <s v="Vaste,Prasanna J"/>
    <s v="TW_CORE"/>
    <x v="14"/>
    <s v="NONTW_CONF"/>
    <n v="0"/>
    <n v="8"/>
    <n v="0"/>
    <s v="01"/>
    <s v="TIN"/>
    <s v="12061"/>
    <s v="IND"/>
    <s v=""/>
    <s v="Pune"/>
    <x v="0"/>
  </r>
  <r>
    <s v="Vaste,Prasanna J"/>
    <s v="TW_TOFF"/>
    <x v="1"/>
    <s v="INDIA_OPT_HOL"/>
    <n v="0"/>
    <n v="8"/>
    <n v="0"/>
    <s v="01"/>
    <s v="TIN"/>
    <s v="12061"/>
    <s v="IND"/>
    <s v=""/>
    <s v="Pune"/>
    <x v="0"/>
  </r>
  <r>
    <s v="Vaziri,Cyrus"/>
    <s v="TW_TOPS"/>
    <x v="67"/>
    <s v="BAU"/>
    <n v="0"/>
    <n v="16"/>
    <n v="0"/>
    <s v="04"/>
    <s v="TUS"/>
    <s v="15556"/>
    <s v="USA"/>
    <s v="IL"/>
    <s v="Chicago"/>
    <x v="5"/>
  </r>
  <r>
    <s v="Vaziri,Cyrus"/>
    <s v="TW_TOPS"/>
    <x v="60"/>
    <s v="PLATFORMS"/>
    <n v="0"/>
    <n v="144"/>
    <n v="0"/>
    <s v="04"/>
    <s v="TUS"/>
    <s v="15556"/>
    <s v="USA"/>
    <s v="IL"/>
    <s v="Chicago"/>
    <x v="5"/>
  </r>
  <r>
    <s v="Vedula,Surya Sreedevi"/>
    <s v="RACK001"/>
    <x v="184"/>
    <s v="DA"/>
    <n v="160"/>
    <n v="0"/>
    <n v="0"/>
    <s v="01"/>
    <s v="TIN"/>
    <s v="14965"/>
    <s v="IND"/>
    <s v=""/>
    <s v="Bangalore"/>
    <x v="0"/>
  </r>
  <r>
    <s v="Vedula,Surya Sreedevi"/>
    <s v="TW_TOFF"/>
    <x v="4"/>
    <s v="SICK_LV"/>
    <n v="0"/>
    <n v="8"/>
    <n v="0"/>
    <s v="01"/>
    <s v="TIN"/>
    <s v="14965"/>
    <s v="IND"/>
    <s v=""/>
    <s v="Bangalore"/>
    <x v="0"/>
  </r>
  <r>
    <s v="Veeramani,Vivek"/>
    <s v="TW_CORE"/>
    <x v="33"/>
    <s v="REGION_MGT_BAU"/>
    <n v="0"/>
    <n v="200"/>
    <n v="0"/>
    <s v="08"/>
    <s v="TUG"/>
    <s v="11170"/>
    <s v="UGA"/>
    <s v=""/>
    <s v="Kampala"/>
    <x v="15"/>
  </r>
  <r>
    <s v="Veeraputhirasamy,Nittish"/>
    <s v="TW_CORE"/>
    <x v="86"/>
    <s v="RESEARCH"/>
    <n v="0"/>
    <n v="40"/>
    <n v="0"/>
    <s v="05"/>
    <s v="TIN"/>
    <s v="16126"/>
    <s v="IND"/>
    <s v=""/>
    <s v="Chennai"/>
    <x v="0"/>
  </r>
  <r>
    <s v="Veeraputhirasamy,Nittish"/>
    <s v="TW_CORE"/>
    <x v="0"/>
    <s v="TWER_INDUCTION"/>
    <n v="0"/>
    <n v="24"/>
    <n v="0"/>
    <s v="05"/>
    <s v="TIN"/>
    <s v="16126"/>
    <s v="IND"/>
    <s v=""/>
    <s v="Chennai"/>
    <x v="0"/>
  </r>
  <r>
    <s v="Veiga,Carolina Duarte"/>
    <s v="TW_CORE"/>
    <x v="15"/>
    <s v="BAU"/>
    <n v="0"/>
    <n v="181.8"/>
    <n v="0"/>
    <s v="03"/>
    <s v="TBR"/>
    <s v="13599"/>
    <s v="BRA"/>
    <s v=""/>
    <s v="Porto Alegre"/>
    <x v="3"/>
  </r>
  <r>
    <s v="Vellera,Ginette Thomas"/>
    <s v="GRUPPO1"/>
    <x v="5"/>
    <s v="DELIVERY"/>
    <n v="138"/>
    <n v="6"/>
    <n v="0"/>
    <s v="01"/>
    <s v="TIN"/>
    <s v="12794"/>
    <s v="IND"/>
    <s v=""/>
    <s v="Chennai"/>
    <x v="0"/>
  </r>
  <r>
    <s v="Vellera,Ginette Thomas"/>
    <s v="TW_TOFF"/>
    <x v="1"/>
    <s v="ANNUAL_LV"/>
    <n v="0"/>
    <n v="22"/>
    <n v="0"/>
    <s v="01"/>
    <s v="TIN"/>
    <s v="12794"/>
    <s v="IND"/>
    <s v=""/>
    <s v="Chennai"/>
    <x v="0"/>
  </r>
  <r>
    <s v="Vellera,Ginette Thomas"/>
    <s v="TW_TOFF"/>
    <x v="4"/>
    <s v="SICK_LV"/>
    <n v="0"/>
    <n v="2"/>
    <n v="0"/>
    <s v="01"/>
    <s v="TIN"/>
    <s v="12794"/>
    <s v="IND"/>
    <s v=""/>
    <s v="Chennai"/>
    <x v="0"/>
  </r>
  <r>
    <s v="Veluswamy,Abinaya"/>
    <s v="TW_CORE"/>
    <x v="3"/>
    <s v="UNASSIGNED"/>
    <n v="0"/>
    <n v="32"/>
    <n v="0"/>
    <s v="01"/>
    <s v="TIN"/>
    <s v="15622"/>
    <s v="IND"/>
    <s v=""/>
    <s v="Chennai"/>
    <x v="0"/>
  </r>
  <r>
    <s v="Veluswamy,Abinaya"/>
    <s v="TW_INVT"/>
    <x v="122"/>
    <s v="PROGRAM_LEVEL"/>
    <n v="0"/>
    <n v="136"/>
    <n v="0"/>
    <s v="01"/>
    <s v="TIN"/>
    <s v="15622"/>
    <s v="IND"/>
    <s v=""/>
    <s v="Chennai"/>
    <x v="0"/>
  </r>
  <r>
    <s v="Vembu,Sridharan"/>
    <s v="SONY001"/>
    <x v="21"/>
    <s v="PM"/>
    <n v="156"/>
    <n v="0"/>
    <n v="0"/>
    <s v="01"/>
    <s v="TIN"/>
    <s v="13854"/>
    <s v="IND"/>
    <s v=""/>
    <s v="Pune"/>
    <x v="0"/>
  </r>
  <r>
    <s v="Vembu,Sridharan"/>
    <s v="SONY001"/>
    <x v="22"/>
    <s v="PM"/>
    <n v="8"/>
    <n v="0"/>
    <n v="0"/>
    <s v="01"/>
    <s v="TIN"/>
    <s v="13854"/>
    <s v="IND"/>
    <s v=""/>
    <s v="Pune"/>
    <x v="0"/>
  </r>
  <r>
    <s v="Vembu,Sridharan"/>
    <s v="TW_TOFF"/>
    <x v="4"/>
    <s v="SICK_LV"/>
    <n v="0"/>
    <n v="8"/>
    <n v="0"/>
    <s v="01"/>
    <s v="TIN"/>
    <s v="13854"/>
    <s v="IND"/>
    <s v=""/>
    <s v="Pune"/>
    <x v="0"/>
  </r>
  <r>
    <s v="Vempati,Ajeya"/>
    <s v="TW_CORE"/>
    <x v="3"/>
    <s v="UNASSIGNED"/>
    <n v="0"/>
    <n v="32"/>
    <n v="0"/>
    <s v="01"/>
    <s v="TAU"/>
    <s v="13643"/>
    <s v="AUS"/>
    <s v=""/>
    <s v="Sydney"/>
    <x v="8"/>
  </r>
  <r>
    <s v="Vempati,Ajeya"/>
    <s v="TW_CORE"/>
    <x v="0"/>
    <s v="TWER_INDUCTION"/>
    <n v="0"/>
    <n v="16"/>
    <n v="0"/>
    <s v="01"/>
    <s v="TAU"/>
    <s v="13643"/>
    <s v="AUS"/>
    <s v=""/>
    <s v="Sydney"/>
    <x v="8"/>
  </r>
  <r>
    <s v="Vempati,Ajeya"/>
    <s v="TW_TOFF"/>
    <x v="1"/>
    <s v="LV_UNPAID"/>
    <n v="0"/>
    <n v="40"/>
    <n v="0"/>
    <s v="01"/>
    <s v="TAU"/>
    <s v="13643"/>
    <s v="AUS"/>
    <s v=""/>
    <s v="Sydney"/>
    <x v="8"/>
  </r>
  <r>
    <s v="Venkatachalam,Sunita"/>
    <s v="MCKIN01"/>
    <x v="126"/>
    <s v="QA"/>
    <n v="32"/>
    <n v="0"/>
    <n v="0"/>
    <s v="01"/>
    <s v="TIN"/>
    <s v="14645"/>
    <s v="BEL"/>
    <s v=""/>
    <s v="London"/>
    <x v="4"/>
  </r>
  <r>
    <s v="Venkatachalam,Sunita"/>
    <s v="MCKIN01"/>
    <x v="126"/>
    <s v="QA"/>
    <n v="128"/>
    <n v="0"/>
    <n v="0"/>
    <s v="01"/>
    <s v="TIN"/>
    <s v="14645"/>
    <s v="IND"/>
    <s v=""/>
    <s v="Bangalore"/>
    <x v="0"/>
  </r>
  <r>
    <s v="Venkatachalam,Sunita"/>
    <s v="MCKIN01"/>
    <x v="126"/>
    <s v="TRVL"/>
    <n v="0"/>
    <n v="8"/>
    <n v="0"/>
    <s v="01"/>
    <s v="TIN"/>
    <s v="14645"/>
    <s v="IND"/>
    <s v=""/>
    <s v="London"/>
    <x v="4"/>
  </r>
  <r>
    <s v="Venkatanaranappa,Aravind Shimoga"/>
    <s v="TWSCRS1"/>
    <x v="127"/>
    <s v="DEV"/>
    <n v="0"/>
    <n v="148"/>
    <n v="0"/>
    <s v="01"/>
    <s v="TIN"/>
    <s v="11463"/>
    <s v="IND"/>
    <s v=""/>
    <s v="ETG India"/>
    <x v="1"/>
  </r>
  <r>
    <s v="Venkatanaranappa,Aravind Shimoga"/>
    <s v="TWSCRS1"/>
    <x v="127"/>
    <s v="TRVL"/>
    <n v="0"/>
    <n v="4"/>
    <n v="0"/>
    <s v="01"/>
    <s v="TIN"/>
    <s v="11463"/>
    <s v="IND"/>
    <s v=""/>
    <s v="ETG India"/>
    <x v="1"/>
  </r>
  <r>
    <s v="Venkatanaranappa,Aravind Shimoga"/>
    <s v="TW_TOFF"/>
    <x v="1"/>
    <s v="ANNUAL_LV"/>
    <n v="0"/>
    <n v="8"/>
    <n v="0"/>
    <s v="01"/>
    <s v="TIN"/>
    <s v="11463"/>
    <s v="IND"/>
    <s v=""/>
    <s v="ETG India"/>
    <x v="1"/>
  </r>
  <r>
    <s v="Venkatanaranappa,Aravind Shimoga"/>
    <s v="TW_TOFF"/>
    <x v="4"/>
    <s v="SICK_LV"/>
    <n v="0"/>
    <n v="8"/>
    <n v="0"/>
    <s v="01"/>
    <s v="TIN"/>
    <s v="11463"/>
    <s v="IND"/>
    <s v=""/>
    <s v="ETG India"/>
    <x v="1"/>
  </r>
  <r>
    <s v="Venkataraman,Kumaran"/>
    <s v="COLUMUN"/>
    <x v="414"/>
    <s v="MISC"/>
    <n v="104"/>
    <n v="0"/>
    <n v="0"/>
    <s v="01"/>
    <s v="TIN"/>
    <s v="14028"/>
    <s v="IND"/>
    <s v=""/>
    <s v="Bangalore"/>
    <x v="0"/>
  </r>
  <r>
    <s v="Venkataraman,Kumaran"/>
    <s v="FRHS001"/>
    <x v="280"/>
    <s v="MISC"/>
    <n v="36"/>
    <n v="0"/>
    <n v="0"/>
    <s v="01"/>
    <s v="TIN"/>
    <s v="14028"/>
    <s v="IND"/>
    <s v=""/>
    <s v="Bangalore"/>
    <x v="0"/>
  </r>
  <r>
    <s v="Venkataraman,Kumaran"/>
    <s v="TW_CORE"/>
    <x v="40"/>
    <s v="ISO_DEV"/>
    <n v="0"/>
    <n v="16"/>
    <n v="0"/>
    <s v="01"/>
    <s v="TIN"/>
    <s v="14028"/>
    <s v="IND"/>
    <s v=""/>
    <s v="Bangalore"/>
    <x v="0"/>
  </r>
  <r>
    <s v="Venkataraman,Kumaran"/>
    <s v="TW_TOFF"/>
    <x v="1"/>
    <s v="ANNUAL_LV"/>
    <n v="0"/>
    <n v="16"/>
    <n v="0"/>
    <s v="01"/>
    <s v="TIN"/>
    <s v="14028"/>
    <s v="IND"/>
    <s v=""/>
    <s v="Bangalore"/>
    <x v="0"/>
  </r>
  <r>
    <s v="Venkataraman,Kumaran"/>
    <s v="TW_TOFF"/>
    <x v="4"/>
    <s v="SICK_LV"/>
    <n v="0"/>
    <n v="4"/>
    <n v="0"/>
    <s v="01"/>
    <s v="TIN"/>
    <s v="14028"/>
    <s v="IND"/>
    <s v=""/>
    <s v="Bangalore"/>
    <x v="0"/>
  </r>
  <r>
    <s v="Venkatesan,Vikram"/>
    <s v="ABCAM01"/>
    <x v="170"/>
    <s v="DEV"/>
    <n v="32"/>
    <n v="0"/>
    <n v="0"/>
    <s v="01"/>
    <s v="TIN"/>
    <s v="13772"/>
    <s v="IND"/>
    <s v=""/>
    <s v="Chennai"/>
    <x v="0"/>
  </r>
  <r>
    <s v="Venkatesan,Vikram"/>
    <s v="TW_CORE"/>
    <x v="3"/>
    <s v="UNASSIGNED"/>
    <n v="0"/>
    <n v="72"/>
    <n v="0"/>
    <s v="01"/>
    <s v="TIN"/>
    <s v="13772"/>
    <s v="IND"/>
    <s v=""/>
    <s v="Chennai"/>
    <x v="0"/>
  </r>
  <r>
    <s v="Venkatesan,Vikram"/>
    <s v="TW_CORE"/>
    <x v="17"/>
    <s v="TWER_HELP"/>
    <n v="0"/>
    <n v="56"/>
    <n v="0"/>
    <s v="01"/>
    <s v="TIN"/>
    <s v="13772"/>
    <s v="IND"/>
    <s v=""/>
    <s v="Chennai"/>
    <x v="0"/>
  </r>
  <r>
    <s v="Venkatesan,Vikram"/>
    <s v="TW_TOFF"/>
    <x v="1"/>
    <s v="ANNUAL_LV"/>
    <n v="0"/>
    <n v="8"/>
    <n v="0"/>
    <s v="01"/>
    <s v="TIN"/>
    <s v="13772"/>
    <s v="IND"/>
    <s v=""/>
    <s v="Chennai"/>
    <x v="0"/>
  </r>
  <r>
    <s v="Venkatesh,Ashwin"/>
    <s v="TRIP001"/>
    <x v="130"/>
    <s v="MISC"/>
    <n v="172"/>
    <n v="0"/>
    <n v="0"/>
    <s v="01"/>
    <s v="TIN"/>
    <s v="14530"/>
    <s v="IND"/>
    <s v=""/>
    <s v="Chennai"/>
    <x v="0"/>
  </r>
  <r>
    <s v="Venkatesh,Ashwin"/>
    <s v="TW_TOFF"/>
    <x v="4"/>
    <s v="SICK_LV"/>
    <n v="0"/>
    <n v="8"/>
    <n v="0"/>
    <s v="01"/>
    <s v="TIN"/>
    <s v="14530"/>
    <s v="IND"/>
    <s v=""/>
    <s v="Chennai"/>
    <x v="0"/>
  </r>
  <r>
    <s v="Venkatesh,Guruprasad Dharmapuri"/>
    <s v="KROGER1"/>
    <x v="226"/>
    <s v="MISC"/>
    <n v="92"/>
    <n v="0"/>
    <n v="0"/>
    <s v="01"/>
    <s v="TIN"/>
    <s v="11372"/>
    <s v="IND"/>
    <s v=""/>
    <s v="Bangalore"/>
    <x v="0"/>
  </r>
  <r>
    <s v="Venkatesh,Guruprasad Dharmapuri"/>
    <s v="TW_CORE"/>
    <x v="3"/>
    <s v="HELD"/>
    <n v="0"/>
    <n v="20"/>
    <n v="0"/>
    <s v="01"/>
    <s v="TIN"/>
    <s v="11372"/>
    <s v="IND"/>
    <s v=""/>
    <s v="Bangalore"/>
    <x v="0"/>
  </r>
  <r>
    <s v="Venkatesh,Guruprasad Dharmapuri"/>
    <s v="TW_INVT"/>
    <x v="171"/>
    <s v="PROGRAM_LEVEL"/>
    <n v="0"/>
    <n v="40"/>
    <n v="0"/>
    <s v="01"/>
    <s v="TIN"/>
    <s v="11372"/>
    <s v="IND"/>
    <s v=""/>
    <s v="Bangalore"/>
    <x v="0"/>
  </r>
  <r>
    <s v="Venkatesh,Guruprasad Dharmapuri"/>
    <s v="TW_TOFF"/>
    <x v="1"/>
    <s v="ANNUAL_LV"/>
    <n v="0"/>
    <n v="8"/>
    <n v="0"/>
    <s v="01"/>
    <s v="TIN"/>
    <s v="11372"/>
    <s v="IND"/>
    <s v=""/>
    <s v="Bangalore"/>
    <x v="0"/>
  </r>
  <r>
    <s v="Venkatesh,Guruprasad Dharmapuri"/>
    <s v="TW_TOFF"/>
    <x v="1"/>
    <s v="INDIA_OPT_HOL"/>
    <n v="0"/>
    <n v="8"/>
    <n v="0"/>
    <s v="01"/>
    <s v="TIN"/>
    <s v="11372"/>
    <s v="IND"/>
    <s v=""/>
    <s v="Bangalore"/>
    <x v="0"/>
  </r>
  <r>
    <s v="Venkatesh,Vaishnavi"/>
    <s v="TW_CORE"/>
    <x v="52"/>
    <s v="INTERNAL_COMMS"/>
    <n v="0"/>
    <n v="160"/>
    <n v="0"/>
    <s v="05"/>
    <s v="TIN"/>
    <s v="14841"/>
    <s v="IND"/>
    <s v=""/>
    <s v="Bangalore"/>
    <x v="0"/>
  </r>
  <r>
    <s v="Venkatesh,Vaishnavi"/>
    <s v="TW_TOFF"/>
    <x v="1"/>
    <s v="ANNUAL_LV"/>
    <n v="0"/>
    <n v="8"/>
    <n v="0"/>
    <s v="05"/>
    <s v="TIN"/>
    <s v="14841"/>
    <s v="IND"/>
    <s v=""/>
    <s v="Bangalore"/>
    <x v="0"/>
  </r>
  <r>
    <s v="Venkatraman,Gitanjali"/>
    <s v="TW_TOFF"/>
    <x v="1"/>
    <s v="SABBATICAL_LV"/>
    <n v="0"/>
    <n v="168"/>
    <n v="0"/>
    <s v="01"/>
    <s v="TUK"/>
    <s v="10685"/>
    <s v="GBR"/>
    <s v=""/>
    <s v="London"/>
    <x v="4"/>
  </r>
  <r>
    <s v="Venter,Quintis"/>
    <s v="MPED001"/>
    <x v="107"/>
    <s v="DEV"/>
    <n v="160"/>
    <n v="0"/>
    <n v="0"/>
    <s v="01"/>
    <s v="TZA"/>
    <s v="15116"/>
    <s v="ZAF"/>
    <s v=""/>
    <s v="Johannesburg"/>
    <x v="16"/>
  </r>
  <r>
    <s v="Venter,Quintis"/>
    <s v="TW_TOFF"/>
    <x v="1"/>
    <s v="BEREAV_COMPASSN"/>
    <n v="0"/>
    <n v="16"/>
    <n v="0"/>
    <s v="01"/>
    <s v="TZA"/>
    <s v="15116"/>
    <s v="ZAF"/>
    <s v=""/>
    <s v="Johannesburg"/>
    <x v="16"/>
  </r>
  <r>
    <s v="Venter,Quintis"/>
    <s v="TW_TOFF"/>
    <x v="1"/>
    <s v="PUBLIC_HOLIDAY"/>
    <n v="0"/>
    <n v="8"/>
    <n v="0"/>
    <s v="01"/>
    <s v="TZA"/>
    <s v="15116"/>
    <s v="ZAF"/>
    <s v=""/>
    <s v="Johannesburg"/>
    <x v="16"/>
  </r>
  <r>
    <s v="Venu,Vinay"/>
    <s v="DRRAMAN"/>
    <x v="113"/>
    <s v="MISC"/>
    <n v="152"/>
    <n v="0"/>
    <n v="0"/>
    <s v="01"/>
    <s v="TIN"/>
    <s v="13341"/>
    <s v="IND"/>
    <s v=""/>
    <s v="Bangalore"/>
    <x v="0"/>
  </r>
  <r>
    <s v="Venu,Vinay"/>
    <s v="TW_TOFF"/>
    <x v="1"/>
    <s v="ANNUAL_LV"/>
    <n v="0"/>
    <n v="16"/>
    <n v="0"/>
    <s v="01"/>
    <s v="TIN"/>
    <s v="13341"/>
    <s v="IND"/>
    <s v=""/>
    <s v="Bangalore"/>
    <x v="0"/>
  </r>
  <r>
    <s v="Venudasan,Vineeth"/>
    <s v="RACK001"/>
    <x v="115"/>
    <s v="MISC"/>
    <n v="150"/>
    <n v="0"/>
    <n v="0"/>
    <s v="01"/>
    <s v="TIN"/>
    <s v="12289"/>
    <s v="IND"/>
    <s v=""/>
    <s v="Bangalore"/>
    <x v="0"/>
  </r>
  <r>
    <s v="Venudasan,Vineeth"/>
    <s v="TW_CORE"/>
    <x v="15"/>
    <s v="GRAD_RECRUITING"/>
    <n v="0"/>
    <n v="16"/>
    <n v="0"/>
    <s v="01"/>
    <s v="TIN"/>
    <s v="12289"/>
    <s v="IND"/>
    <s v=""/>
    <s v="Bangalore"/>
    <x v="0"/>
  </r>
  <r>
    <s v="Venudasan,Vineeth"/>
    <s v="TW_TOFF"/>
    <x v="1"/>
    <s v="ANNUAL_LV"/>
    <n v="0"/>
    <n v="20"/>
    <n v="0"/>
    <s v="01"/>
    <s v="TIN"/>
    <s v="12289"/>
    <s v="IND"/>
    <s v=""/>
    <s v="Bangalore"/>
    <x v="0"/>
  </r>
  <r>
    <s v="Venugopalan,Srikanth"/>
    <s v="TW_CORE"/>
    <x v="3"/>
    <s v="UNASSIGNED"/>
    <n v="0"/>
    <n v="64"/>
    <n v="0"/>
    <s v="01"/>
    <s v="TIN"/>
    <s v="13425"/>
    <s v="IND"/>
    <s v=""/>
    <s v="Bangalore"/>
    <x v="0"/>
  </r>
  <r>
    <s v="Venugopalan,Srikanth"/>
    <s v="TW_CORE"/>
    <x v="17"/>
    <s v="TWER_HELP"/>
    <n v="0"/>
    <n v="56"/>
    <n v="0"/>
    <s v="01"/>
    <s v="TIN"/>
    <s v="13425"/>
    <s v="IND"/>
    <s v=""/>
    <s v="Bangalore"/>
    <x v="0"/>
  </r>
  <r>
    <s v="Venugopalan,Srikanth"/>
    <s v="TW_CORE"/>
    <x v="0"/>
    <s v="TWER_INDUCTION"/>
    <n v="0"/>
    <n v="32"/>
    <n v="0"/>
    <s v="01"/>
    <s v="TIN"/>
    <s v="13425"/>
    <s v="IND"/>
    <s v=""/>
    <s v="Bangalore"/>
    <x v="0"/>
  </r>
  <r>
    <s v="Venugopalan,Srikanth"/>
    <s v="TW_TOFF"/>
    <x v="1"/>
    <s v="ANNUAL_LV"/>
    <n v="0"/>
    <n v="16"/>
    <n v="0"/>
    <s v="01"/>
    <s v="TIN"/>
    <s v="13425"/>
    <s v="IND"/>
    <s v=""/>
    <s v="Bangalore"/>
    <x v="0"/>
  </r>
  <r>
    <s v="Verma,Abha"/>
    <s v="TW_CORE"/>
    <x v="66"/>
    <s v="ATTENDEE"/>
    <n v="0"/>
    <n v="96"/>
    <n v="0"/>
    <s v="01"/>
    <s v="TIN"/>
    <s v="16014"/>
    <s v="IND"/>
    <s v=""/>
    <s v="Pune"/>
    <x v="0"/>
  </r>
  <r>
    <s v="Verma,Abha"/>
    <s v="TW_CORE"/>
    <x v="66"/>
    <s v="PREP"/>
    <n v="0"/>
    <n v="24"/>
    <n v="0"/>
    <s v="01"/>
    <s v="TIN"/>
    <s v="16014"/>
    <s v="IND"/>
    <s v=""/>
    <s v="Pune"/>
    <x v="0"/>
  </r>
  <r>
    <s v="Verma,Abha"/>
    <s v="VIACOM1"/>
    <x v="138"/>
    <s v="DEV"/>
    <n v="0"/>
    <n v="48"/>
    <n v="0"/>
    <s v="01"/>
    <s v="TIN"/>
    <s v="16014"/>
    <s v="IND"/>
    <s v=""/>
    <s v="Pune"/>
    <x v="0"/>
  </r>
  <r>
    <s v="Verma,Anumeha"/>
    <s v="KROGER1"/>
    <x v="226"/>
    <s v="DA"/>
    <n v="72"/>
    <n v="8"/>
    <n v="0"/>
    <s v="01"/>
    <s v="TIN"/>
    <s v="14527"/>
    <s v="IND"/>
    <s v=""/>
    <s v="Bangalore"/>
    <x v="0"/>
  </r>
  <r>
    <s v="Verma,Anumeha"/>
    <s v="KROGER1"/>
    <x v="226"/>
    <s v="EDC_PAS"/>
    <n v="8"/>
    <n v="0"/>
    <n v="0"/>
    <s v="01"/>
    <s v="TIN"/>
    <s v="14527"/>
    <s v="IND"/>
    <s v=""/>
    <s v="Bangalore"/>
    <x v="0"/>
  </r>
  <r>
    <s v="Verma,Anumeha"/>
    <s v="KROGER1"/>
    <x v="226"/>
    <s v="EDC_RAR"/>
    <n v="3"/>
    <n v="0"/>
    <n v="0"/>
    <s v="01"/>
    <s v="TIN"/>
    <s v="14527"/>
    <s v="USA"/>
    <s v="OH"/>
    <s v="Chicago"/>
    <x v="5"/>
  </r>
  <r>
    <s v="Verma,Anumeha"/>
    <s v="KROGER1"/>
    <x v="226"/>
    <s v="EDC_RAR"/>
    <n v="16"/>
    <n v="0"/>
    <n v="0"/>
    <s v="01"/>
    <s v="TIN"/>
    <s v="14527"/>
    <s v="IND"/>
    <s v=""/>
    <s v="Bangalore"/>
    <x v="0"/>
  </r>
  <r>
    <s v="Verma,Anumeha"/>
    <s v="KROGER1"/>
    <x v="226"/>
    <s v="EDC_RECIPES"/>
    <n v="35"/>
    <n v="0"/>
    <n v="0"/>
    <s v="01"/>
    <s v="TIN"/>
    <s v="14527"/>
    <s v="USA"/>
    <s v="OH"/>
    <s v="Chicago"/>
    <x v="5"/>
  </r>
  <r>
    <s v="Verma,Anumeha"/>
    <s v="KROGER1"/>
    <x v="226"/>
    <s v="EDC_SOS"/>
    <n v="2"/>
    <n v="0"/>
    <n v="0"/>
    <s v="01"/>
    <s v="TIN"/>
    <s v="14527"/>
    <s v="USA"/>
    <s v="OH"/>
    <s v="Chicago"/>
    <x v="5"/>
  </r>
  <r>
    <s v="Verma,Anumeha"/>
    <s v="KROGER1"/>
    <x v="226"/>
    <s v="TRVL"/>
    <n v="0"/>
    <n v="8"/>
    <n v="0"/>
    <s v="01"/>
    <s v="TIN"/>
    <s v="14527"/>
    <s v="IND"/>
    <s v=""/>
    <s v="Chicago"/>
    <x v="5"/>
  </r>
  <r>
    <s v="Verma,Anumeha"/>
    <s v="TW_TOFF"/>
    <x v="1"/>
    <s v="ANNUAL_LV"/>
    <n v="0"/>
    <n v="8"/>
    <n v="0"/>
    <s v="01"/>
    <s v="TIN"/>
    <s v="14527"/>
    <s v="IND"/>
    <s v=""/>
    <s v="Bangalore"/>
    <x v="0"/>
  </r>
  <r>
    <s v="Verma,Anumeha"/>
    <s v="TW_TOFF"/>
    <x v="1"/>
    <s v="INDIA_OPT_HOL"/>
    <n v="0"/>
    <n v="8"/>
    <n v="0"/>
    <s v="01"/>
    <s v="TIN"/>
    <s v="14527"/>
    <s v="IND"/>
    <s v=""/>
    <s v="Bangalore"/>
    <x v="0"/>
  </r>
  <r>
    <s v="Verma,Nishant"/>
    <s v="KROGER1"/>
    <x v="186"/>
    <s v="MISC"/>
    <n v="149"/>
    <n v="0"/>
    <n v="0"/>
    <s v="01"/>
    <s v="TIN"/>
    <s v="12959"/>
    <s v="IND"/>
    <s v=""/>
    <s v="Bangalore"/>
    <x v="0"/>
  </r>
  <r>
    <s v="Verma,Nishant"/>
    <s v="TW_TOFF"/>
    <x v="1"/>
    <s v="ANNUAL_LV"/>
    <n v="0"/>
    <n v="12"/>
    <n v="0"/>
    <s v="01"/>
    <s v="TIN"/>
    <s v="12959"/>
    <s v="IND"/>
    <s v=""/>
    <s v="Bangalore"/>
    <x v="0"/>
  </r>
  <r>
    <s v="Verma,Nishant"/>
    <s v="TW_TOFF"/>
    <x v="1"/>
    <s v="INDIA_OPT_HOL"/>
    <n v="0"/>
    <n v="8"/>
    <n v="0"/>
    <s v="01"/>
    <s v="TIN"/>
    <s v="12959"/>
    <s v="IND"/>
    <s v=""/>
    <s v="Bangalore"/>
    <x v="0"/>
  </r>
  <r>
    <s v="Verma,Shilpi"/>
    <s v="TW_CORE"/>
    <x v="0"/>
    <s v="BAU"/>
    <n v="0"/>
    <n v="72"/>
    <n v="0"/>
    <s v="06"/>
    <s v="TIN"/>
    <s v="16129"/>
    <s v="IND"/>
    <s v=""/>
    <s v="Pune"/>
    <x v="0"/>
  </r>
  <r>
    <s v="Verma,Sumedha"/>
    <s v="CATINC1"/>
    <x v="27"/>
    <s v="DEV"/>
    <n v="158"/>
    <n v="0"/>
    <n v="0"/>
    <s v="01"/>
    <s v="TIN"/>
    <s v="14720"/>
    <s v="IND"/>
    <s v=""/>
    <s v="Delhi"/>
    <x v="0"/>
  </r>
  <r>
    <s v="Verma,Sumedha"/>
    <s v="TW_MTGS"/>
    <x v="35"/>
    <s v="TWER_EVENTS"/>
    <n v="0"/>
    <n v="2"/>
    <n v="0"/>
    <s v="01"/>
    <s v="TIN"/>
    <s v="14720"/>
    <s v="IND"/>
    <s v=""/>
    <s v="Delhi"/>
    <x v="0"/>
  </r>
  <r>
    <s v="Verma,Sumedha"/>
    <s v="TW_TOFF"/>
    <x v="1"/>
    <s v="PUBLIC_HOLIDAY"/>
    <n v="0"/>
    <n v="8"/>
    <n v="0"/>
    <s v="01"/>
    <s v="TIN"/>
    <s v="14720"/>
    <s v="IND"/>
    <s v=""/>
    <s v="Delhi"/>
    <x v="0"/>
  </r>
  <r>
    <s v="Viana de Oliveira Mesquita,Anderson"/>
    <s v="RACK001"/>
    <x v="115"/>
    <s v="MISC"/>
    <n v="40"/>
    <n v="0"/>
    <n v="0"/>
    <s v="01"/>
    <s v="TUS"/>
    <s v="15134"/>
    <s v="USA"/>
    <s v="MD"/>
    <s v="Dallas"/>
    <x v="6"/>
  </r>
  <r>
    <s v="Viana de Oliveira Mesquita,Anderson"/>
    <s v="RACK001"/>
    <x v="115"/>
    <s v="MISC"/>
    <n v="80"/>
    <n v="0"/>
    <n v="0"/>
    <s v="01"/>
    <s v="TUS"/>
    <s v="15134"/>
    <s v="USA"/>
    <s v="TX"/>
    <s v="Dallas"/>
    <x v="6"/>
  </r>
  <r>
    <s v="Viana de Oliveira Mesquita,Anderson"/>
    <s v="RACK001"/>
    <x v="115"/>
    <s v="TRVL"/>
    <n v="0"/>
    <n v="7"/>
    <n v="0"/>
    <s v="01"/>
    <s v="TUS"/>
    <s v="15134"/>
    <s v="USA"/>
    <s v="TX"/>
    <s v="Dallas"/>
    <x v="6"/>
  </r>
  <r>
    <s v="Viana de Oliveira Mesquita,Anderson"/>
    <s v="TW_TOFF"/>
    <x v="4"/>
    <s v="US_CA_PERS_SICK"/>
    <n v="0"/>
    <n v="40"/>
    <n v="0"/>
    <s v="01"/>
    <s v="TUS"/>
    <s v="15134"/>
    <s v="USA"/>
    <s v="MD"/>
    <s v="Dallas"/>
    <x v="6"/>
  </r>
  <r>
    <s v="Viegas,Pedro"/>
    <s v="DELTA01"/>
    <x v="206"/>
    <s v="MISC"/>
    <n v="8"/>
    <n v="0"/>
    <n v="0"/>
    <s v="01"/>
    <s v="TIN"/>
    <s v="15490"/>
    <s v="IND"/>
    <s v=""/>
    <s v="Pune"/>
    <x v="0"/>
  </r>
  <r>
    <s v="Viegas,Pedro"/>
    <s v="TW_TOFF"/>
    <x v="1"/>
    <s v="ANNUAL_LV"/>
    <n v="0"/>
    <n v="8"/>
    <n v="0"/>
    <s v="01"/>
    <s v="TIN"/>
    <s v="15490"/>
    <s v="IND"/>
    <s v=""/>
    <s v="Pune"/>
    <x v="0"/>
  </r>
  <r>
    <s v="Vieira,Carolina Menezes"/>
    <s v="TW_CORE"/>
    <x v="123"/>
    <s v="BAU"/>
    <n v="0"/>
    <n v="146"/>
    <n v="0"/>
    <s v="08"/>
    <s v="TBR"/>
    <s v="14627"/>
    <s v="BRA"/>
    <s v=""/>
    <s v="Recife"/>
    <x v="3"/>
  </r>
  <r>
    <s v="Vieira,Carolina Menezes"/>
    <s v="TW_TOFF"/>
    <x v="1"/>
    <s v="ANNUAL_LV"/>
    <n v="0"/>
    <n v="8"/>
    <n v="0"/>
    <s v="08"/>
    <s v="TBR"/>
    <s v="14627"/>
    <s v="BRA"/>
    <s v=""/>
    <s v="Recife"/>
    <x v="3"/>
  </r>
  <r>
    <s v="Vieira,Carolina Menezes"/>
    <s v="TW_TOFF"/>
    <x v="1"/>
    <s v="PUBLIC_HOLIDAY"/>
    <n v="0"/>
    <n v="16"/>
    <n v="0"/>
    <s v="08"/>
    <s v="TBR"/>
    <s v="14627"/>
    <s v="BRA"/>
    <s v=""/>
    <s v="Recife"/>
    <x v="3"/>
  </r>
  <r>
    <s v="Vieira,Hugo Vares"/>
    <s v="GAP0001"/>
    <x v="58"/>
    <s v="MISC"/>
    <n v="152"/>
    <n v="0"/>
    <n v="0"/>
    <s v="01"/>
    <s v="TBR"/>
    <s v="15944"/>
    <s v="BRA"/>
    <s v=""/>
    <s v="Porto Alegre"/>
    <x v="3"/>
  </r>
  <r>
    <s v="Vieira,Hugo Vares"/>
    <s v="TW_TOFF"/>
    <x v="1"/>
    <s v="PUBLIC_HOLIDAY"/>
    <n v="0"/>
    <n v="16"/>
    <n v="0"/>
    <s v="01"/>
    <s v="TBR"/>
    <s v="15944"/>
    <s v="BRA"/>
    <s v=""/>
    <s v="Porto Alegre"/>
    <x v="3"/>
  </r>
  <r>
    <s v="Vieira,Mauricio Bomfim Cruz"/>
    <s v="ONLINE1"/>
    <x v="43"/>
    <s v="DA"/>
    <n v="152"/>
    <n v="0"/>
    <n v="0"/>
    <s v="01"/>
    <s v="TBR"/>
    <s v="15198"/>
    <s v="BRA"/>
    <s v=""/>
    <s v="Recife"/>
    <x v="3"/>
  </r>
  <r>
    <s v="Vieira,Mauricio Bomfim Cruz"/>
    <s v="TW_TOFF"/>
    <x v="1"/>
    <s v="PUBLIC_HOLIDAY"/>
    <n v="0"/>
    <n v="16"/>
    <n v="0"/>
    <s v="01"/>
    <s v="TBR"/>
    <s v="15198"/>
    <s v="BRA"/>
    <s v=""/>
    <s v="Recife"/>
    <x v="3"/>
  </r>
  <r>
    <s v="Vieira,Mauricio Bomfim Cruz"/>
    <s v="TW_TOFF"/>
    <x v="4"/>
    <s v="SICK_LV"/>
    <n v="0"/>
    <n v="8"/>
    <n v="0"/>
    <s v="01"/>
    <s v="TBR"/>
    <s v="15198"/>
    <s v="BRA"/>
    <s v=""/>
    <s v="Recife"/>
    <x v="3"/>
  </r>
  <r>
    <s v="Vig,Rajat"/>
    <s v="GAP0001"/>
    <x v="350"/>
    <s v="DA"/>
    <n v="163"/>
    <n v="0"/>
    <n v="0"/>
    <s v="01"/>
    <s v="TUS"/>
    <s v="12580"/>
    <s v="USA"/>
    <s v="CA"/>
    <s v="San Francisco"/>
    <x v="11"/>
  </r>
  <r>
    <s v="Vig,Rajat"/>
    <s v="TW_MTGS"/>
    <x v="50"/>
    <s v="SF"/>
    <n v="0"/>
    <n v="5"/>
    <n v="0"/>
    <s v="01"/>
    <s v="TUS"/>
    <s v="12580"/>
    <s v="USA"/>
    <s v="CA"/>
    <s v="San Francisco"/>
    <x v="11"/>
  </r>
  <r>
    <s v="Vigna,Mark C."/>
    <s v="TW_CORE"/>
    <x v="17"/>
    <s v="BAU"/>
    <n v="0"/>
    <n v="168"/>
    <n v="0"/>
    <s v="13"/>
    <s v="TCA"/>
    <s v="15717"/>
    <s v="CAN"/>
    <s v=""/>
    <s v="Toronto"/>
    <x v="13"/>
  </r>
  <r>
    <s v="Vignesh R,Sunil"/>
    <s v="SPIC001"/>
    <x v="407"/>
    <s v="DA"/>
    <n v="0"/>
    <n v="8"/>
    <n v="0"/>
    <s v="01"/>
    <s v="TIN"/>
    <s v="15313"/>
    <s v="IND"/>
    <s v=""/>
    <s v="Chennai"/>
    <x v="0"/>
  </r>
  <r>
    <s v="Vignesh R,Sunil"/>
    <s v="SPIC001"/>
    <x v="407"/>
    <s v="MISC"/>
    <n v="0"/>
    <n v="28"/>
    <n v="0"/>
    <s v="01"/>
    <s v="TIN"/>
    <s v="15313"/>
    <s v="IND"/>
    <s v=""/>
    <s v="Chennai"/>
    <x v="0"/>
  </r>
  <r>
    <s v="Vignesh R,Sunil"/>
    <s v="SSIN001"/>
    <x v="394"/>
    <s v="DEV"/>
    <n v="80"/>
    <n v="0"/>
    <n v="0"/>
    <s v="01"/>
    <s v="TIN"/>
    <s v="15313"/>
    <s v="IND"/>
    <s v=""/>
    <s v="Chennai"/>
    <x v="0"/>
  </r>
  <r>
    <s v="Vignesh R,Sunil"/>
    <s v="TW_CORE"/>
    <x v="3"/>
    <s v="HELD"/>
    <n v="0"/>
    <n v="12"/>
    <n v="0"/>
    <s v="01"/>
    <s v="TIN"/>
    <s v="15313"/>
    <s v="IND"/>
    <s v=""/>
    <s v="Chennai"/>
    <x v="0"/>
  </r>
  <r>
    <s v="Vignesh R,Sunil"/>
    <s v="TW_CORE"/>
    <x v="3"/>
    <s v="UNASSIGNED"/>
    <n v="0"/>
    <n v="40"/>
    <n v="0"/>
    <s v="01"/>
    <s v="TIN"/>
    <s v="15313"/>
    <s v="IND"/>
    <s v=""/>
    <s v="Chennai"/>
    <x v="0"/>
  </r>
  <r>
    <s v="Vijayan,Bijesh"/>
    <s v="MCKIN01"/>
    <x v="136"/>
    <s v="DA"/>
    <n v="126"/>
    <n v="0"/>
    <n v="0"/>
    <s v="01"/>
    <s v="TIN"/>
    <s v="13666"/>
    <s v="IND"/>
    <s v=""/>
    <s v="Delhi"/>
    <x v="0"/>
  </r>
  <r>
    <s v="Vijayan,Bijesh"/>
    <s v="MCKIN01"/>
    <x v="325"/>
    <s v="BA"/>
    <n v="26"/>
    <n v="0"/>
    <n v="0"/>
    <s v="01"/>
    <s v="TIN"/>
    <s v="13666"/>
    <s v="IND"/>
    <s v=""/>
    <s v="Delhi"/>
    <x v="0"/>
  </r>
  <r>
    <s v="Vijayan,Bijesh"/>
    <s v="TW_TOFF"/>
    <x v="4"/>
    <s v="SICK_LV"/>
    <n v="0"/>
    <n v="8"/>
    <n v="0"/>
    <s v="01"/>
    <s v="TIN"/>
    <s v="13666"/>
    <s v="IND"/>
    <s v=""/>
    <s v="Delhi"/>
    <x v="0"/>
  </r>
  <r>
    <s v="Vijayaraghavan,Sathiyanarayanan"/>
    <s v="TW_INVT"/>
    <x v="122"/>
    <s v="PROGRAM_LEVEL"/>
    <n v="0"/>
    <n v="168"/>
    <n v="0"/>
    <s v="08"/>
    <s v="TIN"/>
    <s v="13891"/>
    <s v="IND"/>
    <s v=""/>
    <s v="Chennai"/>
    <x v="0"/>
  </r>
  <r>
    <s v="Vijayaraghavan,Sneha"/>
    <s v="GRUPPO1"/>
    <x v="5"/>
    <s v="QA"/>
    <n v="160"/>
    <n v="8"/>
    <n v="0"/>
    <s v="01"/>
    <s v="TIN"/>
    <s v="14903"/>
    <s v="IND"/>
    <s v=""/>
    <s v="Chennai"/>
    <x v="0"/>
  </r>
  <r>
    <s v="Vijayaraghavan,Sneha"/>
    <s v="TW_MTGS"/>
    <x v="35"/>
    <s v="TWER_EVENTS"/>
    <n v="0"/>
    <n v="4"/>
    <n v="0"/>
    <s v="01"/>
    <s v="TIN"/>
    <s v="14903"/>
    <s v="IND"/>
    <s v=""/>
    <s v="Chennai"/>
    <x v="0"/>
  </r>
  <r>
    <s v="Viljoen,Dewald Paul"/>
    <s v="DISCOV2"/>
    <x v="388"/>
    <s v="DA"/>
    <n v="173.5"/>
    <n v="0"/>
    <n v="0"/>
    <s v="01"/>
    <s v="TZA"/>
    <s v="15848"/>
    <s v="ZAF"/>
    <s v=""/>
    <s v="Johannesburg"/>
    <x v="16"/>
  </r>
  <r>
    <s v="Viljoen,Dewald Paul"/>
    <s v="TW_TOFF"/>
    <x v="1"/>
    <s v="PUBLIC_HOLIDAY"/>
    <n v="0"/>
    <n v="8"/>
    <n v="0"/>
    <s v="01"/>
    <s v="TZA"/>
    <s v="15848"/>
    <s v="ZAF"/>
    <s v=""/>
    <s v="Johannesburg"/>
    <x v="16"/>
  </r>
  <r>
    <s v="Viljoen,Dewald Paul"/>
    <s v="TW_TOFF"/>
    <x v="4"/>
    <s v="SICK_LV"/>
    <n v="0"/>
    <n v="16"/>
    <n v="0"/>
    <s v="01"/>
    <s v="TZA"/>
    <s v="15848"/>
    <s v="ZAF"/>
    <s v=""/>
    <s v="Johannesburg"/>
    <x v="16"/>
  </r>
  <r>
    <s v="Villa,Tania Denisse Gonzales"/>
    <s v="GAP0001"/>
    <x v="58"/>
    <s v="DA"/>
    <n v="48"/>
    <n v="0"/>
    <n v="0"/>
    <s v="01"/>
    <s v="TBR"/>
    <s v="15495"/>
    <s v="BRA"/>
    <s v=""/>
    <s v="Porto Alegre"/>
    <x v="3"/>
  </r>
  <r>
    <s v="Villa,Tania Denisse Gonzales"/>
    <s v="GAP0001"/>
    <x v="58"/>
    <s v="DA"/>
    <n v="127"/>
    <n v="0"/>
    <n v="0"/>
    <s v="01"/>
    <s v="TBR"/>
    <s v="15495"/>
    <s v="USA"/>
    <s v="CA"/>
    <s v="San Francisco"/>
    <x v="11"/>
  </r>
  <r>
    <s v="Villela,Carlos Eduardo Andrade"/>
    <s v="MAGAZ01"/>
    <x v="382"/>
    <s v="MISC"/>
    <n v="12"/>
    <n v="0"/>
    <n v="0"/>
    <s v="01"/>
    <s v="TBR"/>
    <s v="10994"/>
    <s v="BRA"/>
    <s v=""/>
    <s v="Sao Paulo"/>
    <x v="3"/>
  </r>
  <r>
    <s v="Villela,Carlos Eduardo Andrade"/>
    <s v="PREMIER"/>
    <x v="209"/>
    <s v="DEV"/>
    <n v="16"/>
    <n v="0"/>
    <n v="0"/>
    <s v="01"/>
    <s v="TBR"/>
    <s v="10994"/>
    <s v="BRA"/>
    <s v=""/>
    <s v="Porto Alegre"/>
    <x v="3"/>
  </r>
  <r>
    <s v="Villela,Carlos Eduardo Andrade"/>
    <s v="PREMIER"/>
    <x v="209"/>
    <s v="DEV"/>
    <n v="40"/>
    <n v="0"/>
    <n v="0"/>
    <s v="01"/>
    <s v="TBR"/>
    <s v="10994"/>
    <s v="BRA"/>
    <s v=""/>
    <s v="Sao Paulo"/>
    <x v="3"/>
  </r>
  <r>
    <s v="Villela,Carlos Eduardo Andrade"/>
    <s v="REACHL1"/>
    <x v="97"/>
    <s v="MISC"/>
    <n v="24"/>
    <n v="0"/>
    <n v="0"/>
    <s v="01"/>
    <s v="TBR"/>
    <s v="10994"/>
    <s v="BRA"/>
    <s v=""/>
    <s v="Porto Alegre"/>
    <x v="3"/>
  </r>
  <r>
    <s v="Villela,Carlos Eduardo Andrade"/>
    <s v="TW_TOFF"/>
    <x v="1"/>
    <s v="ANNUAL_LV"/>
    <n v="0"/>
    <n v="8"/>
    <n v="0"/>
    <s v="01"/>
    <s v="TBR"/>
    <s v="10994"/>
    <s v="BRA"/>
    <s v=""/>
    <s v="Sao Paulo"/>
    <x v="3"/>
  </r>
  <r>
    <s v="Villela,Carlos Eduardo Andrade"/>
    <s v="TW_TOFF"/>
    <x v="1"/>
    <s v="ANNUAL_LV"/>
    <n v="0"/>
    <n v="34"/>
    <n v="0"/>
    <s v="01"/>
    <s v="TBR"/>
    <s v="10994"/>
    <s v="BRA"/>
    <s v=""/>
    <s v="Porto Alegre"/>
    <x v="3"/>
  </r>
  <r>
    <s v="Villela,Carlos Eduardo Andrade"/>
    <s v="TW_TOFF"/>
    <x v="1"/>
    <s v="PUBLIC_HOLIDAY"/>
    <n v="0"/>
    <n v="16"/>
    <n v="0"/>
    <s v="01"/>
    <s v="TBR"/>
    <s v="10994"/>
    <s v="BRA"/>
    <s v=""/>
    <s v="Porto Alegre"/>
    <x v="3"/>
  </r>
  <r>
    <s v="Villela,Carlos Eduardo Andrade"/>
    <s v="TW_TOFF"/>
    <x v="4"/>
    <s v="SICK_LV"/>
    <n v="0"/>
    <n v="16"/>
    <n v="0"/>
    <s v="01"/>
    <s v="TBR"/>
    <s v="10994"/>
    <s v="BRA"/>
    <s v=""/>
    <s v="Sao Paulo"/>
    <x v="3"/>
  </r>
  <r>
    <s v="Vingrys,Kristan"/>
    <s v="TW_CORE"/>
    <x v="33"/>
    <s v="GMT_MEETINGS"/>
    <n v="0"/>
    <n v="24"/>
    <n v="0"/>
    <s v="13"/>
    <s v="TAU"/>
    <s v="11597"/>
    <s v="AUS"/>
    <s v=""/>
    <s v="Melbourne"/>
    <x v="8"/>
  </r>
  <r>
    <s v="Vingrys,Kristan"/>
    <s v="TW_CORE"/>
    <x v="33"/>
    <s v="REGION_MGT_BAU"/>
    <n v="0"/>
    <n v="128"/>
    <n v="0"/>
    <s v="13"/>
    <s v="TAU"/>
    <s v="11597"/>
    <s v="AUS"/>
    <s v=""/>
    <s v="Melbourne"/>
    <x v="8"/>
  </r>
  <r>
    <s v="Vingrys,Kristan"/>
    <s v="TW_CORE"/>
    <x v="33"/>
    <s v="REGION_MGT_MTG"/>
    <n v="0"/>
    <n v="8"/>
    <n v="0"/>
    <s v="13"/>
    <s v="TAU"/>
    <s v="11597"/>
    <s v="AUS"/>
    <s v=""/>
    <s v="Melbourne"/>
    <x v="8"/>
  </r>
  <r>
    <s v="Vingrys,Kristan"/>
    <s v="TW_TOFF"/>
    <x v="1"/>
    <s v="ANNUAL_LV"/>
    <n v="0"/>
    <n v="8"/>
    <n v="0"/>
    <s v="13"/>
    <s v="TAU"/>
    <s v="11597"/>
    <s v="AUS"/>
    <s v=""/>
    <s v="Melbourne"/>
    <x v="8"/>
  </r>
  <r>
    <s v="Vinod,Tina"/>
    <s v="TW_CORE"/>
    <x v="149"/>
    <s v="OPERATIONS"/>
    <n v="0"/>
    <n v="111"/>
    <n v="0"/>
    <s v="13"/>
    <s v="TIN"/>
    <s v="10458"/>
    <s v="IND"/>
    <s v=""/>
    <s v="Bangalore"/>
    <x v="0"/>
  </r>
  <r>
    <s v="Vinod,Tina"/>
    <s v="TW_TOFF"/>
    <x v="1"/>
    <s v="ANNUAL_LV"/>
    <n v="0"/>
    <n v="16"/>
    <n v="0"/>
    <s v="13"/>
    <s v="TIN"/>
    <s v="10458"/>
    <s v="IND"/>
    <s v=""/>
    <s v="Bangalore"/>
    <x v="0"/>
  </r>
  <r>
    <s v="Vishnu Krishnamurthy,Priya"/>
    <s v="CATINC1"/>
    <x v="27"/>
    <s v="QA"/>
    <n v="150"/>
    <n v="0"/>
    <n v="0"/>
    <s v="01"/>
    <s v="TIN"/>
    <s v="14938"/>
    <s v="IND"/>
    <s v=""/>
    <s v="Delhi"/>
    <x v="0"/>
  </r>
  <r>
    <s v="Vishnu Krishnamurthy,Priya"/>
    <s v="TW_MTGS"/>
    <x v="35"/>
    <s v="TWER_EVENTS"/>
    <n v="0"/>
    <n v="2"/>
    <n v="0"/>
    <s v="01"/>
    <s v="TIN"/>
    <s v="14938"/>
    <s v="IND"/>
    <s v=""/>
    <s v="Delhi"/>
    <x v="0"/>
  </r>
  <r>
    <s v="Vishnu Krishnamurthy,Priya"/>
    <s v="TW_TOFF"/>
    <x v="1"/>
    <s v="ANNUAL_LV"/>
    <n v="0"/>
    <n v="8"/>
    <n v="0"/>
    <s v="01"/>
    <s v="TIN"/>
    <s v="14938"/>
    <s v="IND"/>
    <s v=""/>
    <s v="Delhi"/>
    <x v="0"/>
  </r>
  <r>
    <s v="Vishnu Krishnamurthy,Priya"/>
    <s v="TW_TOFF"/>
    <x v="1"/>
    <s v="PUBLIC_HOLIDAY"/>
    <n v="0"/>
    <n v="8"/>
    <n v="0"/>
    <s v="01"/>
    <s v="TIN"/>
    <s v="14938"/>
    <s v="IND"/>
    <s v=""/>
    <s v="Delhi"/>
    <x v="0"/>
  </r>
  <r>
    <s v="Vishwanath Dongare,Shweta"/>
    <s v="TW_CORE"/>
    <x v="0"/>
    <s v="STEP"/>
    <n v="0"/>
    <n v="124.95"/>
    <n v="0"/>
    <s v="01"/>
    <s v="TIN"/>
    <s v="15437"/>
    <s v="IND"/>
    <s v=""/>
    <s v="Bangalore"/>
    <x v="0"/>
  </r>
  <r>
    <s v="Vishwanath Dongare,Shweta"/>
    <s v="TW_TOFF"/>
    <x v="1"/>
    <s v="ANNUAL_LV"/>
    <n v="0"/>
    <n v="56"/>
    <n v="0"/>
    <s v="01"/>
    <s v="TIN"/>
    <s v="15437"/>
    <s v="IND"/>
    <s v=""/>
    <s v="Bangalore"/>
    <x v="0"/>
  </r>
  <r>
    <s v="Vishwanath Dongare,Shweta"/>
    <s v="TW_TOFF"/>
    <x v="1"/>
    <s v="INDIA_OPT_HOL"/>
    <n v="0"/>
    <n v="8"/>
    <n v="0"/>
    <s v="01"/>
    <s v="TIN"/>
    <s v="15437"/>
    <s v="IND"/>
    <s v=""/>
    <s v="Bangalore"/>
    <x v="0"/>
  </r>
  <r>
    <s v="Vishwanath,Anand"/>
    <s v="TW_CORE"/>
    <x v="3"/>
    <s v="HELD"/>
    <n v="0"/>
    <n v="8"/>
    <n v="0"/>
    <s v="01"/>
    <s v="TUS"/>
    <s v="10544"/>
    <s v="USA"/>
    <s v="IL"/>
    <s v="Chicago"/>
    <x v="5"/>
  </r>
  <r>
    <s v="Vishwanath,Anand"/>
    <s v="TW_CORE"/>
    <x v="3"/>
    <s v="UNASSIGNED"/>
    <n v="0"/>
    <n v="160"/>
    <n v="0"/>
    <s v="01"/>
    <s v="TIN"/>
    <s v="10544"/>
    <s v="IND"/>
    <s v=""/>
    <s v="Bangalore"/>
    <x v="0"/>
  </r>
  <r>
    <s v="Vishwanath,Suhas"/>
    <s v="RACK001"/>
    <x v="115"/>
    <s v="MISC"/>
    <n v="78"/>
    <n v="32"/>
    <n v="0"/>
    <s v="01"/>
    <s v="TIN"/>
    <s v="13624"/>
    <s v="IND"/>
    <s v=""/>
    <s v="Bangalore"/>
    <x v="0"/>
  </r>
  <r>
    <s v="Vishwanath,Suhas"/>
    <s v="TW_TOFF"/>
    <x v="1"/>
    <s v="ANNUAL_LV"/>
    <n v="0"/>
    <n v="50"/>
    <n v="0"/>
    <s v="01"/>
    <s v="TIN"/>
    <s v="13624"/>
    <s v="IND"/>
    <s v=""/>
    <s v="Bangalore"/>
    <x v="0"/>
  </r>
  <r>
    <s v="Vishwanath,Suhas"/>
    <s v="TW_TOFF"/>
    <x v="1"/>
    <s v="INDIA_OPT_HOL"/>
    <n v="0"/>
    <n v="8"/>
    <n v="0"/>
    <s v="01"/>
    <s v="TIN"/>
    <s v="13624"/>
    <s v="IND"/>
    <s v=""/>
    <s v="Bangalore"/>
    <x v="0"/>
  </r>
  <r>
    <s v="Visic,Sue"/>
    <s v="SIMPLOT"/>
    <x v="305"/>
    <s v="COACH"/>
    <n v="80"/>
    <n v="0"/>
    <n v="0"/>
    <s v="01"/>
    <s v="TAU"/>
    <s v="15584"/>
    <s v="AUS"/>
    <s v=""/>
    <s v="Melbourne"/>
    <x v="8"/>
  </r>
  <r>
    <s v="Visic,Sue"/>
    <s v="TW_CORE"/>
    <x v="3"/>
    <s v="UNASSIGNED"/>
    <n v="0"/>
    <n v="24"/>
    <n v="0"/>
    <s v="01"/>
    <s v="TAU"/>
    <s v="15584"/>
    <s v="AUS"/>
    <s v=""/>
    <s v="Melbourne"/>
    <x v="8"/>
  </r>
  <r>
    <s v="Visintin,Martino"/>
    <s v="SPRING2"/>
    <x v="187"/>
    <s v="DA"/>
    <n v="0"/>
    <n v="74"/>
    <n v="0"/>
    <s v="01"/>
    <s v="TUK"/>
    <s v="15864"/>
    <s v="GBR"/>
    <s v=""/>
    <s v="London"/>
    <x v="4"/>
  </r>
  <r>
    <s v="Visintin,Martino"/>
    <s v="TW_CORE"/>
    <x v="3"/>
    <s v="HELD"/>
    <n v="0"/>
    <n v="48"/>
    <n v="0"/>
    <s v="01"/>
    <s v="TUK"/>
    <s v="15864"/>
    <s v="GBR"/>
    <s v=""/>
    <s v="London"/>
    <x v="4"/>
  </r>
  <r>
    <s v="Visintin,Martino"/>
    <s v="TW_CORE"/>
    <x v="3"/>
    <s v="UNASSIGNED"/>
    <n v="0"/>
    <n v="40"/>
    <n v="0"/>
    <s v="01"/>
    <s v="TUK"/>
    <s v="15864"/>
    <s v="GBR"/>
    <s v=""/>
    <s v="London"/>
    <x v="4"/>
  </r>
  <r>
    <s v="Visintin,Martino"/>
    <s v="TW_TOFF"/>
    <x v="4"/>
    <s v="UK_MEDICAL_APPT"/>
    <n v="0"/>
    <n v="14"/>
    <n v="0"/>
    <s v="01"/>
    <s v="TUK"/>
    <s v="15864"/>
    <s v="GBR"/>
    <s v=""/>
    <s v="London"/>
    <x v="4"/>
  </r>
  <r>
    <s v="Viswanathan,Satish Kumar"/>
    <s v="TRIP001"/>
    <x v="130"/>
    <s v="DA"/>
    <n v="0"/>
    <n v="2"/>
    <n v="0"/>
    <s v="01"/>
    <s v="TIN"/>
    <s v="11562"/>
    <s v="IND"/>
    <s v=""/>
    <s v="Chennai"/>
    <x v="0"/>
  </r>
  <r>
    <s v="Viswanathan,Satish Kumar"/>
    <s v="TW_CORE"/>
    <x v="220"/>
    <s v="NOT_FOR_PROJECT"/>
    <n v="0"/>
    <n v="80"/>
    <n v="0"/>
    <s v="01"/>
    <s v="TIN"/>
    <s v="11562"/>
    <s v="IND"/>
    <s v=""/>
    <s v="Chennai"/>
    <x v="0"/>
  </r>
  <r>
    <s v="Viswanathan,Satish Kumar"/>
    <s v="TW_TOFF"/>
    <x v="1"/>
    <s v="ANNUAL_LV"/>
    <n v="0"/>
    <n v="16"/>
    <n v="0"/>
    <s v="01"/>
    <s v="TIN"/>
    <s v="11562"/>
    <s v="IND"/>
    <s v=""/>
    <s v="Chennai"/>
    <x v="0"/>
  </r>
  <r>
    <s v="Viswanathan,Satish Kumar"/>
    <s v="TW_TOFF"/>
    <x v="1"/>
    <s v="MATR_PATR_PAID"/>
    <n v="0"/>
    <n v="80"/>
    <n v="0"/>
    <s v="01"/>
    <s v="TIN"/>
    <s v="11562"/>
    <s v="IND"/>
    <s v=""/>
    <s v="Chennai"/>
    <x v="0"/>
  </r>
  <r>
    <s v="Viswanathan,Sriram"/>
    <s v="CATINC1"/>
    <x v="27"/>
    <s v="DEV"/>
    <n v="130"/>
    <n v="0"/>
    <n v="0"/>
    <s v="01"/>
    <s v="TIN"/>
    <s v="15066"/>
    <s v="IND"/>
    <s v=""/>
    <s v="Delhi"/>
    <x v="0"/>
  </r>
  <r>
    <s v="Viswanathan,Sriram"/>
    <s v="TW_CORE"/>
    <x v="0"/>
    <s v="BAU"/>
    <n v="0"/>
    <n v="12"/>
    <n v="0"/>
    <s v="01"/>
    <s v="TIN"/>
    <s v="15066"/>
    <s v="IND"/>
    <s v=""/>
    <s v="Delhi"/>
    <x v="0"/>
  </r>
  <r>
    <s v="Viswanathan,Sriram"/>
    <s v="TW_TOFF"/>
    <x v="1"/>
    <s v="ANNUAL_LV"/>
    <n v="0"/>
    <n v="18"/>
    <n v="0"/>
    <s v="01"/>
    <s v="TIN"/>
    <s v="15066"/>
    <s v="IND"/>
    <s v=""/>
    <s v="Delhi"/>
    <x v="0"/>
  </r>
  <r>
    <s v="Viswanathan,Sriram"/>
    <s v="TW_TOFF"/>
    <x v="1"/>
    <s v="PUBLIC_HOLIDAY"/>
    <n v="0"/>
    <n v="8"/>
    <n v="0"/>
    <s v="01"/>
    <s v="TIN"/>
    <s v="15066"/>
    <s v="IND"/>
    <s v=""/>
    <s v="Delhi"/>
    <x v="0"/>
  </r>
  <r>
    <s v="Vitale,Michael A."/>
    <s v="SWA0001"/>
    <x v="31"/>
    <s v="MISC"/>
    <n v="82.5"/>
    <n v="0"/>
    <n v="0"/>
    <s v="01"/>
    <s v="TUS"/>
    <s v="14393"/>
    <s v="USA"/>
    <s v="TX"/>
    <s v="Dallas"/>
    <x v="6"/>
  </r>
  <r>
    <s v="Vitale,Michael A."/>
    <s v="SWA0001"/>
    <x v="31"/>
    <s v="TRVL"/>
    <n v="0"/>
    <n v="33"/>
    <n v="0"/>
    <s v="01"/>
    <s v="TUS"/>
    <s v="14393"/>
    <s v="USA"/>
    <s v="TX"/>
    <s v="Dallas"/>
    <x v="6"/>
  </r>
  <r>
    <s v="Vitale,Michael A."/>
    <s v="TW_MTGS"/>
    <x v="50"/>
    <s v="CHICAGO"/>
    <n v="0"/>
    <n v="8"/>
    <n v="0"/>
    <s v="01"/>
    <s v="TUS"/>
    <s v="14393"/>
    <s v="USA"/>
    <s v="IL"/>
    <s v="Dallas"/>
    <x v="6"/>
  </r>
  <r>
    <s v="Vogel,Tobias"/>
    <s v="GEMA001"/>
    <x v="16"/>
    <s v="DEV"/>
    <n v="152"/>
    <n v="0"/>
    <n v="0"/>
    <s v="01"/>
    <s v="TDE"/>
    <s v="15529"/>
    <s v="DEU"/>
    <s v=""/>
    <s v="Hamburg"/>
    <x v="7"/>
  </r>
  <r>
    <s v="Vogel,Tobias"/>
    <s v="TW_TOFF"/>
    <x v="1"/>
    <s v="ANNUAL_LV"/>
    <n v="0"/>
    <n v="16"/>
    <n v="0"/>
    <s v="01"/>
    <s v="TDE"/>
    <s v="15529"/>
    <s v="DEU"/>
    <s v=""/>
    <s v="Hamburg"/>
    <x v="7"/>
  </r>
  <r>
    <s v="Vogelsang,Jeffrey Jon"/>
    <s v="TW_CORE"/>
    <x v="3"/>
    <s v="UNASSIGNED"/>
    <n v="0"/>
    <n v="1.5"/>
    <n v="0"/>
    <s v="01"/>
    <s v="TUS"/>
    <s v="15982"/>
    <s v="USA"/>
    <s v="VA"/>
    <s v="Atlanta"/>
    <x v="2"/>
  </r>
  <r>
    <s v="Vogelsang,Jeffrey Jon"/>
    <s v="TW_CORE"/>
    <x v="3"/>
    <s v="UNASSIGNED"/>
    <n v="0"/>
    <n v="152"/>
    <n v="0"/>
    <s v="01"/>
    <s v="TUS"/>
    <s v="15982"/>
    <s v="USA"/>
    <s v="GA"/>
    <s v="Atlanta"/>
    <x v="2"/>
  </r>
  <r>
    <s v="Vogelsang,Jeffrey Jon"/>
    <s v="TW_CORE"/>
    <x v="40"/>
    <s v="TRAINING_OTHER"/>
    <n v="0"/>
    <n v="16"/>
    <n v="0"/>
    <s v="01"/>
    <s v="TUS"/>
    <s v="15982"/>
    <s v="USA"/>
    <s v="GA"/>
    <s v="Atlanta"/>
    <x v="2"/>
  </r>
  <r>
    <s v="Volk,Natalie"/>
    <s v="GEMA001"/>
    <x v="16"/>
    <s v="DEV"/>
    <n v="177"/>
    <n v="0"/>
    <n v="0"/>
    <s v="01"/>
    <s v="TDE"/>
    <s v="14079"/>
    <s v="DEU"/>
    <s v=""/>
    <s v="Hamburg"/>
    <x v="7"/>
  </r>
  <r>
    <s v="Volk,Natalie"/>
    <s v="TW_CORE"/>
    <x v="15"/>
    <s v="INTERVIEWING"/>
    <n v="0"/>
    <n v="2"/>
    <n v="0"/>
    <s v="01"/>
    <s v="TDE"/>
    <s v="14079"/>
    <s v="DEU"/>
    <s v=""/>
    <s v="Hamburg"/>
    <x v="7"/>
  </r>
  <r>
    <s v="Vombatkere,Ashwin Nandan"/>
    <s v="TRAIN01"/>
    <x v="61"/>
    <s v="DEV_REG_DEFECTS"/>
    <n v="88"/>
    <n v="0"/>
    <n v="0"/>
    <s v="01"/>
    <s v="TIN"/>
    <s v="10778"/>
    <s v="IND"/>
    <s v=""/>
    <s v="Bangalore"/>
    <x v="0"/>
  </r>
  <r>
    <s v="Vombatkere,Ashwin Nandan"/>
    <s v="TRAIN01"/>
    <x v="61"/>
    <s v="DPSBANG_RELEASE"/>
    <n v="8"/>
    <n v="0"/>
    <n v="0"/>
    <s v="01"/>
    <s v="TIN"/>
    <s v="10778"/>
    <s v="IND"/>
    <s v=""/>
    <s v="Bangalore"/>
    <x v="0"/>
  </r>
  <r>
    <s v="Vombatkere,Ashwin Nandan"/>
    <s v="TRAIN01"/>
    <x v="61"/>
    <s v="DPS_BDR_SCM"/>
    <n v="24"/>
    <n v="0"/>
    <n v="0"/>
    <s v="01"/>
    <s v="TIN"/>
    <s v="10778"/>
    <s v="IND"/>
    <s v=""/>
    <s v="Bangalore"/>
    <x v="0"/>
  </r>
  <r>
    <s v="Vombatkere,Ashwin Nandan"/>
    <s v="TRAIN01"/>
    <x v="61"/>
    <s v="DPS_TRAINING"/>
    <n v="12"/>
    <n v="0"/>
    <n v="0"/>
    <s v="01"/>
    <s v="TIN"/>
    <s v="10778"/>
    <s v="IND"/>
    <s v=""/>
    <s v="Bangalore"/>
    <x v="0"/>
  </r>
  <r>
    <s v="Vombatkere,Ashwin Nandan"/>
    <s v="TW_TOFF"/>
    <x v="1"/>
    <s v="INDIA_OPT_HOL"/>
    <n v="0"/>
    <n v="8"/>
    <n v="0"/>
    <s v="01"/>
    <s v="TIN"/>
    <s v="10778"/>
    <s v="IND"/>
    <s v=""/>
    <s v="Bangalore"/>
    <x v="0"/>
  </r>
  <r>
    <s v="Vombatkere,Ashwin Nandan"/>
    <s v="TW_TOFF"/>
    <x v="4"/>
    <s v="SICK_LV"/>
    <n v="0"/>
    <n v="28"/>
    <n v="0"/>
    <s v="01"/>
    <s v="TIN"/>
    <s v="10778"/>
    <s v="IND"/>
    <s v=""/>
    <s v="Bangalore"/>
    <x v="0"/>
  </r>
  <r>
    <s v="Vora,Kumar"/>
    <s v="SPOT001"/>
    <x v="372"/>
    <s v="MISC"/>
    <n v="120"/>
    <n v="0"/>
    <n v="0"/>
    <s v="01"/>
    <s v="TUS"/>
    <s v="12010"/>
    <s v="USA"/>
    <s v="IL"/>
    <s v="Chicago"/>
    <x v="5"/>
  </r>
  <r>
    <s v="Vora,Kumar"/>
    <s v="STEEL01"/>
    <x v="425"/>
    <s v="MISC"/>
    <n v="32"/>
    <n v="0"/>
    <n v="0"/>
    <s v="01"/>
    <s v="TUS"/>
    <s v="12010"/>
    <s v="USA"/>
    <s v="IL"/>
    <s v="Chicago"/>
    <x v="5"/>
  </r>
  <r>
    <s v="Vora,Kumar"/>
    <s v="TW_TOFF"/>
    <x v="1"/>
    <s v="ANNUAL_LV"/>
    <n v="0"/>
    <n v="16"/>
    <n v="0"/>
    <s v="01"/>
    <s v="TUS"/>
    <s v="12010"/>
    <s v="USA"/>
    <s v="IL"/>
    <s v="Chicago"/>
    <x v="5"/>
  </r>
  <r>
    <s v="Vora,Nikesh"/>
    <s v="TW_CORE"/>
    <x v="3"/>
    <s v="UNASSIGNED"/>
    <n v="0"/>
    <n v="16"/>
    <n v="0"/>
    <s v="01"/>
    <s v="TIN"/>
    <s v="15885"/>
    <s v="IND"/>
    <s v=""/>
    <s v="Bangalore"/>
    <x v="0"/>
  </r>
  <r>
    <s v="Vora,Nikesh"/>
    <s v="TW_CORE"/>
    <x v="66"/>
    <s v="ATTENDEE"/>
    <n v="0"/>
    <n v="112"/>
    <n v="0"/>
    <s v="01"/>
    <s v="TIN"/>
    <s v="15885"/>
    <s v="IND"/>
    <s v=""/>
    <s v="Bangalore"/>
    <x v="0"/>
  </r>
  <r>
    <s v="Vora,Nikesh"/>
    <s v="TW_INVT"/>
    <x v="116"/>
    <s v="PROGRAM_LEVEL"/>
    <n v="0"/>
    <n v="40"/>
    <n v="0"/>
    <s v="01"/>
    <s v="TIN"/>
    <s v="15885"/>
    <s v="IND"/>
    <s v=""/>
    <s v="Bangalore"/>
    <x v="0"/>
  </r>
  <r>
    <s v="Vora,Nikesh"/>
    <s v="TW_TOFF"/>
    <x v="1"/>
    <s v="ANNUAL_LV"/>
    <n v="0"/>
    <n v="8"/>
    <n v="0"/>
    <s v="01"/>
    <s v="TIN"/>
    <s v="15885"/>
    <s v="IND"/>
    <s v=""/>
    <s v="Bangalore"/>
    <x v="0"/>
  </r>
  <r>
    <s v="Wadhwa,Anjali"/>
    <s v="LIVETEX"/>
    <x v="310"/>
    <s v="DA"/>
    <n v="8"/>
    <n v="0"/>
    <n v="0"/>
    <s v="01"/>
    <s v="TCX"/>
    <s v="15055"/>
    <s v="CHN"/>
    <s v=""/>
    <s v="Xi'an"/>
    <x v="14"/>
  </r>
  <r>
    <s v="Wadhwa,Anjali"/>
    <s v="LIVETEX"/>
    <x v="311"/>
    <s v="DA"/>
    <n v="156"/>
    <n v="0"/>
    <n v="0"/>
    <s v="01"/>
    <s v="TCX"/>
    <s v="15055"/>
    <s v="CHN"/>
    <s v=""/>
    <s v="Xi'an"/>
    <x v="14"/>
  </r>
  <r>
    <s v="Wadhwa,Anjali"/>
    <s v="TW_TOFF"/>
    <x v="4"/>
    <s v="SICK_LV"/>
    <n v="0"/>
    <n v="4"/>
    <n v="0"/>
    <s v="01"/>
    <s v="TCX"/>
    <s v="15055"/>
    <s v="CHN"/>
    <s v=""/>
    <s v="Xi'an"/>
    <x v="14"/>
  </r>
  <r>
    <s v="Wadhwa,Mayur"/>
    <s v="TW_CORE"/>
    <x v="33"/>
    <s v="REGION_MGT_BAU"/>
    <n v="0"/>
    <n v="110"/>
    <n v="0"/>
    <s v="08"/>
    <s v="TIN"/>
    <s v="12139"/>
    <s v="IND"/>
    <s v=""/>
    <s v="Bangalore"/>
    <x v="0"/>
  </r>
  <r>
    <s v="Wadhwa,Mayur"/>
    <s v="TW_CORE"/>
    <x v="33"/>
    <s v="REGION_MGT_MTG"/>
    <n v="0"/>
    <n v="21"/>
    <n v="0"/>
    <s v="08"/>
    <s v="TIN"/>
    <s v="12139"/>
    <s v="IND"/>
    <s v=""/>
    <s v="Bangalore"/>
    <x v="0"/>
  </r>
  <r>
    <s v="Wadhwa,Mayur"/>
    <s v="TW_TOFF"/>
    <x v="1"/>
    <s v="ANNUAL_LV"/>
    <n v="0"/>
    <n v="40"/>
    <n v="0"/>
    <s v="08"/>
    <s v="TIN"/>
    <s v="12139"/>
    <s v="IND"/>
    <s v=""/>
    <s v="Bangalore"/>
    <x v="0"/>
  </r>
  <r>
    <s v="Wadhwa,Mayur"/>
    <s v="TW_TOFF"/>
    <x v="1"/>
    <s v="INDIA_OPT_HOL"/>
    <n v="0"/>
    <n v="8"/>
    <n v="0"/>
    <s v="08"/>
    <s v="TIN"/>
    <s v="12139"/>
    <s v="IND"/>
    <s v=""/>
    <s v="Bangalore"/>
    <x v="0"/>
  </r>
  <r>
    <s v="Wadhwa,Mayur"/>
    <s v="TW_TOFF"/>
    <x v="4"/>
    <s v="SICK_LV"/>
    <n v="0"/>
    <n v="4"/>
    <n v="0"/>
    <s v="08"/>
    <s v="TIN"/>
    <s v="12139"/>
    <s v="IND"/>
    <s v=""/>
    <s v="Bangalore"/>
    <x v="0"/>
  </r>
  <r>
    <s v="Wadley,Thomas"/>
    <s v="TESCO01"/>
    <x v="327"/>
    <s v="DA"/>
    <n v="40"/>
    <n v="0"/>
    <n v="0"/>
    <s v="01"/>
    <s v="TUK"/>
    <s v="16031"/>
    <s v="GBR"/>
    <s v=""/>
    <s v="London"/>
    <x v="4"/>
  </r>
  <r>
    <s v="Wadley,Thomas"/>
    <s v="TESCO01"/>
    <x v="327"/>
    <s v="MISC"/>
    <n v="8"/>
    <n v="0"/>
    <n v="0"/>
    <s v="01"/>
    <s v="TUK"/>
    <s v="16031"/>
    <s v="GBR"/>
    <s v=""/>
    <s v="London"/>
    <x v="4"/>
  </r>
  <r>
    <s v="Wadley,Thomas"/>
    <s v="TW_CORE"/>
    <x v="3"/>
    <s v="UNASSIGNED"/>
    <n v="0"/>
    <n v="24"/>
    <n v="0"/>
    <s v="01"/>
    <s v="TUK"/>
    <s v="16031"/>
    <s v="GBR"/>
    <s v=""/>
    <s v="London"/>
    <x v="4"/>
  </r>
  <r>
    <s v="Wadley,Thomas"/>
    <s v="TW_CORE"/>
    <x v="0"/>
    <s v="TWER_INDUCTION"/>
    <n v="0"/>
    <n v="16"/>
    <n v="0"/>
    <s v="01"/>
    <s v="TUK"/>
    <s v="16031"/>
    <s v="GBR"/>
    <s v=""/>
    <s v="London"/>
    <x v="4"/>
  </r>
  <r>
    <s v="Wagner,Jeffrey P."/>
    <s v="GAP0001"/>
    <x v="25"/>
    <s v="MISC"/>
    <n v="158"/>
    <n v="0"/>
    <n v="0"/>
    <s v="01"/>
    <s v="TUS"/>
    <s v="13899"/>
    <s v="USA"/>
    <s v="CA"/>
    <s v="San Francisco"/>
    <x v="11"/>
  </r>
  <r>
    <s v="Wagner,Jeffrey P."/>
    <s v="GAP0001"/>
    <x v="25"/>
    <s v="TRVL"/>
    <n v="0"/>
    <n v="20"/>
    <n v="0"/>
    <s v="01"/>
    <s v="TUS"/>
    <s v="13899"/>
    <s v="USA"/>
    <s v="CA"/>
    <s v="San Francisco"/>
    <x v="11"/>
  </r>
  <r>
    <s v="Wagner,Jeffrey P."/>
    <s v="TW_CORE"/>
    <x v="0"/>
    <s v="BAU"/>
    <n v="0"/>
    <n v="5"/>
    <n v="0"/>
    <s v="01"/>
    <s v="TUS"/>
    <s v="13899"/>
    <s v="USA"/>
    <s v="CA"/>
    <s v="San Francisco"/>
    <x v="11"/>
  </r>
  <r>
    <s v="Wagner,Jeffrey P."/>
    <s v="TW_CORE"/>
    <x v="0"/>
    <s v="GRAD_TRNPROG"/>
    <n v="0"/>
    <n v="8"/>
    <n v="0"/>
    <s v="01"/>
    <s v="TUS"/>
    <s v="13899"/>
    <s v="USA"/>
    <s v="IL"/>
    <s v="San Francisco"/>
    <x v="11"/>
  </r>
  <r>
    <s v="Wagner,Jeffrey P."/>
    <s v="TW_CORE"/>
    <x v="0"/>
    <s v="OFFICE_VISITS"/>
    <n v="0"/>
    <n v="4"/>
    <n v="0"/>
    <s v="01"/>
    <s v="TUS"/>
    <s v="13899"/>
    <s v="USA"/>
    <s v="CA"/>
    <s v="San Francisco"/>
    <x v="11"/>
  </r>
  <r>
    <s v="Wagner,Jeffrey P."/>
    <s v="TW_CORE"/>
    <x v="0"/>
    <s v="SDL"/>
    <n v="0"/>
    <n v="1"/>
    <n v="0"/>
    <s v="01"/>
    <s v="TUS"/>
    <s v="13899"/>
    <s v="USA"/>
    <s v="IL"/>
    <s v="San Francisco"/>
    <x v="11"/>
  </r>
  <r>
    <s v="Wagner,Jeffrey P."/>
    <s v="TW_TOFF"/>
    <x v="4"/>
    <s v="US_CA_PERS_SICK"/>
    <n v="0"/>
    <n v="8"/>
    <n v="0"/>
    <s v="01"/>
    <s v="TUS"/>
    <s v="13899"/>
    <s v="USA"/>
    <s v="CA"/>
    <s v="San Francisco"/>
    <x v="11"/>
  </r>
  <r>
    <s v="Wahlberg,Toni-Marie G"/>
    <s v="MANH001"/>
    <x v="6"/>
    <s v="MISC"/>
    <n v="29.5"/>
    <n v="0"/>
    <n v="0"/>
    <s v="01"/>
    <s v="TUS"/>
    <s v="12998"/>
    <s v="USA"/>
    <s v="AR"/>
    <s v="Atlanta"/>
    <x v="2"/>
  </r>
  <r>
    <s v="Wahlberg,Toni-Marie G"/>
    <s v="MANH001"/>
    <x v="6"/>
    <s v="MISC"/>
    <n v="41.25"/>
    <n v="0"/>
    <n v="0"/>
    <s v="01"/>
    <s v="TUS"/>
    <s v="12998"/>
    <s v="USA"/>
    <s v="IL"/>
    <s v="Atlanta"/>
    <x v="2"/>
  </r>
  <r>
    <s v="Wahlberg,Toni-Marie G"/>
    <s v="MANH001"/>
    <x v="6"/>
    <s v="MISC"/>
    <n v="91"/>
    <n v="0"/>
    <n v="0"/>
    <s v="01"/>
    <s v="TUS"/>
    <s v="12998"/>
    <s v="USA"/>
    <s v="GA"/>
    <s v="Atlanta"/>
    <x v="2"/>
  </r>
  <r>
    <s v="Wahlberg,Toni-Marie G"/>
    <s v="MANH001"/>
    <x v="6"/>
    <s v="TRVL"/>
    <n v="0"/>
    <n v="49.5"/>
    <n v="0"/>
    <s v="01"/>
    <s v="TUS"/>
    <s v="12998"/>
    <s v="USA"/>
    <s v="GA"/>
    <s v="Atlanta"/>
    <x v="2"/>
  </r>
  <r>
    <s v="Wahlberg,Toni-Marie G"/>
    <s v="TW_TOFF"/>
    <x v="4"/>
    <s v="US_CA_PERS_SICK"/>
    <n v="0"/>
    <n v="6.5"/>
    <n v="0"/>
    <s v="01"/>
    <s v="TUS"/>
    <s v="12998"/>
    <s v="USA"/>
    <s v="IL"/>
    <s v="Atlanta"/>
    <x v="2"/>
  </r>
  <r>
    <s v="Wai,Sett"/>
    <s v="MPED001"/>
    <x v="107"/>
    <s v="DEV"/>
    <n v="169"/>
    <n v="0"/>
    <n v="0"/>
    <s v="01"/>
    <s v="TZA"/>
    <s v="15177"/>
    <s v="ZAF"/>
    <s v=""/>
    <s v="Johannesburg"/>
    <x v="16"/>
  </r>
  <r>
    <s v="Wai,Sett"/>
    <s v="TW_CORE"/>
    <x v="69"/>
    <s v="BAU"/>
    <n v="0"/>
    <n v="1"/>
    <n v="0"/>
    <s v="01"/>
    <s v="TZA"/>
    <s v="15177"/>
    <s v="ZAF"/>
    <s v=""/>
    <s v="Johannesburg"/>
    <x v="16"/>
  </r>
  <r>
    <s v="Wai,Sett"/>
    <s v="TW_CORE"/>
    <x v="69"/>
    <s v="MATERIALS"/>
    <n v="0"/>
    <n v="1"/>
    <n v="0"/>
    <s v="01"/>
    <s v="TZA"/>
    <s v="15177"/>
    <s v="ZAF"/>
    <s v=""/>
    <s v="Johannesburg"/>
    <x v="16"/>
  </r>
  <r>
    <s v="Wai,Sett"/>
    <s v="TW_CORE"/>
    <x v="15"/>
    <s v="BAU"/>
    <n v="0"/>
    <n v="2"/>
    <n v="0"/>
    <s v="01"/>
    <s v="TZA"/>
    <s v="15177"/>
    <s v="ZAF"/>
    <s v=""/>
    <s v="Johannesburg"/>
    <x v="16"/>
  </r>
  <r>
    <s v="Wai,Sett"/>
    <s v="TW_CORE"/>
    <x v="15"/>
    <s v="INTERVIEWING"/>
    <n v="0"/>
    <n v="3"/>
    <n v="0"/>
    <s v="01"/>
    <s v="TZA"/>
    <s v="15177"/>
    <s v="ZAF"/>
    <s v=""/>
    <s v="Johannesburg"/>
    <x v="16"/>
  </r>
  <r>
    <s v="Walberg,Barbara"/>
    <s v="TW_CORE"/>
    <x v="123"/>
    <s v="BAU"/>
    <n v="0"/>
    <n v="168"/>
    <n v="0"/>
    <s v="09"/>
    <s v="TUS"/>
    <s v="13457"/>
    <s v="USA"/>
    <s v="IL"/>
    <s v="Chicago"/>
    <x v="5"/>
  </r>
  <r>
    <s v="Wale,Keith"/>
    <s v="TW_TOFF"/>
    <x v="1"/>
    <s v="ANNUAL_LV"/>
    <n v="0"/>
    <n v="32"/>
    <n v="0"/>
    <s v="01"/>
    <s v="TAU"/>
    <s v="12933"/>
    <s v="DNK"/>
    <s v=""/>
    <s v="Sydney"/>
    <x v="8"/>
  </r>
  <r>
    <s v="Wale,Keith"/>
    <s v="TW_TOFF"/>
    <x v="1"/>
    <s v="ANNUAL_LV"/>
    <n v="0"/>
    <n v="40"/>
    <n v="0"/>
    <s v="01"/>
    <s v="TAU"/>
    <s v="12933"/>
    <s v="BEL"/>
    <s v=""/>
    <s v="Sydney"/>
    <x v="8"/>
  </r>
  <r>
    <s v="Wale,Keith"/>
    <s v="TW_TOFF"/>
    <x v="1"/>
    <s v="ANNUAL_LV"/>
    <n v="0"/>
    <n v="40"/>
    <n v="0"/>
    <s v="01"/>
    <s v="TAU"/>
    <s v="12933"/>
    <s v="SWE"/>
    <s v=""/>
    <s v="Sydney"/>
    <x v="8"/>
  </r>
  <r>
    <s v="Wale,Keith"/>
    <s v="TW_TOFF"/>
    <x v="1"/>
    <s v="LV_UNPAID"/>
    <n v="0"/>
    <n v="8"/>
    <n v="0"/>
    <s v="01"/>
    <s v="TAU"/>
    <s v="12933"/>
    <s v="AUS"/>
    <s v=""/>
    <s v="Sydney"/>
    <x v="8"/>
  </r>
  <r>
    <s v="Wale,Keith"/>
    <s v="TW_TOFF"/>
    <x v="1"/>
    <s v="LV_UNPAID"/>
    <n v="0"/>
    <n v="8"/>
    <n v="0"/>
    <s v="01"/>
    <s v="TAU"/>
    <s v="12933"/>
    <s v="CHE"/>
    <s v=""/>
    <s v="Sydney"/>
    <x v="8"/>
  </r>
  <r>
    <s v="Wale,Keith"/>
    <s v="WOOL001"/>
    <x v="410"/>
    <s v="DA"/>
    <n v="40"/>
    <n v="0"/>
    <n v="0"/>
    <s v="01"/>
    <s v="TAU"/>
    <s v="12933"/>
    <s v="AUS"/>
    <s v=""/>
    <s v="Sydney"/>
    <x v="8"/>
  </r>
  <r>
    <s v="Walker,Rachel E."/>
    <s v="EFF0001"/>
    <x v="46"/>
    <s v="DA"/>
    <n v="0"/>
    <n v="48"/>
    <n v="0"/>
    <s v="01"/>
    <s v="TUS"/>
    <s v="14080"/>
    <s v="USA"/>
    <s v="CA"/>
    <s v="San Francisco"/>
    <x v="11"/>
  </r>
  <r>
    <s v="Walker,Rachel E."/>
    <s v="GAP0001"/>
    <x v="361"/>
    <s v="DA"/>
    <n v="108.5"/>
    <n v="0"/>
    <n v="0"/>
    <s v="01"/>
    <s v="TUS"/>
    <s v="14080"/>
    <s v="USA"/>
    <s v="CA"/>
    <s v="San Francisco"/>
    <x v="11"/>
  </r>
  <r>
    <s v="Walker,Rachel E."/>
    <s v="TW_MTGS"/>
    <x v="50"/>
    <s v="SF"/>
    <n v="0"/>
    <n v="6"/>
    <n v="0"/>
    <s v="01"/>
    <s v="TUS"/>
    <s v="14080"/>
    <s v="USA"/>
    <s v="CA"/>
    <s v="San Francisco"/>
    <x v="11"/>
  </r>
  <r>
    <s v="Walker,Rachel E."/>
    <s v="TW_SIPP"/>
    <x v="183"/>
    <s v="PROJECTS"/>
    <n v="0"/>
    <n v="3"/>
    <n v="0"/>
    <s v="01"/>
    <s v="TUS"/>
    <s v="14080"/>
    <s v="USA"/>
    <s v="CA"/>
    <s v="San Francisco"/>
    <x v="11"/>
  </r>
  <r>
    <s v="Walker,Rachel E."/>
    <s v="TW_TOFF"/>
    <x v="4"/>
    <s v="US_CA_PERS_SICK"/>
    <n v="0"/>
    <n v="8"/>
    <n v="0"/>
    <s v="01"/>
    <s v="TUS"/>
    <s v="14080"/>
    <s v="USA"/>
    <s v="CA"/>
    <s v="San Francisco"/>
    <x v="11"/>
  </r>
  <r>
    <s v="Wallace,Stephanie Lynne Pickard"/>
    <s v="TW_CORE"/>
    <x v="33"/>
    <s v="EA_TA"/>
    <n v="0"/>
    <n v="168"/>
    <n v="0"/>
    <s v="08"/>
    <s v="TUS"/>
    <s v="13963"/>
    <s v="USA"/>
    <s v="IL"/>
    <s v="Chicago"/>
    <x v="5"/>
  </r>
  <r>
    <s v="Walters,Richard"/>
    <s v="MORRIS1"/>
    <x v="110"/>
    <s v="MISC"/>
    <n v="167.5"/>
    <n v="0"/>
    <n v="0"/>
    <s v="01"/>
    <s v="TUK"/>
    <s v="15016"/>
    <s v="GBR"/>
    <s v=""/>
    <s v="Manchester"/>
    <x v="10"/>
  </r>
  <r>
    <s v="Walton,David"/>
    <s v="TW_SIPP"/>
    <x v="134"/>
    <s v="OSP"/>
    <n v="0"/>
    <n v="8"/>
    <n v="0"/>
    <s v="13"/>
    <s v="TUS"/>
    <s v="15201"/>
    <s v="CHN"/>
    <s v=""/>
    <s v="Chicago"/>
    <x v="5"/>
  </r>
  <r>
    <s v="Walton,David"/>
    <s v="TW_SIPP"/>
    <x v="134"/>
    <s v="OSP"/>
    <n v="0"/>
    <n v="47"/>
    <n v="0"/>
    <s v="13"/>
    <s v="TUS"/>
    <s v="15201"/>
    <s v="BRA"/>
    <s v=""/>
    <s v="Chicago"/>
    <x v="5"/>
  </r>
  <r>
    <s v="Walton,David"/>
    <s v="TW_SIPP"/>
    <x v="134"/>
    <s v="OSP"/>
    <n v="0"/>
    <n v="129"/>
    <n v="0"/>
    <s v="13"/>
    <s v="TUS"/>
    <s v="15201"/>
    <s v="USA"/>
    <s v="MA"/>
    <s v="Chicago"/>
    <x v="5"/>
  </r>
  <r>
    <s v="Wandera,Nimrod"/>
    <s v="TW_CORE"/>
    <x v="9"/>
    <s v="BAU"/>
    <n v="0"/>
    <n v="4"/>
    <n v="0"/>
    <s v="01"/>
    <s v="TUG"/>
    <s v="15093"/>
    <s v="UGA"/>
    <s v=""/>
    <s v="Kampala"/>
    <x v="15"/>
  </r>
  <r>
    <s v="Wandera,Nimrod"/>
    <s v="UNICEF1"/>
    <x v="88"/>
    <s v="DA"/>
    <n v="177"/>
    <n v="0"/>
    <n v="0"/>
    <s v="01"/>
    <s v="TUG"/>
    <s v="15093"/>
    <s v="UGA"/>
    <s v=""/>
    <s v="Kampala"/>
    <x v="15"/>
  </r>
  <r>
    <s v="Wang,Biao"/>
    <s v="SML0001"/>
    <x v="199"/>
    <s v="DA"/>
    <n v="168"/>
    <n v="0"/>
    <n v="0"/>
    <s v="01"/>
    <s v="TCC"/>
    <s v="13988"/>
    <s v="CHN"/>
    <s v=""/>
    <s v="Chengdu"/>
    <x v="14"/>
  </r>
  <r>
    <s v="Wang,Biao"/>
    <s v="TW_CORE"/>
    <x v="149"/>
    <s v="TRAINING"/>
    <n v="0"/>
    <n v="16"/>
    <n v="0"/>
    <s v="01"/>
    <s v="TCC"/>
    <s v="13988"/>
    <s v="CHN"/>
    <s v=""/>
    <s v="Chengdu"/>
    <x v="14"/>
  </r>
  <r>
    <s v="Wang,Chao"/>
    <s v="PWC0001"/>
    <x v="62"/>
    <s v="MISC"/>
    <n v="168"/>
    <n v="0"/>
    <n v="0"/>
    <s v="01"/>
    <s v="TBS"/>
    <s v="13717"/>
    <s v="CHN"/>
    <s v=""/>
    <s v="Beijing"/>
    <x v="14"/>
  </r>
  <r>
    <s v="Wang,Chao"/>
    <s v="TW_TOFF"/>
    <x v="4"/>
    <s v="SICK_LV"/>
    <n v="0"/>
    <n v="4"/>
    <n v="0"/>
    <s v="01"/>
    <s v="TBS"/>
    <s v="13717"/>
    <s v="CHN"/>
    <s v=""/>
    <s v="Beijing"/>
    <x v="14"/>
  </r>
  <r>
    <s v="Wang,Chao Charley"/>
    <s v="REA0001"/>
    <x v="175"/>
    <s v="DA"/>
    <n v="160"/>
    <n v="0"/>
    <n v="0"/>
    <s v="01"/>
    <s v="TCX"/>
    <s v="15174"/>
    <s v="CHN"/>
    <s v=""/>
    <s v="Xi'an"/>
    <x v="14"/>
  </r>
  <r>
    <s v="Wang,Chao Charley"/>
    <s v="TW_TOFF"/>
    <x v="4"/>
    <s v="SICK_LV"/>
    <n v="0"/>
    <n v="8"/>
    <n v="0"/>
    <s v="01"/>
    <s v="TCX"/>
    <s v="15174"/>
    <s v="CHN"/>
    <s v=""/>
    <s v="Xi'an"/>
    <x v="14"/>
  </r>
  <r>
    <s v="Wang,Chongna"/>
    <s v="REA0001"/>
    <x v="263"/>
    <s v="TRANSLATION"/>
    <n v="68"/>
    <n v="0"/>
    <n v="0"/>
    <s v="08"/>
    <s v="TCX"/>
    <s v="15873"/>
    <s v="CHN"/>
    <s v=""/>
    <s v="Xi'an"/>
    <x v="14"/>
  </r>
  <r>
    <s v="Wang,Hongmin"/>
    <s v="TW_CORE"/>
    <x v="0"/>
    <s v="BAU"/>
    <n v="0"/>
    <n v="16"/>
    <n v="0"/>
    <s v="01"/>
    <s v="TCX"/>
    <s v="14675"/>
    <s v="CHN"/>
    <s v=""/>
    <s v="Beijing"/>
    <x v="14"/>
  </r>
  <r>
    <s v="Wang,Hongmin"/>
    <s v="TW_TOFF"/>
    <x v="1"/>
    <s v="CHINA_ANTENATAL"/>
    <n v="0"/>
    <n v="8"/>
    <n v="0"/>
    <s v="01"/>
    <s v="TCX"/>
    <s v="14675"/>
    <s v="CHN"/>
    <s v=""/>
    <s v="Beijing"/>
    <x v="14"/>
  </r>
  <r>
    <s v="Wang,Hongmin"/>
    <s v="TW_TOFF"/>
    <x v="1"/>
    <s v="TIME_IN_LIEU"/>
    <n v="0"/>
    <n v="8"/>
    <n v="0"/>
    <s v="01"/>
    <s v="TCX"/>
    <s v="14675"/>
    <s v="CHN"/>
    <s v=""/>
    <s v="Beijing"/>
    <x v="14"/>
  </r>
  <r>
    <s v="Wang,Hongmin"/>
    <s v="ZTE0001"/>
    <x v="426"/>
    <s v="DEV"/>
    <n v="144"/>
    <n v="0"/>
    <n v="0"/>
    <s v="01"/>
    <s v="TCX"/>
    <s v="14675"/>
    <s v="CHN"/>
    <s v=""/>
    <s v="Beijing"/>
    <x v="14"/>
  </r>
  <r>
    <s v="Wang,Huan"/>
    <s v="LIVETEX"/>
    <x v="161"/>
    <s v="DA"/>
    <n v="168"/>
    <n v="0"/>
    <n v="0"/>
    <s v="01"/>
    <s v="TCX"/>
    <s v="14350"/>
    <s v="CHN"/>
    <s v=""/>
    <s v="Xi'an"/>
    <x v="14"/>
  </r>
  <r>
    <s v="Wang,Jenny Y.J"/>
    <s v="TW_CORE"/>
    <x v="66"/>
    <s v="ATTENDEE"/>
    <n v="0"/>
    <n v="137"/>
    <n v="0"/>
    <s v="01"/>
    <s v="TUS"/>
    <s v="16019"/>
    <s v="IND"/>
    <s v=""/>
    <s v="Chicago"/>
    <x v="5"/>
  </r>
  <r>
    <s v="Wang,Jenny Y.J"/>
    <s v="TW_CORE"/>
    <x v="66"/>
    <s v="PREP"/>
    <n v="0"/>
    <n v="40.25"/>
    <n v="0"/>
    <s v="01"/>
    <s v="TUS"/>
    <s v="16019"/>
    <s v="USA"/>
    <s v="IL"/>
    <s v="Chicago"/>
    <x v="5"/>
  </r>
  <r>
    <s v="Wang,Ji"/>
    <s v="MANH001"/>
    <x v="6"/>
    <s v="MISC"/>
    <n v="160"/>
    <n v="0"/>
    <n v="0"/>
    <s v="01"/>
    <s v="TUS"/>
    <s v="10314"/>
    <s v="USA"/>
    <s v="IL"/>
    <s v="Atlanta"/>
    <x v="2"/>
  </r>
  <r>
    <s v="Wang,Ji"/>
    <s v="TW_CORE"/>
    <x v="15"/>
    <s v="INTERVIEWING"/>
    <n v="0"/>
    <n v="1.5"/>
    <n v="0"/>
    <s v="01"/>
    <s v="TUS"/>
    <s v="10314"/>
    <s v="USA"/>
    <s v="IL"/>
    <s v="Atlanta"/>
    <x v="2"/>
  </r>
  <r>
    <s v="Wang,Ji"/>
    <s v="TW_TOFF"/>
    <x v="4"/>
    <s v="US_CA_PERS_SICK"/>
    <n v="0"/>
    <n v="8"/>
    <n v="0"/>
    <s v="01"/>
    <s v="TUS"/>
    <s v="10314"/>
    <s v="USA"/>
    <s v="IL"/>
    <s v="Atlanta"/>
    <x v="2"/>
  </r>
  <r>
    <s v="Wang,Jiaji"/>
    <s v="REA0001"/>
    <x v="201"/>
    <s v="DA"/>
    <n v="0"/>
    <n v="168"/>
    <n v="0"/>
    <s v="01"/>
    <s v="TCX"/>
    <s v="15904"/>
    <s v="CHN"/>
    <s v=""/>
    <s v="Xi'an"/>
    <x v="14"/>
  </r>
  <r>
    <s v="Wang,Jian"/>
    <s v="PWC0001"/>
    <x v="62"/>
    <s v="MISC"/>
    <n v="152"/>
    <n v="0"/>
    <n v="0"/>
    <s v="01"/>
    <s v="TBS"/>
    <s v="14004"/>
    <s v="CHN"/>
    <s v=""/>
    <s v="Beijing"/>
    <x v="14"/>
  </r>
  <r>
    <s v="Wang,Jian"/>
    <s v="TW_TOFF"/>
    <x v="1"/>
    <s v="ANNUAL_LV"/>
    <n v="0"/>
    <n v="8"/>
    <n v="0"/>
    <s v="01"/>
    <s v="TBS"/>
    <s v="14004"/>
    <s v="CHN"/>
    <s v=""/>
    <s v="Beijing"/>
    <x v="14"/>
  </r>
  <r>
    <s v="Wang,Jian"/>
    <s v="TW_TOFF"/>
    <x v="4"/>
    <s v="SICK_LV"/>
    <n v="0"/>
    <n v="8"/>
    <n v="0"/>
    <s v="01"/>
    <s v="TBS"/>
    <s v="14004"/>
    <s v="CHN"/>
    <s v=""/>
    <s v="Beijing"/>
    <x v="14"/>
  </r>
  <r>
    <s v="Wang,Jinglei"/>
    <s v="SML0001"/>
    <x v="156"/>
    <s v="DEV"/>
    <n v="168"/>
    <n v="0"/>
    <n v="0"/>
    <s v="01"/>
    <s v="TCC"/>
    <s v="15899"/>
    <s v="CHN"/>
    <s v=""/>
    <s v="Chengdu"/>
    <x v="14"/>
  </r>
  <r>
    <s v="Wang,Kuangyin"/>
    <s v="PWC0001"/>
    <x v="62"/>
    <s v="MISC"/>
    <n v="0"/>
    <n v="8"/>
    <n v="0"/>
    <s v="01"/>
    <s v="TBS"/>
    <s v="16165"/>
    <s v="CHN"/>
    <s v=""/>
    <s v="Beijing"/>
    <x v="14"/>
  </r>
  <r>
    <s v="Wang,Lei"/>
    <s v="REA0001"/>
    <x v="175"/>
    <s v="DA"/>
    <n v="168"/>
    <n v="0"/>
    <n v="0"/>
    <s v="01"/>
    <s v="TCX"/>
    <s v="14341"/>
    <s v="CHN"/>
    <s v=""/>
    <s v="Xi'an"/>
    <x v="14"/>
  </r>
  <r>
    <s v="Wang,Meng"/>
    <s v="REA0001"/>
    <x v="195"/>
    <s v="MISC"/>
    <n v="152"/>
    <n v="0"/>
    <n v="0"/>
    <s v="01"/>
    <s v="TCX"/>
    <s v="14292"/>
    <s v="CHN"/>
    <s v=""/>
    <s v="Xi'an"/>
    <x v="14"/>
  </r>
  <r>
    <s v="Wang,Meng"/>
    <s v="TW_TOFF"/>
    <x v="1"/>
    <s v="ANNUAL_LV"/>
    <n v="0"/>
    <n v="8"/>
    <n v="0"/>
    <s v="01"/>
    <s v="TCX"/>
    <s v="14292"/>
    <s v="CHN"/>
    <s v=""/>
    <s v="Xi'an"/>
    <x v="14"/>
  </r>
  <r>
    <s v="Wang,Meng"/>
    <s v="TW_TOFF"/>
    <x v="4"/>
    <s v="SICK_LV"/>
    <n v="0"/>
    <n v="8"/>
    <n v="0"/>
    <s v="01"/>
    <s v="TCX"/>
    <s v="14292"/>
    <s v="CHN"/>
    <s v=""/>
    <s v="Xi'an"/>
    <x v="14"/>
  </r>
  <r>
    <s v="Wang,Mingtao"/>
    <s v="DOMINOS"/>
    <x v="167"/>
    <s v="DOMINO_CORE"/>
    <n v="78"/>
    <n v="0"/>
    <n v="0"/>
    <s v="01"/>
    <s v="TCC"/>
    <s v="15952"/>
    <s v="CHN"/>
    <s v=""/>
    <s v="Chengdu"/>
    <x v="14"/>
  </r>
  <r>
    <s v="Wang,Mingtao"/>
    <s v="DOMINOS"/>
    <x v="167"/>
    <s v="PYRAMID"/>
    <n v="130"/>
    <n v="0"/>
    <n v="0"/>
    <s v="01"/>
    <s v="TCC"/>
    <s v="15952"/>
    <s v="CHN"/>
    <s v=""/>
    <s v="Chengdu"/>
    <x v="14"/>
  </r>
  <r>
    <s v="Wang,Ni"/>
    <s v="REA0001"/>
    <x v="175"/>
    <s v="DA"/>
    <n v="160"/>
    <n v="0"/>
    <n v="0"/>
    <s v="01"/>
    <s v="TCX"/>
    <s v="14601"/>
    <s v="CHN"/>
    <s v=""/>
    <s v="Xi'an"/>
    <x v="14"/>
  </r>
  <r>
    <s v="Wang,Ni"/>
    <s v="TW_TOFF"/>
    <x v="1"/>
    <s v="ANNUAL_LV"/>
    <n v="0"/>
    <n v="4"/>
    <n v="0"/>
    <s v="01"/>
    <s v="TCX"/>
    <s v="14601"/>
    <s v="CHN"/>
    <s v=""/>
    <s v="Xi'an"/>
    <x v="14"/>
  </r>
  <r>
    <s v="Wang,Ni"/>
    <s v="TW_TOFF"/>
    <x v="4"/>
    <s v="SICK_LV"/>
    <n v="0"/>
    <n v="4"/>
    <n v="0"/>
    <s v="01"/>
    <s v="TCX"/>
    <s v="14601"/>
    <s v="CHN"/>
    <s v=""/>
    <s v="Xi'an"/>
    <x v="14"/>
  </r>
  <r>
    <s v="Wang,Qiu"/>
    <s v="SML0001"/>
    <x v="156"/>
    <s v="DEV"/>
    <n v="168"/>
    <n v="0"/>
    <n v="0"/>
    <s v="01"/>
    <s v="TCC"/>
    <s v="14193"/>
    <s v="CHN"/>
    <s v=""/>
    <s v="Chengdu"/>
    <x v="14"/>
  </r>
  <r>
    <s v="Wang,Rui"/>
    <s v="SFEXP01"/>
    <x v="284"/>
    <s v="DA"/>
    <n v="133"/>
    <n v="40"/>
    <n v="0"/>
    <s v="01"/>
    <s v="TBS"/>
    <s v="13402"/>
    <s v="CHN"/>
    <s v=""/>
    <s v="Beijing"/>
    <x v="14"/>
  </r>
  <r>
    <s v="Wang,Rui"/>
    <s v="TW_TOFF"/>
    <x v="1"/>
    <s v="ANNUAL_LV"/>
    <n v="0"/>
    <n v="4"/>
    <n v="0"/>
    <s v="01"/>
    <s v="TBS"/>
    <s v="13402"/>
    <s v="CHN"/>
    <s v=""/>
    <s v="Beijing"/>
    <x v="14"/>
  </r>
  <r>
    <s v="Wang,Shasha"/>
    <s v="PWC0001"/>
    <x v="62"/>
    <s v="MISC"/>
    <n v="112"/>
    <n v="0"/>
    <n v="0"/>
    <s v="01"/>
    <s v="TBS"/>
    <s v="15647"/>
    <s v="CHN"/>
    <s v=""/>
    <s v="Beijing"/>
    <x v="14"/>
  </r>
  <r>
    <s v="Wang,Shasha"/>
    <s v="TW_CORE"/>
    <x v="40"/>
    <s v="TRAINING_OTHER"/>
    <n v="0"/>
    <n v="24"/>
    <n v="0"/>
    <s v="01"/>
    <s v="TBS"/>
    <s v="15647"/>
    <s v="CHN"/>
    <s v=""/>
    <s v="Beijing"/>
    <x v="14"/>
  </r>
  <r>
    <s v="Wang,Shasha"/>
    <s v="TW_TOFF"/>
    <x v="1"/>
    <s v="ANNUAL_LV"/>
    <n v="0"/>
    <n v="24"/>
    <n v="0"/>
    <s v="01"/>
    <s v="TBS"/>
    <s v="15647"/>
    <s v="CHN"/>
    <s v=""/>
    <s v="Beijing"/>
    <x v="14"/>
  </r>
  <r>
    <s v="Wang,Wei"/>
    <s v="REA0001"/>
    <x v="140"/>
    <s v="DA"/>
    <n v="132"/>
    <n v="0"/>
    <n v="0"/>
    <s v="01"/>
    <s v="TCX"/>
    <s v="15312"/>
    <s v="CHN"/>
    <s v=""/>
    <s v="Xi'an"/>
    <x v="14"/>
  </r>
  <r>
    <s v="Wang,Wei"/>
    <s v="TW_TOFF"/>
    <x v="1"/>
    <s v="ANNUAL_LV"/>
    <n v="0"/>
    <n v="8"/>
    <n v="0"/>
    <s v="01"/>
    <s v="TCX"/>
    <s v="15312"/>
    <s v="CHN"/>
    <s v=""/>
    <s v="Xi'an"/>
    <x v="14"/>
  </r>
  <r>
    <s v="Wang,Wei"/>
    <s v="TW_TOFF"/>
    <x v="1"/>
    <s v="MATR_PATR_PAID"/>
    <n v="0"/>
    <n v="24"/>
    <n v="0"/>
    <s v="01"/>
    <s v="TCX"/>
    <s v="15312"/>
    <s v="CHN"/>
    <s v=""/>
    <s v="Xi'an"/>
    <x v="14"/>
  </r>
  <r>
    <s v="Wang,Wei"/>
    <s v="TW_TOFF"/>
    <x v="4"/>
    <s v="SICK_LV"/>
    <n v="0"/>
    <n v="4"/>
    <n v="0"/>
    <s v="01"/>
    <s v="TCX"/>
    <s v="15312"/>
    <s v="CHN"/>
    <s v=""/>
    <s v="Xi'an"/>
    <x v="14"/>
  </r>
  <r>
    <s v="Wang,Wei David"/>
    <s v="HPS0001"/>
    <x v="202"/>
    <s v="DA"/>
    <n v="140"/>
    <n v="0"/>
    <n v="0"/>
    <s v="01"/>
    <s v="TBS"/>
    <s v="15925"/>
    <s v="CHN"/>
    <s v=""/>
    <s v="Xi'an"/>
    <x v="14"/>
  </r>
  <r>
    <s v="Wang,Wei David"/>
    <s v="HPS0001"/>
    <x v="202"/>
    <s v="TRVL"/>
    <n v="0"/>
    <n v="4"/>
    <n v="0"/>
    <s v="01"/>
    <s v="TBS"/>
    <s v="15925"/>
    <s v="CHN"/>
    <s v=""/>
    <s v="Xi'an"/>
    <x v="14"/>
  </r>
  <r>
    <s v="Wang,Wei David"/>
    <s v="TW_CORE"/>
    <x v="3"/>
    <s v="HELD"/>
    <n v="0"/>
    <n v="8"/>
    <n v="0"/>
    <s v="01"/>
    <s v="TBS"/>
    <s v="15925"/>
    <s v="CHN"/>
    <s v=""/>
    <s v="Xi'an"/>
    <x v="14"/>
  </r>
  <r>
    <s v="Wang,Wei David"/>
    <s v="TW_CORE"/>
    <x v="0"/>
    <s v="TWER_INDUCTION"/>
    <n v="0"/>
    <n v="8"/>
    <n v="0"/>
    <s v="01"/>
    <s v="TBS"/>
    <s v="15925"/>
    <s v="CHN"/>
    <s v=""/>
    <s v="Xi'an"/>
    <x v="14"/>
  </r>
  <r>
    <s v="Wang,Wei David"/>
    <s v="TW_TOFF"/>
    <x v="1"/>
    <s v="ANNUAL_LV"/>
    <n v="0"/>
    <n v="8"/>
    <n v="0"/>
    <s v="01"/>
    <s v="TBS"/>
    <s v="15925"/>
    <s v="CHN"/>
    <s v=""/>
    <s v="Xi'an"/>
    <x v="14"/>
  </r>
  <r>
    <s v="Wang,Weihua"/>
    <s v="PWC0001"/>
    <x v="62"/>
    <s v="MISC"/>
    <n v="164"/>
    <n v="0"/>
    <n v="0"/>
    <s v="01"/>
    <s v="TBS"/>
    <s v="15037"/>
    <s v="CHN"/>
    <s v=""/>
    <s v="Beijing"/>
    <x v="14"/>
  </r>
  <r>
    <s v="Wang,Weihua"/>
    <s v="TW_TOFF"/>
    <x v="4"/>
    <s v="SICK_LV"/>
    <n v="0"/>
    <n v="4"/>
    <n v="0"/>
    <s v="01"/>
    <s v="TBS"/>
    <s v="15037"/>
    <s v="CHN"/>
    <s v=""/>
    <s v="Beijing"/>
    <x v="14"/>
  </r>
  <r>
    <s v="Wang,Xia"/>
    <s v="REA0001"/>
    <x v="140"/>
    <s v="DA"/>
    <n v="143"/>
    <n v="0"/>
    <n v="0"/>
    <s v="01"/>
    <s v="TCX"/>
    <s v="13304"/>
    <s v="CHN"/>
    <s v=""/>
    <s v="Xi'an"/>
    <x v="14"/>
  </r>
  <r>
    <s v="Wang,Xia"/>
    <s v="TW_TOFF"/>
    <x v="4"/>
    <s v="SICK_LV"/>
    <n v="0"/>
    <n v="4"/>
    <n v="0"/>
    <s v="01"/>
    <s v="TCX"/>
    <s v="13304"/>
    <s v="CHN"/>
    <s v=""/>
    <s v="Xi'an"/>
    <x v="14"/>
  </r>
  <r>
    <s v="Wang,XiaoDan"/>
    <s v="TW_CORE"/>
    <x v="3"/>
    <s v="UNASSIGNED"/>
    <n v="0"/>
    <n v="96"/>
    <n v="0"/>
    <s v="01"/>
    <s v="TSG"/>
    <s v="14466"/>
    <s v="SGP"/>
    <s v=""/>
    <s v="Singapore"/>
    <x v="9"/>
  </r>
  <r>
    <s v="Wang,XiaoDan"/>
    <s v="TW_TOFF"/>
    <x v="1"/>
    <s v="ANNUAL_LV"/>
    <n v="0"/>
    <n v="8"/>
    <n v="0"/>
    <s v="01"/>
    <s v="TSG"/>
    <s v="14466"/>
    <s v="SGP"/>
    <s v=""/>
    <s v="Singapore"/>
    <x v="9"/>
  </r>
  <r>
    <s v="Wang,XiaoDan"/>
    <s v="TW_TOFF"/>
    <x v="1"/>
    <s v="LV_UNPAID"/>
    <n v="0"/>
    <n v="64"/>
    <n v="0"/>
    <s v="01"/>
    <s v="TSG"/>
    <s v="14466"/>
    <s v="SGP"/>
    <s v=""/>
    <s v="Singapore"/>
    <x v="9"/>
  </r>
  <r>
    <s v="Wang,Xiaofeng"/>
    <s v="SCHLUM1"/>
    <x v="364"/>
    <s v="MISC"/>
    <n v="40"/>
    <n v="0"/>
    <n v="0"/>
    <s v="01"/>
    <s v="TCX"/>
    <s v="13831"/>
    <s v="CHN"/>
    <s v=""/>
    <s v="Beijing"/>
    <x v="14"/>
  </r>
  <r>
    <s v="Wang,Xiaofeng"/>
    <s v="SFEXP01"/>
    <x v="196"/>
    <s v="DEV"/>
    <n v="8"/>
    <n v="0"/>
    <n v="0"/>
    <s v="01"/>
    <s v="TCX"/>
    <s v="13831"/>
    <s v="CHN"/>
    <s v=""/>
    <s v="Beijing"/>
    <x v="14"/>
  </r>
  <r>
    <s v="Wang,Xiaofeng"/>
    <s v="TW_CORE"/>
    <x v="3"/>
    <s v="HELD"/>
    <n v="0"/>
    <n v="80"/>
    <n v="0"/>
    <s v="01"/>
    <s v="TCX"/>
    <s v="13831"/>
    <s v="CHN"/>
    <s v=""/>
    <s v="Xi'an"/>
    <x v="14"/>
  </r>
  <r>
    <s v="Wang,Xiaofeng"/>
    <s v="TW_CORE"/>
    <x v="3"/>
    <s v="UNASSIGNED"/>
    <n v="0"/>
    <n v="40"/>
    <n v="0"/>
    <s v="01"/>
    <s v="TCX"/>
    <s v="13831"/>
    <s v="CHN"/>
    <s v=""/>
    <s v="Xi'an"/>
    <x v="14"/>
  </r>
  <r>
    <s v="Wang,Xiaoshen"/>
    <s v="SML0001"/>
    <x v="87"/>
    <s v="DA"/>
    <n v="0"/>
    <n v="80"/>
    <n v="0"/>
    <s v="01"/>
    <s v="TBS"/>
    <s v="12831"/>
    <s v="CHN"/>
    <s v=""/>
    <s v="Chengdu"/>
    <x v="14"/>
  </r>
  <r>
    <s v="Wang,Xiaoshen"/>
    <s v="SML0001"/>
    <x v="87"/>
    <s v="PM"/>
    <n v="0"/>
    <n v="88"/>
    <n v="0"/>
    <s v="01"/>
    <s v="TBS"/>
    <s v="12831"/>
    <s v="CHN"/>
    <s v=""/>
    <s v="Chengdu"/>
    <x v="14"/>
  </r>
  <r>
    <s v="Wang,Xinyu"/>
    <s v="REA0001"/>
    <x v="249"/>
    <s v="MISC"/>
    <n v="156"/>
    <n v="0"/>
    <n v="0"/>
    <s v="01"/>
    <s v="TCX"/>
    <s v="14480"/>
    <s v="CHN"/>
    <s v=""/>
    <s v="Xi'an"/>
    <x v="14"/>
  </r>
  <r>
    <s v="Wang,Xinyu"/>
    <s v="TW_TOFF"/>
    <x v="4"/>
    <s v="SICK_LV"/>
    <n v="0"/>
    <n v="12"/>
    <n v="0"/>
    <s v="01"/>
    <s v="TCX"/>
    <s v="14480"/>
    <s v="CHN"/>
    <s v=""/>
    <s v="Xi'an"/>
    <x v="14"/>
  </r>
  <r>
    <s v="Wang,Yan"/>
    <s v="TWCGDAT"/>
    <x v="277"/>
    <s v="DEV"/>
    <n v="0"/>
    <n v="48"/>
    <n v="0"/>
    <s v="01"/>
    <s v="TCX"/>
    <s v="13909"/>
    <s v="CHN"/>
    <s v=""/>
    <s v="Xi'an"/>
    <x v="14"/>
  </r>
  <r>
    <s v="Wang,Yan"/>
    <s v="TW_INVT"/>
    <x v="198"/>
    <s v="CONSUM_PROD"/>
    <n v="0"/>
    <n v="120"/>
    <n v="0"/>
    <s v="01"/>
    <s v="TCX"/>
    <s v="13909"/>
    <s v="CHN"/>
    <s v=""/>
    <s v="Xi'an"/>
    <x v="14"/>
  </r>
  <r>
    <s v="Wang,Yan Victory"/>
    <s v="PWC0001"/>
    <x v="62"/>
    <s v="MISC"/>
    <n v="144"/>
    <n v="0"/>
    <n v="0"/>
    <s v="01"/>
    <s v="TBS"/>
    <s v="15697"/>
    <s v="CHN"/>
    <s v=""/>
    <s v="Beijing"/>
    <x v="14"/>
  </r>
  <r>
    <s v="Wang,Yan Victory"/>
    <s v="TW_CORE"/>
    <x v="40"/>
    <s v="TRAINING_OTHER"/>
    <n v="0"/>
    <n v="24"/>
    <n v="0"/>
    <s v="01"/>
    <s v="TBS"/>
    <s v="15697"/>
    <s v="CHN"/>
    <s v=""/>
    <s v="Beijing"/>
    <x v="14"/>
  </r>
  <r>
    <s v="Wang,Ying"/>
    <s v="MARKEL1"/>
    <x v="106"/>
    <s v="DEV"/>
    <n v="160"/>
    <n v="0"/>
    <n v="0"/>
    <s v="01"/>
    <s v="TUK"/>
    <s v="14114"/>
    <s v="GBR"/>
    <s v=""/>
    <s v="London"/>
    <x v="4"/>
  </r>
  <r>
    <s v="Wang,Ying"/>
    <s v="TW_TOFF"/>
    <x v="4"/>
    <s v="SICK_LV"/>
    <n v="0"/>
    <n v="8"/>
    <n v="0"/>
    <s v="01"/>
    <s v="TUK"/>
    <s v="14114"/>
    <s v="GBR"/>
    <s v=""/>
    <s v="London"/>
    <x v="4"/>
  </r>
  <r>
    <s v="Wang,Zhe"/>
    <s v="HUAWEI1"/>
    <x v="403"/>
    <s v="MISC"/>
    <n v="112"/>
    <n v="0"/>
    <n v="0"/>
    <s v="01"/>
    <s v="TBS"/>
    <s v="13482"/>
    <s v="CHN"/>
    <s v=""/>
    <s v="Beijing"/>
    <x v="14"/>
  </r>
  <r>
    <s v="Wang,Zhe"/>
    <s v="HUAWEI1"/>
    <x v="403"/>
    <s v="TRVL"/>
    <n v="0"/>
    <n v="12"/>
    <n v="0"/>
    <s v="01"/>
    <s v="TBS"/>
    <s v="13482"/>
    <s v="CHN"/>
    <s v=""/>
    <s v="Beijing"/>
    <x v="14"/>
  </r>
  <r>
    <s v="Wang,Zhe"/>
    <s v="TW_CORE"/>
    <x v="17"/>
    <s v="TWER_HELP"/>
    <n v="0"/>
    <n v="16"/>
    <n v="0"/>
    <s v="01"/>
    <s v="TBS"/>
    <s v="13482"/>
    <s v="CHN"/>
    <s v=""/>
    <s v="Beijing"/>
    <x v="14"/>
  </r>
  <r>
    <s v="Wang,Zhe"/>
    <s v="TW_TOFF"/>
    <x v="4"/>
    <s v="SICK_LV"/>
    <n v="0"/>
    <n v="28"/>
    <n v="0"/>
    <s v="01"/>
    <s v="TBS"/>
    <s v="13482"/>
    <s v="CHN"/>
    <s v=""/>
    <s v="Beijing"/>
    <x v="14"/>
  </r>
  <r>
    <s v="Wang,Zhiyong"/>
    <s v="SFEXP01"/>
    <x v="419"/>
    <s v="MISC"/>
    <n v="40"/>
    <n v="0"/>
    <n v="0"/>
    <s v="01"/>
    <s v="TCX"/>
    <s v="15102"/>
    <s v="CHN"/>
    <s v=""/>
    <s v="Chengdu"/>
    <x v="14"/>
  </r>
  <r>
    <s v="Wang,Zhiyong"/>
    <s v="SFEXP01"/>
    <x v="223"/>
    <s v="DA"/>
    <n v="88"/>
    <n v="0"/>
    <n v="0"/>
    <s v="01"/>
    <s v="TCX"/>
    <s v="15102"/>
    <s v="CHN"/>
    <s v=""/>
    <s v="Chengdu"/>
    <x v="14"/>
  </r>
  <r>
    <s v="Wang,Zhiyong"/>
    <s v="SFEXP01"/>
    <x v="223"/>
    <s v="TRVL"/>
    <n v="0"/>
    <n v="40"/>
    <n v="0"/>
    <s v="01"/>
    <s v="TCX"/>
    <s v="15102"/>
    <s v="CHN"/>
    <s v=""/>
    <s v="Chengdu"/>
    <x v="14"/>
  </r>
  <r>
    <s v="Wankhede,Harshad"/>
    <s v="SONY001"/>
    <x v="21"/>
    <s v="QA"/>
    <n v="160"/>
    <n v="0"/>
    <n v="0"/>
    <s v="01"/>
    <s v="TIN"/>
    <s v="14105"/>
    <s v="IND"/>
    <s v=""/>
    <s v="Pune"/>
    <x v="0"/>
  </r>
  <r>
    <s v="Wankhede,Harshad"/>
    <s v="SONY001"/>
    <x v="22"/>
    <s v="QA"/>
    <n v="8"/>
    <n v="0"/>
    <n v="0"/>
    <s v="01"/>
    <s v="TIN"/>
    <s v="14105"/>
    <s v="IND"/>
    <s v=""/>
    <s v="Pune"/>
    <x v="0"/>
  </r>
  <r>
    <s v="Ward,Brad"/>
    <s v="DOMINOS"/>
    <x v="292"/>
    <s v="DA"/>
    <n v="80"/>
    <n v="0"/>
    <n v="0"/>
    <s v="01"/>
    <s v="TAU"/>
    <s v="13473"/>
    <s v="AUS"/>
    <s v=""/>
    <s v="Brisbane"/>
    <x v="8"/>
  </r>
  <r>
    <s v="Ward,Brad"/>
    <s v="DOMINOS"/>
    <x v="292"/>
    <s v="MISC"/>
    <n v="72"/>
    <n v="0"/>
    <n v="0"/>
    <s v="01"/>
    <s v="TAU"/>
    <s v="13473"/>
    <s v="AUS"/>
    <s v=""/>
    <s v="Brisbane"/>
    <x v="8"/>
  </r>
  <r>
    <s v="Ward,Brad"/>
    <s v="TW_CORE"/>
    <x v="3"/>
    <s v="UNASSIGNED"/>
    <n v="0"/>
    <n v="8"/>
    <n v="0"/>
    <s v="01"/>
    <s v="TAU"/>
    <s v="13473"/>
    <s v="AUS"/>
    <s v=""/>
    <s v="Brisbane"/>
    <x v="8"/>
  </r>
  <r>
    <s v="Ward,Brad"/>
    <s v="TW_TOFF"/>
    <x v="1"/>
    <s v="PUBLIC_HOLIDAY"/>
    <n v="0"/>
    <n v="8"/>
    <n v="0"/>
    <s v="01"/>
    <s v="TAU"/>
    <s v="13473"/>
    <s v="AUS"/>
    <s v=""/>
    <s v="Brisbane"/>
    <x v="8"/>
  </r>
  <r>
    <s v="Wardell,Evette E."/>
    <s v="TW_CORE"/>
    <x v="123"/>
    <s v="BAU"/>
    <n v="0"/>
    <n v="160"/>
    <n v="0"/>
    <s v="09"/>
    <s v="TUS"/>
    <s v="15557"/>
    <s v="USA"/>
    <s v="IL"/>
    <s v="Chicago"/>
    <x v="5"/>
  </r>
  <r>
    <s v="Wardell,Evette E."/>
    <s v="TW_TOFF"/>
    <x v="1"/>
    <s v="ANNUAL_LV"/>
    <n v="0"/>
    <n v="8"/>
    <n v="0"/>
    <s v="09"/>
    <s v="TUS"/>
    <s v="15557"/>
    <s v="USA"/>
    <s v="IL"/>
    <s v="Chicago"/>
    <x v="5"/>
  </r>
  <r>
    <s v="Warren,Greg"/>
    <s v="GAP0001"/>
    <x v="158"/>
    <s v="MISC"/>
    <n v="168"/>
    <n v="0"/>
    <n v="0"/>
    <s v="01"/>
    <s v="TUS"/>
    <s v="10008"/>
    <s v="USA"/>
    <s v="CA"/>
    <s v="San Francisco"/>
    <x v="11"/>
  </r>
  <r>
    <s v="Warren,Greg"/>
    <s v="GAP0001"/>
    <x v="158"/>
    <s v="TRVL"/>
    <n v="0"/>
    <n v="56.5"/>
    <n v="0"/>
    <s v="01"/>
    <s v="TUS"/>
    <s v="10008"/>
    <s v="USA"/>
    <s v="IL"/>
    <s v="San Francisco"/>
    <x v="11"/>
  </r>
  <r>
    <s v="Waters,Evan"/>
    <s v="MANH001"/>
    <x v="6"/>
    <s v="MISC"/>
    <n v="45"/>
    <n v="4"/>
    <n v="0"/>
    <s v="01"/>
    <s v="TUS"/>
    <s v="15605"/>
    <s v="USA"/>
    <s v="NY"/>
    <s v="Atlanta"/>
    <x v="2"/>
  </r>
  <r>
    <s v="Waters,Evan"/>
    <s v="MANH001"/>
    <x v="6"/>
    <s v="MISC"/>
    <n v="105"/>
    <n v="0"/>
    <n v="0"/>
    <s v="01"/>
    <s v="TUS"/>
    <s v="15605"/>
    <s v="USA"/>
    <s v="GA"/>
    <s v="Atlanta"/>
    <x v="2"/>
  </r>
  <r>
    <s v="Waters,Evan"/>
    <s v="TW_MTGS"/>
    <x v="50"/>
    <s v="NYC"/>
    <n v="0"/>
    <n v="6"/>
    <n v="0"/>
    <s v="01"/>
    <s v="TUS"/>
    <s v="15605"/>
    <s v="USA"/>
    <s v="NY"/>
    <s v="Atlanta"/>
    <x v="2"/>
  </r>
  <r>
    <s v="Waters,Evan"/>
    <s v="TW_TOFF"/>
    <x v="1"/>
    <s v="ANNUAL_LV"/>
    <n v="0"/>
    <n v="8"/>
    <n v="0"/>
    <s v="01"/>
    <s v="TUS"/>
    <s v="15605"/>
    <s v="USA"/>
    <s v="NY"/>
    <s v="Atlanta"/>
    <x v="2"/>
  </r>
  <r>
    <s v="Waters,Meaghan Rose"/>
    <s v="TW_TOFF"/>
    <x v="1"/>
    <s v="ANNUAL_LV"/>
    <n v="0"/>
    <n v="8"/>
    <n v="0"/>
    <s v="04"/>
    <s v="TUK"/>
    <s v="12927"/>
    <s v="GBR"/>
    <s v=""/>
    <s v="Manchester"/>
    <x v="10"/>
  </r>
  <r>
    <s v="Waters,Meaghan Rose"/>
    <s v="TW_TOFF"/>
    <x v="4"/>
    <s v="SICK_LV"/>
    <n v="0"/>
    <n v="8"/>
    <n v="0"/>
    <s v="04"/>
    <s v="TUK"/>
    <s v="12927"/>
    <s v="GBR"/>
    <s v=""/>
    <s v="Manchester"/>
    <x v="10"/>
  </r>
  <r>
    <s v="Waters,Meaghan Rose"/>
    <s v="TW_TOPS"/>
    <x v="7"/>
    <s v="ANALYTICS"/>
    <n v="0"/>
    <n v="84"/>
    <n v="0"/>
    <s v="04"/>
    <s v="TUK"/>
    <s v="12927"/>
    <s v="GBR"/>
    <s v=""/>
    <s v="Manchester"/>
    <x v="10"/>
  </r>
  <r>
    <s v="Waters,Meaghan Rose"/>
    <s v="TW_TOPS"/>
    <x v="246"/>
    <s v="BAU"/>
    <n v="0"/>
    <n v="35"/>
    <n v="0"/>
    <s v="04"/>
    <s v="TUK"/>
    <s v="12927"/>
    <s v="GBR"/>
    <s v=""/>
    <s v="Manchester"/>
    <x v="10"/>
  </r>
  <r>
    <s v="Waters,Meaghan Rose"/>
    <s v="TW_TOPS"/>
    <x v="246"/>
    <s v="BAU"/>
    <n v="0"/>
    <n v="48"/>
    <n v="0"/>
    <s v="04"/>
    <s v="TUK"/>
    <s v="12927"/>
    <s v="USA"/>
    <s v="CA"/>
    <s v="Manchester"/>
    <x v="10"/>
  </r>
  <r>
    <s v="Watharkar,Hephzibah"/>
    <s v="SONY001"/>
    <x v="21"/>
    <s v="BA"/>
    <n v="50"/>
    <n v="0"/>
    <n v="0"/>
    <s v="01"/>
    <s v="TIN"/>
    <s v="13835"/>
    <s v="TUR"/>
    <s v=""/>
    <s v="London"/>
    <x v="4"/>
  </r>
  <r>
    <s v="Watharkar,Hephzibah"/>
    <s v="SONY001"/>
    <x v="21"/>
    <s v="BA"/>
    <n v="125"/>
    <n v="0"/>
    <n v="0"/>
    <s v="01"/>
    <s v="TIN"/>
    <s v="13835"/>
    <s v="IND"/>
    <s v=""/>
    <s v="Pune"/>
    <x v="0"/>
  </r>
  <r>
    <s v="Watharkar,Hephzibah"/>
    <s v="SONY001"/>
    <x v="21"/>
    <s v="TRVL"/>
    <n v="0"/>
    <n v="22"/>
    <n v="0"/>
    <s v="01"/>
    <s v="TIN"/>
    <s v="13835"/>
    <s v="IND"/>
    <s v=""/>
    <s v="Pune"/>
    <x v="0"/>
  </r>
  <r>
    <s v="Watharkar,Hephzibah"/>
    <s v="SONY001"/>
    <x v="22"/>
    <s v="BA"/>
    <n v="9"/>
    <n v="0"/>
    <n v="0"/>
    <s v="01"/>
    <s v="TIN"/>
    <s v="13835"/>
    <s v="IND"/>
    <s v=""/>
    <s v="Pune"/>
    <x v="0"/>
  </r>
  <r>
    <s v="Watro,Stacey A."/>
    <s v="TW_CORE"/>
    <x v="3"/>
    <s v="HELD"/>
    <n v="0"/>
    <n v="8"/>
    <n v="0"/>
    <s v="01"/>
    <s v="TUS"/>
    <s v="15359"/>
    <s v="USA"/>
    <s v="IL"/>
    <s v="Chicago"/>
    <x v="5"/>
  </r>
  <r>
    <s v="Watro,Stacey A."/>
    <s v="TW_CORE"/>
    <x v="3"/>
    <s v="UNASSIGNED"/>
    <n v="0"/>
    <n v="127"/>
    <n v="0"/>
    <s v="01"/>
    <s v="TUS"/>
    <s v="15359"/>
    <s v="USA"/>
    <s v="IL"/>
    <s v="Chicago"/>
    <x v="5"/>
  </r>
  <r>
    <s v="Watro,Stacey A."/>
    <s v="TW_CORE"/>
    <x v="0"/>
    <s v="GRAD_TRNPROG"/>
    <n v="0"/>
    <n v="9"/>
    <n v="0"/>
    <s v="01"/>
    <s v="TUS"/>
    <s v="15359"/>
    <s v="USA"/>
    <s v="IL"/>
    <s v="Chicago"/>
    <x v="5"/>
  </r>
  <r>
    <s v="Watro,Stacey A."/>
    <s v="TW_CORE"/>
    <x v="15"/>
    <s v="INTERVIEWING"/>
    <n v="0"/>
    <n v="9"/>
    <n v="0"/>
    <s v="01"/>
    <s v="TUS"/>
    <s v="15359"/>
    <s v="USA"/>
    <s v="IL"/>
    <s v="Chicago"/>
    <x v="5"/>
  </r>
  <r>
    <s v="Watro,Stacey A."/>
    <s v="TW_MTGS"/>
    <x v="50"/>
    <s v="CHICAGO"/>
    <n v="0"/>
    <n v="5"/>
    <n v="0"/>
    <s v="01"/>
    <s v="TUS"/>
    <s v="15359"/>
    <s v="USA"/>
    <s v="IL"/>
    <s v="Chicago"/>
    <x v="5"/>
  </r>
  <r>
    <s v="Watro,Stacey A."/>
    <s v="TW_SIPP"/>
    <x v="29"/>
    <s v="MIFOXX"/>
    <n v="0"/>
    <n v="1"/>
    <n v="0"/>
    <s v="01"/>
    <s v="TUS"/>
    <s v="15359"/>
    <s v="USA"/>
    <s v="IL"/>
    <s v="Chicago"/>
    <x v="5"/>
  </r>
  <r>
    <s v="Watro,Stacey A."/>
    <s v="TW_TOFF"/>
    <x v="4"/>
    <s v="SICK_LV"/>
    <n v="0"/>
    <n v="4"/>
    <n v="0"/>
    <s v="01"/>
    <s v="TUS"/>
    <s v="15359"/>
    <s v="USA"/>
    <s v="IL"/>
    <s v="Chicago"/>
    <x v="5"/>
  </r>
  <r>
    <s v="Watro,Stacey A."/>
    <s v="TW_TOFF"/>
    <x v="4"/>
    <s v="US_CA_PERS_SICK"/>
    <n v="0"/>
    <n v="5"/>
    <n v="0"/>
    <s v="01"/>
    <s v="TUS"/>
    <s v="15359"/>
    <s v="USA"/>
    <s v="IL"/>
    <s v="Chicago"/>
    <x v="5"/>
  </r>
  <r>
    <s v="Wattrus,Craig"/>
    <s v="TWSMNG1"/>
    <x v="236"/>
    <s v="DEV"/>
    <n v="0"/>
    <n v="120"/>
    <n v="0"/>
    <s v="01"/>
    <s v="TUS"/>
    <s v="14223"/>
    <s v="USA"/>
    <s v="CA"/>
    <s v="ETG US"/>
    <x v="1"/>
  </r>
  <r>
    <s v="Wattrus,Craig"/>
    <s v="TW_CORE"/>
    <x v="14"/>
    <s v="NONTW_CONF"/>
    <n v="0"/>
    <n v="48"/>
    <n v="0"/>
    <s v="01"/>
    <s v="TUS"/>
    <s v="14223"/>
    <s v="USA"/>
    <s v="CA"/>
    <s v="ETG US"/>
    <x v="1"/>
  </r>
  <r>
    <s v="Webb,Hollie N."/>
    <s v="TW_CORE"/>
    <x v="17"/>
    <s v="BAU"/>
    <n v="0"/>
    <n v="65"/>
    <n v="0"/>
    <s v="11"/>
    <s v="TUS"/>
    <s v="14232"/>
    <s v="USA"/>
    <s v="NY"/>
    <s v="Atlanta"/>
    <x v="2"/>
  </r>
  <r>
    <s v="Webb,Hollie N."/>
    <s v="TW_CORE"/>
    <x v="17"/>
    <s v="BAU"/>
    <n v="0"/>
    <n v="121"/>
    <n v="0"/>
    <s v="11"/>
    <s v="TUS"/>
    <s v="14232"/>
    <s v="USA"/>
    <s v="GA"/>
    <s v="Atlanta"/>
    <x v="2"/>
  </r>
  <r>
    <s v="Webb-Pullman,Jacqueline"/>
    <s v="TW_CORE"/>
    <x v="33"/>
    <s v="EA_TA"/>
    <n v="0"/>
    <n v="32"/>
    <n v="0"/>
    <s v="05"/>
    <s v="TAU"/>
    <s v="11281"/>
    <s v="AUS"/>
    <s v=""/>
    <s v="Melbourne"/>
    <x v="8"/>
  </r>
  <r>
    <s v="Webb-Pullman,Jacqueline"/>
    <s v="TW_CORE"/>
    <x v="52"/>
    <s v="BAU"/>
    <n v="0"/>
    <n v="54"/>
    <n v="0"/>
    <s v="05"/>
    <s v="TAU"/>
    <s v="11281"/>
    <s v="AUS"/>
    <s v=""/>
    <s v="Melbourne"/>
    <x v="8"/>
  </r>
  <r>
    <s v="Webb-Pullman,Jacqueline"/>
    <s v="TW_TOFF"/>
    <x v="1"/>
    <s v="MATR_PATR_UNPD"/>
    <n v="0"/>
    <n v="32"/>
    <n v="0"/>
    <s v="05"/>
    <s v="TAU"/>
    <s v="11281"/>
    <s v="AUS"/>
    <s v=""/>
    <s v="Melbourne"/>
    <x v="8"/>
  </r>
  <r>
    <s v="Webb-Pullman,Jacqueline"/>
    <s v="TW_TOFF"/>
    <x v="1"/>
    <s v="PUBLIC_HOLIDAY"/>
    <n v="0"/>
    <n v="16"/>
    <n v="0"/>
    <s v="05"/>
    <s v="TAU"/>
    <s v="11281"/>
    <s v="AUS"/>
    <s v=""/>
    <s v="Melbourne"/>
    <x v="8"/>
  </r>
  <r>
    <s v="Weems,Matthew"/>
    <s v="MORGAN3"/>
    <x v="128"/>
    <s v="DEV"/>
    <n v="152.5"/>
    <n v="0"/>
    <n v="0"/>
    <s v="01"/>
    <s v="TUS"/>
    <s v="15262"/>
    <s v="USA"/>
    <s v="NY"/>
    <s v="New York"/>
    <x v="12"/>
  </r>
  <r>
    <s v="Weems,Matthew"/>
    <s v="TW_TOFF"/>
    <x v="4"/>
    <s v="US_CA_PERS_SICK"/>
    <n v="0"/>
    <n v="16"/>
    <n v="0"/>
    <s v="01"/>
    <s v="TUS"/>
    <s v="15262"/>
    <s v="USA"/>
    <s v="NY"/>
    <s v="New York"/>
    <x v="12"/>
  </r>
  <r>
    <s v="Wei,Guangcheng"/>
    <s v="LIVETEX"/>
    <x v="161"/>
    <s v="MISC"/>
    <n v="40"/>
    <n v="0"/>
    <n v="0"/>
    <s v="01"/>
    <s v="TCX"/>
    <s v="15813"/>
    <s v="CHN"/>
    <s v=""/>
    <s v="Xi'an"/>
    <x v="14"/>
  </r>
  <r>
    <s v="Wei,Guannan"/>
    <s v="TELSTRA"/>
    <x v="322"/>
    <s v="MISC"/>
    <n v="160"/>
    <n v="0"/>
    <n v="0"/>
    <s v="01"/>
    <s v="TBS"/>
    <s v="13547"/>
    <s v="CHN"/>
    <s v=""/>
    <s v="Beijing"/>
    <x v="14"/>
  </r>
  <r>
    <s v="Wei,Guannan"/>
    <s v="TW_TOFF"/>
    <x v="1"/>
    <s v="ANNUAL_LV"/>
    <n v="0"/>
    <n v="8"/>
    <n v="0"/>
    <s v="01"/>
    <s v="TBS"/>
    <s v="13547"/>
    <s v="CHN"/>
    <s v=""/>
    <s v="Beijing"/>
    <x v="14"/>
  </r>
  <r>
    <s v="Wei,Xiao"/>
    <s v="TW_CORE"/>
    <x v="123"/>
    <s v="BAU"/>
    <n v="0"/>
    <n v="160"/>
    <n v="0"/>
    <s v="09"/>
    <s v="TCX"/>
    <s v="15654"/>
    <s v="CHN"/>
    <s v=""/>
    <s v="Xi'an"/>
    <x v="14"/>
  </r>
  <r>
    <s v="Wei,Xiao"/>
    <s v="TW_TOFF"/>
    <x v="1"/>
    <s v="ANNUAL_LV"/>
    <n v="0"/>
    <n v="8"/>
    <n v="0"/>
    <s v="09"/>
    <s v="TCX"/>
    <s v="15654"/>
    <s v="CHN"/>
    <s v=""/>
    <s v="Xi'an"/>
    <x v="14"/>
  </r>
  <r>
    <s v="Wei,Zhaoyu"/>
    <s v="SML0001"/>
    <x v="156"/>
    <s v="DEV"/>
    <n v="168"/>
    <n v="0"/>
    <n v="0"/>
    <s v="01"/>
    <s v="TCC"/>
    <s v="14630"/>
    <s v="CHN"/>
    <s v=""/>
    <s v="Chengdu"/>
    <x v="14"/>
  </r>
  <r>
    <s v="Wei,Zhaoyu"/>
    <s v="TW_CORE"/>
    <x v="40"/>
    <s v="TRAINING_OTHER"/>
    <n v="0"/>
    <n v="5"/>
    <n v="0"/>
    <s v="01"/>
    <s v="TCC"/>
    <s v="14630"/>
    <s v="CHN"/>
    <s v=""/>
    <s v="Chengdu"/>
    <x v="14"/>
  </r>
  <r>
    <s v="Weiss,Christian"/>
    <s v="GEMA001"/>
    <x v="16"/>
    <s v="DEV"/>
    <n v="160"/>
    <n v="0"/>
    <n v="0"/>
    <s v="01"/>
    <s v="TDE"/>
    <s v="15526"/>
    <s v="DEU"/>
    <s v=""/>
    <s v="Hamburg"/>
    <x v="7"/>
  </r>
  <r>
    <s v="Weiss,Christian"/>
    <s v="TW_TOFF"/>
    <x v="1"/>
    <s v="ANNUAL_LV"/>
    <n v="0"/>
    <n v="8"/>
    <n v="0"/>
    <s v="01"/>
    <s v="TDE"/>
    <s v="15526"/>
    <s v="DEU"/>
    <s v=""/>
    <s v="Hamburg"/>
    <x v="7"/>
  </r>
  <r>
    <s v="Weissman,Joseph"/>
    <s v="ONLINE1"/>
    <x v="43"/>
    <s v="MISC"/>
    <n v="145"/>
    <n v="0"/>
    <n v="0"/>
    <s v="01"/>
    <s v="TUS"/>
    <s v="15418"/>
    <s v="BRA"/>
    <s v=""/>
    <s v="Atlanta"/>
    <x v="2"/>
  </r>
  <r>
    <s v="Weissman,Joseph"/>
    <s v="TW_TOFF"/>
    <x v="1"/>
    <s v="LV_UNPAID"/>
    <n v="0"/>
    <n v="8"/>
    <n v="0"/>
    <s v="01"/>
    <s v="TUS"/>
    <s v="15418"/>
    <s v="USA"/>
    <s v="GA"/>
    <s v="Atlanta"/>
    <x v="2"/>
  </r>
  <r>
    <s v="Wen,Di"/>
    <s v="TELSTRA"/>
    <x v="322"/>
    <s v="MISC"/>
    <n v="140"/>
    <n v="0"/>
    <n v="0"/>
    <s v="01"/>
    <s v="TBS"/>
    <s v="13913"/>
    <s v="CHN"/>
    <s v=""/>
    <s v="Beijing"/>
    <x v="14"/>
  </r>
  <r>
    <s v="Wen,Di"/>
    <s v="TW_TOFF"/>
    <x v="4"/>
    <s v="SICK_LV"/>
    <n v="0"/>
    <n v="28"/>
    <n v="0"/>
    <s v="01"/>
    <s v="TBS"/>
    <s v="13913"/>
    <s v="CHN"/>
    <s v=""/>
    <s v="Beijing"/>
    <x v="14"/>
  </r>
  <r>
    <s v="Wen,Hao"/>
    <s v="SCB0002"/>
    <x v="329"/>
    <s v="MISC"/>
    <n v="144"/>
    <n v="0"/>
    <n v="0"/>
    <s v="01"/>
    <s v="TCC"/>
    <s v="14295"/>
    <s v="CHN"/>
    <s v=""/>
    <s v="Chengdu"/>
    <x v="14"/>
  </r>
  <r>
    <s v="Wen,Hao"/>
    <s v="SML0001"/>
    <x v="294"/>
    <s v="MISC"/>
    <n v="8"/>
    <n v="0"/>
    <n v="0"/>
    <s v="01"/>
    <s v="TCC"/>
    <s v="14295"/>
    <s v="CHN"/>
    <s v=""/>
    <s v="Chengdu"/>
    <x v="14"/>
  </r>
  <r>
    <s v="Wen,Hao"/>
    <s v="TW_TOFF"/>
    <x v="1"/>
    <s v="ANNUAL_LV"/>
    <n v="0"/>
    <n v="16"/>
    <n v="0"/>
    <s v="01"/>
    <s v="TCC"/>
    <s v="14295"/>
    <s v="CHN"/>
    <s v=""/>
    <s v="Chengdu"/>
    <x v="14"/>
  </r>
  <r>
    <s v="Wen,Jingcheng"/>
    <s v="SML0001"/>
    <x v="200"/>
    <s v="DEV"/>
    <n v="164"/>
    <n v="0"/>
    <n v="0"/>
    <s v="01"/>
    <s v="TCC"/>
    <s v="15419"/>
    <s v="CHN"/>
    <s v=""/>
    <s v="Chengdu"/>
    <x v="14"/>
  </r>
  <r>
    <s v="Wen,Jingcheng"/>
    <s v="TW_CORE"/>
    <x v="149"/>
    <s v="TRAINING"/>
    <n v="0"/>
    <n v="10"/>
    <n v="0"/>
    <s v="01"/>
    <s v="TCC"/>
    <s v="15419"/>
    <s v="CHN"/>
    <s v=""/>
    <s v="Chengdu"/>
    <x v="14"/>
  </r>
  <r>
    <s v="Wen,Jingcheng"/>
    <s v="TW_TOFF"/>
    <x v="4"/>
    <s v="SICK_LV"/>
    <n v="0"/>
    <n v="4"/>
    <n v="0"/>
    <s v="01"/>
    <s v="TCC"/>
    <s v="15419"/>
    <s v="CHN"/>
    <s v=""/>
    <s v="Chengdu"/>
    <x v="14"/>
  </r>
  <r>
    <s v="Wen,Peiying"/>
    <s v="GAP0001"/>
    <x v="205"/>
    <s v="DEV"/>
    <n v="168"/>
    <n v="0"/>
    <n v="0"/>
    <s v="01"/>
    <s v="TUS"/>
    <s v="15364"/>
    <s v="USA"/>
    <s v="CA"/>
    <s v="San Francisco"/>
    <x v="11"/>
  </r>
  <r>
    <s v="Wen,Qi"/>
    <s v="SML0001"/>
    <x v="87"/>
    <s v="DA"/>
    <n v="0"/>
    <n v="8"/>
    <n v="0"/>
    <s v="01"/>
    <s v="TCC"/>
    <s v="15153"/>
    <s v="AUS"/>
    <s v=""/>
    <s v="Chengdu"/>
    <x v="14"/>
  </r>
  <r>
    <s v="Wen,Qi"/>
    <s v="SML0001"/>
    <x v="87"/>
    <s v="DA"/>
    <n v="0"/>
    <n v="160"/>
    <n v="0"/>
    <s v="01"/>
    <s v="TCC"/>
    <s v="15153"/>
    <s v="CHN"/>
    <s v=""/>
    <s v="Chengdu"/>
    <x v="14"/>
  </r>
  <r>
    <s v="Wen,Qi"/>
    <s v="TW_CORE"/>
    <x v="15"/>
    <s v="EVENTS"/>
    <n v="0"/>
    <n v="8"/>
    <n v="0"/>
    <s v="01"/>
    <s v="TCC"/>
    <s v="15153"/>
    <s v="CHN"/>
    <s v=""/>
    <s v="Chengdu"/>
    <x v="14"/>
  </r>
  <r>
    <s v="Werner,John K."/>
    <s v="MOODYS4"/>
    <x v="103"/>
    <s v="MISC"/>
    <n v="140"/>
    <n v="0"/>
    <n v="0"/>
    <s v="01"/>
    <s v="TUS"/>
    <s v="10070"/>
    <s v="USA"/>
    <s v="CA"/>
    <s v="San Francisco"/>
    <x v="11"/>
  </r>
  <r>
    <s v="Werner,John K."/>
    <s v="TW_TOFF"/>
    <x v="1"/>
    <s v="ANNUAL_LV"/>
    <n v="0"/>
    <n v="24"/>
    <n v="0"/>
    <s v="01"/>
    <s v="TUS"/>
    <s v="10070"/>
    <s v="USA"/>
    <s v="CA"/>
    <s v="San Francisco"/>
    <x v="11"/>
  </r>
  <r>
    <s v="Werner,John K."/>
    <s v="TW_TOFF"/>
    <x v="4"/>
    <s v="US_CA_PERS_SICK"/>
    <n v="0"/>
    <n v="4"/>
    <n v="0"/>
    <s v="01"/>
    <s v="TUS"/>
    <s v="10070"/>
    <s v="USA"/>
    <s v="CA"/>
    <s v="San Francisco"/>
    <x v="11"/>
  </r>
  <r>
    <s v="Whalley,David"/>
    <s v="TW_CORE"/>
    <x v="33"/>
    <s v="GMT_BAU"/>
    <n v="0"/>
    <n v="320"/>
    <n v="0"/>
    <s v="04"/>
    <s v="TUK"/>
    <s v="10563"/>
    <s v="GBR"/>
    <s v=""/>
    <s v="London"/>
    <x v="4"/>
  </r>
  <r>
    <s v="Whalley,David"/>
    <s v="TW_TOFF"/>
    <x v="1"/>
    <s v="ANNUAL_LV"/>
    <n v="0"/>
    <n v="16"/>
    <n v="0"/>
    <s v="04"/>
    <s v="TUK"/>
    <s v="10563"/>
    <s v="GBR"/>
    <s v=""/>
    <s v="London"/>
    <x v="4"/>
  </r>
  <r>
    <s v="White,Katy"/>
    <s v="TW_TOFF"/>
    <x v="1"/>
    <s v="MATR_PATR_PAID"/>
    <n v="0"/>
    <n v="120"/>
    <n v="0"/>
    <s v="05"/>
    <s v="TUK"/>
    <s v="11594"/>
    <s v="GBR"/>
    <s v=""/>
    <s v="London"/>
    <x v="4"/>
  </r>
  <r>
    <s v="Wickstra,Jason Walker"/>
    <s v="ONLINE1"/>
    <x v="43"/>
    <s v="MISC"/>
    <n v="12"/>
    <n v="0"/>
    <n v="0"/>
    <s v="01"/>
    <s v="TUS"/>
    <s v="13994"/>
    <s v="USA"/>
    <s v="IL"/>
    <s v="Atlanta"/>
    <x v="2"/>
  </r>
  <r>
    <s v="Wickstra,Jason Walker"/>
    <s v="ONLINE1"/>
    <x v="43"/>
    <s v="MISC"/>
    <n v="145"/>
    <n v="0"/>
    <n v="0"/>
    <s v="01"/>
    <s v="TUS"/>
    <s v="13994"/>
    <s v="USA"/>
    <s v="GA"/>
    <s v="Atlanta"/>
    <x v="2"/>
  </r>
  <r>
    <s v="Wickstra,Jason Walker"/>
    <s v="ONLINE1"/>
    <x v="43"/>
    <s v="TRVL"/>
    <n v="0"/>
    <n v="48"/>
    <n v="0"/>
    <s v="01"/>
    <s v="TUS"/>
    <s v="13994"/>
    <s v="USA"/>
    <s v="IL"/>
    <s v="Atlanta"/>
    <x v="2"/>
  </r>
  <r>
    <s v="Wickstra,Jason Walker"/>
    <s v="TW_CORE"/>
    <x v="3"/>
    <s v="UNASSIGNED"/>
    <n v="0"/>
    <n v="1"/>
    <n v="0"/>
    <s v="01"/>
    <s v="TUS"/>
    <s v="13994"/>
    <s v="USA"/>
    <s v="IL"/>
    <s v="Atlanta"/>
    <x v="2"/>
  </r>
  <r>
    <s v="Wickstra,Jason Walker"/>
    <s v="TW_CORE"/>
    <x v="15"/>
    <s v="CODE_REVIEW"/>
    <n v="0"/>
    <n v="2"/>
    <n v="0"/>
    <s v="01"/>
    <s v="TUS"/>
    <s v="13994"/>
    <s v="USA"/>
    <s v="IL"/>
    <s v="Atlanta"/>
    <x v="2"/>
  </r>
  <r>
    <s v="Wickstra,Jason Walker"/>
    <s v="TW_TOFF"/>
    <x v="4"/>
    <s v="US_CA_PERS_SICK"/>
    <n v="0"/>
    <n v="16"/>
    <n v="0"/>
    <s v="01"/>
    <s v="TUS"/>
    <s v="13994"/>
    <s v="USA"/>
    <s v="IL"/>
    <s v="Atlanta"/>
    <x v="2"/>
  </r>
  <r>
    <s v="Wiersma,Rixt"/>
    <s v="TW_CORE"/>
    <x v="3"/>
    <s v="UNASSIGNED"/>
    <n v="0"/>
    <n v="8"/>
    <n v="0"/>
    <s v="01"/>
    <s v="TAU"/>
    <s v="11969"/>
    <s v="AUS"/>
    <s v=""/>
    <s v="Melbourne"/>
    <x v="8"/>
  </r>
  <r>
    <s v="Wiersma,Rixt"/>
    <s v="WOOL001"/>
    <x v="427"/>
    <s v="COACHING"/>
    <n v="160"/>
    <n v="0"/>
    <n v="0"/>
    <s v="01"/>
    <s v="TAU"/>
    <s v="11969"/>
    <s v="AUS"/>
    <s v=""/>
    <s v="Melbourne"/>
    <x v="8"/>
  </r>
  <r>
    <s v="Wilhelm,Steven"/>
    <s v="TW_CORE"/>
    <x v="66"/>
    <s v="COACHING"/>
    <n v="0"/>
    <n v="216"/>
    <n v="0"/>
    <s v="01"/>
    <s v="TUS"/>
    <s v="10347"/>
    <s v="IND"/>
    <s v=""/>
    <s v="Dallas"/>
    <x v="6"/>
  </r>
  <r>
    <s v="Wilhelm,Steven"/>
    <s v="TW_CORE"/>
    <x v="66"/>
    <s v="TRAINER_PREP"/>
    <n v="0"/>
    <n v="8"/>
    <n v="0"/>
    <s v="01"/>
    <s v="TUS"/>
    <s v="10347"/>
    <s v="IND"/>
    <s v=""/>
    <s v="Dallas"/>
    <x v="6"/>
  </r>
  <r>
    <s v="Wilkinson,Christopher J."/>
    <s v="KROGER1"/>
    <x v="186"/>
    <s v="MISC"/>
    <n v="22.5"/>
    <n v="0"/>
    <n v="0"/>
    <s v="01"/>
    <s v="TUS"/>
    <s v="14279"/>
    <s v="USA"/>
    <s v="IL"/>
    <s v="Chicago"/>
    <x v="5"/>
  </r>
  <r>
    <s v="Wilkinson,Christopher J."/>
    <s v="KROGER1"/>
    <x v="186"/>
    <s v="MISC"/>
    <n v="133"/>
    <n v="0"/>
    <n v="0"/>
    <s v="01"/>
    <s v="TUS"/>
    <s v="14279"/>
    <s v="USA"/>
    <s v="OH"/>
    <s v="Chicago"/>
    <x v="5"/>
  </r>
  <r>
    <s v="Wilkinson,Christopher J."/>
    <s v="KROGER1"/>
    <x v="186"/>
    <s v="TRVL"/>
    <n v="0"/>
    <n v="44"/>
    <n v="0"/>
    <s v="01"/>
    <s v="TUS"/>
    <s v="14279"/>
    <s v="USA"/>
    <s v="IL"/>
    <s v="Chicago"/>
    <x v="5"/>
  </r>
  <r>
    <s v="Wilkinson,Christopher J."/>
    <s v="TW_CORE"/>
    <x v="0"/>
    <s v="TWER_DEVELOPMNT"/>
    <n v="0"/>
    <n v="2.5"/>
    <n v="0"/>
    <s v="01"/>
    <s v="TUS"/>
    <s v="14279"/>
    <s v="USA"/>
    <s v="IL"/>
    <s v="Chicago"/>
    <x v="5"/>
  </r>
  <r>
    <s v="Wilkinson,Christopher J."/>
    <s v="TW_CORE"/>
    <x v="15"/>
    <s v="CODE_REVIEW"/>
    <n v="0"/>
    <n v="3.5"/>
    <n v="0"/>
    <s v="01"/>
    <s v="TUS"/>
    <s v="14279"/>
    <s v="USA"/>
    <s v="IL"/>
    <s v="Chicago"/>
    <x v="5"/>
  </r>
  <r>
    <s v="Wilkinson,Christopher J."/>
    <s v="TW_CORE"/>
    <x v="15"/>
    <s v="INTERVIEWING"/>
    <n v="0"/>
    <n v="3"/>
    <n v="0"/>
    <s v="01"/>
    <s v="TUS"/>
    <s v="14279"/>
    <s v="USA"/>
    <s v="IL"/>
    <s v="Chicago"/>
    <x v="5"/>
  </r>
  <r>
    <s v="Wilkinson,Christopher J."/>
    <s v="TW_MTGS"/>
    <x v="50"/>
    <s v="CHICAGO"/>
    <n v="0"/>
    <n v="4"/>
    <n v="0"/>
    <s v="01"/>
    <s v="TUS"/>
    <s v="14279"/>
    <s v="USA"/>
    <s v="IL"/>
    <s v="Chicago"/>
    <x v="5"/>
  </r>
  <r>
    <s v="Wilkinson,Christopher J."/>
    <s v="TW_TOFF"/>
    <x v="1"/>
    <s v="PUBLIC_HOLIDAY"/>
    <n v="0"/>
    <n v="8"/>
    <n v="0"/>
    <s v="01"/>
    <s v="TUS"/>
    <s v="14279"/>
    <s v="USA"/>
    <s v="IL"/>
    <s v="Chicago"/>
    <x v="5"/>
  </r>
  <r>
    <s v="Willert,Sara"/>
    <s v="GAP0001"/>
    <x v="25"/>
    <s v="DA"/>
    <n v="80"/>
    <n v="0"/>
    <n v="0"/>
    <s v="01"/>
    <s v="TUS"/>
    <s v="13647"/>
    <s v="USA"/>
    <s v="CA"/>
    <s v="San Francisco"/>
    <x v="11"/>
  </r>
  <r>
    <s v="Willert,Sara"/>
    <s v="TW_CORE"/>
    <x v="3"/>
    <s v="UNASSIGNED"/>
    <n v="0"/>
    <n v="8"/>
    <n v="0"/>
    <s v="01"/>
    <s v="TUS"/>
    <s v="13647"/>
    <s v="USA"/>
    <s v="CA"/>
    <s v="San Francisco"/>
    <x v="11"/>
  </r>
  <r>
    <s v="Willert,Sara"/>
    <s v="TW_TOFF"/>
    <x v="1"/>
    <s v="ANNUAL_LV"/>
    <n v="0"/>
    <n v="72"/>
    <n v="0"/>
    <s v="01"/>
    <s v="TUS"/>
    <s v="13647"/>
    <s v="USA"/>
    <s v="CA"/>
    <s v="San Francisco"/>
    <x v="11"/>
  </r>
  <r>
    <s v="Willert,Sara"/>
    <s v="TW_TOFF"/>
    <x v="4"/>
    <s v="US_CA_PERS_SICK"/>
    <n v="0"/>
    <n v="8"/>
    <n v="0"/>
    <s v="01"/>
    <s v="TUS"/>
    <s v="13647"/>
    <s v="USA"/>
    <s v="CA"/>
    <s v="San Francisco"/>
    <x v="11"/>
  </r>
  <r>
    <s v="Williams,Helen Angharad"/>
    <s v="MORRIS1"/>
    <x v="142"/>
    <s v="DA"/>
    <n v="80"/>
    <n v="0"/>
    <n v="0"/>
    <s v="01"/>
    <s v="TUK"/>
    <s v="16042"/>
    <s v="GBR"/>
    <s v=""/>
    <s v="Manchester"/>
    <x v="10"/>
  </r>
  <r>
    <s v="Williams,Helen Angharad"/>
    <s v="TW_CORE"/>
    <x v="3"/>
    <s v="HELD"/>
    <n v="0"/>
    <n v="72"/>
    <n v="0"/>
    <s v="01"/>
    <s v="TUK"/>
    <s v="16042"/>
    <s v="GBR"/>
    <s v=""/>
    <s v="Manchester"/>
    <x v="10"/>
  </r>
  <r>
    <s v="Williams,Helen Angharad"/>
    <s v="TW_CORE"/>
    <x v="0"/>
    <s v="TWER_INDUCTION"/>
    <n v="0"/>
    <n v="16"/>
    <n v="0"/>
    <s v="01"/>
    <s v="TUK"/>
    <s v="16042"/>
    <s v="GBR"/>
    <s v=""/>
    <s v="Manchester"/>
    <x v="10"/>
  </r>
  <r>
    <s v="Williams,Richard David"/>
    <s v="TW_CORE"/>
    <x v="0"/>
    <s v="TWER_INDUCTION"/>
    <n v="0"/>
    <n v="53"/>
    <n v="0"/>
    <s v="01"/>
    <s v="TUS"/>
    <s v="16021"/>
    <s v="USA"/>
    <s v="IL"/>
    <s v="Chicago"/>
    <x v="5"/>
  </r>
  <r>
    <s v="Williams,Richard David"/>
    <s v="TW_CORE"/>
    <x v="66"/>
    <s v="ATTENDEE"/>
    <n v="0"/>
    <n v="138"/>
    <n v="0"/>
    <s v="01"/>
    <s v="TUS"/>
    <s v="16021"/>
    <s v="IND"/>
    <s v=""/>
    <s v="Chicago"/>
    <x v="5"/>
  </r>
  <r>
    <s v="Wilsenach,Rouan"/>
    <s v="DISCOV2"/>
    <x v="388"/>
    <s v="MISC"/>
    <n v="190.5"/>
    <n v="0"/>
    <n v="0"/>
    <s v="01"/>
    <s v="TZA"/>
    <s v="14811"/>
    <s v="ZAF"/>
    <s v=""/>
    <s v="Johannesburg"/>
    <x v="16"/>
  </r>
  <r>
    <s v="Wilsenach,Rouan"/>
    <s v="TW_CORE"/>
    <x v="0"/>
    <s v="TWER_DEVELOPMNT"/>
    <n v="0"/>
    <n v="1"/>
    <n v="0"/>
    <s v="01"/>
    <s v="TZA"/>
    <s v="14811"/>
    <s v="ZAF"/>
    <s v=""/>
    <s v="Johannesburg"/>
    <x v="16"/>
  </r>
  <r>
    <s v="Wilsenach,Rouan"/>
    <s v="TW_CORE"/>
    <x v="118"/>
    <s v="BAU"/>
    <n v="0"/>
    <n v="16.5"/>
    <n v="0"/>
    <s v="01"/>
    <s v="TZA"/>
    <s v="14811"/>
    <s v="ZAF"/>
    <s v=""/>
    <s v="Johannesburg"/>
    <x v="16"/>
  </r>
  <r>
    <s v="Wilsenach,Rouan"/>
    <s v="TW_TOFF"/>
    <x v="1"/>
    <s v="PUBLIC_HOLIDAY"/>
    <n v="0"/>
    <n v="8"/>
    <n v="0"/>
    <s v="01"/>
    <s v="TZA"/>
    <s v="14811"/>
    <s v="ZAF"/>
    <s v=""/>
    <s v="Johannesburg"/>
    <x v="16"/>
  </r>
  <r>
    <s v="Wilson,Aisha"/>
    <s v="TW_MTGS"/>
    <x v="50"/>
    <s v="TORONTO"/>
    <n v="0"/>
    <n v="8"/>
    <n v="0"/>
    <s v="01"/>
    <s v="TCA"/>
    <s v="15340"/>
    <s v="CAN"/>
    <s v=""/>
    <s v="Atlanta"/>
    <x v="2"/>
  </r>
  <r>
    <s v="Wilson,Aisha"/>
    <s v="TW_TOFF"/>
    <x v="1"/>
    <s v="PUBLIC_HOLIDAY"/>
    <n v="0"/>
    <n v="8"/>
    <n v="0"/>
    <s v="01"/>
    <s v="TCA"/>
    <s v="15340"/>
    <s v="CAN"/>
    <s v=""/>
    <s v="Atlanta"/>
    <x v="2"/>
  </r>
  <r>
    <s v="Wilson,Aisha"/>
    <s v="ULTSOFT"/>
    <x v="55"/>
    <s v="MISC"/>
    <n v="24"/>
    <n v="0"/>
    <n v="0"/>
    <s v="01"/>
    <s v="TCA"/>
    <s v="15340"/>
    <s v="CAN"/>
    <s v=""/>
    <s v="Atlanta"/>
    <x v="2"/>
  </r>
  <r>
    <s v="Wilson,Aisha"/>
    <s v="ULTSOFT"/>
    <x v="55"/>
    <s v="MISC"/>
    <n v="128"/>
    <n v="0"/>
    <n v="0"/>
    <s v="01"/>
    <s v="TCA"/>
    <s v="15340"/>
    <s v="USA"/>
    <s v="FL"/>
    <s v="Atlanta"/>
    <x v="2"/>
  </r>
  <r>
    <s v="Wilson,Kathleen"/>
    <s v="SML0001"/>
    <x v="156"/>
    <s v="BA"/>
    <n v="156"/>
    <n v="0"/>
    <n v="0"/>
    <s v="01"/>
    <s v="TAU"/>
    <s v="15096"/>
    <s v="AUS"/>
    <s v=""/>
    <s v="Sydney"/>
    <x v="8"/>
  </r>
  <r>
    <s v="Wilson,Kathleen"/>
    <s v="TW_CORE"/>
    <x v="3"/>
    <s v="UNASSIGNED"/>
    <n v="0"/>
    <n v="4"/>
    <n v="0"/>
    <s v="01"/>
    <s v="TAU"/>
    <s v="15096"/>
    <s v="AUS"/>
    <s v=""/>
    <s v="Sydney"/>
    <x v="8"/>
  </r>
  <r>
    <s v="Wilson,Kathleen"/>
    <s v="TW_CORE"/>
    <x v="69"/>
    <s v="COACHING"/>
    <n v="0"/>
    <n v="12"/>
    <n v="0"/>
    <s v="01"/>
    <s v="TAU"/>
    <s v="15096"/>
    <s v="AUS"/>
    <s v=""/>
    <s v="Sydney"/>
    <x v="8"/>
  </r>
  <r>
    <s v="Wilson,Kathleen"/>
    <s v="TW_CORE"/>
    <x v="69"/>
    <s v="PREPARATION"/>
    <n v="0"/>
    <n v="42"/>
    <n v="0"/>
    <s v="01"/>
    <s v="TAU"/>
    <s v="15096"/>
    <s v="AUS"/>
    <s v=""/>
    <s v="Sydney"/>
    <x v="8"/>
  </r>
  <r>
    <s v="Wilson,Kathleen"/>
    <s v="TW_CORE"/>
    <x v="15"/>
    <s v="EVENTS"/>
    <n v="0"/>
    <n v="4"/>
    <n v="0"/>
    <s v="01"/>
    <s v="TAU"/>
    <s v="15096"/>
    <s v="AUS"/>
    <s v=""/>
    <s v="Sydney"/>
    <x v="8"/>
  </r>
  <r>
    <s v="Winter,Stephen"/>
    <s v="TW_CORE"/>
    <x v="3"/>
    <s v="UNASSIGNED"/>
    <n v="0"/>
    <n v="190.5"/>
    <n v="0"/>
    <s v="01"/>
    <s v="TUS"/>
    <s v="15851"/>
    <s v="USA"/>
    <s v="IL"/>
    <s v="Chicago"/>
    <x v="5"/>
  </r>
  <r>
    <s v="Winter,Stephen"/>
    <s v="TW_CORE"/>
    <x v="66"/>
    <s v="ATTENDEE"/>
    <n v="0"/>
    <n v="19"/>
    <n v="0"/>
    <s v="01"/>
    <s v="TUS"/>
    <s v="15851"/>
    <s v="IND"/>
    <s v=""/>
    <s v="Chicago"/>
    <x v="5"/>
  </r>
  <r>
    <s v="Wittmann,Maximilian"/>
    <s v="TW_CORE"/>
    <x v="69"/>
    <s v="COACHING"/>
    <n v="0"/>
    <n v="3"/>
    <n v="0"/>
    <s v="01"/>
    <s v="TAU"/>
    <s v="15723"/>
    <s v="AUS"/>
    <s v=""/>
    <s v="Sydney"/>
    <x v="8"/>
  </r>
  <r>
    <s v="Wittmann,Maximilian"/>
    <s v="TW_CORE"/>
    <x v="69"/>
    <s v="PREPARATION"/>
    <n v="0"/>
    <n v="2"/>
    <n v="0"/>
    <s v="01"/>
    <s v="TAU"/>
    <s v="15723"/>
    <s v="AUS"/>
    <s v=""/>
    <s v="Sydney"/>
    <x v="8"/>
  </r>
  <r>
    <s v="Wittmann,Maximilian"/>
    <s v="TW_MTGS"/>
    <x v="77"/>
    <s v="AUSTRALIA"/>
    <n v="0"/>
    <n v="2"/>
    <n v="0"/>
    <s v="01"/>
    <s v="TAU"/>
    <s v="15723"/>
    <s v="AUS"/>
    <s v=""/>
    <s v="Sydney"/>
    <x v="8"/>
  </r>
  <r>
    <s v="Wittmann,Maximilian"/>
    <s v="WOOL001"/>
    <x v="282"/>
    <s v="DA"/>
    <n v="0"/>
    <n v="119.5"/>
    <n v="0"/>
    <s v="01"/>
    <s v="TAU"/>
    <s v="15723"/>
    <s v="AUS"/>
    <s v=""/>
    <s v="Sydney"/>
    <x v="8"/>
  </r>
  <r>
    <s v="Wittmann,Maximilian"/>
    <s v="WOOL001"/>
    <x v="282"/>
    <s v="MISC"/>
    <n v="0"/>
    <n v="48"/>
    <n v="0"/>
    <s v="01"/>
    <s v="TAU"/>
    <s v="15723"/>
    <s v="AUS"/>
    <s v=""/>
    <s v="Sydney"/>
    <x v="8"/>
  </r>
  <r>
    <s v="Witzke,Fernando Muraro"/>
    <s v="GAP0001"/>
    <x v="58"/>
    <s v="MISC"/>
    <n v="160"/>
    <n v="0"/>
    <n v="0"/>
    <s v="01"/>
    <s v="TBR"/>
    <s v="14055"/>
    <s v="USA"/>
    <s v="CA"/>
    <s v="San Francisco"/>
    <x v="11"/>
  </r>
  <r>
    <s v="Witzke,Fernando Muraro"/>
    <s v="TW_TOFF"/>
    <x v="4"/>
    <s v="US_CA_PERS_SICK"/>
    <n v="0"/>
    <n v="8"/>
    <n v="0"/>
    <s v="01"/>
    <s v="TBR"/>
    <s v="14055"/>
    <s v="USA"/>
    <s v="CA"/>
    <s v="San Francisco"/>
    <x v="11"/>
  </r>
  <r>
    <s v="Wolschick,Rodrigo Guilherme"/>
    <s v="GAP0001"/>
    <x v="58"/>
    <s v="MISC"/>
    <n v="160"/>
    <n v="0"/>
    <n v="0"/>
    <s v="01"/>
    <s v="TBR"/>
    <s v="13042"/>
    <s v="BRA"/>
    <s v=""/>
    <s v="Porto Alegre"/>
    <x v="3"/>
  </r>
  <r>
    <s v="Wolschick,Rodrigo Guilherme"/>
    <s v="TW_CORE"/>
    <x v="10"/>
    <s v="TRAINING"/>
    <n v="0"/>
    <n v="16"/>
    <n v="0"/>
    <s v="01"/>
    <s v="TBR"/>
    <s v="13042"/>
    <s v="BRA"/>
    <s v=""/>
    <s v="Porto Alegre"/>
    <x v="3"/>
  </r>
  <r>
    <s v="Womack,Funmi"/>
    <s v="TW_CORE"/>
    <x v="0"/>
    <s v="BAU"/>
    <n v="0"/>
    <n v="173.5"/>
    <n v="0"/>
    <s v="07"/>
    <s v="TUK"/>
    <s v="14226"/>
    <s v="GBR"/>
    <s v=""/>
    <s v="London"/>
    <x v="4"/>
  </r>
  <r>
    <s v="Womack,Funmi"/>
    <s v="TW_TOFF"/>
    <x v="4"/>
    <s v="SICK_LV"/>
    <n v="0"/>
    <n v="24"/>
    <n v="0"/>
    <s v="07"/>
    <s v="TUK"/>
    <s v="14226"/>
    <s v="GBR"/>
    <s v=""/>
    <s v="London"/>
    <x v="4"/>
  </r>
  <r>
    <s v="Wong,Jenny"/>
    <s v="TW_CORE"/>
    <x v="0"/>
    <s v="TWER_DEVELOPMNT"/>
    <n v="0"/>
    <n v="14"/>
    <n v="0"/>
    <s v="01"/>
    <s v="TUS"/>
    <s v="11393"/>
    <s v="USA"/>
    <s v="IL"/>
    <s v="Atlanta"/>
    <x v="2"/>
  </r>
  <r>
    <s v="Wong,Jenny"/>
    <s v="TW_CORE"/>
    <x v="15"/>
    <s v="INTERVIEWING"/>
    <n v="0"/>
    <n v="4"/>
    <n v="0"/>
    <s v="01"/>
    <s v="TUS"/>
    <s v="11393"/>
    <s v="USA"/>
    <s v="IL"/>
    <s v="Atlanta"/>
    <x v="2"/>
  </r>
  <r>
    <s v="Wong,Jenny"/>
    <s v="TW_PRAC"/>
    <x v="384"/>
    <s v="BAU"/>
    <n v="0"/>
    <n v="8"/>
    <n v="0"/>
    <s v="01"/>
    <s v="TUS"/>
    <s v="11393"/>
    <s v="USA"/>
    <s v="IL"/>
    <s v="Atlanta"/>
    <x v="2"/>
  </r>
  <r>
    <s v="Wong,Jenny"/>
    <s v="ULTSOFT"/>
    <x v="190"/>
    <s v="MISC"/>
    <n v="173"/>
    <n v="5"/>
    <n v="0"/>
    <s v="01"/>
    <s v="TUS"/>
    <s v="11393"/>
    <s v="USA"/>
    <s v="FL"/>
    <s v="Atlanta"/>
    <x v="2"/>
  </r>
  <r>
    <s v="Wong,Jenny"/>
    <s v="ULTSOFT"/>
    <x v="190"/>
    <s v="TRVL"/>
    <n v="0"/>
    <n v="7"/>
    <n v="0"/>
    <s v="01"/>
    <s v="TUS"/>
    <s v="11393"/>
    <s v="USA"/>
    <s v="FL"/>
    <s v="Atlanta"/>
    <x v="2"/>
  </r>
  <r>
    <s v="Wong,Jenny"/>
    <s v="ULTSOFT"/>
    <x v="190"/>
    <s v="TRVL"/>
    <n v="0"/>
    <n v="68"/>
    <n v="0"/>
    <s v="01"/>
    <s v="TUS"/>
    <s v="11393"/>
    <s v="USA"/>
    <s v="IL"/>
    <s v="Atlanta"/>
    <x v="2"/>
  </r>
  <r>
    <s v="Wongwaisayawan,Athiwat"/>
    <s v="MOODYS4"/>
    <x v="103"/>
    <s v="MISC"/>
    <n v="158"/>
    <n v="0"/>
    <n v="0"/>
    <s v="01"/>
    <s v="TUS"/>
    <s v="12648"/>
    <s v="USA"/>
    <s v="CA"/>
    <s v="San Francisco"/>
    <x v="11"/>
  </r>
  <r>
    <s v="Wongwaisayawan,Athiwat"/>
    <s v="TW_MTGS"/>
    <x v="50"/>
    <s v="SF"/>
    <n v="0"/>
    <n v="6"/>
    <n v="0"/>
    <s v="01"/>
    <s v="TUS"/>
    <s v="12648"/>
    <s v="USA"/>
    <s v="CA"/>
    <s v="San Francisco"/>
    <x v="11"/>
  </r>
  <r>
    <s v="Wongwaisayawan,Athiwat"/>
    <s v="TW_TOFF"/>
    <x v="4"/>
    <s v="US_CA_PERS_SICK"/>
    <n v="0"/>
    <n v="4"/>
    <n v="0"/>
    <s v="01"/>
    <s v="TUS"/>
    <s v="12648"/>
    <s v="USA"/>
    <s v="CA"/>
    <s v="San Francisco"/>
    <x v="11"/>
  </r>
  <r>
    <s v="Woods,Daclin Graham Sidney"/>
    <s v="MPED001"/>
    <x v="107"/>
    <s v="DEV"/>
    <n v="114"/>
    <n v="0"/>
    <n v="0"/>
    <s v="01"/>
    <s v="TZA"/>
    <s v="15227"/>
    <s v="ZAF"/>
    <s v=""/>
    <s v="Johannesburg"/>
    <x v="16"/>
  </r>
  <r>
    <s v="Woods,Daclin Graham Sidney"/>
    <s v="STANDB1"/>
    <x v="233"/>
    <s v="MISC"/>
    <n v="8"/>
    <n v="0"/>
    <n v="0"/>
    <s v="01"/>
    <s v="TZA"/>
    <s v="15227"/>
    <s v="ZAF"/>
    <s v=""/>
    <s v="Johannesburg"/>
    <x v="16"/>
  </r>
  <r>
    <s v="Woods,Daclin Graham Sidney"/>
    <s v="TW_CORE"/>
    <x v="15"/>
    <s v="CODE_REVIEW"/>
    <n v="0"/>
    <n v="4"/>
    <n v="0"/>
    <s v="01"/>
    <s v="TZA"/>
    <s v="15227"/>
    <s v="ZAF"/>
    <s v=""/>
    <s v="Johannesburg"/>
    <x v="16"/>
  </r>
  <r>
    <s v="Woods,Daclin Graham Sidney"/>
    <s v="TW_CORE"/>
    <x v="15"/>
    <s v="INTERVIEWING"/>
    <n v="0"/>
    <n v="3"/>
    <n v="0"/>
    <s v="01"/>
    <s v="TZA"/>
    <s v="15227"/>
    <s v="ZAF"/>
    <s v=""/>
    <s v="Johannesburg"/>
    <x v="16"/>
  </r>
  <r>
    <s v="Woods,Daclin Graham Sidney"/>
    <s v="TW_MTGS"/>
    <x v="77"/>
    <s v="AUSTRALIA"/>
    <n v="0"/>
    <n v="36"/>
    <n v="0"/>
    <s v="01"/>
    <s v="TZA"/>
    <s v="15227"/>
    <s v="AUS"/>
    <s v=""/>
    <s v="Johannesburg"/>
    <x v="16"/>
  </r>
  <r>
    <s v="Woods,Daclin Graham Sidney"/>
    <s v="TW_TOFF"/>
    <x v="1"/>
    <s v="ANNUAL_LV"/>
    <n v="0"/>
    <n v="16"/>
    <n v="0"/>
    <s v="01"/>
    <s v="TZA"/>
    <s v="15227"/>
    <s v="ZAF"/>
    <s v=""/>
    <s v="Johannesburg"/>
    <x v="16"/>
  </r>
  <r>
    <s v="Woods,Daclin Graham Sidney"/>
    <s v="TW_TOFF"/>
    <x v="1"/>
    <s v="PUBLIC_HOLIDAY"/>
    <n v="0"/>
    <n v="8"/>
    <n v="0"/>
    <s v="01"/>
    <s v="TZA"/>
    <s v="15227"/>
    <s v="ZAF"/>
    <s v=""/>
    <s v="Johannesburg"/>
    <x v="16"/>
  </r>
  <r>
    <s v="Worthington,David"/>
    <s v="TW_CORE"/>
    <x v="3"/>
    <s v="HELD"/>
    <n v="0"/>
    <n v="40"/>
    <n v="0"/>
    <s v="01"/>
    <s v="TAU"/>
    <s v="13035"/>
    <s v="AUS"/>
    <s v=""/>
    <s v="Singapore"/>
    <x v="9"/>
  </r>
  <r>
    <s v="Worthington,David"/>
    <s v="TW_CORE"/>
    <x v="3"/>
    <s v="HELD"/>
    <n v="0"/>
    <n v="88"/>
    <n v="0"/>
    <s v="01"/>
    <s v="TSG"/>
    <s v="13035"/>
    <s v="SGP"/>
    <s v=""/>
    <s v="Singapore"/>
    <x v="9"/>
  </r>
  <r>
    <s v="Worthington,David"/>
    <s v="TW_MOBL"/>
    <x v="428"/>
    <s v="ASSIGNMENT_EXP"/>
    <n v="0"/>
    <n v="32"/>
    <n v="0"/>
    <s v="01"/>
    <s v="TAU"/>
    <s v="13035"/>
    <s v="BRA"/>
    <s v=""/>
    <s v="Porto Alegre"/>
    <x v="3"/>
  </r>
  <r>
    <s v="Worthington,David"/>
    <s v="TW_MOBL"/>
    <x v="429"/>
    <s v="ASSIGNMENT_EXP"/>
    <n v="0"/>
    <n v="8"/>
    <n v="0"/>
    <s v="01"/>
    <s v="TSG"/>
    <s v="13035"/>
    <s v="SGP"/>
    <s v=""/>
    <s v="Singapore"/>
    <x v="9"/>
  </r>
  <r>
    <s v="Worthington,David"/>
    <s v="TW_TOFF"/>
    <x v="1"/>
    <s v="PUBLIC_HOLIDAY"/>
    <n v="0"/>
    <n v="8"/>
    <n v="0"/>
    <s v="01"/>
    <s v="TAU"/>
    <s v="13035"/>
    <s v="BRA"/>
    <s v=""/>
    <s v="Porto Alegre"/>
    <x v="3"/>
  </r>
  <r>
    <s v="Woskob,George A."/>
    <s v="SWA0001"/>
    <x v="76"/>
    <s v="DA"/>
    <n v="162.5"/>
    <n v="0"/>
    <n v="0"/>
    <s v="01"/>
    <s v="TUS"/>
    <s v="15535"/>
    <s v="USA"/>
    <s v="TX"/>
    <s v="Dallas"/>
    <x v="6"/>
  </r>
  <r>
    <s v="Woskob,George A."/>
    <s v="SWA0001"/>
    <x v="76"/>
    <s v="TRVL"/>
    <n v="0"/>
    <n v="47"/>
    <n v="0"/>
    <s v="01"/>
    <s v="TUS"/>
    <s v="15535"/>
    <s v="USA"/>
    <s v="TX"/>
    <s v="Dallas"/>
    <x v="6"/>
  </r>
  <r>
    <s v="Woskob,George A."/>
    <s v="TW_CORE"/>
    <x v="0"/>
    <s v="SDL"/>
    <n v="0"/>
    <n v="13"/>
    <n v="0"/>
    <s v="01"/>
    <s v="TUS"/>
    <s v="15535"/>
    <s v="USA"/>
    <s v="IL"/>
    <s v="Dallas"/>
    <x v="6"/>
  </r>
  <r>
    <s v="Woskob,George A."/>
    <s v="TW_TOFF"/>
    <x v="4"/>
    <s v="US_CA_PERS_SICK"/>
    <n v="0"/>
    <n v="4"/>
    <n v="0"/>
    <s v="01"/>
    <s v="TUS"/>
    <s v="15535"/>
    <s v="USA"/>
    <s v="IL"/>
    <s v="Dallas"/>
    <x v="6"/>
  </r>
  <r>
    <s v="Wright,Thomas"/>
    <s v="TW_CORE"/>
    <x v="17"/>
    <s v="BAU"/>
    <n v="0"/>
    <n v="168"/>
    <n v="0"/>
    <s v="13"/>
    <s v="TUK"/>
    <s v="15660"/>
    <s v="GBR"/>
    <s v=""/>
    <s v="Manchester"/>
    <x v="10"/>
  </r>
  <r>
    <s v="Wu,Hao Eaword"/>
    <s v="TW_TOPS"/>
    <x v="67"/>
    <s v="BAU"/>
    <n v="0"/>
    <n v="80"/>
    <n v="0"/>
    <s v="04"/>
    <s v="TCH"/>
    <s v="16145"/>
    <s v="CHN"/>
    <s v=""/>
    <s v="Xi'an"/>
    <x v="14"/>
  </r>
  <r>
    <s v="Wu,Jiafeng"/>
    <s v="SFEXP01"/>
    <x v="196"/>
    <s v="PM"/>
    <n v="179"/>
    <n v="0"/>
    <n v="0"/>
    <s v="01"/>
    <s v="TBS"/>
    <s v="13651"/>
    <s v="CHN"/>
    <s v=""/>
    <s v="Beijing"/>
    <x v="14"/>
  </r>
  <r>
    <s v="Wu,Jiafeng"/>
    <s v="TW_TOFF"/>
    <x v="1"/>
    <s v="ANNUAL_LV"/>
    <n v="0"/>
    <n v="4"/>
    <n v="0"/>
    <s v="01"/>
    <s v="TBS"/>
    <s v="13651"/>
    <s v="CHN"/>
    <s v=""/>
    <s v="Beijing"/>
    <x v="14"/>
  </r>
  <r>
    <s v="Wu,JunHong"/>
    <s v="SFEXP01"/>
    <x v="196"/>
    <s v="DEV"/>
    <n v="202"/>
    <n v="0"/>
    <n v="0"/>
    <s v="01"/>
    <s v="TBS"/>
    <s v="15788"/>
    <s v="CHN"/>
    <s v=""/>
    <s v="Beijing"/>
    <x v="14"/>
  </r>
  <r>
    <s v="Wu,JunHong"/>
    <s v="TW_CORE"/>
    <x v="40"/>
    <s v="TRAINING_CULTUR"/>
    <n v="0"/>
    <n v="8"/>
    <n v="0"/>
    <s v="01"/>
    <s v="TBS"/>
    <s v="15788"/>
    <s v="CHN"/>
    <s v=""/>
    <s v="Beijing"/>
    <x v="14"/>
  </r>
  <r>
    <s v="Wu,Kelly"/>
    <s v="ALPHA02"/>
    <x v="174"/>
    <s v="DA"/>
    <n v="169"/>
    <n v="0"/>
    <n v="0"/>
    <s v="01"/>
    <s v="TUS"/>
    <s v="14018"/>
    <s v="USA"/>
    <s v="NY"/>
    <s v="New York"/>
    <x v="12"/>
  </r>
  <r>
    <s v="Wu,Kun"/>
    <s v="REA0001"/>
    <x v="195"/>
    <s v="MISC"/>
    <n v="160"/>
    <n v="0"/>
    <n v="0"/>
    <s v="01"/>
    <s v="TCX"/>
    <s v="15226"/>
    <s v="CHN"/>
    <s v=""/>
    <s v="Xi'an"/>
    <x v="14"/>
  </r>
  <r>
    <s v="Wu,Kun"/>
    <s v="TW_TOFF"/>
    <x v="1"/>
    <s v="ANNUAL_LV"/>
    <n v="0"/>
    <n v="4"/>
    <n v="0"/>
    <s v="01"/>
    <s v="TCX"/>
    <s v="15226"/>
    <s v="CHN"/>
    <s v=""/>
    <s v="Xi'an"/>
    <x v="14"/>
  </r>
  <r>
    <s v="Wu,Kun"/>
    <s v="TW_TOFF"/>
    <x v="4"/>
    <s v="SICK_LV"/>
    <n v="0"/>
    <n v="4"/>
    <n v="0"/>
    <s v="01"/>
    <s v="TCX"/>
    <s v="15226"/>
    <s v="CHN"/>
    <s v=""/>
    <s v="Xi'an"/>
    <x v="14"/>
  </r>
  <r>
    <s v="Wu,Lanying"/>
    <s v="SML0001"/>
    <x v="156"/>
    <s v="DEV"/>
    <n v="160"/>
    <n v="0"/>
    <n v="0"/>
    <s v="01"/>
    <s v="TCC"/>
    <s v="15420"/>
    <s v="CHN"/>
    <s v=""/>
    <s v="Chengdu"/>
    <x v="14"/>
  </r>
  <r>
    <s v="Wu,Lanying"/>
    <s v="TW_TOFF"/>
    <x v="4"/>
    <s v="CARERS_LV"/>
    <n v="0"/>
    <n v="8"/>
    <n v="0"/>
    <s v="01"/>
    <s v="TCC"/>
    <s v="15420"/>
    <s v="CHN"/>
    <s v=""/>
    <s v="Chengdu"/>
    <x v="14"/>
  </r>
  <r>
    <s v="Wu,Linye"/>
    <s v="SFEXP01"/>
    <x v="264"/>
    <s v="XD"/>
    <n v="172"/>
    <n v="0"/>
    <n v="0"/>
    <s v="01"/>
    <s v="TBS"/>
    <s v="14474"/>
    <s v="CHN"/>
    <s v=""/>
    <s v="Chengdu"/>
    <x v="14"/>
  </r>
  <r>
    <s v="Wu,Thomas"/>
    <s v="LOYAL3_"/>
    <x v="93"/>
    <s v="DEV"/>
    <n v="170"/>
    <n v="0"/>
    <n v="0"/>
    <s v="01"/>
    <s v="TUS"/>
    <s v="13596"/>
    <s v="USA"/>
    <s v="CA"/>
    <s v="San Francisco"/>
    <x v="11"/>
  </r>
  <r>
    <s v="Wu,Xiang"/>
    <s v="TW_CORE"/>
    <x v="3"/>
    <s v="HELD"/>
    <n v="0"/>
    <n v="168"/>
    <n v="0"/>
    <s v="01"/>
    <s v="TCX"/>
    <s v="16037"/>
    <s v="CHN"/>
    <s v=""/>
    <s v="Xi'an"/>
    <x v="14"/>
  </r>
  <r>
    <s v="Wu,Xuefeng"/>
    <s v="HPS0001"/>
    <x v="202"/>
    <s v="DA"/>
    <n v="48"/>
    <n v="0"/>
    <n v="0"/>
    <s v="01"/>
    <s v="TBS"/>
    <s v="15354"/>
    <s v="CHN"/>
    <s v=""/>
    <s v="Xi'an"/>
    <x v="14"/>
  </r>
  <r>
    <s v="Wu,Xuefeng"/>
    <s v="REA0001"/>
    <x v="243"/>
    <s v="DA"/>
    <n v="92"/>
    <n v="0"/>
    <n v="0"/>
    <s v="01"/>
    <s v="TBS"/>
    <s v="15354"/>
    <s v="CHN"/>
    <s v=""/>
    <s v="Xi'an"/>
    <x v="14"/>
  </r>
  <r>
    <s v="Wu,Xuefeng"/>
    <s v="TW_INVT"/>
    <x v="424"/>
    <s v="PROGRAM_LEVEL"/>
    <n v="0"/>
    <n v="28"/>
    <n v="0"/>
    <s v="01"/>
    <s v="TBS"/>
    <s v="15354"/>
    <s v="CHN"/>
    <s v=""/>
    <s v="Xi'an"/>
    <x v="14"/>
  </r>
  <r>
    <s v="Wu,Ying"/>
    <s v="TW_CORE"/>
    <x v="9"/>
    <s v="BAU"/>
    <n v="0"/>
    <n v="128"/>
    <n v="0"/>
    <s v="06"/>
    <s v="TBS"/>
    <s v="16096"/>
    <s v="CHN"/>
    <s v=""/>
    <s v="Beijing"/>
    <x v="14"/>
  </r>
  <r>
    <s v="Wyer,Justin Lloyd"/>
    <s v="STANDB1"/>
    <x v="233"/>
    <s v="MISC"/>
    <n v="165"/>
    <n v="0"/>
    <n v="0"/>
    <s v="01"/>
    <s v="TZA"/>
    <s v="14716"/>
    <s v="ZAF"/>
    <s v=""/>
    <s v="Johannesburg"/>
    <x v="16"/>
  </r>
  <r>
    <s v="Wyer,Justin Lloyd"/>
    <s v="TW_TOFF"/>
    <x v="1"/>
    <s v="PUBLIC_HOLIDAY"/>
    <n v="0"/>
    <n v="8"/>
    <n v="0"/>
    <s v="01"/>
    <s v="TZA"/>
    <s v="14716"/>
    <s v="ZAF"/>
    <s v=""/>
    <s v="Johannesburg"/>
    <x v="16"/>
  </r>
  <r>
    <s v="Wyglendacz,Laura Alice"/>
    <s v="GDS0001"/>
    <x v="8"/>
    <s v="CONSULTING"/>
    <n v="98"/>
    <n v="0"/>
    <n v="0"/>
    <s v="01"/>
    <s v="TUK"/>
    <s v="14850"/>
    <s v="GBR"/>
    <s v=""/>
    <s v="London"/>
    <x v="4"/>
  </r>
  <r>
    <s v="Wyglendacz,Laura Alice"/>
    <s v="TW_TOFF"/>
    <x v="4"/>
    <s v="SICK_LV"/>
    <n v="0"/>
    <n v="64"/>
    <n v="0"/>
    <s v="01"/>
    <s v="TUK"/>
    <s v="14850"/>
    <s v="GBR"/>
    <s v=""/>
    <s v="London"/>
    <x v="4"/>
  </r>
  <r>
    <s v="Wyglendacz,Laura Alice"/>
    <s v="TW_TOFF"/>
    <x v="4"/>
    <s v="UK_MEDICAL_APPT"/>
    <n v="0"/>
    <n v="5"/>
    <n v="0"/>
    <s v="01"/>
    <s v="TUK"/>
    <s v="14850"/>
    <s v="GBR"/>
    <s v=""/>
    <s v="London"/>
    <x v="4"/>
  </r>
  <r>
    <s v="Xia,Jie Jessie"/>
    <s v="PWC0001"/>
    <x v="62"/>
    <s v="MISC"/>
    <n v="0"/>
    <n v="11"/>
    <n v="0"/>
    <s v="08"/>
    <s v="TCX"/>
    <s v="11289"/>
    <s v="CHN"/>
    <s v=""/>
    <s v="Xi'an"/>
    <x v="14"/>
  </r>
  <r>
    <s v="Xia,Jie Jessie"/>
    <s v="TW_CORE"/>
    <x v="33"/>
    <s v="REGION_MGT_BAU"/>
    <n v="0"/>
    <n v="156"/>
    <n v="0"/>
    <s v="08"/>
    <s v="TCX"/>
    <s v="11289"/>
    <s v="CHN"/>
    <s v=""/>
    <s v="Xi'an"/>
    <x v="14"/>
  </r>
  <r>
    <s v="Xia,Jie Jessie"/>
    <s v="TW_TOFF"/>
    <x v="1"/>
    <s v="ANNUAL_LV"/>
    <n v="0"/>
    <n v="8"/>
    <n v="0"/>
    <s v="08"/>
    <s v="TCX"/>
    <s v="11289"/>
    <s v="CHN"/>
    <s v=""/>
    <s v="Xi'an"/>
    <x v="14"/>
  </r>
  <r>
    <s v="Xia,Siyu"/>
    <s v="REA0001"/>
    <x v="140"/>
    <s v="DA"/>
    <n v="0"/>
    <n v="120"/>
    <n v="0"/>
    <s v="01"/>
    <s v="TCX"/>
    <s v="14460"/>
    <s v="CHN"/>
    <s v=""/>
    <s v="Xi'an"/>
    <x v="14"/>
  </r>
  <r>
    <s v="Xia,Siyu"/>
    <s v="REA0001"/>
    <x v="140"/>
    <s v="MISC"/>
    <n v="0"/>
    <n v="40"/>
    <n v="0"/>
    <s v="01"/>
    <s v="TCX"/>
    <s v="14460"/>
    <s v="CHN"/>
    <s v=""/>
    <s v="Xi'an"/>
    <x v="14"/>
  </r>
  <r>
    <s v="Xia,Siyu"/>
    <s v="SFEXP01"/>
    <x v="196"/>
    <s v="DEV"/>
    <n v="8"/>
    <n v="0"/>
    <n v="0"/>
    <s v="01"/>
    <s v="TCX"/>
    <s v="14460"/>
    <s v="CHN"/>
    <s v=""/>
    <s v="Beijing"/>
    <x v="14"/>
  </r>
  <r>
    <s v="Xiao,Ran"/>
    <s v="LENOVO1"/>
    <x v="368"/>
    <s v="MISC"/>
    <n v="0"/>
    <n v="8"/>
    <n v="0"/>
    <s v="01"/>
    <s v="TCC"/>
    <s v="12244"/>
    <s v="CHN"/>
    <s v=""/>
    <s v="Beijing"/>
    <x v="14"/>
  </r>
  <r>
    <s v="Xiao,Ran"/>
    <s v="TW_CORE"/>
    <x v="3"/>
    <s v="HELD"/>
    <n v="0"/>
    <n v="32"/>
    <n v="0"/>
    <s v="01"/>
    <s v="TCC"/>
    <s v="12244"/>
    <s v="CHN"/>
    <s v=""/>
    <s v="Beijing"/>
    <x v="14"/>
  </r>
  <r>
    <s v="Xiao,Ran"/>
    <s v="TW_CORE"/>
    <x v="17"/>
    <s v="BAU"/>
    <n v="0"/>
    <n v="6"/>
    <n v="0"/>
    <s v="01"/>
    <s v="TCC"/>
    <s v="12244"/>
    <s v="CHN"/>
    <s v=""/>
    <s v="Beijing"/>
    <x v="14"/>
  </r>
  <r>
    <s v="Xiao,Ran"/>
    <s v="TW_CORE"/>
    <x v="17"/>
    <s v="TWER_HELP"/>
    <n v="0"/>
    <n v="60"/>
    <n v="0"/>
    <s v="01"/>
    <s v="TCC"/>
    <s v="12244"/>
    <s v="CHN"/>
    <s v=""/>
    <s v="Beijing"/>
    <x v="14"/>
  </r>
  <r>
    <s v="Xiao,Ran"/>
    <s v="TW_CORE"/>
    <x v="0"/>
    <s v="BAU"/>
    <n v="0"/>
    <n v="16"/>
    <n v="0"/>
    <s v="01"/>
    <s v="TCC"/>
    <s v="12244"/>
    <s v="CHN"/>
    <s v=""/>
    <s v="Beijing"/>
    <x v="14"/>
  </r>
  <r>
    <s v="Xiao,Ran"/>
    <s v="ZTE0001"/>
    <x v="420"/>
    <s v="MISC"/>
    <n v="72"/>
    <n v="0"/>
    <n v="0"/>
    <s v="01"/>
    <s v="TCC"/>
    <s v="12244"/>
    <s v="CHN"/>
    <s v=""/>
    <s v="Beijing"/>
    <x v="14"/>
  </r>
  <r>
    <s v="Xiao,Zhanfei"/>
    <s v="SML0001"/>
    <x v="199"/>
    <s v="MISC"/>
    <n v="60"/>
    <n v="0"/>
    <n v="0"/>
    <s v="01"/>
    <s v="TCC"/>
    <s v="15284"/>
    <s v="CHN"/>
    <s v=""/>
    <s v="Chengdu"/>
    <x v="14"/>
  </r>
  <r>
    <s v="Xiao,Zhanfei"/>
    <s v="TWSSOL1"/>
    <x v="203"/>
    <s v="MISC"/>
    <n v="20"/>
    <n v="0"/>
    <n v="0"/>
    <s v="01"/>
    <s v="TCC"/>
    <s v="15284"/>
    <s v="IND"/>
    <s v=""/>
    <s v="Chengdu"/>
    <x v="14"/>
  </r>
  <r>
    <s v="Xiao,Zhanfei"/>
    <s v="TW_CORE"/>
    <x v="66"/>
    <s v="ATTENDEE"/>
    <n v="0"/>
    <n v="88"/>
    <n v="0"/>
    <s v="01"/>
    <s v="TCC"/>
    <s v="15284"/>
    <s v="IND"/>
    <s v=""/>
    <s v="Chengdu"/>
    <x v="14"/>
  </r>
  <r>
    <s v="Xie,Jia"/>
    <s v="LIVETEX"/>
    <x v="311"/>
    <s v="DA"/>
    <n v="48"/>
    <n v="0"/>
    <n v="0"/>
    <s v="01"/>
    <s v="TCX"/>
    <s v="13709"/>
    <s v="USA"/>
    <s v="IL"/>
    <s v="Xi'an"/>
    <x v="14"/>
  </r>
  <r>
    <s v="Xie,Jia"/>
    <s v="LIVETEX"/>
    <x v="311"/>
    <s v="DA"/>
    <n v="80"/>
    <n v="0"/>
    <n v="0"/>
    <s v="01"/>
    <s v="TCX"/>
    <s v="13709"/>
    <s v="CHN"/>
    <s v=""/>
    <s v="Xi'an"/>
    <x v="14"/>
  </r>
  <r>
    <s v="Xie,Jia"/>
    <s v="LIVETEX"/>
    <x v="311"/>
    <s v="MISC"/>
    <n v="24"/>
    <n v="0"/>
    <n v="0"/>
    <s v="01"/>
    <s v="TCX"/>
    <s v="13709"/>
    <s v="CHN"/>
    <s v=""/>
    <s v="Xi'an"/>
    <x v="14"/>
  </r>
  <r>
    <s v="Xie,Jia"/>
    <s v="LIVETEX"/>
    <x v="311"/>
    <s v="TRVL"/>
    <n v="0"/>
    <n v="32"/>
    <n v="0"/>
    <s v="01"/>
    <s v="TCX"/>
    <s v="13709"/>
    <s v="CHN"/>
    <s v=""/>
    <s v="Xi'an"/>
    <x v="14"/>
  </r>
  <r>
    <s v="Xiong,Jie"/>
    <s v="TW_CORE"/>
    <x v="149"/>
    <s v="HEALTH"/>
    <n v="0"/>
    <n v="8"/>
    <n v="0"/>
    <s v="01"/>
    <s v="TCC"/>
    <s v="11302"/>
    <s v="CHN"/>
    <s v=""/>
    <s v="Kampala"/>
    <x v="15"/>
  </r>
  <r>
    <s v="Xiong,Jie"/>
    <s v="TW_PIL3"/>
    <x v="299"/>
    <s v="MEETINGS"/>
    <n v="0"/>
    <n v="12"/>
    <n v="0"/>
    <s v="01"/>
    <s v="TCC"/>
    <s v="11302"/>
    <s v="CHN"/>
    <s v=""/>
    <s v="Kampala"/>
    <x v="15"/>
  </r>
  <r>
    <s v="Xiong,Jie"/>
    <s v="UNICEF1"/>
    <x v="88"/>
    <s v="MISC"/>
    <n v="156"/>
    <n v="0"/>
    <n v="0"/>
    <s v="01"/>
    <s v="TCC"/>
    <s v="11302"/>
    <s v="CHN"/>
    <s v=""/>
    <s v="Kampala"/>
    <x v="15"/>
  </r>
  <r>
    <s v="Xiong,Zichuan"/>
    <s v="HUBBA01"/>
    <x v="301"/>
    <s v="MISC"/>
    <n v="16"/>
    <n v="0"/>
    <n v="0"/>
    <s v="02"/>
    <s v="TUS"/>
    <s v="12134"/>
    <s v="USA"/>
    <s v="CA"/>
    <s v="Atlanta"/>
    <x v="2"/>
  </r>
  <r>
    <s v="Xiong,Zichuan"/>
    <s v="TW_CORE"/>
    <x v="17"/>
    <s v="BAU"/>
    <n v="0"/>
    <n v="40"/>
    <n v="0"/>
    <s v="02"/>
    <s v="TUS"/>
    <s v="12134"/>
    <s v="USA"/>
    <s v="NY"/>
    <s v="Atlanta"/>
    <x v="2"/>
  </r>
  <r>
    <s v="Xiong,Zichuan"/>
    <s v="TW_CORE"/>
    <x v="17"/>
    <s v="BAU"/>
    <n v="0"/>
    <n v="120"/>
    <n v="0"/>
    <s v="02"/>
    <s v="TUS"/>
    <s v="12134"/>
    <s v="USA"/>
    <s v="CA"/>
    <s v="Atlanta"/>
    <x v="2"/>
  </r>
  <r>
    <s v="Xu,Chen"/>
    <s v="PWC0001"/>
    <x v="62"/>
    <s v="MISC"/>
    <n v="152"/>
    <n v="0"/>
    <n v="0"/>
    <s v="01"/>
    <s v="TBS"/>
    <s v="13694"/>
    <s v="CHN"/>
    <s v=""/>
    <s v="Beijing"/>
    <x v="14"/>
  </r>
  <r>
    <s v="Xu,Chen"/>
    <s v="TW_TOFF"/>
    <x v="4"/>
    <s v="SICK_LV"/>
    <n v="0"/>
    <n v="16"/>
    <n v="0"/>
    <s v="01"/>
    <s v="TBS"/>
    <s v="13694"/>
    <s v="CHN"/>
    <s v=""/>
    <s v="Beijing"/>
    <x v="14"/>
  </r>
  <r>
    <s v="Xu,Hao"/>
    <s v="TW_CORE"/>
    <x v="14"/>
    <s v="NONTW_CONF"/>
    <n v="0"/>
    <n v="16"/>
    <n v="0"/>
    <s v="01"/>
    <s v="TBS"/>
    <s v="11300"/>
    <s v="CHN"/>
    <s v=""/>
    <s v="Beijing"/>
    <x v="14"/>
  </r>
  <r>
    <s v="Xu,Hao"/>
    <s v="TW_CORE"/>
    <x v="17"/>
    <s v="TWER_HELP"/>
    <n v="0"/>
    <n v="128"/>
    <n v="0"/>
    <s v="01"/>
    <s v="TBS"/>
    <s v="11300"/>
    <s v="CHN"/>
    <s v=""/>
    <s v="Beijing"/>
    <x v="14"/>
  </r>
  <r>
    <s v="Xu,Hao"/>
    <s v="TW_CORE"/>
    <x v="118"/>
    <s v="BAU"/>
    <n v="0"/>
    <n v="24"/>
    <n v="0"/>
    <s v="01"/>
    <s v="TBS"/>
    <s v="11300"/>
    <s v="CHN"/>
    <s v=""/>
    <s v="Beijing"/>
    <x v="14"/>
  </r>
  <r>
    <s v="Xu,May Ping"/>
    <s v="SML0001"/>
    <x v="363"/>
    <s v="DA"/>
    <n v="160"/>
    <n v="0"/>
    <n v="0"/>
    <s v="01"/>
    <s v="TAU"/>
    <s v="13784"/>
    <s v="AUS"/>
    <s v=""/>
    <s v="Sydney"/>
    <x v="8"/>
  </r>
  <r>
    <s v="Xu,May Ping"/>
    <s v="TW_TOFF"/>
    <x v="1"/>
    <s v="BEREAV_COMPASSN"/>
    <n v="0"/>
    <n v="8"/>
    <n v="0"/>
    <s v="01"/>
    <s v="TAU"/>
    <s v="13784"/>
    <s v="AUS"/>
    <s v=""/>
    <s v="Sydney"/>
    <x v="8"/>
  </r>
  <r>
    <s v="Xu,Xiao"/>
    <s v="SFEXP01"/>
    <x v="264"/>
    <s v="DA"/>
    <n v="32"/>
    <n v="0"/>
    <n v="0"/>
    <s v="01"/>
    <s v="TCC"/>
    <s v="16124"/>
    <s v="CHN"/>
    <s v=""/>
    <s v="Chengdu"/>
    <x v="14"/>
  </r>
  <r>
    <s v="Xu,Xiao"/>
    <s v="TW_CORE"/>
    <x v="0"/>
    <s v="TWER_INDUCTION"/>
    <n v="0"/>
    <n v="8"/>
    <n v="0"/>
    <s v="01"/>
    <s v="TCC"/>
    <s v="16124"/>
    <s v="CHN"/>
    <s v=""/>
    <s v="Chengdu"/>
    <x v="14"/>
  </r>
  <r>
    <s v="Xu,Xin"/>
    <s v="SFEXP01"/>
    <x v="430"/>
    <s v="BA"/>
    <n v="40"/>
    <n v="0"/>
    <n v="0"/>
    <s v="01"/>
    <s v="TCX"/>
    <s v="15259"/>
    <s v="CHN"/>
    <s v=""/>
    <s v="Beijing"/>
    <x v="14"/>
  </r>
  <r>
    <s v="Xu,Xin"/>
    <s v="SFEXP01"/>
    <x v="430"/>
    <s v="UX"/>
    <n v="16"/>
    <n v="0"/>
    <n v="0"/>
    <s v="01"/>
    <s v="TCX"/>
    <s v="15259"/>
    <s v="CHN"/>
    <s v=""/>
    <s v="Beijing"/>
    <x v="14"/>
  </r>
  <r>
    <s v="Xu,Xin"/>
    <s v="TW_CORE"/>
    <x v="66"/>
    <s v="ATTENDEE"/>
    <n v="0"/>
    <n v="32"/>
    <n v="0"/>
    <s v="01"/>
    <s v="TCX"/>
    <s v="15259"/>
    <s v="CHN"/>
    <s v=""/>
    <s v="Beijing"/>
    <x v="14"/>
  </r>
  <r>
    <s v="Xu,Xin"/>
    <s v="TW_CORE"/>
    <x v="66"/>
    <s v="ATTENDEE"/>
    <n v="0"/>
    <n v="80"/>
    <n v="0"/>
    <s v="01"/>
    <s v="TCX"/>
    <s v="15259"/>
    <s v="IND"/>
    <s v=""/>
    <s v="Beijing"/>
    <x v="14"/>
  </r>
  <r>
    <s v="Xu,Yao"/>
    <s v="TW_CORE"/>
    <x v="123"/>
    <s v="BAU"/>
    <n v="0"/>
    <n v="160"/>
    <n v="0"/>
    <s v="09"/>
    <s v="TBS"/>
    <s v="12346"/>
    <s v="CHN"/>
    <s v=""/>
    <s v="Beijing"/>
    <x v="14"/>
  </r>
  <r>
    <s v="Xu,Yao"/>
    <s v="TW_TOFF"/>
    <x v="1"/>
    <s v="TIME_IN_LIEU"/>
    <n v="0"/>
    <n v="8"/>
    <n v="0"/>
    <s v="09"/>
    <s v="TBS"/>
    <s v="12346"/>
    <s v="CHN"/>
    <s v=""/>
    <s v="Beijing"/>
    <x v="14"/>
  </r>
  <r>
    <s v="Xu,Zhezi"/>
    <s v="LIVETEX"/>
    <x v="310"/>
    <s v="MISC"/>
    <n v="8"/>
    <n v="0"/>
    <n v="0"/>
    <s v="01"/>
    <s v="TCX"/>
    <s v="15015"/>
    <s v="CHN"/>
    <s v=""/>
    <s v="Xi'an"/>
    <x v="14"/>
  </r>
  <r>
    <s v="Xu,Zhezi"/>
    <s v="LIVETEX"/>
    <x v="311"/>
    <s v="MISC"/>
    <n v="144"/>
    <n v="0"/>
    <n v="0"/>
    <s v="01"/>
    <s v="TCX"/>
    <s v="15015"/>
    <s v="CHN"/>
    <s v=""/>
    <s v="Xi'an"/>
    <x v="14"/>
  </r>
  <r>
    <s v="Xu,Zhezi"/>
    <s v="TW_TOFF"/>
    <x v="1"/>
    <s v="CHINA_ANTENATAL"/>
    <n v="0"/>
    <n v="8"/>
    <n v="0"/>
    <s v="01"/>
    <s v="TCX"/>
    <s v="15015"/>
    <s v="CHN"/>
    <s v=""/>
    <s v="Xi'an"/>
    <x v="14"/>
  </r>
  <r>
    <s v="Xu,Zhezi"/>
    <s v="TW_TOFF"/>
    <x v="4"/>
    <s v="SICK_LV"/>
    <n v="0"/>
    <n v="8"/>
    <n v="0"/>
    <s v="01"/>
    <s v="TCX"/>
    <s v="15015"/>
    <s v="CHN"/>
    <s v=""/>
    <s v="Xi'an"/>
    <x v="14"/>
  </r>
  <r>
    <s v="Yadalam,Nandini"/>
    <s v="TW_TOFF"/>
    <x v="1"/>
    <s v="INDIA_OPT_HOL"/>
    <n v="0"/>
    <n v="8"/>
    <n v="0"/>
    <s v="01"/>
    <s v="TIN"/>
    <s v="11964"/>
    <s v="IND"/>
    <s v=""/>
    <s v="Pune"/>
    <x v="0"/>
  </r>
  <r>
    <s v="Yadalam,Nandini"/>
    <s v="TW_TOFF"/>
    <x v="1"/>
    <s v="LOA_UNPAID"/>
    <n v="0"/>
    <n v="160"/>
    <n v="0"/>
    <s v="01"/>
    <s v="TIN"/>
    <s v="11964"/>
    <s v="IND"/>
    <s v=""/>
    <s v="Bangalore"/>
    <x v="0"/>
  </r>
  <r>
    <s v="Yadav,Rajkumar N"/>
    <s v="TW_TOPS"/>
    <x v="60"/>
    <s v="TECH_SUPPORT"/>
    <n v="0"/>
    <n v="229"/>
    <n v="0"/>
    <s v="04"/>
    <s v="TIN"/>
    <s v="11739"/>
    <s v="IND"/>
    <s v=""/>
    <s v="Pune"/>
    <x v="0"/>
  </r>
  <r>
    <s v="Yadav,Ramprasad"/>
    <s v="RACK001"/>
    <x v="34"/>
    <s v="DA"/>
    <n v="104"/>
    <n v="32"/>
    <n v="0"/>
    <s v="01"/>
    <s v="TIN"/>
    <s v="13392"/>
    <s v="IND"/>
    <s v=""/>
    <s v="Bangalore"/>
    <x v="0"/>
  </r>
  <r>
    <s v="Yadav,Ramprasad"/>
    <s v="TW_TOFF"/>
    <x v="1"/>
    <s v="ANNUAL_LV"/>
    <n v="0"/>
    <n v="16"/>
    <n v="0"/>
    <s v="01"/>
    <s v="TIN"/>
    <s v="13392"/>
    <s v="IND"/>
    <s v=""/>
    <s v="Bangalore"/>
    <x v="0"/>
  </r>
  <r>
    <s v="Yadav,Ramprasad"/>
    <s v="TW_TOFF"/>
    <x v="1"/>
    <s v="INDIA_OPT_HOL"/>
    <n v="0"/>
    <n v="8"/>
    <n v="0"/>
    <s v="01"/>
    <s v="TIN"/>
    <s v="13392"/>
    <s v="IND"/>
    <s v=""/>
    <s v="Bangalore"/>
    <x v="0"/>
  </r>
  <r>
    <s v="Yadav,Ramprasad"/>
    <s v="TW_TOFF"/>
    <x v="4"/>
    <s v="SICK_LV"/>
    <n v="0"/>
    <n v="8"/>
    <n v="0"/>
    <s v="01"/>
    <s v="TIN"/>
    <s v="13392"/>
    <s v="IND"/>
    <s v=""/>
    <s v="Bangalore"/>
    <x v="0"/>
  </r>
  <r>
    <s v="Yadav,Ritesh"/>
    <s v="DELTA01"/>
    <x v="228"/>
    <s v="DA"/>
    <n v="32"/>
    <n v="0"/>
    <n v="0"/>
    <s v="01"/>
    <s v="TIN"/>
    <s v="13697"/>
    <s v="USA"/>
    <s v="GA"/>
    <s v="Atlanta"/>
    <x v="2"/>
  </r>
  <r>
    <s v="Yadav,Ritesh"/>
    <s v="DELTA01"/>
    <x v="228"/>
    <s v="TRVL"/>
    <n v="0"/>
    <n v="8"/>
    <n v="0"/>
    <s v="01"/>
    <s v="TIN"/>
    <s v="13697"/>
    <s v="IND"/>
    <s v=""/>
    <s v="Atlanta"/>
    <x v="2"/>
  </r>
  <r>
    <s v="Yadav,Ritesh"/>
    <s v="TW_CORE"/>
    <x v="3"/>
    <s v="HELD"/>
    <n v="0"/>
    <n v="40"/>
    <n v="0"/>
    <s v="01"/>
    <s v="TIN"/>
    <s v="13697"/>
    <s v="IND"/>
    <s v=""/>
    <s v="Pune"/>
    <x v="0"/>
  </r>
  <r>
    <s v="Yadav,Ritesh"/>
    <s v="TW_TOFF"/>
    <x v="1"/>
    <s v="ANNUAL_LV"/>
    <n v="0"/>
    <n v="80"/>
    <n v="0"/>
    <s v="01"/>
    <s v="TIN"/>
    <s v="13697"/>
    <s v="IND"/>
    <s v=""/>
    <s v="Pune"/>
    <x v="0"/>
  </r>
  <r>
    <s v="Yadav,Ritesh"/>
    <s v="TW_TOFF"/>
    <x v="1"/>
    <s v="INDIA_OPT_HOL"/>
    <n v="0"/>
    <n v="8"/>
    <n v="0"/>
    <s v="01"/>
    <s v="TIN"/>
    <s v="13697"/>
    <s v="IND"/>
    <s v=""/>
    <s v="Pune"/>
    <x v="0"/>
  </r>
  <r>
    <s v="Yamijala,Hemanth"/>
    <s v="TW_CORE"/>
    <x v="40"/>
    <s v="TRAINING_OTHER"/>
    <n v="0"/>
    <n v="16"/>
    <n v="0"/>
    <s v="01"/>
    <s v="TIN"/>
    <s v="13179"/>
    <s v="IND"/>
    <s v=""/>
    <s v="Bangalore"/>
    <x v="0"/>
  </r>
  <r>
    <s v="Yamijala,Hemanth"/>
    <s v="TW_INVT"/>
    <x v="171"/>
    <s v="PROGRAM_LEVEL"/>
    <n v="0"/>
    <n v="72"/>
    <n v="0"/>
    <s v="01"/>
    <s v="TIN"/>
    <s v="13179"/>
    <s v="IND"/>
    <s v=""/>
    <s v="Bangalore"/>
    <x v="0"/>
  </r>
  <r>
    <s v="Yamijala,Hemanth"/>
    <s v="TW_INVT"/>
    <x v="214"/>
    <s v="PROGRAM_LEVEL"/>
    <n v="0"/>
    <n v="88"/>
    <n v="0"/>
    <s v="01"/>
    <s v="TIN"/>
    <s v="13179"/>
    <s v="IND"/>
    <s v=""/>
    <s v="Bangalore"/>
    <x v="0"/>
  </r>
  <r>
    <s v="Yan,Lihong"/>
    <s v="TW_TOPS"/>
    <x v="67"/>
    <s v="BAU"/>
    <n v="0"/>
    <n v="168"/>
    <n v="0"/>
    <s v="04"/>
    <s v="TBS"/>
    <s v="14976"/>
    <s v="CHN"/>
    <s v=""/>
    <s v="Beijing"/>
    <x v="14"/>
  </r>
  <r>
    <s v="Yan,Qian"/>
    <s v="SFEXP01"/>
    <x v="264"/>
    <s v="DEV"/>
    <n v="184"/>
    <n v="0"/>
    <n v="0"/>
    <s v="01"/>
    <s v="TCC"/>
    <s v="15802"/>
    <s v="CHN"/>
    <s v=""/>
    <s v="Chengdu"/>
    <x v="14"/>
  </r>
  <r>
    <s v="Yan,Yu"/>
    <s v="REA0001"/>
    <x v="195"/>
    <s v="MISC"/>
    <n v="168"/>
    <n v="0"/>
    <n v="0"/>
    <s v="01"/>
    <s v="TCX"/>
    <s v="15863"/>
    <s v="CHN"/>
    <s v=""/>
    <s v="Xi'an"/>
    <x v="14"/>
  </r>
  <r>
    <s v="Yang,Bo"/>
    <s v="TW_CORE"/>
    <x v="15"/>
    <s v="BAU"/>
    <n v="0"/>
    <n v="132"/>
    <n v="0"/>
    <s v="03"/>
    <s v="TCC"/>
    <s v="15513"/>
    <s v="CHN"/>
    <s v=""/>
    <s v="Chengdu"/>
    <x v="14"/>
  </r>
  <r>
    <s v="Yang,Bo"/>
    <s v="TW_CORE"/>
    <x v="40"/>
    <s v="TRAINING_OTHER"/>
    <n v="0"/>
    <n v="24"/>
    <n v="0"/>
    <s v="03"/>
    <s v="TCC"/>
    <s v="15513"/>
    <s v="CHN"/>
    <s v=""/>
    <s v="Chengdu"/>
    <x v="14"/>
  </r>
  <r>
    <s v="Yang,Bo"/>
    <s v="TW_TOFF"/>
    <x v="1"/>
    <s v="ANNUAL_LV"/>
    <n v="0"/>
    <n v="8"/>
    <n v="0"/>
    <s v="03"/>
    <s v="TCC"/>
    <s v="15513"/>
    <s v="CHN"/>
    <s v=""/>
    <s v="Chengdu"/>
    <x v="14"/>
  </r>
  <r>
    <s v="Yang,Bo"/>
    <s v="TW_TOFF"/>
    <x v="4"/>
    <s v="SICK_LV"/>
    <n v="0"/>
    <n v="4"/>
    <n v="0"/>
    <s v="03"/>
    <s v="TCC"/>
    <s v="15513"/>
    <s v="CHN"/>
    <s v=""/>
    <s v="Chengdu"/>
    <x v="14"/>
  </r>
  <r>
    <s v="Yang,Chen"/>
    <s v="SML0001"/>
    <x v="294"/>
    <s v="DEV"/>
    <n v="168"/>
    <n v="0"/>
    <n v="0"/>
    <s v="01"/>
    <s v="TCC"/>
    <s v="15421"/>
    <s v="CHN"/>
    <s v=""/>
    <s v="Chengdu"/>
    <x v="14"/>
  </r>
  <r>
    <s v="Yang,Dong"/>
    <s v="REA0001"/>
    <x v="201"/>
    <s v="MISC"/>
    <n v="164"/>
    <n v="0"/>
    <n v="0"/>
    <s v="01"/>
    <s v="TCX"/>
    <s v="13262"/>
    <s v="CHN"/>
    <s v=""/>
    <s v="Xi'an"/>
    <x v="14"/>
  </r>
  <r>
    <s v="Yang,Dong"/>
    <s v="TW_CORE"/>
    <x v="17"/>
    <s v="TWER_HELP"/>
    <n v="0"/>
    <n v="4"/>
    <n v="0"/>
    <s v="01"/>
    <s v="TCX"/>
    <s v="13262"/>
    <s v="CHN"/>
    <s v=""/>
    <s v="Xi'an"/>
    <x v="14"/>
  </r>
  <r>
    <s v="Yang,Liu Alex"/>
    <s v="SML0001"/>
    <x v="199"/>
    <s v="DA"/>
    <n v="168"/>
    <n v="0"/>
    <n v="0"/>
    <s v="01"/>
    <s v="TCC"/>
    <s v="15113"/>
    <s v="CHN"/>
    <s v=""/>
    <s v="Chengdu"/>
    <x v="14"/>
  </r>
  <r>
    <s v="Yang,Mei"/>
    <s v="TW_CORE"/>
    <x v="66"/>
    <s v="TRAINER_FAC"/>
    <n v="0"/>
    <n v="48"/>
    <n v="0"/>
    <s v="01"/>
    <s v="TCX"/>
    <s v="13719"/>
    <s v="IND"/>
    <s v=""/>
    <s v="Xi'an"/>
    <x v="14"/>
  </r>
  <r>
    <s v="Yang,Mei"/>
    <s v="TW_CORE"/>
    <x v="66"/>
    <s v="TRAINER_PREP"/>
    <n v="0"/>
    <n v="120"/>
    <n v="0"/>
    <s v="01"/>
    <s v="TCX"/>
    <s v="13719"/>
    <s v="IND"/>
    <s v=""/>
    <s v="Xi'an"/>
    <x v="14"/>
  </r>
  <r>
    <s v="Yang,Ming"/>
    <s v="TW_CORE"/>
    <x v="15"/>
    <s v="BAU"/>
    <n v="0"/>
    <n v="164"/>
    <n v="0"/>
    <s v="03"/>
    <s v="TCC"/>
    <s v="14502"/>
    <s v="CHN"/>
    <s v=""/>
    <s v="Chengdu"/>
    <x v="14"/>
  </r>
  <r>
    <s v="Yang,Ming"/>
    <s v="TW_TOFF"/>
    <x v="4"/>
    <s v="SICK_LV"/>
    <n v="0"/>
    <n v="4"/>
    <n v="0"/>
    <s v="03"/>
    <s v="TCC"/>
    <s v="14502"/>
    <s v="CHN"/>
    <s v=""/>
    <s v="Chengdu"/>
    <x v="14"/>
  </r>
  <r>
    <s v="Yang,Ming"/>
    <s v="TW_TOPS"/>
    <x v="60"/>
    <s v="TECH_SUPPORT"/>
    <n v="0"/>
    <n v="168"/>
    <n v="0"/>
    <s v="04"/>
    <s v="TCC"/>
    <s v="14683"/>
    <s v="CHN"/>
    <s v=""/>
    <s v="Chengdu"/>
    <x v="14"/>
  </r>
  <r>
    <s v="Yang,Rui"/>
    <s v="PWC0001"/>
    <x v="62"/>
    <s v="MISC"/>
    <n v="156"/>
    <n v="0"/>
    <n v="0"/>
    <s v="01"/>
    <s v="TBS"/>
    <s v="13937"/>
    <s v="CHN"/>
    <s v=""/>
    <s v="Beijing"/>
    <x v="14"/>
  </r>
  <r>
    <s v="Yang,Rui"/>
    <s v="TW_TOFF"/>
    <x v="1"/>
    <s v="ANNUAL_LV"/>
    <n v="0"/>
    <n v="8"/>
    <n v="0"/>
    <s v="01"/>
    <s v="TBS"/>
    <s v="13937"/>
    <s v="CHN"/>
    <s v=""/>
    <s v="Beijing"/>
    <x v="14"/>
  </r>
  <r>
    <s v="Yang,Rui"/>
    <s v="TW_TOFF"/>
    <x v="4"/>
    <s v="SICK_LV"/>
    <n v="0"/>
    <n v="8"/>
    <n v="0"/>
    <s v="01"/>
    <s v="TBS"/>
    <s v="13937"/>
    <s v="CHN"/>
    <s v=""/>
    <s v="Beijing"/>
    <x v="14"/>
  </r>
  <r>
    <s v="Yang,Song"/>
    <s v="SML0001"/>
    <x v="156"/>
    <s v="DEV"/>
    <n v="168"/>
    <n v="0"/>
    <n v="0"/>
    <s v="01"/>
    <s v="TCC"/>
    <s v="16036"/>
    <s v="CHN"/>
    <s v=""/>
    <s v="Chengdu"/>
    <x v="14"/>
  </r>
  <r>
    <s v="Yang,Xiaotong"/>
    <s v="TW_CORE"/>
    <x v="123"/>
    <s v="BAU"/>
    <n v="0"/>
    <n v="164"/>
    <n v="0"/>
    <s v="08"/>
    <s v="TBS"/>
    <s v="15792"/>
    <s v="CHN"/>
    <s v=""/>
    <s v="Beijing"/>
    <x v="14"/>
  </r>
  <r>
    <s v="Yang,Xiaotong"/>
    <s v="TW_TOFF"/>
    <x v="4"/>
    <s v="CARERS_LV"/>
    <n v="0"/>
    <n v="4"/>
    <n v="0"/>
    <s v="08"/>
    <s v="TBS"/>
    <s v="15792"/>
    <s v="CHN"/>
    <s v=""/>
    <s v="Beijing"/>
    <x v="14"/>
  </r>
  <r>
    <s v="Yang,Xuemin"/>
    <s v="PWC0001"/>
    <x v="62"/>
    <s v="MISC"/>
    <n v="160"/>
    <n v="0"/>
    <n v="0"/>
    <s v="01"/>
    <s v="TBS"/>
    <s v="13353"/>
    <s v="CHN"/>
    <s v=""/>
    <s v="Beijing"/>
    <x v="14"/>
  </r>
  <r>
    <s v="Yang,Xuemin"/>
    <s v="TW_TOFF"/>
    <x v="1"/>
    <s v="CHINA_ANTENATAL"/>
    <n v="0"/>
    <n v="8"/>
    <n v="0"/>
    <s v="01"/>
    <s v="TBS"/>
    <s v="13353"/>
    <s v="CHN"/>
    <s v=""/>
    <s v="Beijing"/>
    <x v="14"/>
  </r>
  <r>
    <s v="Yang,Yang"/>
    <s v="SML0001"/>
    <x v="312"/>
    <s v="MISC"/>
    <n v="152"/>
    <n v="0"/>
    <n v="0"/>
    <s v="01"/>
    <s v="TCC"/>
    <s v="15778"/>
    <s v="CHN"/>
    <s v=""/>
    <s v="Chengdu"/>
    <x v="14"/>
  </r>
  <r>
    <s v="Yang,Yang"/>
    <s v="TW_TOFF"/>
    <x v="1"/>
    <s v="ANNUAL_LV"/>
    <n v="0"/>
    <n v="8"/>
    <n v="0"/>
    <s v="01"/>
    <s v="TCC"/>
    <s v="15778"/>
    <s v="CHN"/>
    <s v=""/>
    <s v="Chengdu"/>
    <x v="14"/>
  </r>
  <r>
    <s v="Yang,Yang"/>
    <s v="TW_TOFF"/>
    <x v="4"/>
    <s v="SICK_LV"/>
    <n v="0"/>
    <n v="8"/>
    <n v="0"/>
    <s v="01"/>
    <s v="TCC"/>
    <s v="15778"/>
    <s v="CHN"/>
    <s v=""/>
    <s v="Chengdu"/>
    <x v="14"/>
  </r>
  <r>
    <s v="Yang,Yongqin"/>
    <s v="TW_CORE"/>
    <x v="123"/>
    <s v="BAU"/>
    <n v="0"/>
    <n v="172"/>
    <n v="0"/>
    <s v="09"/>
    <s v="TBS"/>
    <s v="14187"/>
    <s v="CHN"/>
    <s v=""/>
    <s v="Beijing"/>
    <x v="14"/>
  </r>
  <r>
    <s v="Yang,Yongqin"/>
    <s v="TW_TOFF"/>
    <x v="1"/>
    <s v="ANNUAL_LV"/>
    <n v="0"/>
    <n v="4"/>
    <n v="0"/>
    <s v="09"/>
    <s v="TBS"/>
    <s v="14187"/>
    <s v="CHN"/>
    <s v=""/>
    <s v="Beijing"/>
    <x v="14"/>
  </r>
  <r>
    <s v="Yang,Yun"/>
    <s v="OPPO001"/>
    <x v="431"/>
    <s v="MISC"/>
    <n v="8"/>
    <n v="0"/>
    <n v="0"/>
    <s v="01"/>
    <s v="TBS"/>
    <s v="14535"/>
    <s v="CHN"/>
    <s v=""/>
    <s v="Beijing"/>
    <x v="14"/>
  </r>
  <r>
    <s v="Yang,Yun"/>
    <s v="TW_CORE"/>
    <x v="3"/>
    <s v="HELD"/>
    <n v="0"/>
    <n v="152"/>
    <n v="0"/>
    <s v="01"/>
    <s v="TBS"/>
    <s v="14535"/>
    <s v="CHN"/>
    <s v=""/>
    <s v="Beijing"/>
    <x v="14"/>
  </r>
  <r>
    <s v="Yang,Yun"/>
    <s v="ZTE0001"/>
    <x v="432"/>
    <s v="MISC"/>
    <n v="8"/>
    <n v="0"/>
    <n v="0"/>
    <s v="01"/>
    <s v="TBS"/>
    <s v="14535"/>
    <s v="CHN"/>
    <s v=""/>
    <s v="Beijing"/>
    <x v="14"/>
  </r>
  <r>
    <s v="Yang,Zhen"/>
    <s v="TW_TOFF"/>
    <x v="1"/>
    <s v="ANNUAL_LV"/>
    <n v="0"/>
    <n v="8"/>
    <n v="0"/>
    <s v="01"/>
    <s v="TCX"/>
    <s v="13906"/>
    <s v="CHN"/>
    <s v=""/>
    <s v="Xi'an"/>
    <x v="14"/>
  </r>
  <r>
    <s v="Yang,Zhen"/>
    <s v="TW_TOFF"/>
    <x v="4"/>
    <s v="SICK_LV"/>
    <n v="0"/>
    <n v="4"/>
    <n v="0"/>
    <s v="01"/>
    <s v="TCX"/>
    <s v="13906"/>
    <s v="CHN"/>
    <s v=""/>
    <s v="Xi'an"/>
    <x v="14"/>
  </r>
  <r>
    <s v="Yang,Zhen"/>
    <s v="TW_TOPS"/>
    <x v="7"/>
    <s v="FINLG_INV_FR"/>
    <n v="0"/>
    <n v="156"/>
    <n v="0"/>
    <s v="01"/>
    <s v="TCX"/>
    <s v="13906"/>
    <s v="CHN"/>
    <s v=""/>
    <s v="Xi'an"/>
    <x v="14"/>
  </r>
  <r>
    <s v="Yang,Zhengquan"/>
    <s v="PWC0001"/>
    <x v="62"/>
    <s v="MISC"/>
    <n v="166"/>
    <n v="0"/>
    <n v="0"/>
    <s v="01"/>
    <s v="TBS"/>
    <s v="15225"/>
    <s v="CHN"/>
    <s v=""/>
    <s v="Beijing"/>
    <x v="14"/>
  </r>
  <r>
    <s v="Yang,Zhengquan"/>
    <s v="TW_TOFF"/>
    <x v="1"/>
    <s v="ANNUAL_LV"/>
    <n v="0"/>
    <n v="4"/>
    <n v="0"/>
    <s v="01"/>
    <s v="TBS"/>
    <s v="15225"/>
    <s v="CHN"/>
    <s v=""/>
    <s v="Beijing"/>
    <x v="14"/>
  </r>
  <r>
    <s v="Yao,Haijiao"/>
    <s v="PWC0001"/>
    <x v="62"/>
    <s v="MISC"/>
    <n v="152"/>
    <n v="0"/>
    <n v="0"/>
    <s v="01"/>
    <s v="TBS"/>
    <s v="15202"/>
    <s v="CHN"/>
    <s v=""/>
    <s v="Beijing"/>
    <x v="14"/>
  </r>
  <r>
    <s v="Yao,Haijiao"/>
    <s v="TW_TOFF"/>
    <x v="1"/>
    <s v="ANNUAL_LV"/>
    <n v="0"/>
    <n v="16"/>
    <n v="0"/>
    <s v="01"/>
    <s v="TBS"/>
    <s v="15202"/>
    <s v="CHN"/>
    <s v=""/>
    <s v="Beijing"/>
    <x v="14"/>
  </r>
  <r>
    <s v="Yao,Minna"/>
    <s v="DOMINOS"/>
    <x v="225"/>
    <s v="DA"/>
    <n v="80"/>
    <n v="0"/>
    <n v="0"/>
    <s v="01"/>
    <s v="TAU"/>
    <s v="13634"/>
    <s v="AUS"/>
    <s v=""/>
    <s v="Brisbane"/>
    <x v="8"/>
  </r>
  <r>
    <s v="Yao,Minna"/>
    <s v="TW_CORE"/>
    <x v="3"/>
    <s v="HELD"/>
    <n v="0"/>
    <n v="56"/>
    <n v="0"/>
    <s v="01"/>
    <s v="TAU"/>
    <s v="13634"/>
    <s v="AUS"/>
    <s v=""/>
    <s v="Brisbane"/>
    <x v="8"/>
  </r>
  <r>
    <s v="Yao,Minna"/>
    <s v="TW_CORE"/>
    <x v="3"/>
    <s v="UNASSIGNED"/>
    <n v="0"/>
    <n v="8"/>
    <n v="0"/>
    <s v="01"/>
    <s v="TAU"/>
    <s v="13634"/>
    <s v="AUS"/>
    <s v=""/>
    <s v="Brisbane"/>
    <x v="8"/>
  </r>
  <r>
    <s v="Yao,Minna"/>
    <s v="TW_TOFF"/>
    <x v="1"/>
    <s v="ANNUAL_LV"/>
    <n v="0"/>
    <n v="24"/>
    <n v="0"/>
    <s v="01"/>
    <s v="TAU"/>
    <s v="13634"/>
    <s v="AUS"/>
    <s v=""/>
    <s v="Brisbane"/>
    <x v="8"/>
  </r>
  <r>
    <s v="Yao,Qilin"/>
    <s v="PWC0001"/>
    <x v="62"/>
    <s v="MISC"/>
    <n v="144"/>
    <n v="0"/>
    <n v="0"/>
    <s v="01"/>
    <s v="TBS"/>
    <s v="15626"/>
    <s v="CHN"/>
    <s v=""/>
    <s v="Beijing"/>
    <x v="14"/>
  </r>
  <r>
    <s v="Yao,Qilin"/>
    <s v="TW_CORE"/>
    <x v="40"/>
    <s v="TRAINING_OTHER"/>
    <n v="0"/>
    <n v="24"/>
    <n v="0"/>
    <s v="01"/>
    <s v="TBS"/>
    <s v="15626"/>
    <s v="CHN"/>
    <s v=""/>
    <s v="Beijing"/>
    <x v="14"/>
  </r>
  <r>
    <s v="Yao,Xin"/>
    <s v="TELSTRA"/>
    <x v="322"/>
    <s v="MISC"/>
    <n v="160"/>
    <n v="0"/>
    <n v="0"/>
    <s v="01"/>
    <s v="TBS"/>
    <s v="12621"/>
    <s v="CHN"/>
    <s v=""/>
    <s v="Beijing"/>
    <x v="14"/>
  </r>
  <r>
    <s v="Yao,Xin"/>
    <s v="TW_TOFF"/>
    <x v="1"/>
    <s v="ANNUAL_LV"/>
    <n v="0"/>
    <n v="8"/>
    <n v="0"/>
    <s v="01"/>
    <s v="TBS"/>
    <s v="12621"/>
    <s v="CHN"/>
    <s v=""/>
    <s v="Beijing"/>
    <x v="14"/>
  </r>
  <r>
    <s v="Yao,Yao"/>
    <s v="TW_CORE"/>
    <x v="17"/>
    <s v="TWER_HELP"/>
    <n v="0"/>
    <n v="24"/>
    <n v="0"/>
    <s v="01"/>
    <s v="TCC"/>
    <s v="14336"/>
    <s v="CHN"/>
    <s v=""/>
    <s v="Chengdu"/>
    <x v="14"/>
  </r>
  <r>
    <s v="Yao,Yao"/>
    <s v="TW_CORE"/>
    <x v="33"/>
    <s v="REGION_MGT_BAU"/>
    <n v="0"/>
    <n v="116"/>
    <n v="0"/>
    <s v="01"/>
    <s v="TCC"/>
    <s v="14336"/>
    <s v="CHN"/>
    <s v=""/>
    <s v="Chengdu"/>
    <x v="14"/>
  </r>
  <r>
    <s v="Yao,Yao"/>
    <s v="TW_CORE"/>
    <x v="0"/>
    <s v="TWER_DEVELOPMNT"/>
    <n v="0"/>
    <n v="24"/>
    <n v="0"/>
    <s v="01"/>
    <s v="TCC"/>
    <s v="14336"/>
    <s v="CHN"/>
    <s v=""/>
    <s v="Chengdu"/>
    <x v="14"/>
  </r>
  <r>
    <s v="Yao,Yao"/>
    <s v="TW_TOFF"/>
    <x v="1"/>
    <s v="ANNUAL_LV"/>
    <n v="0"/>
    <n v="4"/>
    <n v="0"/>
    <s v="01"/>
    <s v="TCC"/>
    <s v="14336"/>
    <s v="CHN"/>
    <s v=""/>
    <s v="Chengdu"/>
    <x v="14"/>
  </r>
  <r>
    <s v="Yates,Andrew J."/>
    <s v="TW_TOPS"/>
    <x v="433"/>
    <s v="BAU"/>
    <n v="0"/>
    <n v="62"/>
    <n v="0"/>
    <s v="04"/>
    <s v="TUK"/>
    <s v="10584"/>
    <s v="IND"/>
    <s v=""/>
    <s v="London"/>
    <x v="4"/>
  </r>
  <r>
    <s v="Yates,Andrew J."/>
    <s v="TW_TOPS"/>
    <x v="433"/>
    <s v="BAU"/>
    <n v="0"/>
    <n v="140"/>
    <n v="0"/>
    <s v="04"/>
    <s v="TUK"/>
    <s v="10584"/>
    <s v="GBR"/>
    <s v=""/>
    <s v="London"/>
    <x v="4"/>
  </r>
  <r>
    <s v="Yates,Mark"/>
    <s v="TW_CORE"/>
    <x v="123"/>
    <s v="BAU"/>
    <n v="0"/>
    <n v="168"/>
    <n v="0"/>
    <s v="09"/>
    <s v="TAU"/>
    <s v="12034"/>
    <s v="AUS"/>
    <s v=""/>
    <s v="Sydney"/>
    <x v="8"/>
  </r>
  <r>
    <s v="Ye,Lanshuang"/>
    <s v="TW_CORE"/>
    <x v="123"/>
    <s v="BAU"/>
    <n v="0"/>
    <n v="160"/>
    <n v="0"/>
    <s v="08"/>
    <s v="TCC"/>
    <s v="14598"/>
    <s v="CHN"/>
    <s v=""/>
    <s v="Chengdu"/>
    <x v="14"/>
  </r>
  <r>
    <s v="Ye,Lanshuang"/>
    <s v="TW_TOFF"/>
    <x v="4"/>
    <s v="SICK_LV"/>
    <n v="0"/>
    <n v="8"/>
    <n v="0"/>
    <s v="08"/>
    <s v="TCC"/>
    <s v="14598"/>
    <s v="CHN"/>
    <s v=""/>
    <s v="Chengdu"/>
    <x v="14"/>
  </r>
  <r>
    <s v="Ye,Ting"/>
    <s v="TW_CORE"/>
    <x v="3"/>
    <s v="HELD"/>
    <n v="0"/>
    <n v="40"/>
    <n v="0"/>
    <s v="01"/>
    <s v="TCX"/>
    <s v="16114"/>
    <s v="CHN"/>
    <s v=""/>
    <s v="Xi'an"/>
    <x v="14"/>
  </r>
  <r>
    <s v="Yeganegy Abbasi,Negin"/>
    <s v="TW_CORE"/>
    <x v="17"/>
    <s v="BAU"/>
    <n v="0"/>
    <n v="168"/>
    <n v="0"/>
    <s v="13"/>
    <s v="TUK"/>
    <s v="11689"/>
    <s v="GBR"/>
    <s v=""/>
    <s v="London"/>
    <x v="4"/>
  </r>
  <r>
    <s v="Yeung,Kevin"/>
    <s v="TW_CORE"/>
    <x v="17"/>
    <s v="TWER_HELP"/>
    <n v="0"/>
    <n v="131"/>
    <n v="0"/>
    <s v="01"/>
    <s v="TSG"/>
    <s v="14554"/>
    <s v="SGP"/>
    <s v=""/>
    <s v="Singapore"/>
    <x v="9"/>
  </r>
  <r>
    <s v="Yeung,Kevin"/>
    <s v="TW_CORE"/>
    <x v="15"/>
    <s v="CODE_REVIEW"/>
    <n v="0"/>
    <n v="1"/>
    <n v="0"/>
    <s v="01"/>
    <s v="TSG"/>
    <s v="14554"/>
    <s v="SGP"/>
    <s v=""/>
    <s v="Singapore"/>
    <x v="9"/>
  </r>
  <r>
    <s v="Yeung,Kevin"/>
    <s v="TW_CORE"/>
    <x v="15"/>
    <s v="INTERVIEWING"/>
    <n v="0"/>
    <n v="2"/>
    <n v="0"/>
    <s v="01"/>
    <s v="TSG"/>
    <s v="14554"/>
    <s v="SGP"/>
    <s v=""/>
    <s v="Singapore"/>
    <x v="9"/>
  </r>
  <r>
    <s v="Yeung,Kevin"/>
    <s v="TW_CORE"/>
    <x v="40"/>
    <s v="GROUP"/>
    <n v="0"/>
    <n v="6"/>
    <n v="0"/>
    <s v="01"/>
    <s v="TSG"/>
    <s v="14554"/>
    <s v="SGP"/>
    <s v=""/>
    <s v="Singapore"/>
    <x v="9"/>
  </r>
  <r>
    <s v="Yeung,Kevin"/>
    <s v="UNICEF1"/>
    <x v="218"/>
    <s v="DELIVERY"/>
    <n v="40"/>
    <n v="0"/>
    <n v="0"/>
    <s v="01"/>
    <s v="TSG"/>
    <s v="14554"/>
    <s v="SGP"/>
    <s v=""/>
    <s v="Singapore"/>
    <x v="9"/>
  </r>
  <r>
    <s v="Yin,Dawei"/>
    <s v="SML0001"/>
    <x v="294"/>
    <s v="MISC"/>
    <n v="152"/>
    <n v="0"/>
    <n v="0"/>
    <s v="01"/>
    <s v="TCC"/>
    <s v="14829"/>
    <s v="CHN"/>
    <s v=""/>
    <s v="Chengdu"/>
    <x v="14"/>
  </r>
  <r>
    <s v="Yin,Dawei"/>
    <s v="TW_TOFF"/>
    <x v="1"/>
    <s v="TIME_IN_LIEU"/>
    <n v="0"/>
    <n v="16"/>
    <n v="0"/>
    <s v="01"/>
    <s v="TCC"/>
    <s v="14829"/>
    <s v="CHN"/>
    <s v=""/>
    <s v="Chengdu"/>
    <x v="14"/>
  </r>
  <r>
    <s v="Yip,Jason Che-Han"/>
    <s v="TW_CORE"/>
    <x v="14"/>
    <s v="AGILE"/>
    <n v="0"/>
    <n v="16"/>
    <n v="0"/>
    <s v="01"/>
    <s v="TAU"/>
    <s v="10398"/>
    <s v="IND"/>
    <s v=""/>
    <s v="Sydney"/>
    <x v="8"/>
  </r>
  <r>
    <s v="Yip,Jason Che-Han"/>
    <s v="WOOL001"/>
    <x v="410"/>
    <s v="MISC"/>
    <n v="168"/>
    <n v="0"/>
    <n v="0"/>
    <s v="01"/>
    <s v="TAU"/>
    <s v="10398"/>
    <s v="AUS"/>
    <s v=""/>
    <s v="Sydney"/>
    <x v="8"/>
  </r>
  <r>
    <s v="Yong,Pei Shi"/>
    <s v="TW_CORE"/>
    <x v="3"/>
    <s v="UNASSIGNED"/>
    <n v="0"/>
    <n v="104"/>
    <n v="0"/>
    <s v="01"/>
    <s v="TAU"/>
    <s v="13975"/>
    <s v="AUS"/>
    <s v=""/>
    <s v="Melbourne"/>
    <x v="8"/>
  </r>
  <r>
    <s v="Yong,Pei Shi"/>
    <s v="TW_TOFF"/>
    <x v="1"/>
    <s v="ANNUAL_LV"/>
    <n v="0"/>
    <n v="56"/>
    <n v="0"/>
    <s v="01"/>
    <s v="TAU"/>
    <s v="13975"/>
    <s v="AUS"/>
    <s v=""/>
    <s v="Melbourne"/>
    <x v="8"/>
  </r>
  <r>
    <s v="Yong,Pei Shi"/>
    <s v="TW_TOFF"/>
    <x v="1"/>
    <s v="PUBLIC_HOLIDAY"/>
    <n v="0"/>
    <n v="8"/>
    <n v="0"/>
    <s v="01"/>
    <s v="TAU"/>
    <s v="13975"/>
    <s v="AUS"/>
    <s v=""/>
    <s v="Melbourne"/>
    <x v="8"/>
  </r>
  <r>
    <s v="Yong,Xiaolong"/>
    <s v="SML0001"/>
    <x v="199"/>
    <s v="DA"/>
    <n v="160"/>
    <n v="0"/>
    <n v="0"/>
    <s v="01"/>
    <s v="TCC"/>
    <s v="15087"/>
    <s v="CHN"/>
    <s v=""/>
    <s v="Chengdu"/>
    <x v="14"/>
  </r>
  <r>
    <s v="Yong,Xiaolong"/>
    <s v="TW_TOFF"/>
    <x v="4"/>
    <s v="SICK_LV"/>
    <n v="0"/>
    <n v="8"/>
    <n v="0"/>
    <s v="01"/>
    <s v="TCC"/>
    <s v="15087"/>
    <s v="CHN"/>
    <s v=""/>
    <s v="Chengdu"/>
    <x v="14"/>
  </r>
  <r>
    <s v="You,Qin"/>
    <s v="TW_CORE"/>
    <x v="17"/>
    <s v="BAU"/>
    <n v="0"/>
    <n v="248"/>
    <n v="0"/>
    <s v="02"/>
    <s v="TCC"/>
    <s v="11570"/>
    <s v="CHN"/>
    <s v=""/>
    <s v="Chengdu"/>
    <x v="14"/>
  </r>
  <r>
    <s v="You,Qingsong"/>
    <s v="SML0001"/>
    <x v="371"/>
    <s v="DEV"/>
    <n v="160"/>
    <n v="0"/>
    <n v="0"/>
    <s v="01"/>
    <s v="TCC"/>
    <s v="14639"/>
    <s v="CHN"/>
    <s v=""/>
    <s v="Chengdu"/>
    <x v="14"/>
  </r>
  <r>
    <s v="You,Qingsong"/>
    <s v="TW_TOFF"/>
    <x v="1"/>
    <s v="ANNUAL_LV"/>
    <n v="0"/>
    <n v="8"/>
    <n v="0"/>
    <s v="01"/>
    <s v="TCC"/>
    <s v="14639"/>
    <s v="CHN"/>
    <s v=""/>
    <s v="Chengdu"/>
    <x v="14"/>
  </r>
  <r>
    <s v="Young,Khali"/>
    <s v="TW_TOFF"/>
    <x v="1"/>
    <s v="ANNUAL_LV"/>
    <n v="0"/>
    <n v="24"/>
    <n v="0"/>
    <s v="01"/>
    <s v="TAU"/>
    <s v="11368"/>
    <s v="AUS"/>
    <s v=""/>
    <s v="Sydney"/>
    <x v="8"/>
  </r>
  <r>
    <s v="Young,Khali"/>
    <s v="TW_TOFF"/>
    <x v="4"/>
    <s v="SICK_LV"/>
    <n v="0"/>
    <n v="8"/>
    <n v="0"/>
    <s v="01"/>
    <s v="TAU"/>
    <s v="11368"/>
    <s v="AUS"/>
    <s v=""/>
    <s v="Sydney"/>
    <x v="8"/>
  </r>
  <r>
    <s v="Young,Khali"/>
    <s v="VODAFON"/>
    <x v="345"/>
    <s v="MISC"/>
    <n v="93"/>
    <n v="0"/>
    <n v="0"/>
    <s v="01"/>
    <s v="TAU"/>
    <s v="11368"/>
    <s v="AUS"/>
    <s v=""/>
    <s v="Sydney"/>
    <x v="8"/>
  </r>
  <r>
    <s v="Young,Nathaniel"/>
    <s v="CAREERT"/>
    <x v="269"/>
    <s v="DA"/>
    <n v="88"/>
    <n v="0"/>
    <n v="0"/>
    <s v="01"/>
    <s v="TAU"/>
    <s v="15644"/>
    <s v="AUS"/>
    <s v=""/>
    <s v="Sydney"/>
    <x v="8"/>
  </r>
  <r>
    <s v="Young,Nathaniel"/>
    <s v="GETUP01"/>
    <x v="159"/>
    <s v="DA"/>
    <n v="80"/>
    <n v="0"/>
    <n v="0"/>
    <s v="01"/>
    <s v="TAU"/>
    <s v="15644"/>
    <s v="AUS"/>
    <s v=""/>
    <s v="Sydney"/>
    <x v="8"/>
  </r>
  <r>
    <s v="Young,Nicholas W."/>
    <s v="OCLC001"/>
    <x v="188"/>
    <s v="MISC"/>
    <n v="0"/>
    <n v="90.75"/>
    <n v="0"/>
    <s v="01"/>
    <s v="TUS"/>
    <s v="15534"/>
    <s v="USA"/>
    <s v="OH"/>
    <s v="Chicago"/>
    <x v="5"/>
  </r>
  <r>
    <s v="Young,Nicholas W."/>
    <s v="TW_CORE"/>
    <x v="3"/>
    <s v="UNASSIGNED"/>
    <n v="0"/>
    <n v="80"/>
    <n v="0"/>
    <s v="01"/>
    <s v="TUS"/>
    <s v="15534"/>
    <s v="USA"/>
    <s v="IL"/>
    <s v="Chicago"/>
    <x v="5"/>
  </r>
  <r>
    <s v="Yu,Chanchan"/>
    <s v="REA0001"/>
    <x v="243"/>
    <s v="MISC"/>
    <n v="32"/>
    <n v="0"/>
    <n v="0"/>
    <s v="01"/>
    <s v="TCX"/>
    <s v="14700"/>
    <s v="CHN"/>
    <s v=""/>
    <s v="Xi'an"/>
    <x v="14"/>
  </r>
  <r>
    <s v="Yu,Chanchan"/>
    <s v="REA0001"/>
    <x v="243"/>
    <s v="MISC"/>
    <n v="80"/>
    <n v="0"/>
    <n v="0"/>
    <s v="01"/>
    <s v="TCX"/>
    <s v="14700"/>
    <s v="AUS"/>
    <s v=""/>
    <s v="Xi'an"/>
    <x v="14"/>
  </r>
  <r>
    <s v="Yu,Chanchan"/>
    <s v="REA0001"/>
    <x v="243"/>
    <s v="TRVL"/>
    <n v="0"/>
    <n v="40"/>
    <n v="0"/>
    <s v="01"/>
    <s v="TCX"/>
    <s v="14700"/>
    <s v="AUS"/>
    <s v=""/>
    <s v="Xi'an"/>
    <x v="14"/>
  </r>
  <r>
    <s v="Yu,Chanchan"/>
    <s v="TW_TOFF"/>
    <x v="1"/>
    <s v="ANNUAL_LV"/>
    <n v="0"/>
    <n v="8"/>
    <n v="0"/>
    <s v="01"/>
    <s v="TCX"/>
    <s v="14700"/>
    <s v="CHN"/>
    <s v=""/>
    <s v="Xi'an"/>
    <x v="14"/>
  </r>
  <r>
    <s v="Yu,Chanchan"/>
    <s v="TW_TOFF"/>
    <x v="4"/>
    <s v="SICK_LV"/>
    <n v="0"/>
    <n v="8"/>
    <n v="0"/>
    <s v="01"/>
    <s v="TCX"/>
    <s v="14700"/>
    <s v="AUS"/>
    <s v=""/>
    <s v="Xi'an"/>
    <x v="14"/>
  </r>
  <r>
    <s v="Yu,Danni"/>
    <s v="DEMNOW1"/>
    <x v="293"/>
    <s v="MISC_ONSHORE"/>
    <n v="168"/>
    <n v="0"/>
    <n v="0"/>
    <s v="01"/>
    <s v="TUS"/>
    <s v="14485"/>
    <s v="USA"/>
    <s v="NY"/>
    <s v="New York"/>
    <x v="12"/>
  </r>
  <r>
    <s v="Yu,Danni"/>
    <s v="TW_MTGS"/>
    <x v="50"/>
    <s v="NYC"/>
    <n v="0"/>
    <n v="8"/>
    <n v="0"/>
    <s v="01"/>
    <s v="TUS"/>
    <s v="14485"/>
    <s v="USA"/>
    <s v="NY"/>
    <s v="New York"/>
    <x v="12"/>
  </r>
  <r>
    <s v="Yu,Lishan"/>
    <s v="SFEXP01"/>
    <x v="284"/>
    <s v="DA"/>
    <n v="8"/>
    <n v="0"/>
    <n v="0"/>
    <s v="01"/>
    <s v="TCX"/>
    <s v="16066"/>
    <s v="CHN"/>
    <s v=""/>
    <s v="Beijing"/>
    <x v="14"/>
  </r>
  <r>
    <s v="Yu,Lishan"/>
    <s v="TW_CORE"/>
    <x v="3"/>
    <s v="UNASSIGNED"/>
    <n v="0"/>
    <n v="80"/>
    <n v="0"/>
    <s v="01"/>
    <s v="TCX"/>
    <s v="16066"/>
    <s v="CHN"/>
    <s v=""/>
    <s v="Xi'an"/>
    <x v="14"/>
  </r>
  <r>
    <s v="Yu,Qian"/>
    <s v="ALPHA02"/>
    <x v="174"/>
    <s v="MISC"/>
    <n v="15"/>
    <n v="0"/>
    <n v="0"/>
    <s v="01"/>
    <s v="TUS"/>
    <s v="14671"/>
    <s v="USA"/>
    <s v="IL"/>
    <s v="New York"/>
    <x v="12"/>
  </r>
  <r>
    <s v="Yu,Qian"/>
    <s v="ALPHA02"/>
    <x v="174"/>
    <s v="MISC"/>
    <n v="44"/>
    <n v="0"/>
    <n v="0"/>
    <s v="01"/>
    <s v="TUS"/>
    <s v="14671"/>
    <s v="USA"/>
    <s v="NY"/>
    <s v="New York"/>
    <x v="12"/>
  </r>
  <r>
    <s v="Yu,Qian"/>
    <s v="ALPHA02"/>
    <x v="174"/>
    <s v="MISC"/>
    <n v="121"/>
    <n v="0"/>
    <n v="0"/>
    <s v="01"/>
    <s v="TUS"/>
    <s v="14671"/>
    <s v="CHN"/>
    <s v=""/>
    <s v="New York"/>
    <x v="12"/>
  </r>
  <r>
    <s v="Yu,Qian"/>
    <s v="TW_TOFF"/>
    <x v="1"/>
    <s v="ANNUAL_LV"/>
    <n v="0"/>
    <n v="8"/>
    <n v="0"/>
    <s v="01"/>
    <s v="TUS"/>
    <s v="14671"/>
    <s v="USA"/>
    <s v="IL"/>
    <s v="New York"/>
    <x v="12"/>
  </r>
  <r>
    <s v="Yu,Xiaoqiang"/>
    <s v="PWC0001"/>
    <x v="62"/>
    <s v="MISC"/>
    <n v="168"/>
    <n v="0"/>
    <n v="0"/>
    <s v="01"/>
    <s v="TBS"/>
    <s v="12508"/>
    <s v="CHN"/>
    <s v=""/>
    <s v="Beijing"/>
    <x v="14"/>
  </r>
  <r>
    <s v="Yu,Yang"/>
    <s v="SFEXP01"/>
    <x v="373"/>
    <s v="MISC"/>
    <n v="40"/>
    <n v="0"/>
    <n v="0"/>
    <s v="01"/>
    <s v="TCC"/>
    <s v="14634"/>
    <s v="CHN"/>
    <s v=""/>
    <s v="Chengdu"/>
    <x v="14"/>
  </r>
  <r>
    <s v="Yu,Yang"/>
    <s v="SML0001"/>
    <x v="294"/>
    <s v="DEV"/>
    <n v="88"/>
    <n v="0"/>
    <n v="0"/>
    <s v="01"/>
    <s v="TCC"/>
    <s v="14634"/>
    <s v="CHN"/>
    <s v=""/>
    <s v="Chengdu"/>
    <x v="14"/>
  </r>
  <r>
    <s v="Yu,Yang Young"/>
    <s v="TW_CORE"/>
    <x v="3"/>
    <s v="UNASSIGNED"/>
    <n v="0"/>
    <n v="16"/>
    <n v="0"/>
    <s v=""/>
    <s v=""/>
    <s v="16103"/>
    <s v="CHN"/>
    <s v=""/>
    <s v=""/>
    <x v="18"/>
  </r>
  <r>
    <s v="Yu,Yang Young"/>
    <s v="TW_CORE"/>
    <x v="3"/>
    <s v="UNASSIGNED"/>
    <n v="0"/>
    <n v="40"/>
    <n v="0"/>
    <s v="01"/>
    <s v="TBS"/>
    <s v="16103"/>
    <s v="CHN"/>
    <s v=""/>
    <s v="Beijing"/>
    <x v="14"/>
  </r>
  <r>
    <s v="Yuan,Xiaofeng"/>
    <s v="SML0001"/>
    <x v="156"/>
    <s v="DA"/>
    <n v="140"/>
    <n v="0"/>
    <n v="0"/>
    <s v="01"/>
    <s v="TCC"/>
    <s v="15707"/>
    <s v="CHN"/>
    <s v=""/>
    <s v="Chengdu"/>
    <x v="14"/>
  </r>
  <r>
    <s v="Yuan,Xiaofeng"/>
    <s v="TW_CORE"/>
    <x v="40"/>
    <s v="TRAINING_OTHER"/>
    <n v="0"/>
    <n v="24"/>
    <n v="0"/>
    <s v="01"/>
    <s v="TCC"/>
    <s v="15707"/>
    <s v="CHN"/>
    <s v=""/>
    <s v="Chengdu"/>
    <x v="14"/>
  </r>
  <r>
    <s v="Yuan,Xiaofeng"/>
    <s v="TW_TOFF"/>
    <x v="1"/>
    <s v="ANNUAL_LV"/>
    <n v="0"/>
    <n v="4"/>
    <n v="0"/>
    <s v="01"/>
    <s v="TCC"/>
    <s v="15707"/>
    <s v="CHN"/>
    <s v=""/>
    <s v="Chengdu"/>
    <x v="14"/>
  </r>
  <r>
    <s v="Zagniotov,Alexander"/>
    <s v="GOOGLE1"/>
    <x v="135"/>
    <s v="MISC"/>
    <n v="64"/>
    <n v="0"/>
    <n v="0"/>
    <s v="01"/>
    <s v="TUS"/>
    <s v="13983"/>
    <s v="USA"/>
    <s v="CA"/>
    <s v="San Francisco"/>
    <x v="11"/>
  </r>
  <r>
    <s v="Zagniotov,Alexander"/>
    <s v="TW_TOFF"/>
    <x v="1"/>
    <s v="BEREAV_COMPASSN"/>
    <n v="0"/>
    <n v="24"/>
    <n v="0"/>
    <s v="01"/>
    <s v="TUS"/>
    <s v="13983"/>
    <s v="USA"/>
    <s v="CA"/>
    <s v="San Francisco"/>
    <x v="11"/>
  </r>
  <r>
    <s v="Zagniotov,Alexander"/>
    <s v="TW_TOFF"/>
    <x v="1"/>
    <s v="LV_UNPAID"/>
    <n v="0"/>
    <n v="56"/>
    <n v="0"/>
    <s v="01"/>
    <s v="TUS"/>
    <s v="13983"/>
    <s v="USA"/>
    <s v="CA"/>
    <s v="San Francisco"/>
    <x v="11"/>
  </r>
  <r>
    <s v="Zainulabdeen,Feroz"/>
    <s v="NEWGEN1"/>
    <x v="401"/>
    <s v="MISC"/>
    <n v="34"/>
    <n v="0"/>
    <n v="0"/>
    <s v="01"/>
    <s v="TIN"/>
    <s v="13013"/>
    <s v="IND"/>
    <s v=""/>
    <s v="Chennai"/>
    <x v="0"/>
  </r>
  <r>
    <s v="Zainulabdeen,Feroz"/>
    <s v="TW_CORE"/>
    <x v="17"/>
    <s v="TWER_HELP"/>
    <n v="0"/>
    <n v="134"/>
    <n v="0"/>
    <s v="01"/>
    <s v="TIN"/>
    <s v="13013"/>
    <s v="IND"/>
    <s v=""/>
    <s v="Chennai"/>
    <x v="0"/>
  </r>
  <r>
    <s v="Zang,Juanjuan"/>
    <s v="LIVETEX"/>
    <x v="161"/>
    <s v="DA"/>
    <n v="97.5"/>
    <n v="0"/>
    <n v="0"/>
    <s v="01"/>
    <s v="TUS"/>
    <s v="10821"/>
    <s v="USA"/>
    <s v="IL"/>
    <s v="Chicago"/>
    <x v="5"/>
  </r>
  <r>
    <s v="Zang,Juanjuan"/>
    <s v="LIVETEX"/>
    <x v="311"/>
    <s v="DA"/>
    <n v="14.5"/>
    <n v="0"/>
    <n v="0"/>
    <s v="01"/>
    <s v="TUS"/>
    <s v="10821"/>
    <s v="USA"/>
    <s v="IL"/>
    <s v="Chicago"/>
    <x v="5"/>
  </r>
  <r>
    <s v="Zang,Juanjuan"/>
    <s v="TW_CORE"/>
    <x v="17"/>
    <s v="BAU"/>
    <n v="0"/>
    <n v="28"/>
    <n v="0"/>
    <s v="01"/>
    <s v="TUS"/>
    <s v="10821"/>
    <s v="USA"/>
    <s v="IL"/>
    <s v="Chicago"/>
    <x v="5"/>
  </r>
  <r>
    <s v="Zang,Juanjuan"/>
    <s v="TW_TOFF"/>
    <x v="1"/>
    <s v="ANNUAL_LV"/>
    <n v="0"/>
    <n v="6"/>
    <n v="0"/>
    <s v="01"/>
    <s v="TUS"/>
    <s v="10821"/>
    <s v="USA"/>
    <s v="IL"/>
    <s v="Chicago"/>
    <x v="5"/>
  </r>
  <r>
    <s v="Zang,Juanjuan"/>
    <s v="TW_TOFF"/>
    <x v="4"/>
    <s v="US_CA_PERS_SICK"/>
    <n v="0"/>
    <n v="40"/>
    <n v="0"/>
    <s v="01"/>
    <s v="TUS"/>
    <s v="10821"/>
    <s v="USA"/>
    <s v="IL"/>
    <s v="Chicago"/>
    <x v="5"/>
  </r>
  <r>
    <s v="Zelechowski,Elise"/>
    <s v="TW_CORE"/>
    <x v="149"/>
    <s v="BUSINESS_DEV"/>
    <n v="0"/>
    <n v="128"/>
    <n v="0"/>
    <s v="08"/>
    <s v="TUS"/>
    <s v="16012"/>
    <s v="USA"/>
    <s v="IL"/>
    <s v="Chicago"/>
    <x v="5"/>
  </r>
  <r>
    <s v="Zelechowski,Elise"/>
    <s v="TW_CORE"/>
    <x v="149"/>
    <s v="MEETINGS"/>
    <n v="0"/>
    <n v="16"/>
    <n v="0"/>
    <s v="08"/>
    <s v="TUS"/>
    <s v="16012"/>
    <s v="USA"/>
    <s v="IL"/>
    <s v="Chicago"/>
    <x v="5"/>
  </r>
  <r>
    <s v="Zelechowski,Elise"/>
    <s v="TW_CORE"/>
    <x v="149"/>
    <s v="MEETINGS"/>
    <n v="0"/>
    <n v="24"/>
    <n v="0"/>
    <s v="08"/>
    <s v="TUS"/>
    <s v="16012"/>
    <s v="USA"/>
    <s v="NY"/>
    <s v="Chicago"/>
    <x v="5"/>
  </r>
  <r>
    <s v="Zelechowski,Tess L."/>
    <s v="TW_CORE"/>
    <x v="15"/>
    <s v="GRAD_RECRUITING"/>
    <n v="0"/>
    <n v="195"/>
    <n v="0"/>
    <s v="03"/>
    <s v="TUS"/>
    <s v="14039"/>
    <s v="USA"/>
    <s v="IL"/>
    <s v="Chicago"/>
    <x v="5"/>
  </r>
  <r>
    <s v="Zelmanov,Vladimir"/>
    <s v="GAP0001"/>
    <x v="350"/>
    <s v="MISC"/>
    <n v="142.5"/>
    <n v="0"/>
    <n v="0"/>
    <s v="01"/>
    <s v="TUS"/>
    <s v="14275"/>
    <s v="USA"/>
    <s v="CA"/>
    <s v="San Francisco"/>
    <x v="11"/>
  </r>
  <r>
    <s v="Zelmanov,Vladimir"/>
    <s v="TW_MTGS"/>
    <x v="50"/>
    <s v="SF"/>
    <n v="0"/>
    <n v="6"/>
    <n v="0"/>
    <s v="01"/>
    <s v="TUS"/>
    <s v="14275"/>
    <s v="USA"/>
    <s v="CA"/>
    <s v="San Francisco"/>
    <x v="11"/>
  </r>
  <r>
    <s v="Zelmanov,Vladimir"/>
    <s v="TW_TOFF"/>
    <x v="1"/>
    <s v="ANNUAL_LV"/>
    <n v="0"/>
    <n v="24"/>
    <n v="0"/>
    <s v="01"/>
    <s v="TUS"/>
    <s v="14275"/>
    <s v="USA"/>
    <s v="CA"/>
    <s v="San Francisco"/>
    <x v="11"/>
  </r>
  <r>
    <s v="Zenevitch,Joseph M."/>
    <s v="DELTA01"/>
    <x v="238"/>
    <s v="DA"/>
    <n v="28"/>
    <n v="0"/>
    <n v="0"/>
    <s v="01"/>
    <s v="TUS"/>
    <s v="10062"/>
    <s v="USA"/>
    <s v="GA"/>
    <s v="Atlanta"/>
    <x v="2"/>
  </r>
  <r>
    <s v="Zenevitch,Joseph M."/>
    <s v="MORGAN3"/>
    <x v="128"/>
    <s v="MISC"/>
    <n v="5"/>
    <n v="0"/>
    <n v="0"/>
    <s v="01"/>
    <s v="TUS"/>
    <s v="10062"/>
    <s v="USA"/>
    <s v="NY"/>
    <s v="Atlanta"/>
    <x v="2"/>
  </r>
  <r>
    <s v="Zenevitch,Joseph M."/>
    <s v="TW_CORE"/>
    <x v="220"/>
    <s v="NOT_FOR_PROJECT"/>
    <n v="0"/>
    <n v="131"/>
    <n v="0"/>
    <s v="01"/>
    <s v="TUS"/>
    <s v="10062"/>
    <s v="USA"/>
    <s v="CT"/>
    <s v="Atlanta"/>
    <x v="2"/>
  </r>
  <r>
    <s v="Zenevitch,Joseph M."/>
    <s v="TW_CORE"/>
    <x v="15"/>
    <s v="INTERVIEWING"/>
    <n v="0"/>
    <n v="3"/>
    <n v="0"/>
    <s v="01"/>
    <s v="TUS"/>
    <s v="10062"/>
    <s v="USA"/>
    <s v="CT"/>
    <s v="Atlanta"/>
    <x v="2"/>
  </r>
  <r>
    <s v="Zenevitch,Joseph M."/>
    <s v="TW_MTGS"/>
    <x v="50"/>
    <s v="NYC"/>
    <n v="0"/>
    <n v="12"/>
    <n v="0"/>
    <s v="01"/>
    <s v="TUS"/>
    <s v="10062"/>
    <s v="USA"/>
    <s v="NY"/>
    <s v="Atlanta"/>
    <x v="2"/>
  </r>
  <r>
    <s v="Zeng,Lifang"/>
    <s v="TW_CORE"/>
    <x v="123"/>
    <s v="BAU"/>
    <n v="0"/>
    <n v="168"/>
    <n v="0"/>
    <s v="08"/>
    <s v="TCX"/>
    <s v="15103"/>
    <s v="CHN"/>
    <s v=""/>
    <s v="Xi'an"/>
    <x v="14"/>
  </r>
  <r>
    <s v="Zeng,Lu"/>
    <s v="SFEXP01"/>
    <x v="196"/>
    <s v="DEV"/>
    <n v="171"/>
    <n v="0"/>
    <n v="0"/>
    <s v="01"/>
    <s v="TCC"/>
    <s v="15392"/>
    <s v="CHN"/>
    <s v=""/>
    <s v="Beijing"/>
    <x v="14"/>
  </r>
  <r>
    <s v="Zeng,Xuehai"/>
    <s v="SFEXP01"/>
    <x v="223"/>
    <s v="MISC"/>
    <n v="92"/>
    <n v="0"/>
    <n v="0"/>
    <s v="01"/>
    <s v="TCC"/>
    <s v="14706"/>
    <s v="CHN"/>
    <s v=""/>
    <s v="Chengdu"/>
    <x v="14"/>
  </r>
  <r>
    <s v="Zeng,Xuehai"/>
    <s v="SFEXP01"/>
    <x v="373"/>
    <s v="MISC"/>
    <n v="118"/>
    <n v="0"/>
    <n v="0"/>
    <s v="01"/>
    <s v="TCC"/>
    <s v="14706"/>
    <s v="CHN"/>
    <s v=""/>
    <s v="Chengdu"/>
    <x v="14"/>
  </r>
  <r>
    <s v="Zeng,Xuehai"/>
    <s v="TW_TOFF"/>
    <x v="1"/>
    <s v="TIME_IN_LIEU"/>
    <n v="0"/>
    <n v="8"/>
    <n v="0"/>
    <s v="01"/>
    <s v="TCC"/>
    <s v="14706"/>
    <s v="CHN"/>
    <s v=""/>
    <s v="Chengdu"/>
    <x v="14"/>
  </r>
  <r>
    <s v="Zha,Xi"/>
    <s v="TW_CORE"/>
    <x v="17"/>
    <s v="BAU"/>
    <n v="0"/>
    <n v="168"/>
    <n v="0"/>
    <s v="02"/>
    <s v="TBS"/>
    <s v="15780"/>
    <s v="CHN"/>
    <s v=""/>
    <s v="Shanghai"/>
    <x v="14"/>
  </r>
  <r>
    <s v="Zhai,Wei"/>
    <s v="WUJING1"/>
    <x v="434"/>
    <s v="DA"/>
    <n v="168"/>
    <n v="0"/>
    <n v="0"/>
    <s v="01"/>
    <s v="TCX"/>
    <s v="14808"/>
    <s v="CHN"/>
    <s v=""/>
    <s v="Beijing"/>
    <x v="14"/>
  </r>
  <r>
    <s v="Zhan,Honglai"/>
    <s v="TELSTRA"/>
    <x v="104"/>
    <s v="MISC"/>
    <n v="56"/>
    <n v="0"/>
    <n v="0"/>
    <s v="01"/>
    <s v="TCC"/>
    <s v="15389"/>
    <s v="CHN"/>
    <s v=""/>
    <s v="Xi'an"/>
    <x v="14"/>
  </r>
  <r>
    <s v="Zhan,Honglai"/>
    <s v="TW_CORE"/>
    <x v="66"/>
    <s v="ATTENDEE"/>
    <n v="0"/>
    <n v="120"/>
    <n v="0"/>
    <s v="01"/>
    <s v="TCC"/>
    <s v="15389"/>
    <s v="IND"/>
    <s v=""/>
    <s v="Xi'an"/>
    <x v="14"/>
  </r>
  <r>
    <s v="Zhang,Dai"/>
    <s v="LIVETEX"/>
    <x v="310"/>
    <s v="DA"/>
    <n v="8"/>
    <n v="0"/>
    <n v="0"/>
    <s v="01"/>
    <s v="TCC"/>
    <s v="14989"/>
    <s v="USA"/>
    <s v="IL"/>
    <s v="Xi'an"/>
    <x v="14"/>
  </r>
  <r>
    <s v="Zhang,Dai"/>
    <s v="LIVETEX"/>
    <x v="311"/>
    <s v="DA"/>
    <n v="40"/>
    <n v="0"/>
    <n v="0"/>
    <s v="01"/>
    <s v="TCC"/>
    <s v="14989"/>
    <s v="USA"/>
    <s v="IL"/>
    <s v="Xi'an"/>
    <x v="14"/>
  </r>
  <r>
    <s v="Zhang,Dai"/>
    <s v="LIVETEX"/>
    <x v="311"/>
    <s v="DA"/>
    <n v="108"/>
    <n v="0"/>
    <n v="0"/>
    <s v="01"/>
    <s v="TCC"/>
    <s v="14989"/>
    <s v="CHN"/>
    <s v=""/>
    <s v="Xi'an"/>
    <x v="14"/>
  </r>
  <r>
    <s v="Zhang,Dai"/>
    <s v="LIVETEX"/>
    <x v="311"/>
    <s v="TRVL"/>
    <n v="0"/>
    <n v="16"/>
    <n v="0"/>
    <s v="01"/>
    <s v="TCC"/>
    <s v="14989"/>
    <s v="CHN"/>
    <s v=""/>
    <s v="Xi'an"/>
    <x v="14"/>
  </r>
  <r>
    <s v="Zhang,Dai"/>
    <s v="TW_TOFF"/>
    <x v="1"/>
    <s v="ANNUAL_LV"/>
    <n v="0"/>
    <n v="8"/>
    <n v="0"/>
    <s v="01"/>
    <s v="TCC"/>
    <s v="14989"/>
    <s v="CHN"/>
    <s v=""/>
    <s v="Xi'an"/>
    <x v="14"/>
  </r>
  <r>
    <s v="Zhang,Dai"/>
    <s v="TW_TOFF"/>
    <x v="4"/>
    <s v="SICK_LV"/>
    <n v="0"/>
    <n v="4"/>
    <n v="0"/>
    <s v="01"/>
    <s v="TCC"/>
    <s v="14989"/>
    <s v="CHN"/>
    <s v=""/>
    <s v="Xi'an"/>
    <x v="14"/>
  </r>
  <r>
    <s v="Zhang,Fang"/>
    <s v="SML0001"/>
    <x v="156"/>
    <s v="DEV"/>
    <n v="0"/>
    <n v="48"/>
    <n v="0"/>
    <s v="01"/>
    <s v="TCC"/>
    <s v="16125"/>
    <s v="CHN"/>
    <s v=""/>
    <s v="Chengdu"/>
    <x v="14"/>
  </r>
  <r>
    <s v="Zhang,Jingbai"/>
    <s v="TW_CORE"/>
    <x v="3"/>
    <s v="UNASSIGNED"/>
    <n v="0"/>
    <n v="48"/>
    <n v="0"/>
    <s v="01"/>
    <s v="TBS"/>
    <s v="16109"/>
    <s v="CHN"/>
    <s v=""/>
    <s v="Beijing"/>
    <x v="14"/>
  </r>
  <r>
    <s v="Zhang,Jingbai"/>
    <s v="TW_CORE"/>
    <x v="14"/>
    <s v="ANALY_SUMMIT"/>
    <n v="0"/>
    <n v="16"/>
    <n v="0"/>
    <s v="01"/>
    <s v="TBS"/>
    <s v="16109"/>
    <s v="CHN"/>
    <s v=""/>
    <s v="Beijing"/>
    <x v="14"/>
  </r>
  <r>
    <s v="Zhang,Jingbai"/>
    <s v="TW_CORE"/>
    <x v="40"/>
    <s v="TRAINING_CULTUR"/>
    <n v="0"/>
    <n v="24"/>
    <n v="0"/>
    <s v="01"/>
    <s v="TBS"/>
    <s v="16109"/>
    <s v="CHN"/>
    <s v=""/>
    <s v="Beijing"/>
    <x v="14"/>
  </r>
  <r>
    <s v="Zhang,Jingqiang"/>
    <s v="REA0001"/>
    <x v="175"/>
    <s v="DA"/>
    <n v="152"/>
    <n v="0"/>
    <n v="0"/>
    <s v="01"/>
    <s v="TCX"/>
    <s v="15773"/>
    <s v="CHN"/>
    <s v=""/>
    <s v="Xi'an"/>
    <x v="14"/>
  </r>
  <r>
    <s v="Zhang,Jingqiang"/>
    <s v="TW_TOFF"/>
    <x v="1"/>
    <s v="ANNUAL_LV"/>
    <n v="0"/>
    <n v="8"/>
    <n v="0"/>
    <s v="01"/>
    <s v="TCX"/>
    <s v="15773"/>
    <s v="CHN"/>
    <s v=""/>
    <s v="Xi'an"/>
    <x v="14"/>
  </r>
  <r>
    <s v="Zhang,Jingqiang"/>
    <s v="TW_TOFF"/>
    <x v="4"/>
    <s v="SICK_LV"/>
    <n v="0"/>
    <n v="8"/>
    <n v="0"/>
    <s v="01"/>
    <s v="TCX"/>
    <s v="15773"/>
    <s v="CHN"/>
    <s v=""/>
    <s v="Xi'an"/>
    <x v="14"/>
  </r>
  <r>
    <s v="Zhang,Jinwen"/>
    <s v="REA0001"/>
    <x v="243"/>
    <s v="MISC"/>
    <n v="168"/>
    <n v="0"/>
    <n v="0"/>
    <s v="01"/>
    <s v="TCX"/>
    <s v="14681"/>
    <s v="CHN"/>
    <s v=""/>
    <s v="Xi'an"/>
    <x v="14"/>
  </r>
  <r>
    <s v="Zhang,Jiukun"/>
    <s v="REA0001"/>
    <x v="243"/>
    <s v="MISC"/>
    <n v="144"/>
    <n v="0"/>
    <n v="0"/>
    <s v="01"/>
    <s v="TCX"/>
    <s v="14288"/>
    <s v="CHN"/>
    <s v=""/>
    <s v="Xi'an"/>
    <x v="14"/>
  </r>
  <r>
    <s v="Zhang,Jiukun"/>
    <s v="TW_TOFF"/>
    <x v="1"/>
    <s v="ANNUAL_LV"/>
    <n v="0"/>
    <n v="20"/>
    <n v="0"/>
    <s v="01"/>
    <s v="TCX"/>
    <s v="14288"/>
    <s v="CHN"/>
    <s v=""/>
    <s v="Xi'an"/>
    <x v="14"/>
  </r>
  <r>
    <s v="Zhang,Jiukun"/>
    <s v="TW_TOFF"/>
    <x v="4"/>
    <s v="SICK_LV"/>
    <n v="0"/>
    <n v="4"/>
    <n v="0"/>
    <s v="01"/>
    <s v="TCX"/>
    <s v="14288"/>
    <s v="CHN"/>
    <s v=""/>
    <s v="Xi'an"/>
    <x v="14"/>
  </r>
  <r>
    <s v="Zhang,Jun"/>
    <s v="LENOVO1"/>
    <x v="368"/>
    <s v="MISC"/>
    <n v="8"/>
    <n v="0"/>
    <n v="0"/>
    <s v="01"/>
    <s v="TBS"/>
    <s v="13046"/>
    <s v="CHN"/>
    <s v=""/>
    <s v="Beijing"/>
    <x v="14"/>
  </r>
  <r>
    <s v="Zhang,Jun"/>
    <s v="SCHLUM1"/>
    <x v="435"/>
    <s v="MISC"/>
    <n v="144"/>
    <n v="8"/>
    <n v="0"/>
    <s v="01"/>
    <s v="TBS"/>
    <s v="13046"/>
    <s v="CHN"/>
    <s v=""/>
    <s v="Beijing"/>
    <x v="14"/>
  </r>
  <r>
    <s v="Zhang,Jun"/>
    <s v="TW_CORE"/>
    <x v="3"/>
    <s v="UNASSIGNED"/>
    <n v="0"/>
    <n v="8"/>
    <n v="0"/>
    <s v="01"/>
    <s v="TBS"/>
    <s v="13046"/>
    <s v="CHN"/>
    <s v=""/>
    <s v="Beijing"/>
    <x v="14"/>
  </r>
  <r>
    <s v="Zhang,Kai Y."/>
    <s v="TW_CORE"/>
    <x v="0"/>
    <s v="BAU"/>
    <n v="0"/>
    <n v="168"/>
    <n v="0"/>
    <s v="07"/>
    <s v="TUS"/>
    <s v="14169"/>
    <s v="USA"/>
    <s v="IL"/>
    <s v="Chicago"/>
    <x v="5"/>
  </r>
  <r>
    <s v="Zhang,Kaifeng"/>
    <s v="PWC0001"/>
    <x v="62"/>
    <s v="MISC"/>
    <n v="120"/>
    <n v="0"/>
    <n v="0"/>
    <s v="01"/>
    <s v="TBS"/>
    <s v="13687"/>
    <s v="CHN"/>
    <s v=""/>
    <s v="Beijing"/>
    <x v="14"/>
  </r>
  <r>
    <s v="Zhang,Kaifeng"/>
    <s v="TW_TOFF"/>
    <x v="1"/>
    <s v="ANNUAL_LV"/>
    <n v="0"/>
    <n v="48"/>
    <n v="0"/>
    <s v="01"/>
    <s v="TBS"/>
    <s v="13687"/>
    <s v="CHN"/>
    <s v=""/>
    <s v="Beijing"/>
    <x v="14"/>
  </r>
  <r>
    <s v="Zhang,Lei"/>
    <s v="REA0001"/>
    <x v="140"/>
    <s v="DA"/>
    <n v="160"/>
    <n v="0"/>
    <n v="0"/>
    <s v="01"/>
    <s v="TCX"/>
    <s v="13307"/>
    <s v="CHN"/>
    <s v=""/>
    <s v="Xi'an"/>
    <x v="14"/>
  </r>
  <r>
    <s v="Zhang,Lei"/>
    <s v="TW_TOFF"/>
    <x v="4"/>
    <s v="SICK_LV"/>
    <n v="0"/>
    <n v="8"/>
    <n v="0"/>
    <s v="01"/>
    <s v="TCX"/>
    <s v="13307"/>
    <s v="CHN"/>
    <s v=""/>
    <s v="Xi'an"/>
    <x v="14"/>
  </r>
  <r>
    <s v="Zhang,Liang"/>
    <s v="SML0001"/>
    <x v="200"/>
    <s v="DEV"/>
    <n v="0"/>
    <n v="48"/>
    <n v="0"/>
    <s v="01"/>
    <s v="TCC"/>
    <s v="16108"/>
    <s v="CHN"/>
    <s v=""/>
    <s v="Chengdu"/>
    <x v="14"/>
  </r>
  <r>
    <s v="Zhang,Lin"/>
    <s v="TW_CORE"/>
    <x v="3"/>
    <s v="UNASSIGNED"/>
    <n v="0"/>
    <n v="8"/>
    <n v="0"/>
    <s v="01"/>
    <s v="TBS"/>
    <s v="11386"/>
    <s v="CHN"/>
    <s v=""/>
    <s v="Beijing"/>
    <x v="14"/>
  </r>
  <r>
    <s v="Zhang,Lin"/>
    <s v="TW_TOFF"/>
    <x v="1"/>
    <s v="ANNUAL_LV"/>
    <n v="0"/>
    <n v="160"/>
    <n v="0"/>
    <s v="01"/>
    <s v="TBS"/>
    <s v="11386"/>
    <s v="CHN"/>
    <s v=""/>
    <s v="Beijing"/>
    <x v="14"/>
  </r>
  <r>
    <s v="Zhang,Longyang"/>
    <s v="REA0001"/>
    <x v="201"/>
    <s v="MISC"/>
    <n v="140"/>
    <n v="0"/>
    <n v="0"/>
    <s v="01"/>
    <s v="TCX"/>
    <s v="15877"/>
    <s v="CHN"/>
    <s v=""/>
    <s v="Xi'an"/>
    <x v="14"/>
  </r>
  <r>
    <s v="Zhang,Longyang"/>
    <s v="TW_CORE"/>
    <x v="40"/>
    <s v="TRAINING_OTHER"/>
    <n v="0"/>
    <n v="28"/>
    <n v="0"/>
    <s v="01"/>
    <s v="TCX"/>
    <s v="15877"/>
    <s v="CHN"/>
    <s v=""/>
    <s v="Xi'an"/>
    <x v="14"/>
  </r>
  <r>
    <s v="Zhang,Qingbo"/>
    <s v="REA0001"/>
    <x v="195"/>
    <s v="MISC"/>
    <n v="144"/>
    <n v="0"/>
    <n v="0"/>
    <s v="01"/>
    <s v="TCX"/>
    <s v="15353"/>
    <s v="CHN"/>
    <s v=""/>
    <s v="Xi'an"/>
    <x v="14"/>
  </r>
  <r>
    <s v="Zhang,Qingbo"/>
    <s v="TW_CORE"/>
    <x v="40"/>
    <s v="TRAINING_OTHER"/>
    <n v="0"/>
    <n v="24"/>
    <n v="0"/>
    <s v="01"/>
    <s v="TCX"/>
    <s v="15353"/>
    <s v="CHN"/>
    <s v=""/>
    <s v="Xi'an"/>
    <x v="14"/>
  </r>
  <r>
    <s v="Zhang,Qun"/>
    <s v="TELSTRA"/>
    <x v="283"/>
    <s v="MISC"/>
    <n v="164"/>
    <n v="0"/>
    <n v="0"/>
    <s v="01"/>
    <s v="TCX"/>
    <s v="13287"/>
    <s v="CHN"/>
    <s v=""/>
    <s v="Xi'an"/>
    <x v="14"/>
  </r>
  <r>
    <s v="Zhang,Qun"/>
    <s v="TW_TOFF"/>
    <x v="4"/>
    <s v="SICK_LV"/>
    <n v="0"/>
    <n v="4"/>
    <n v="0"/>
    <s v="01"/>
    <s v="TCX"/>
    <s v="13287"/>
    <s v="CHN"/>
    <s v=""/>
    <s v="Xi'an"/>
    <x v="14"/>
  </r>
  <r>
    <s v="Zhang,Rongbo"/>
    <s v="REA0001"/>
    <x v="249"/>
    <s v="MISC"/>
    <n v="0"/>
    <n v="166"/>
    <n v="0"/>
    <s v="01"/>
    <s v="TCX"/>
    <s v="15950"/>
    <s v="CHN"/>
    <s v=""/>
    <s v="Xi'an"/>
    <x v="14"/>
  </r>
  <r>
    <s v="Zhang,Ruimin"/>
    <s v="PWC0001"/>
    <x v="62"/>
    <s v="MISC"/>
    <n v="164"/>
    <n v="0"/>
    <n v="0"/>
    <s v="01"/>
    <s v="TBS"/>
    <s v="14022"/>
    <s v="CHN"/>
    <s v=""/>
    <s v="Beijing"/>
    <x v="14"/>
  </r>
  <r>
    <s v="Zhang,Ruimin"/>
    <s v="TW_TOFF"/>
    <x v="1"/>
    <s v="ANNUAL_LV"/>
    <n v="0"/>
    <n v="4"/>
    <n v="0"/>
    <s v="01"/>
    <s v="TBS"/>
    <s v="14022"/>
    <s v="CHN"/>
    <s v=""/>
    <s v="Beijing"/>
    <x v="14"/>
  </r>
  <r>
    <s v="Zhang,Shasha"/>
    <s v="PWC0001"/>
    <x v="62"/>
    <s v="MISC"/>
    <n v="160"/>
    <n v="0"/>
    <n v="0"/>
    <s v="01"/>
    <s v="TBS"/>
    <s v="15297"/>
    <s v="CHN"/>
    <s v=""/>
    <s v="Beijing"/>
    <x v="14"/>
  </r>
  <r>
    <s v="Zhang,Shasha"/>
    <s v="TW_TOFF"/>
    <x v="1"/>
    <s v="ANNUAL_LV"/>
    <n v="0"/>
    <n v="8"/>
    <n v="0"/>
    <s v="01"/>
    <s v="TBS"/>
    <s v="15297"/>
    <s v="CHN"/>
    <s v=""/>
    <s v="Beijing"/>
    <x v="14"/>
  </r>
  <r>
    <s v="Zhang,Shuo Joshua"/>
    <s v="TW_CORE"/>
    <x v="3"/>
    <s v="HELD"/>
    <n v="0"/>
    <n v="24"/>
    <n v="0"/>
    <s v="01"/>
    <s v="TBS"/>
    <s v="15456"/>
    <s v="CHN"/>
    <s v=""/>
    <s v="Beijing"/>
    <x v="14"/>
  </r>
  <r>
    <s v="Zhang,Shuo Joshua"/>
    <s v="TW_CORE"/>
    <x v="86"/>
    <s v="INTERNAL_COMM"/>
    <n v="0"/>
    <n v="16"/>
    <n v="0"/>
    <s v="01"/>
    <s v="TBS"/>
    <s v="15456"/>
    <s v="CHN"/>
    <s v=""/>
    <s v="Beijing"/>
    <x v="14"/>
  </r>
  <r>
    <s v="Zhang,Shuo Joshua"/>
    <s v="ZTE0001"/>
    <x v="436"/>
    <s v="MISC"/>
    <n v="0"/>
    <n v="28"/>
    <n v="0"/>
    <s v="01"/>
    <s v="TBS"/>
    <s v="15456"/>
    <s v="CHN"/>
    <s v=""/>
    <s v="Beijing"/>
    <x v="14"/>
  </r>
  <r>
    <s v="Zhang,Shuo Joshua"/>
    <s v="ZTE0001"/>
    <x v="436"/>
    <s v="TRVL"/>
    <n v="0"/>
    <n v="4"/>
    <n v="0"/>
    <s v="01"/>
    <s v="TBS"/>
    <s v="15456"/>
    <s v="CHN"/>
    <s v=""/>
    <s v="Beijing"/>
    <x v="14"/>
  </r>
  <r>
    <s v="Zhang,Shuo Joshua"/>
    <s v="ZTE0001"/>
    <x v="432"/>
    <s v="MISC"/>
    <n v="0"/>
    <n v="104"/>
    <n v="0"/>
    <s v="01"/>
    <s v="TBS"/>
    <s v="15456"/>
    <s v="CHN"/>
    <s v=""/>
    <s v="Beijing"/>
    <x v="14"/>
  </r>
  <r>
    <s v="Zhang,Song"/>
    <s v="TW_CORE"/>
    <x v="33"/>
    <s v="REGION_MGT_BAU"/>
    <n v="0"/>
    <n v="168"/>
    <n v="0"/>
    <s v="08"/>
    <s v="TBS"/>
    <s v="11745"/>
    <s v="CHN"/>
    <s v=""/>
    <s v="Shanghai"/>
    <x v="14"/>
  </r>
  <r>
    <s v="Zhang,Tianbo"/>
    <s v="SFEXP01"/>
    <x v="223"/>
    <s v="DA"/>
    <n v="120"/>
    <n v="0"/>
    <n v="0"/>
    <s v="01"/>
    <s v="TCC"/>
    <s v="15947"/>
    <s v="CHN"/>
    <s v=""/>
    <s v="Chengdu"/>
    <x v="14"/>
  </r>
  <r>
    <s v="Zhang,Tianbo"/>
    <s v="TW_CORE"/>
    <x v="3"/>
    <s v="HELD"/>
    <n v="0"/>
    <n v="40"/>
    <n v="0"/>
    <s v="01"/>
    <s v="TCC"/>
    <s v="15947"/>
    <s v="CHN"/>
    <s v=""/>
    <s v="Chengdu"/>
    <x v="14"/>
  </r>
  <r>
    <s v="Zhang,Tianbo"/>
    <s v="TW_TOFF"/>
    <x v="4"/>
    <s v="SICK_LV"/>
    <n v="0"/>
    <n v="8"/>
    <n v="0"/>
    <s v="01"/>
    <s v="TCC"/>
    <s v="15947"/>
    <s v="CHN"/>
    <s v=""/>
    <s v="Chengdu"/>
    <x v="14"/>
  </r>
  <r>
    <s v="Zhang,Tong"/>
    <s v="PWC0001"/>
    <x v="62"/>
    <s v="MISC"/>
    <n v="16"/>
    <n v="0"/>
    <n v="0"/>
    <s v="01"/>
    <s v="TBS"/>
    <s v="14003"/>
    <s v="CHN"/>
    <s v=""/>
    <s v="Beijing"/>
    <x v="14"/>
  </r>
  <r>
    <s v="Zhang,Tong"/>
    <s v="SCHLUM1"/>
    <x v="435"/>
    <s v="MISC"/>
    <n v="120"/>
    <n v="0"/>
    <n v="0"/>
    <s v="01"/>
    <s v="TBS"/>
    <s v="14003"/>
    <s v="CHN"/>
    <s v=""/>
    <s v="Beijing"/>
    <x v="14"/>
  </r>
  <r>
    <s v="Zhang,Tong"/>
    <s v="TW_TOFF"/>
    <x v="4"/>
    <s v="SICK_LV"/>
    <n v="0"/>
    <n v="24"/>
    <n v="0"/>
    <s v="01"/>
    <s v="TBS"/>
    <s v="14003"/>
    <s v="CHN"/>
    <s v=""/>
    <s v="Beijing"/>
    <x v="14"/>
  </r>
  <r>
    <s v="Zhang,Tong Vincent"/>
    <s v="REA0001"/>
    <x v="249"/>
    <s v="MISC"/>
    <n v="164"/>
    <n v="0"/>
    <n v="0"/>
    <s v="01"/>
    <s v="TCX"/>
    <s v="15706"/>
    <s v="CHN"/>
    <s v=""/>
    <s v="Xi'an"/>
    <x v="14"/>
  </r>
  <r>
    <s v="Zhang,Tong Vincent"/>
    <s v="TW_TOFF"/>
    <x v="1"/>
    <s v="ANNUAL_LV"/>
    <n v="0"/>
    <n v="4"/>
    <n v="0"/>
    <s v="01"/>
    <s v="TCX"/>
    <s v="15706"/>
    <s v="CHN"/>
    <s v=""/>
    <s v="Xi'an"/>
    <x v="14"/>
  </r>
  <r>
    <s v="Zhang,Wen"/>
    <s v="SML0001"/>
    <x v="312"/>
    <s v="DA"/>
    <n v="168"/>
    <n v="0"/>
    <n v="0"/>
    <s v="01"/>
    <s v="TCC"/>
    <s v="15748"/>
    <s v="CHN"/>
    <s v=""/>
    <s v="Chengdu"/>
    <x v="14"/>
  </r>
  <r>
    <s v="Zhang,Xiang"/>
    <s v="LIVETEX"/>
    <x v="161"/>
    <s v="DA"/>
    <n v="8"/>
    <n v="0"/>
    <n v="0"/>
    <s v="01"/>
    <s v="TCX"/>
    <s v="15148"/>
    <s v="CHN"/>
    <s v=""/>
    <s v="Xi'an"/>
    <x v="14"/>
  </r>
  <r>
    <s v="Zhang,Xiang"/>
    <s v="LIVETEX"/>
    <x v="161"/>
    <s v="MISC"/>
    <n v="160"/>
    <n v="0"/>
    <n v="0"/>
    <s v="01"/>
    <s v="TCX"/>
    <s v="15148"/>
    <s v="CHN"/>
    <s v=""/>
    <s v="Xi'an"/>
    <x v="14"/>
  </r>
  <r>
    <s v="Zhang,Xiaochong"/>
    <s v="TWCGDAT"/>
    <x v="277"/>
    <s v="DEV"/>
    <n v="0"/>
    <n v="48"/>
    <n v="0"/>
    <s v="01"/>
    <s v="TBS"/>
    <s v="12399"/>
    <s v="CHN"/>
    <s v=""/>
    <s v="Beijing"/>
    <x v="14"/>
  </r>
  <r>
    <s v="Zhang,Xiaochong"/>
    <s v="TW_INVT"/>
    <x v="198"/>
    <s v="PRODUCT_DEV"/>
    <n v="0"/>
    <n v="120"/>
    <n v="0"/>
    <s v="01"/>
    <s v="TBS"/>
    <s v="12399"/>
    <s v="CHN"/>
    <s v=""/>
    <s v="Beijing"/>
    <x v="14"/>
  </r>
  <r>
    <s v="Zhang,Xinxin"/>
    <s v="SFEXP01"/>
    <x v="223"/>
    <s v="DA"/>
    <n v="36"/>
    <n v="0"/>
    <n v="0"/>
    <s v="01"/>
    <s v="TCC"/>
    <s v="16144"/>
    <s v="CHN"/>
    <s v=""/>
    <s v="Chengdu"/>
    <x v="14"/>
  </r>
  <r>
    <s v="Zhang,Xinxin"/>
    <s v="SFEXP01"/>
    <x v="223"/>
    <s v="MISC"/>
    <n v="8"/>
    <n v="0"/>
    <n v="0"/>
    <s v="01"/>
    <s v="TCC"/>
    <s v="16144"/>
    <s v="CHN"/>
    <s v=""/>
    <s v="Chengdu"/>
    <x v="14"/>
  </r>
  <r>
    <s v="Zhang,Xinxin"/>
    <s v="TW_TOFF"/>
    <x v="1"/>
    <s v="ANNUAL_LV"/>
    <n v="0"/>
    <n v="4"/>
    <n v="0"/>
    <s v="01"/>
    <s v="TCC"/>
    <s v="16144"/>
    <s v="CHN"/>
    <s v=""/>
    <s v="Chengdu"/>
    <x v="14"/>
  </r>
  <r>
    <s v="Zhang,Xinyu"/>
    <s v="REA0001"/>
    <x v="243"/>
    <s v="MISC"/>
    <n v="144"/>
    <n v="0"/>
    <n v="0"/>
    <s v="01"/>
    <s v="TCX"/>
    <s v="14606"/>
    <s v="CHN"/>
    <s v=""/>
    <s v="Xi'an"/>
    <x v="14"/>
  </r>
  <r>
    <s v="Zhang,Xinyu"/>
    <s v="TW_TOFF"/>
    <x v="1"/>
    <s v="ANNUAL_LV"/>
    <n v="0"/>
    <n v="24"/>
    <n v="0"/>
    <s v="01"/>
    <s v="TCX"/>
    <s v="14606"/>
    <s v="CHN"/>
    <s v=""/>
    <s v="Xi'an"/>
    <x v="14"/>
  </r>
  <r>
    <s v="Zhang,Yaodan"/>
    <s v="SML0001"/>
    <x v="200"/>
    <s v="DEV"/>
    <n v="152"/>
    <n v="0"/>
    <n v="0"/>
    <s v="01"/>
    <s v="TCC"/>
    <s v="15169"/>
    <s v="CHN"/>
    <s v=""/>
    <s v="Chengdu"/>
    <x v="14"/>
  </r>
  <r>
    <s v="Zhang,Yaodan"/>
    <s v="TW_CORE"/>
    <x v="40"/>
    <s v="TRAINING_OTHER"/>
    <n v="0"/>
    <n v="17"/>
    <n v="0"/>
    <s v="01"/>
    <s v="TCC"/>
    <s v="15169"/>
    <s v="CHN"/>
    <s v=""/>
    <s v="Chengdu"/>
    <x v="14"/>
  </r>
  <r>
    <s v="Zhang,Yaodan"/>
    <s v="TW_TOFF"/>
    <x v="1"/>
    <s v="ANNUAL_LV"/>
    <n v="0"/>
    <n v="8"/>
    <n v="0"/>
    <s v="01"/>
    <s v="TCC"/>
    <s v="15169"/>
    <s v="CHN"/>
    <s v=""/>
    <s v="Chengdu"/>
    <x v="14"/>
  </r>
  <r>
    <s v="Zhang,Yaxuan"/>
    <s v="TELSTRA"/>
    <x v="283"/>
    <s v="MISC"/>
    <n v="144"/>
    <n v="0"/>
    <n v="0"/>
    <s v="01"/>
    <s v="TCX"/>
    <s v="14732"/>
    <s v="CHN"/>
    <s v=""/>
    <s v="Xi'an"/>
    <x v="14"/>
  </r>
  <r>
    <s v="Zhang,Yaxuan"/>
    <s v="TW_TOFF"/>
    <x v="1"/>
    <s v="ANNUAL_LV"/>
    <n v="0"/>
    <n v="16"/>
    <n v="0"/>
    <s v="01"/>
    <s v="TCX"/>
    <s v="14732"/>
    <s v="CHN"/>
    <s v=""/>
    <s v="Xi'an"/>
    <x v="14"/>
  </r>
  <r>
    <s v="Zhang,Yaxuan"/>
    <s v="TW_TOFF"/>
    <x v="4"/>
    <s v="SICK_LV"/>
    <n v="0"/>
    <n v="8"/>
    <n v="0"/>
    <s v="01"/>
    <s v="TCX"/>
    <s v="14732"/>
    <s v="CHN"/>
    <s v=""/>
    <s v="Xi'an"/>
    <x v="14"/>
  </r>
  <r>
    <s v="Zhang,Yi"/>
    <s v="TW_CORE"/>
    <x v="3"/>
    <s v="HELD"/>
    <n v="0"/>
    <n v="16"/>
    <n v="0"/>
    <s v="01"/>
    <s v="TCC"/>
    <s v="13892"/>
    <s v="CHN"/>
    <s v=""/>
    <s v="Chengdu"/>
    <x v="14"/>
  </r>
  <r>
    <s v="Zhang,Yi"/>
    <s v="ZTE0001"/>
    <x v="437"/>
    <s v="MISC"/>
    <n v="168"/>
    <n v="0"/>
    <n v="0"/>
    <s v="01"/>
    <s v="TCC"/>
    <s v="13892"/>
    <s v="CHN"/>
    <s v=""/>
    <s v="Chengdu"/>
    <x v="14"/>
  </r>
  <r>
    <s v="Zhang,Yisen"/>
    <s v="REA0001"/>
    <x v="195"/>
    <s v="MISC"/>
    <n v="157"/>
    <n v="0"/>
    <n v="0"/>
    <s v="01"/>
    <s v="TCX"/>
    <s v="15928"/>
    <s v="CHN"/>
    <s v=""/>
    <s v="Xi'an"/>
    <x v="14"/>
  </r>
  <r>
    <s v="Zhang,Yisen"/>
    <s v="TW_TOFF"/>
    <x v="1"/>
    <s v="ANNUAL_LV"/>
    <n v="0"/>
    <n v="8"/>
    <n v="0"/>
    <s v="01"/>
    <s v="TCX"/>
    <s v="15928"/>
    <s v="CHN"/>
    <s v=""/>
    <s v="Xi'an"/>
    <x v="14"/>
  </r>
  <r>
    <s v="Zhang,Yisen"/>
    <s v="TW_TOFF"/>
    <x v="4"/>
    <s v="SICK_LV"/>
    <n v="0"/>
    <n v="3"/>
    <n v="0"/>
    <s v="01"/>
    <s v="TCX"/>
    <s v="15928"/>
    <s v="CHN"/>
    <s v=""/>
    <s v="Xi'an"/>
    <x v="14"/>
  </r>
  <r>
    <s v="Zhang,Yong Steven"/>
    <s v="SCHLUM1"/>
    <x v="364"/>
    <s v="DA"/>
    <n v="0"/>
    <n v="48"/>
    <n v="0"/>
    <s v="01"/>
    <s v="TCC"/>
    <s v="15789"/>
    <s v="CHN"/>
    <s v=""/>
    <s v="Beijing"/>
    <x v="14"/>
  </r>
  <r>
    <s v="Zhang,Yong Steven"/>
    <s v="SCHLUM1"/>
    <x v="364"/>
    <s v="MISC"/>
    <n v="24"/>
    <n v="16"/>
    <n v="0"/>
    <s v="01"/>
    <s v="TCC"/>
    <s v="15789"/>
    <s v="CHN"/>
    <s v=""/>
    <s v="Beijing"/>
    <x v="14"/>
  </r>
  <r>
    <s v="Zhang,Yong Steven"/>
    <s v="TW_CORE"/>
    <x v="3"/>
    <s v="HELD"/>
    <n v="0"/>
    <n v="80"/>
    <n v="0"/>
    <s v="01"/>
    <s v="TCC"/>
    <s v="15789"/>
    <s v="CHN"/>
    <s v=""/>
    <s v="Beijing"/>
    <x v="14"/>
  </r>
  <r>
    <s v="Zhang,Yuan"/>
    <s v="PWC0001"/>
    <x v="62"/>
    <s v="MISC"/>
    <n v="8"/>
    <n v="56"/>
    <n v="0"/>
    <s v="01"/>
    <s v="TBS"/>
    <s v="16048"/>
    <s v="CHN"/>
    <s v=""/>
    <s v="Beijing"/>
    <x v="14"/>
  </r>
  <r>
    <s v="Zhang,Yue"/>
    <s v="HPS0001"/>
    <x v="202"/>
    <s v="DA"/>
    <n v="104"/>
    <n v="0"/>
    <n v="0"/>
    <s v="01"/>
    <s v="TBS"/>
    <s v="13126"/>
    <s v="CHN"/>
    <s v=""/>
    <s v="Xi'an"/>
    <x v="14"/>
  </r>
  <r>
    <s v="Zhang,Yue"/>
    <s v="TW_CORE"/>
    <x v="15"/>
    <s v="GRAD_RECRUITING"/>
    <n v="0"/>
    <n v="24"/>
    <n v="0"/>
    <s v="01"/>
    <s v="TBS"/>
    <s v="13126"/>
    <s v="CHN"/>
    <s v=""/>
    <s v="Xi'an"/>
    <x v="14"/>
  </r>
  <r>
    <s v="Zhang,Yue"/>
    <s v="TW_CORE"/>
    <x v="40"/>
    <s v="TRAINING_OTHER"/>
    <n v="0"/>
    <n v="24"/>
    <n v="0"/>
    <s v="01"/>
    <s v="TBS"/>
    <s v="13126"/>
    <s v="CHN"/>
    <s v=""/>
    <s v="Xi'an"/>
    <x v="14"/>
  </r>
  <r>
    <s v="Zhang,Yue"/>
    <s v="TW_MTGS"/>
    <x v="77"/>
    <s v="AUSTRALIA"/>
    <n v="0"/>
    <n v="32"/>
    <n v="0"/>
    <s v="01"/>
    <s v="TBS"/>
    <s v="13126"/>
    <s v="AUS"/>
    <s v=""/>
    <s v="Xi'an"/>
    <x v="14"/>
  </r>
  <r>
    <s v="Zhang,Zhengzheng"/>
    <s v="REA0001"/>
    <x v="243"/>
    <s v="DA"/>
    <n v="40"/>
    <n v="0"/>
    <n v="0"/>
    <s v="01"/>
    <s v="TCX"/>
    <s v="15835"/>
    <s v="CHN"/>
    <s v=""/>
    <s v="Xi'an"/>
    <x v="14"/>
  </r>
  <r>
    <s v="Zhang,Zhengzheng"/>
    <s v="SFEXP01"/>
    <x v="196"/>
    <s v="DEV"/>
    <n v="92"/>
    <n v="0"/>
    <n v="0"/>
    <s v="01"/>
    <s v="TCX"/>
    <s v="15835"/>
    <s v="CHN"/>
    <s v=""/>
    <s v="Beijing"/>
    <x v="14"/>
  </r>
  <r>
    <s v="Zhang,Zhengzheng"/>
    <s v="TW_CORE"/>
    <x v="3"/>
    <s v="UNASSIGNED"/>
    <n v="0"/>
    <n v="40"/>
    <n v="0"/>
    <s v="01"/>
    <s v="TCX"/>
    <s v="15835"/>
    <s v="CHN"/>
    <s v=""/>
    <s v="Xi'an"/>
    <x v="14"/>
  </r>
  <r>
    <s v="Zhao,Enyu"/>
    <s v="DOMINOS"/>
    <x v="167"/>
    <s v="DOMINO_CORE"/>
    <n v="30"/>
    <n v="0"/>
    <n v="0"/>
    <s v="01"/>
    <s v="TBS"/>
    <s v="14337"/>
    <s v="AUS"/>
    <s v=""/>
    <s v="Brisbane"/>
    <x v="8"/>
  </r>
  <r>
    <s v="Zhao,Enyu"/>
    <s v="DOMINOS"/>
    <x v="167"/>
    <s v="DOMINO_CORE"/>
    <n v="33"/>
    <n v="0"/>
    <n v="0"/>
    <s v="01"/>
    <s v="TBS"/>
    <s v="14337"/>
    <s v="CHN"/>
    <s v=""/>
    <s v="Chengdu"/>
    <x v="14"/>
  </r>
  <r>
    <s v="Zhao,Enyu"/>
    <s v="DOMINOS"/>
    <x v="167"/>
    <s v="PYRAMID"/>
    <n v="50"/>
    <n v="0"/>
    <n v="0"/>
    <s v="01"/>
    <s v="TBS"/>
    <s v="14337"/>
    <s v="AUS"/>
    <s v=""/>
    <s v="Brisbane"/>
    <x v="8"/>
  </r>
  <r>
    <s v="Zhao,Enyu"/>
    <s v="DOMINOS"/>
    <x v="167"/>
    <s v="PYRAMID"/>
    <n v="55"/>
    <n v="0"/>
    <n v="0"/>
    <s v="01"/>
    <s v="TBS"/>
    <s v="14337"/>
    <s v="CHN"/>
    <s v=""/>
    <s v="Chengdu"/>
    <x v="14"/>
  </r>
  <r>
    <s v="Zhao,Guoqing"/>
    <s v="TW_TOFF"/>
    <x v="1"/>
    <s v="ANNUAL_LV"/>
    <n v="0"/>
    <n v="8"/>
    <n v="0"/>
    <s v="01"/>
    <s v="TCX"/>
    <s v="15319"/>
    <s v="CHN"/>
    <s v=""/>
    <s v="Xi'an"/>
    <x v="14"/>
  </r>
  <r>
    <s v="Zhao,Guoqing"/>
    <s v="WEVE001"/>
    <x v="321"/>
    <s v="MISC"/>
    <n v="152"/>
    <n v="0"/>
    <n v="0"/>
    <s v="01"/>
    <s v="TCX"/>
    <s v="15319"/>
    <s v="CHN"/>
    <s v=""/>
    <s v="Xi'an"/>
    <x v="14"/>
  </r>
  <r>
    <s v="Zhao,Junwei"/>
    <s v="SML0001"/>
    <x v="87"/>
    <s v="DA"/>
    <n v="156"/>
    <n v="0"/>
    <n v="0"/>
    <s v="01"/>
    <s v="TCC"/>
    <s v="15086"/>
    <s v="CHN"/>
    <s v=""/>
    <s v="Chengdu"/>
    <x v="14"/>
  </r>
  <r>
    <s v="Zhao,Junwei"/>
    <s v="TW_TOFF"/>
    <x v="1"/>
    <s v="ANNUAL_LV"/>
    <n v="0"/>
    <n v="12"/>
    <n v="0"/>
    <s v="01"/>
    <s v="TCC"/>
    <s v="15086"/>
    <s v="CHN"/>
    <s v=""/>
    <s v="Chengdu"/>
    <x v="14"/>
  </r>
  <r>
    <s v="Zhao,Liang"/>
    <s v="TW_INVT"/>
    <x v="438"/>
    <s v="PROGRAM_LEVEL"/>
    <n v="0"/>
    <n v="148"/>
    <n v="0"/>
    <s v="01"/>
    <s v="TBS"/>
    <s v="15342"/>
    <s v="CHN"/>
    <s v=""/>
    <s v="Beijing"/>
    <x v="14"/>
  </r>
  <r>
    <s v="Zhao,Liang"/>
    <s v="TW_TOFF"/>
    <x v="1"/>
    <s v="ANNUAL_LV"/>
    <n v="0"/>
    <n v="12"/>
    <n v="0"/>
    <s v="01"/>
    <s v="TBS"/>
    <s v="15342"/>
    <s v="CHN"/>
    <s v=""/>
    <s v="Beijing"/>
    <x v="14"/>
  </r>
  <r>
    <s v="Zhao,Liang"/>
    <s v="TW_TOFF"/>
    <x v="4"/>
    <s v="SICK_LV"/>
    <n v="0"/>
    <n v="8"/>
    <n v="0"/>
    <s v="01"/>
    <s v="TBS"/>
    <s v="15342"/>
    <s v="CHN"/>
    <s v=""/>
    <s v="Beijing"/>
    <x v="14"/>
  </r>
  <r>
    <s v="Zhao,Ming"/>
    <s v="SML0001"/>
    <x v="199"/>
    <s v="DA"/>
    <n v="144"/>
    <n v="0"/>
    <n v="0"/>
    <s v="01"/>
    <s v="TCC"/>
    <s v="14631"/>
    <s v="CHN"/>
    <s v=""/>
    <s v="Chengdu"/>
    <x v="14"/>
  </r>
  <r>
    <s v="Zhao,Ming"/>
    <s v="TW_TOFF"/>
    <x v="1"/>
    <s v="ANNUAL_LV"/>
    <n v="0"/>
    <n v="24"/>
    <n v="0"/>
    <s v="01"/>
    <s v="TCC"/>
    <s v="14631"/>
    <s v="CHN"/>
    <s v=""/>
    <s v="Chengdu"/>
    <x v="14"/>
  </r>
  <r>
    <s v="Zhao,Mingshi"/>
    <s v="PWC0001"/>
    <x v="62"/>
    <s v="MISC"/>
    <n v="146"/>
    <n v="0"/>
    <n v="0"/>
    <s v="01"/>
    <s v="TBS"/>
    <s v="14499"/>
    <s v="CHN"/>
    <s v=""/>
    <s v="Beijing"/>
    <x v="14"/>
  </r>
  <r>
    <s v="Zhao,Mingshi"/>
    <s v="TW_TOFF"/>
    <x v="1"/>
    <s v="ANNUAL_LV"/>
    <n v="0"/>
    <n v="16"/>
    <n v="0"/>
    <s v="01"/>
    <s v="TBS"/>
    <s v="14499"/>
    <s v="CHN"/>
    <s v=""/>
    <s v="Beijing"/>
    <x v="14"/>
  </r>
  <r>
    <s v="Zhao,Mingshi"/>
    <s v="TW_TOFF"/>
    <x v="4"/>
    <s v="SICK_LV"/>
    <n v="0"/>
    <n v="8"/>
    <n v="0"/>
    <s v="01"/>
    <s v="TBS"/>
    <s v="14499"/>
    <s v="CHN"/>
    <s v=""/>
    <s v="Beijing"/>
    <x v="14"/>
  </r>
  <r>
    <s v="Zhao,Qingsong"/>
    <s v="MANH001"/>
    <x v="6"/>
    <s v="MISC"/>
    <n v="44"/>
    <n v="0"/>
    <n v="0"/>
    <s v="01"/>
    <s v="TCA"/>
    <s v="11584"/>
    <s v="USA"/>
    <s v="GA"/>
    <s v="Atlanta"/>
    <x v="2"/>
  </r>
  <r>
    <s v="Zhao,Qingsong"/>
    <s v="MANH001"/>
    <x v="6"/>
    <s v="TRVL"/>
    <n v="0"/>
    <n v="10"/>
    <n v="0"/>
    <s v="01"/>
    <s v="TCA"/>
    <s v="11584"/>
    <s v="USA"/>
    <s v="GA"/>
    <s v="Atlanta"/>
    <x v="2"/>
  </r>
  <r>
    <s v="Zhao,Qingsong"/>
    <s v="TW_TOFF"/>
    <x v="1"/>
    <s v="ANNUAL_LV"/>
    <n v="0"/>
    <n v="120"/>
    <n v="0"/>
    <s v="01"/>
    <s v="TCA"/>
    <s v="11584"/>
    <s v="CAN"/>
    <s v=""/>
    <s v="Atlanta"/>
    <x v="2"/>
  </r>
  <r>
    <s v="Zhao,Xihong"/>
    <s v="TW_CORE"/>
    <x v="0"/>
    <s v="REG_MEETINGS"/>
    <n v="0"/>
    <n v="16"/>
    <n v="0"/>
    <s v="01"/>
    <s v="TBS"/>
    <s v="14537"/>
    <s v="CHN"/>
    <s v=""/>
    <s v="Beijing"/>
    <x v="14"/>
  </r>
  <r>
    <s v="Zhao,Xihong"/>
    <s v="ZTE0001"/>
    <x v="436"/>
    <s v="MISC"/>
    <n v="8"/>
    <n v="0"/>
    <n v="0"/>
    <s v="01"/>
    <s v="TBS"/>
    <s v="14537"/>
    <s v="CHN"/>
    <s v=""/>
    <s v="Beijing"/>
    <x v="14"/>
  </r>
  <r>
    <s v="Zhao,Xihong"/>
    <s v="ZTE0001"/>
    <x v="432"/>
    <s v="MISC"/>
    <n v="72"/>
    <n v="0"/>
    <n v="0"/>
    <s v="01"/>
    <s v="TBS"/>
    <s v="14537"/>
    <s v="CHN"/>
    <s v=""/>
    <s v="Beijing"/>
    <x v="14"/>
  </r>
  <r>
    <s v="Zhao,Xihong"/>
    <s v="ZTE0001"/>
    <x v="420"/>
    <s v="MISC"/>
    <n v="80"/>
    <n v="0"/>
    <n v="0"/>
    <s v="01"/>
    <s v="TBS"/>
    <s v="14537"/>
    <s v="CHN"/>
    <s v=""/>
    <s v="Beijing"/>
    <x v="14"/>
  </r>
  <r>
    <s v="Zhao,Yi"/>
    <s v="SFEXP01"/>
    <x v="264"/>
    <s v="MISC"/>
    <n v="0"/>
    <n v="16"/>
    <n v="0"/>
    <s v="01"/>
    <s v="TCC"/>
    <s v="15921"/>
    <s v="CHN"/>
    <s v=""/>
    <s v="Chengdu"/>
    <x v="14"/>
  </r>
  <r>
    <s v="Zhao,Yi"/>
    <s v="SFEXP01"/>
    <x v="373"/>
    <s v="MISC"/>
    <n v="64"/>
    <n v="40"/>
    <n v="0"/>
    <s v="01"/>
    <s v="TCC"/>
    <s v="15921"/>
    <s v="CHN"/>
    <s v=""/>
    <s v="Chengdu"/>
    <x v="14"/>
  </r>
  <r>
    <s v="Zhao,Yi"/>
    <s v="SML0001"/>
    <x v="313"/>
    <s v="DA"/>
    <n v="48"/>
    <n v="0"/>
    <n v="0"/>
    <s v="01"/>
    <s v="TCC"/>
    <s v="15921"/>
    <s v="CHN"/>
    <s v=""/>
    <s v="Chengdu"/>
    <x v="14"/>
  </r>
  <r>
    <s v="Zhao,Zhao"/>
    <s v="LIVETEX"/>
    <x v="161"/>
    <s v="MISC"/>
    <n v="136"/>
    <n v="0"/>
    <n v="0"/>
    <s v="01"/>
    <s v="TCX"/>
    <s v="16087"/>
    <s v="CHN"/>
    <s v=""/>
    <s v="Xi'an"/>
    <x v="14"/>
  </r>
  <r>
    <s v="Zheng,Jean"/>
    <s v="TW_CORE"/>
    <x v="146"/>
    <s v="BAU"/>
    <n v="0"/>
    <n v="8"/>
    <n v="0"/>
    <s v="10"/>
    <s v="TAU"/>
    <s v="12212"/>
    <s v="USA"/>
    <s v="IL"/>
    <s v="Sydney"/>
    <x v="8"/>
  </r>
  <r>
    <s v="Zheng,Jean"/>
    <s v="TW_CORE"/>
    <x v="146"/>
    <s v="BAU"/>
    <n v="0"/>
    <n v="41"/>
    <n v="0"/>
    <s v="10"/>
    <s v="TAU"/>
    <s v="12212"/>
    <s v="SGP"/>
    <s v=""/>
    <s v="Sydney"/>
    <x v="8"/>
  </r>
  <r>
    <s v="Zheng,Jean"/>
    <s v="TW_CORE"/>
    <x v="146"/>
    <s v="BAU"/>
    <n v="0"/>
    <n v="49"/>
    <n v="0"/>
    <s v="10"/>
    <s v="TAU"/>
    <s v="12212"/>
    <s v="CHN"/>
    <s v=""/>
    <s v="Sydney"/>
    <x v="8"/>
  </r>
  <r>
    <s v="Zheng,Jean"/>
    <s v="TW_CORE"/>
    <x v="146"/>
    <s v="BAU"/>
    <n v="0"/>
    <n v="70"/>
    <n v="0"/>
    <s v="10"/>
    <s v="TAU"/>
    <s v="12212"/>
    <s v="AUS"/>
    <s v=""/>
    <s v="Sydney"/>
    <x v="8"/>
  </r>
  <r>
    <s v="Zheng,Jianing"/>
    <s v="REA0001"/>
    <x v="243"/>
    <s v="MISC"/>
    <n v="144"/>
    <n v="0"/>
    <n v="0"/>
    <s v="01"/>
    <s v="TCX"/>
    <s v="14291"/>
    <s v="CHN"/>
    <s v=""/>
    <s v="Xi'an"/>
    <x v="14"/>
  </r>
  <r>
    <s v="Zheng,Jianing"/>
    <s v="TW_TOFF"/>
    <x v="1"/>
    <s v="CHINA_ANTENATAL"/>
    <n v="0"/>
    <n v="8"/>
    <n v="0"/>
    <s v="01"/>
    <s v="TCX"/>
    <s v="14291"/>
    <s v="CHN"/>
    <s v=""/>
    <s v="Xi'an"/>
    <x v="14"/>
  </r>
  <r>
    <s v="Zheng,Jianing"/>
    <s v="TW_TOFF"/>
    <x v="4"/>
    <s v="SICK_LV"/>
    <n v="0"/>
    <n v="16"/>
    <n v="0"/>
    <s v="01"/>
    <s v="TCX"/>
    <s v="14291"/>
    <s v="CHN"/>
    <s v=""/>
    <s v="Xi'an"/>
    <x v="14"/>
  </r>
  <r>
    <s v="Zheng,Wei"/>
    <s v="REA0001"/>
    <x v="195"/>
    <s v="MISC"/>
    <n v="0"/>
    <n v="168"/>
    <n v="0"/>
    <s v="01"/>
    <s v="TCX"/>
    <s v="16035"/>
    <s v="CHN"/>
    <s v=""/>
    <s v="Xi'an"/>
    <x v="14"/>
  </r>
  <r>
    <s v="Zheng,Ye"/>
    <s v="SFEXP01"/>
    <x v="264"/>
    <s v="DEV"/>
    <n v="168"/>
    <n v="0"/>
    <n v="0"/>
    <s v="01"/>
    <s v="TCX"/>
    <s v="11751"/>
    <s v="CHN"/>
    <s v=""/>
    <s v="Chengdu"/>
    <x v="14"/>
  </r>
  <r>
    <s v="Zheng,Yi"/>
    <s v="SFEXP01"/>
    <x v="223"/>
    <s v="DA"/>
    <n v="227"/>
    <n v="0"/>
    <n v="0"/>
    <s v="01"/>
    <s v="TBS"/>
    <s v="15966"/>
    <s v="CHN"/>
    <s v=""/>
    <s v="Beijing"/>
    <x v="14"/>
  </r>
  <r>
    <s v="Zheng,Yi"/>
    <s v="TW_TOFF"/>
    <x v="1"/>
    <s v="TIME_IN_LIEU"/>
    <n v="0"/>
    <n v="16"/>
    <n v="0"/>
    <s v="01"/>
    <s v="TBS"/>
    <s v="15966"/>
    <s v="CHN"/>
    <s v=""/>
    <s v="Beijing"/>
    <x v="14"/>
  </r>
  <r>
    <s v="Zheng,Yunlong"/>
    <s v="SML0001"/>
    <x v="294"/>
    <s v="DEV"/>
    <n v="0"/>
    <n v="40"/>
    <n v="0"/>
    <s v="01"/>
    <s v="TCC"/>
    <s v="16143"/>
    <s v="CHN"/>
    <s v=""/>
    <s v="Chengdu"/>
    <x v="14"/>
  </r>
  <r>
    <s v="Zheng,Zekai"/>
    <s v="SML0001"/>
    <x v="156"/>
    <s v="DEV"/>
    <n v="56"/>
    <n v="0"/>
    <n v="0"/>
    <s v="01"/>
    <s v="TCC"/>
    <s v="15147"/>
    <s v="CHN"/>
    <s v=""/>
    <s v="Chengdu"/>
    <x v="14"/>
  </r>
  <r>
    <s v="Zheng,Zekai"/>
    <s v="TWSSOL1"/>
    <x v="203"/>
    <s v="MISC"/>
    <n v="24"/>
    <n v="0"/>
    <n v="0"/>
    <s v="01"/>
    <s v="TCC"/>
    <s v="15147"/>
    <s v="IND"/>
    <s v=""/>
    <s v="Chengdu"/>
    <x v="14"/>
  </r>
  <r>
    <s v="Zheng,Zekai"/>
    <s v="TW_CORE"/>
    <x v="66"/>
    <s v="ATTENDEE"/>
    <n v="0"/>
    <n v="96"/>
    <n v="0"/>
    <s v="01"/>
    <s v="TCC"/>
    <s v="15147"/>
    <s v="IND"/>
    <s v=""/>
    <s v="Chengdu"/>
    <x v="14"/>
  </r>
  <r>
    <s v="Zhong,Yuan"/>
    <s v="TW_CORE"/>
    <x v="15"/>
    <s v="BAU"/>
    <n v="0"/>
    <n v="160"/>
    <n v="0"/>
    <s v="03"/>
    <s v="TBS"/>
    <s v="14194"/>
    <s v="CHN"/>
    <s v=""/>
    <s v="Beijing"/>
    <x v="14"/>
  </r>
  <r>
    <s v="Zhong,Yuan"/>
    <s v="TW_TOFF"/>
    <x v="1"/>
    <s v="ANNUAL_LV"/>
    <n v="0"/>
    <n v="8"/>
    <n v="0"/>
    <s v="03"/>
    <s v="TBS"/>
    <s v="14194"/>
    <s v="CHN"/>
    <s v=""/>
    <s v="Beijing"/>
    <x v="14"/>
  </r>
  <r>
    <s v="Zhou,Chuwen"/>
    <s v="TW_CORE"/>
    <x v="123"/>
    <s v="BAU"/>
    <n v="0"/>
    <n v="160"/>
    <n v="0"/>
    <s v="09"/>
    <s v="TCX"/>
    <s v="15192"/>
    <s v="CHN"/>
    <s v=""/>
    <s v="Xi'an"/>
    <x v="14"/>
  </r>
  <r>
    <s v="Zhou,Chuwen"/>
    <s v="TW_TOFF"/>
    <x v="4"/>
    <s v="SICK_LV"/>
    <n v="0"/>
    <n v="8"/>
    <n v="0"/>
    <s v="09"/>
    <s v="TCX"/>
    <s v="15192"/>
    <s v="CHN"/>
    <s v=""/>
    <s v="Xi'an"/>
    <x v="14"/>
  </r>
  <r>
    <s v="Zhou,Nina"/>
    <s v="TW_CORE"/>
    <x v="17"/>
    <s v="BAU"/>
    <n v="0"/>
    <n v="128"/>
    <n v="0"/>
    <s v="01"/>
    <s v="TBS"/>
    <s v="16102"/>
    <s v="CHN"/>
    <s v=""/>
    <s v="Beijing"/>
    <x v="14"/>
  </r>
  <r>
    <s v="Zhou,Shiwei"/>
    <s v="PWC0001"/>
    <x v="62"/>
    <s v="MISC"/>
    <n v="148"/>
    <n v="0"/>
    <n v="0"/>
    <s v="01"/>
    <s v="TBS"/>
    <s v="13484"/>
    <s v="CHN"/>
    <s v=""/>
    <s v="Beijing"/>
    <x v="14"/>
  </r>
  <r>
    <s v="Zhou,Shiwei"/>
    <s v="TW_TOFF"/>
    <x v="1"/>
    <s v="ANNUAL_LV"/>
    <n v="0"/>
    <n v="12"/>
    <n v="0"/>
    <s v="01"/>
    <s v="TBS"/>
    <s v="13484"/>
    <s v="CHN"/>
    <s v=""/>
    <s v="Beijing"/>
    <x v="14"/>
  </r>
  <r>
    <s v="Zhou,Shiwei"/>
    <s v="TW_TOFF"/>
    <x v="4"/>
    <s v="SICK_LV"/>
    <n v="0"/>
    <n v="8"/>
    <n v="0"/>
    <s v="01"/>
    <s v="TBS"/>
    <s v="13484"/>
    <s v="CHN"/>
    <s v=""/>
    <s v="Beijing"/>
    <x v="14"/>
  </r>
  <r>
    <s v="Zhou,Xuan"/>
    <s v="TELSTRA"/>
    <x v="104"/>
    <s v="MISC"/>
    <n v="144"/>
    <n v="0"/>
    <n v="0"/>
    <s v="01"/>
    <s v="TCC"/>
    <s v="15285"/>
    <s v="CHN"/>
    <s v=""/>
    <s v="Xi'an"/>
    <x v="14"/>
  </r>
  <r>
    <s v="Zhou,Xuan"/>
    <s v="TW_TOFF"/>
    <x v="1"/>
    <s v="ANNUAL_LV"/>
    <n v="0"/>
    <n v="24"/>
    <n v="0"/>
    <s v="01"/>
    <s v="TCC"/>
    <s v="15285"/>
    <s v="CHN"/>
    <s v=""/>
    <s v="Xi'an"/>
    <x v="14"/>
  </r>
  <r>
    <s v="Zhou,Xuan"/>
    <s v="TW_TOFF"/>
    <x v="1"/>
    <s v="TIME_IN_LIEU"/>
    <n v="0"/>
    <n v="8"/>
    <n v="0"/>
    <s v="01"/>
    <s v="TCC"/>
    <s v="15285"/>
    <s v="CHN"/>
    <s v=""/>
    <s v="Xi'an"/>
    <x v="14"/>
  </r>
  <r>
    <s v="Zhou,Xuan Ev"/>
    <s v="TWCGDAT"/>
    <x v="277"/>
    <s v="MISC"/>
    <n v="0"/>
    <n v="48"/>
    <n v="0"/>
    <s v="01"/>
    <s v="TCX"/>
    <s v="16049"/>
    <s v="CHN"/>
    <s v=""/>
    <s v="Xi'an"/>
    <x v="14"/>
  </r>
  <r>
    <s v="Zhou,Xuan Ev"/>
    <s v="TW_INVT"/>
    <x v="198"/>
    <s v="CONSUM_PROD"/>
    <n v="0"/>
    <n v="120"/>
    <n v="0"/>
    <s v="01"/>
    <s v="TCX"/>
    <s v="16049"/>
    <s v="CHN"/>
    <s v=""/>
    <s v="Xi'an"/>
    <x v="14"/>
  </r>
  <r>
    <s v="Zhou,Yi"/>
    <s v="TWCPOPS"/>
    <x v="439"/>
    <s v="BAU"/>
    <n v="0"/>
    <n v="46"/>
    <n v="0"/>
    <s v="05"/>
    <s v="TCC"/>
    <s v="14500"/>
    <s v="CHN"/>
    <s v=""/>
    <s v="Chengdu"/>
    <x v="14"/>
  </r>
  <r>
    <s v="Zhou,Yi"/>
    <s v="TW_INVT"/>
    <x v="198"/>
    <s v="CONSUM_PROD"/>
    <n v="0"/>
    <n v="139"/>
    <n v="0"/>
    <s v="05"/>
    <s v="TCC"/>
    <s v="14500"/>
    <s v="CHN"/>
    <s v=""/>
    <s v="Chengdu"/>
    <x v="14"/>
  </r>
  <r>
    <s v="Zhou,Yi"/>
    <s v="TW_TOFF"/>
    <x v="1"/>
    <s v="ANNUAL_LV"/>
    <n v="0"/>
    <n v="3"/>
    <n v="0"/>
    <s v="05"/>
    <s v="TCC"/>
    <s v="14500"/>
    <s v="CHN"/>
    <s v=""/>
    <s v="Chengdu"/>
    <x v="14"/>
  </r>
  <r>
    <s v="Zhou,Yuanzheng"/>
    <s v="PWC0001"/>
    <x v="62"/>
    <s v="MISC"/>
    <n v="144"/>
    <n v="0"/>
    <n v="0"/>
    <s v="01"/>
    <s v="TCX"/>
    <s v="15614"/>
    <s v="CHN"/>
    <s v=""/>
    <s v="Beijing"/>
    <x v="14"/>
  </r>
  <r>
    <s v="Zhou,Yuanzheng"/>
    <s v="TW_TOFF"/>
    <x v="1"/>
    <s v="ANNUAL_LV"/>
    <n v="0"/>
    <n v="16"/>
    <n v="0"/>
    <s v="01"/>
    <s v="TCX"/>
    <s v="15614"/>
    <s v="CHN"/>
    <s v=""/>
    <s v="Beijing"/>
    <x v="14"/>
  </r>
  <r>
    <s v="Zhou,Yuanzheng"/>
    <s v="TW_TOFF"/>
    <x v="4"/>
    <s v="SICK_LV"/>
    <n v="0"/>
    <n v="8"/>
    <n v="0"/>
    <s v="01"/>
    <s v="TCX"/>
    <s v="15614"/>
    <s v="CHN"/>
    <s v=""/>
    <s v="Beijing"/>
    <x v="14"/>
  </r>
  <r>
    <s v="Zhou,Zhewu"/>
    <s v="DOMINOS"/>
    <x v="167"/>
    <s v="PYRAMID"/>
    <n v="156"/>
    <n v="0"/>
    <n v="0"/>
    <s v="01"/>
    <s v="TCC"/>
    <s v="13829"/>
    <s v="CHN"/>
    <s v=""/>
    <s v="Chengdu"/>
    <x v="14"/>
  </r>
  <r>
    <s v="Zhou,Zhewu"/>
    <s v="TW_CORE"/>
    <x v="15"/>
    <s v="GRAD_RECRUITING"/>
    <n v="0"/>
    <n v="8"/>
    <n v="0"/>
    <s v="01"/>
    <s v="TCC"/>
    <s v="13829"/>
    <s v="CHN"/>
    <s v=""/>
    <s v="Chengdu"/>
    <x v="14"/>
  </r>
  <r>
    <s v="Zhou,Zhewu"/>
    <s v="TW_TOFF"/>
    <x v="4"/>
    <s v="CARERS_LV"/>
    <n v="0"/>
    <n v="4"/>
    <n v="0"/>
    <s v="01"/>
    <s v="TCC"/>
    <s v="13829"/>
    <s v="CHN"/>
    <s v=""/>
    <s v="Chengdu"/>
    <x v="14"/>
  </r>
  <r>
    <s v="Zhu,Ao"/>
    <s v="TELSTRA"/>
    <x v="322"/>
    <s v="MISC"/>
    <n v="168"/>
    <n v="0"/>
    <n v="0"/>
    <s v="01"/>
    <s v="TBS"/>
    <s v="14313"/>
    <s v="CHN"/>
    <s v=""/>
    <s v="Beijing"/>
    <x v="14"/>
  </r>
  <r>
    <s v="Zhu,Benwei"/>
    <s v="SML0001"/>
    <x v="200"/>
    <s v="DEV"/>
    <n v="164"/>
    <n v="0"/>
    <n v="0"/>
    <s v="01"/>
    <s v="TCC"/>
    <s v="15424"/>
    <s v="CHN"/>
    <s v=""/>
    <s v="Chengdu"/>
    <x v="14"/>
  </r>
  <r>
    <s v="Zhu,Benwei"/>
    <s v="TW_TOFF"/>
    <x v="4"/>
    <s v="SICK_LV"/>
    <n v="0"/>
    <n v="4"/>
    <n v="0"/>
    <s v="01"/>
    <s v="TCC"/>
    <s v="15424"/>
    <s v="CHN"/>
    <s v=""/>
    <s v="Chengdu"/>
    <x v="14"/>
  </r>
  <r>
    <s v="Zhu,Chen"/>
    <s v="OPPO001"/>
    <x v="431"/>
    <s v="TRVL"/>
    <n v="0"/>
    <n v="8"/>
    <n v="0"/>
    <s v="01"/>
    <s v="TCX"/>
    <s v="14997"/>
    <s v="CHN"/>
    <s v=""/>
    <s v="Beijing"/>
    <x v="14"/>
  </r>
  <r>
    <s v="Zhu,Chen"/>
    <s v="SFEXP01"/>
    <x v="419"/>
    <s v="MISC"/>
    <n v="152"/>
    <n v="0"/>
    <n v="0"/>
    <s v="01"/>
    <s v="TCX"/>
    <s v="14997"/>
    <s v="CHN"/>
    <s v=""/>
    <s v="Beijing"/>
    <x v="14"/>
  </r>
  <r>
    <s v="Zhu,Chen"/>
    <s v="TW_TOFF"/>
    <x v="1"/>
    <s v="ANNUAL_LV"/>
    <n v="0"/>
    <n v="8"/>
    <n v="0"/>
    <s v="01"/>
    <s v="TCX"/>
    <s v="14997"/>
    <s v="CHN"/>
    <s v=""/>
    <s v="Beijing"/>
    <x v="14"/>
  </r>
  <r>
    <s v="Zhu,Chunmei"/>
    <s v="TW_CORE"/>
    <x v="0"/>
    <s v="BAU"/>
    <n v="0"/>
    <n v="160"/>
    <n v="0"/>
    <s v="03"/>
    <s v="TCC"/>
    <s v="12846"/>
    <s v="CHN"/>
    <s v=""/>
    <s v="Beijing"/>
    <x v="14"/>
  </r>
  <r>
    <s v="Zhu,Chunmei"/>
    <s v="TW_TOFF"/>
    <x v="1"/>
    <s v="ANNUAL_LV"/>
    <n v="0"/>
    <n v="4"/>
    <n v="0"/>
    <s v="03"/>
    <s v="TCC"/>
    <s v="12846"/>
    <s v="CHN"/>
    <s v=""/>
    <s v="Beijing"/>
    <x v="14"/>
  </r>
  <r>
    <s v="Zhu,Chunmei"/>
    <s v="TW_TOFF"/>
    <x v="4"/>
    <s v="SICK_LV"/>
    <n v="0"/>
    <n v="4"/>
    <n v="0"/>
    <s v="03"/>
    <s v="TCC"/>
    <s v="12846"/>
    <s v="CHN"/>
    <s v=""/>
    <s v="Beijing"/>
    <x v="14"/>
  </r>
  <r>
    <s v="Zhu,Dongning"/>
    <s v="TW_TOFF"/>
    <x v="1"/>
    <s v="ANNUAL_LV"/>
    <n v="0"/>
    <n v="8"/>
    <n v="0"/>
    <s v="04"/>
    <s v="TBS"/>
    <s v="12093"/>
    <s v="CHN"/>
    <s v=""/>
    <s v="Beijing"/>
    <x v="14"/>
  </r>
  <r>
    <s v="Zhu,Dongning"/>
    <s v="TW_TOFF"/>
    <x v="4"/>
    <s v="SICK_LV"/>
    <n v="0"/>
    <n v="8"/>
    <n v="0"/>
    <s v="04"/>
    <s v="TBS"/>
    <s v="12093"/>
    <s v="CHN"/>
    <s v=""/>
    <s v="Beijing"/>
    <x v="14"/>
  </r>
  <r>
    <s v="Zhu,Dongning"/>
    <s v="TW_TOPS"/>
    <x v="60"/>
    <s v="CLT_OPS"/>
    <n v="0"/>
    <n v="152"/>
    <n v="0"/>
    <s v="04"/>
    <s v="TBS"/>
    <s v="12093"/>
    <s v="CHN"/>
    <s v=""/>
    <s v="Beijing"/>
    <x v="14"/>
  </r>
  <r>
    <s v="Zhu,Qi"/>
    <s v="FICSTAR"/>
    <x v="381"/>
    <s v="MISC"/>
    <n v="124"/>
    <n v="0"/>
    <n v="0"/>
    <s v="01"/>
    <s v="TCA"/>
    <s v="14363"/>
    <s v="CAN"/>
    <s v=""/>
    <s v="Toronto"/>
    <x v="13"/>
  </r>
  <r>
    <s v="Zhu,Qi"/>
    <s v="TW_CORE"/>
    <x v="3"/>
    <s v="UNASSIGNED"/>
    <n v="0"/>
    <n v="28"/>
    <n v="0"/>
    <s v="01"/>
    <s v="TCA"/>
    <s v="14363"/>
    <s v="CAN"/>
    <s v=""/>
    <s v="Toronto"/>
    <x v="13"/>
  </r>
  <r>
    <s v="Zhu,Qi"/>
    <s v="TW_MTGS"/>
    <x v="50"/>
    <s v="TORONTO"/>
    <n v="0"/>
    <n v="8"/>
    <n v="0"/>
    <s v="01"/>
    <s v="TCA"/>
    <s v="14363"/>
    <s v="CAN"/>
    <s v=""/>
    <s v="Toronto"/>
    <x v="13"/>
  </r>
  <r>
    <s v="Zhu,Qi"/>
    <s v="TW_TOFF"/>
    <x v="1"/>
    <s v="ANNUAL_LV"/>
    <n v="0"/>
    <n v="8"/>
    <n v="0"/>
    <s v="01"/>
    <s v="TCA"/>
    <s v="14363"/>
    <s v="CAN"/>
    <s v=""/>
    <s v="Toronto"/>
    <x v="13"/>
  </r>
  <r>
    <s v="Zhu,Rong"/>
    <s v="HPS0001"/>
    <x v="202"/>
    <s v="DA"/>
    <n v="160"/>
    <n v="0"/>
    <n v="0"/>
    <s v="01"/>
    <s v="TCX"/>
    <s v="16029"/>
    <s v="CHN"/>
    <s v=""/>
    <s v="Xi'an"/>
    <x v="14"/>
  </r>
  <r>
    <s v="Zhu,Rong"/>
    <s v="TW_TOFF"/>
    <x v="1"/>
    <s v="ANNUAL_LV"/>
    <n v="0"/>
    <n v="8"/>
    <n v="0"/>
    <s v="01"/>
    <s v="TCX"/>
    <s v="16029"/>
    <s v="CHN"/>
    <s v=""/>
    <s v="Xi'an"/>
    <x v="14"/>
  </r>
  <r>
    <s v="Zhu,Rui"/>
    <s v="SML0001"/>
    <x v="371"/>
    <s v="DA"/>
    <n v="88"/>
    <n v="16"/>
    <n v="0"/>
    <s v="01"/>
    <s v="TCC"/>
    <s v="16088"/>
    <s v="CHN"/>
    <s v=""/>
    <s v="Chengdu"/>
    <x v="14"/>
  </r>
  <r>
    <s v="Zhu,Xiaoxuan"/>
    <s v="IOOF001"/>
    <x v="339"/>
    <s v="DA"/>
    <n v="147"/>
    <n v="0"/>
    <n v="0"/>
    <s v="01"/>
    <s v="TAU"/>
    <s v="15276"/>
    <s v="AUS"/>
    <s v=""/>
    <s v="Melbourne"/>
    <x v="8"/>
  </r>
  <r>
    <s v="Zhu,Xiaoxuan"/>
    <s v="TW_MTGS"/>
    <x v="77"/>
    <s v="AUSTRALIA"/>
    <n v="0"/>
    <n v="5"/>
    <n v="0"/>
    <s v="01"/>
    <s v="TAU"/>
    <s v="15276"/>
    <s v="AUS"/>
    <s v=""/>
    <s v="Melbourne"/>
    <x v="8"/>
  </r>
  <r>
    <s v="Zhu,Xiaoxuan"/>
    <s v="TW_TOFF"/>
    <x v="1"/>
    <s v="PUBLIC_HOLIDAY"/>
    <n v="0"/>
    <n v="8"/>
    <n v="0"/>
    <s v="01"/>
    <s v="TAU"/>
    <s v="15276"/>
    <s v="AUS"/>
    <s v=""/>
    <s v="Melbourne"/>
    <x v="8"/>
  </r>
  <r>
    <s v="Zhu,Xiaoxuan"/>
    <s v="TW_TOFF"/>
    <x v="4"/>
    <s v="SICK_LV"/>
    <n v="0"/>
    <n v="8"/>
    <n v="0"/>
    <s v="01"/>
    <s v="TAU"/>
    <s v="15276"/>
    <s v="AUS"/>
    <s v=""/>
    <s v="Melbourne"/>
    <x v="8"/>
  </r>
  <r>
    <s v="Zhu,Yu"/>
    <s v="PWC0001"/>
    <x v="62"/>
    <s v="MISC"/>
    <n v="148"/>
    <n v="0"/>
    <n v="0"/>
    <s v="01"/>
    <s v="TBS"/>
    <s v="13267"/>
    <s v="CHN"/>
    <s v=""/>
    <s v="Beijing"/>
    <x v="14"/>
  </r>
  <r>
    <s v="Zhu,Yu"/>
    <s v="TW_TOFF"/>
    <x v="1"/>
    <s v="ANNUAL_LV"/>
    <n v="0"/>
    <n v="20"/>
    <n v="0"/>
    <s v="01"/>
    <s v="TBS"/>
    <s v="13267"/>
    <s v="CHN"/>
    <s v=""/>
    <s v="Beijing"/>
    <x v="14"/>
  </r>
  <r>
    <s v="Zhuan,Qingshan"/>
    <s v="PWC0001"/>
    <x v="62"/>
    <s v="MISC"/>
    <n v="144"/>
    <n v="0"/>
    <n v="0"/>
    <s v="01"/>
    <s v="TBS"/>
    <s v="13789"/>
    <s v="CHN"/>
    <s v=""/>
    <s v="Beijing"/>
    <x v="14"/>
  </r>
  <r>
    <s v="Zhuan,Qingshan"/>
    <s v="TW_TOFF"/>
    <x v="1"/>
    <s v="ANNUAL_LV"/>
    <n v="0"/>
    <n v="16"/>
    <n v="0"/>
    <s v="01"/>
    <s v="TBS"/>
    <s v="13789"/>
    <s v="CHN"/>
    <s v=""/>
    <s v="Beijing"/>
    <x v="14"/>
  </r>
  <r>
    <s v="Zhuan,Qingshan"/>
    <s v="TW_TOFF"/>
    <x v="4"/>
    <s v="SICK_LV"/>
    <n v="0"/>
    <n v="8"/>
    <n v="0"/>
    <s v="01"/>
    <s v="TBS"/>
    <s v="13789"/>
    <s v="CHN"/>
    <s v=""/>
    <s v="Beijing"/>
    <x v="14"/>
  </r>
  <r>
    <s v="Zhuo,Xianjing"/>
    <s v="PWC0001"/>
    <x v="62"/>
    <s v="MISC"/>
    <n v="120"/>
    <n v="0"/>
    <n v="0"/>
    <s v="01"/>
    <s v="TBS"/>
    <s v="13544"/>
    <s v="CHN"/>
    <s v=""/>
    <s v="Beijing"/>
    <x v="14"/>
  </r>
  <r>
    <s v="Zhuo,Xianjing"/>
    <s v="TW_CORE"/>
    <x v="0"/>
    <s v="LEADER_DEV_GBL"/>
    <n v="0"/>
    <n v="8"/>
    <n v="0"/>
    <s v="01"/>
    <s v="TBS"/>
    <s v="13544"/>
    <s v="CHN"/>
    <s v=""/>
    <s v="Beijing"/>
    <x v="14"/>
  </r>
  <r>
    <s v="Zhuo,Xianjing"/>
    <s v="TW_CORE"/>
    <x v="40"/>
    <s v="TRAINING_OTHER"/>
    <n v="0"/>
    <n v="32"/>
    <n v="0"/>
    <s v="01"/>
    <s v="TBS"/>
    <s v="13544"/>
    <s v="CHN"/>
    <s v=""/>
    <s v="Beijing"/>
    <x v="14"/>
  </r>
  <r>
    <s v="Zhuo,Xianjing"/>
    <s v="TW_TOFF"/>
    <x v="4"/>
    <s v="SICK_LV"/>
    <n v="0"/>
    <n v="8"/>
    <n v="0"/>
    <s v="01"/>
    <s v="TBS"/>
    <s v="13544"/>
    <s v="CHN"/>
    <s v=""/>
    <s v="Beijing"/>
    <x v="14"/>
  </r>
  <r>
    <s v="Zimermann,Jose Alberto"/>
    <s v="TW_CORE"/>
    <x v="3"/>
    <s v="UNASSIGNED"/>
    <n v="0"/>
    <n v="48"/>
    <n v="0"/>
    <s v="01"/>
    <s v="TBR"/>
    <s v="16148"/>
    <s v="BRA"/>
    <s v=""/>
    <s v="Porto Alegre"/>
    <x v="3"/>
  </r>
  <r>
    <s v="Zong,Sarah"/>
    <s v="MORRIS1"/>
    <x v="142"/>
    <s v="DA"/>
    <n v="36"/>
    <n v="0"/>
    <n v="0"/>
    <s v="09"/>
    <s v="TUK"/>
    <s v="15217"/>
    <s v="GBR"/>
    <s v=""/>
    <s v="Manchester"/>
    <x v="10"/>
  </r>
  <r>
    <s v="Zong,Sarah"/>
    <s v="MORRIS1"/>
    <x v="142"/>
    <s v="TRVL"/>
    <n v="0"/>
    <n v="3"/>
    <n v="0"/>
    <s v="09"/>
    <s v="TUK"/>
    <s v="15217"/>
    <s v="GBR"/>
    <s v=""/>
    <s v="Manchester"/>
    <x v="10"/>
  </r>
  <r>
    <s v="Zong,Sarah"/>
    <s v="TW_CORE"/>
    <x v="123"/>
    <s v="BAU"/>
    <n v="0"/>
    <n v="73"/>
    <n v="0"/>
    <s v="09"/>
    <s v="TUK"/>
    <s v="15217"/>
    <s v="GBR"/>
    <s v=""/>
    <s v="Manchester"/>
    <x v="10"/>
  </r>
  <r>
    <s v="Zong,Sarah"/>
    <s v="TW_CORE"/>
    <x v="123"/>
    <s v="BAU"/>
    <n v="0"/>
    <n v="85.6"/>
    <n v="0"/>
    <s v="09"/>
    <s v="TUK"/>
    <s v="15217"/>
    <s v="GBR"/>
    <s v=""/>
    <s v="London"/>
    <x v="4"/>
  </r>
  <r>
    <s v="Zou,Mingxin"/>
    <s v="TELSTRA"/>
    <x v="322"/>
    <s v="MISC"/>
    <n v="160"/>
    <n v="0"/>
    <n v="0"/>
    <s v="01"/>
    <s v="TBS"/>
    <s v="13216"/>
    <s v="CHN"/>
    <s v=""/>
    <s v="Beijing"/>
    <x v="14"/>
  </r>
  <r>
    <s v="Zou,Mingxin"/>
    <s v="TW_TOFF"/>
    <x v="1"/>
    <s v="ANNUAL_LV"/>
    <n v="0"/>
    <n v="8"/>
    <n v="0"/>
    <s v="01"/>
    <s v="TBS"/>
    <s v="13216"/>
    <s v="CHN"/>
    <s v=""/>
    <s v="Beijing"/>
    <x v="14"/>
  </r>
  <r>
    <s v="de Souza Schneider,Paulo Henrique"/>
    <s v="INSER01"/>
    <x v="89"/>
    <s v="DA"/>
    <n v="168"/>
    <n v="0"/>
    <n v="0"/>
    <s v="01"/>
    <s v="TUK"/>
    <s v="15377"/>
    <s v="GBR"/>
    <s v=""/>
    <s v="London"/>
    <x v="4"/>
  </r>
  <r>
    <s v="van Dillen,Anna"/>
    <s v="TCHIBO1"/>
    <x v="152"/>
    <s v="DA"/>
    <n v="165.5"/>
    <n v="0"/>
    <n v="0"/>
    <s v="01"/>
    <s v="TDE"/>
    <s v="15527"/>
    <s v="DEU"/>
    <s v=""/>
    <s v="Hamburg"/>
    <x v="7"/>
  </r>
  <r>
    <s v="van Dillen,Anna"/>
    <s v="TW_TOFF"/>
    <x v="4"/>
    <s v="SICK_LV"/>
    <n v="0"/>
    <n v="8"/>
    <n v="0"/>
    <s v="01"/>
    <s v="TDE"/>
    <s v="15527"/>
    <s v="DEU"/>
    <s v=""/>
    <s v="Hamburg"/>
    <x v="7"/>
  </r>
  <r>
    <s v="von Ingelheim,Johann Lukas Graf"/>
    <s v="TCHIBO1"/>
    <x v="152"/>
    <s v="DA"/>
    <n v="0"/>
    <n v="128"/>
    <n v="0"/>
    <s v="01"/>
    <s v="TDE"/>
    <s v="15816"/>
    <s v="DEU"/>
    <s v=""/>
    <s v="Hamburg"/>
    <x v="7"/>
  </r>
  <r>
    <s v="von Ingelheim,Johann Lukas Graf"/>
    <s v="TW_CORE"/>
    <x v="3"/>
    <s v="UNASSIGNED"/>
    <n v="0"/>
    <n v="40"/>
    <n v="0"/>
    <s v="01"/>
    <s v="TDE"/>
    <s v="15816"/>
    <s v="DEU"/>
    <s v=""/>
    <s v="Hamburg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3:B53" firstHeaderRow="2" firstDataRow="2" firstDataCol="1" rowPageCount="1" colPageCount="1"/>
  <pivotFields count="14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41">
        <item x="227"/>
        <item x="354"/>
        <item x="2"/>
        <item x="170"/>
        <item x="341"/>
        <item x="398"/>
        <item x="32"/>
        <item x="260"/>
        <item x="300"/>
        <item x="265"/>
        <item x="174"/>
        <item x="53"/>
        <item x="164"/>
        <item x="250"/>
        <item x="254"/>
        <item x="255"/>
        <item x="376"/>
        <item x="402"/>
        <item x="179"/>
        <item x="182"/>
        <item x="100"/>
        <item x="48"/>
        <item x="63"/>
        <item x="79"/>
        <item x="269"/>
        <item x="210"/>
        <item x="413"/>
        <item x="211"/>
        <item x="153"/>
        <item x="84"/>
        <item x="27"/>
        <item x="160"/>
        <item x="39"/>
        <item x="416"/>
        <item x="414"/>
        <item x="231"/>
        <item x="295"/>
        <item x="296"/>
        <item x="228"/>
        <item x="238"/>
        <item x="206"/>
        <item x="293"/>
        <item x="388"/>
        <item x="304"/>
        <item x="41"/>
        <item x="225"/>
        <item x="292"/>
        <item x="167"/>
        <item x="113"/>
        <item x="46"/>
        <item x="169"/>
        <item x="253"/>
        <item x="326"/>
        <item x="285"/>
        <item x="286"/>
        <item x="381"/>
        <item x="148"/>
        <item x="241"/>
        <item x="320"/>
        <item x="94"/>
        <item x="95"/>
        <item x="280"/>
        <item x="57"/>
        <item x="333"/>
        <item x="291"/>
        <item x="361"/>
        <item x="121"/>
        <item x="180"/>
        <item x="334"/>
        <item x="244"/>
        <item x="58"/>
        <item x="158"/>
        <item x="418"/>
        <item x="216"/>
        <item x="139"/>
        <item x="25"/>
        <item x="350"/>
        <item x="150"/>
        <item x="205"/>
        <item x="380"/>
        <item x="105"/>
        <item x="8"/>
        <item x="119"/>
        <item x="16"/>
        <item x="101"/>
        <item x="268"/>
        <item x="159"/>
        <item x="78"/>
        <item x="135"/>
        <item x="85"/>
        <item x="355"/>
        <item x="406"/>
        <item x="5"/>
        <item x="172"/>
        <item x="24"/>
        <item x="145"/>
        <item x="411"/>
        <item x="141"/>
        <item x="81"/>
        <item x="64"/>
        <item x="202"/>
        <item x="272"/>
        <item x="38"/>
        <item x="403"/>
        <item x="317"/>
        <item x="301"/>
        <item x="318"/>
        <item x="72"/>
        <item x="73"/>
        <item x="302"/>
        <item x="124"/>
        <item x="89"/>
        <item x="271"/>
        <item x="208"/>
        <item x="339"/>
        <item x="108"/>
        <item x="281"/>
        <item x="54"/>
        <item x="287"/>
        <item x="288"/>
        <item x="362"/>
        <item x="251"/>
        <item x="226"/>
        <item x="186"/>
        <item x="368"/>
        <item x="161"/>
        <item x="310"/>
        <item x="311"/>
        <item x="93"/>
        <item x="47"/>
        <item x="382"/>
        <item x="412"/>
        <item x="257"/>
        <item x="6"/>
        <item x="106"/>
        <item x="349"/>
        <item x="323"/>
        <item x="136"/>
        <item x="23"/>
        <item x="126"/>
        <item x="325"/>
        <item x="111"/>
        <item x="185"/>
        <item x="390"/>
        <item x="356"/>
        <item x="314"/>
        <item x="337"/>
        <item x="395"/>
        <item x="103"/>
        <item x="128"/>
        <item x="110"/>
        <item x="142"/>
        <item x="107"/>
        <item x="342"/>
        <item x="137"/>
        <item x="51"/>
        <item x="266"/>
        <item x="270"/>
        <item x="401"/>
        <item x="352"/>
        <item x="309"/>
        <item x="275"/>
        <item x="276"/>
        <item x="188"/>
        <item x="90"/>
        <item x="43"/>
        <item x="56"/>
        <item x="109"/>
        <item x="431"/>
        <item x="154"/>
        <item x="166"/>
        <item x="209"/>
        <item x="28"/>
        <item x="348"/>
        <item x="62"/>
        <item x="144"/>
        <item x="34"/>
        <item x="258"/>
        <item x="184"/>
        <item x="115"/>
        <item x="259"/>
        <item x="369"/>
        <item x="221"/>
        <item x="358"/>
        <item x="151"/>
        <item x="391"/>
        <item x="252"/>
        <item x="249"/>
        <item x="374"/>
        <item x="140"/>
        <item x="263"/>
        <item x="212"/>
        <item x="143"/>
        <item x="195"/>
        <item x="175"/>
        <item x="201"/>
        <item x="397"/>
        <item x="243"/>
        <item x="74"/>
        <item x="97"/>
        <item x="129"/>
        <item x="232"/>
        <item x="366"/>
        <item x="329"/>
        <item x="306"/>
        <item x="332"/>
        <item x="303"/>
        <item x="435"/>
        <item x="364"/>
        <item x="338"/>
        <item x="264"/>
        <item x="367"/>
        <item x="430"/>
        <item x="419"/>
        <item x="284"/>
        <item x="196"/>
        <item x="223"/>
        <item x="373"/>
        <item x="176"/>
        <item x="305"/>
        <item x="242"/>
        <item x="131"/>
        <item x="173"/>
        <item x="44"/>
        <item x="217"/>
        <item x="45"/>
        <item x="91"/>
        <item x="279"/>
        <item x="98"/>
        <item x="162"/>
        <item x="200"/>
        <item x="163"/>
        <item x="386"/>
        <item x="324"/>
        <item x="371"/>
        <item x="199"/>
        <item x="312"/>
        <item x="87"/>
        <item x="117"/>
        <item x="156"/>
        <item x="313"/>
        <item x="294"/>
        <item x="363"/>
        <item x="422"/>
        <item x="155"/>
        <item x="197"/>
        <item x="215"/>
        <item x="328"/>
        <item x="22"/>
        <item x="21"/>
        <item x="407"/>
        <item x="353"/>
        <item x="357"/>
        <item x="372"/>
        <item x="187"/>
        <item x="30"/>
        <item x="114"/>
        <item x="177"/>
        <item x="394"/>
        <item x="233"/>
        <item x="83"/>
        <item x="375"/>
        <item x="274"/>
        <item x="425"/>
        <item x="36"/>
        <item x="31"/>
        <item x="76"/>
        <item x="13"/>
        <item x="133"/>
        <item x="346"/>
        <item x="152"/>
        <item x="283"/>
        <item x="322"/>
        <item x="396"/>
        <item x="104"/>
        <item x="75"/>
        <item x="327"/>
        <item x="61"/>
        <item x="130"/>
        <item x="3"/>
        <item x="14"/>
        <item x="220"/>
        <item x="17"/>
        <item x="123"/>
        <item x="99"/>
        <item x="86"/>
        <item x="146"/>
        <item x="69"/>
        <item x="33"/>
        <item x="52"/>
        <item x="9"/>
        <item x="0"/>
        <item x="213"/>
        <item x="92"/>
        <item x="15"/>
        <item x="149"/>
        <item x="132"/>
        <item x="423"/>
        <item x="118"/>
        <item x="10"/>
        <item x="40"/>
        <item x="66"/>
        <item x="181"/>
        <item x="347"/>
        <item x="191"/>
        <item x="171"/>
        <item x="378"/>
        <item x="214"/>
        <item x="307"/>
        <item x="400"/>
        <item x="377"/>
        <item x="198"/>
        <item x="424"/>
        <item x="379"/>
        <item x="125"/>
        <item x="192"/>
        <item x="262"/>
        <item x="37"/>
        <item x="65"/>
        <item x="234"/>
        <item x="207"/>
        <item x="438"/>
        <item x="49"/>
        <item x="193"/>
        <item x="116"/>
        <item x="122"/>
        <item x="319"/>
        <item x="267"/>
        <item x="68"/>
        <item x="278"/>
        <item x="428"/>
        <item x="157"/>
        <item x="18"/>
        <item x="189"/>
        <item x="429"/>
        <item x="273"/>
        <item x="405"/>
        <item x="59"/>
        <item x="393"/>
        <item x="77"/>
        <item x="50"/>
        <item x="35"/>
        <item x="235"/>
        <item x="70"/>
        <item x="12"/>
        <item x="387"/>
        <item x="335"/>
        <item x="299"/>
        <item x="308"/>
        <item x="384"/>
        <item x="165"/>
        <item x="385"/>
        <item x="11"/>
        <item x="245"/>
        <item x="415"/>
        <item x="19"/>
        <item x="134"/>
        <item x="29"/>
        <item x="42"/>
        <item x="183"/>
        <item x="80"/>
        <item x="1"/>
        <item x="4"/>
        <item x="96"/>
        <item x="417"/>
        <item x="331"/>
        <item x="433"/>
        <item x="67"/>
        <item x="7"/>
        <item x="408"/>
        <item x="60"/>
        <item x="360"/>
        <item x="246"/>
        <item x="277"/>
        <item x="439"/>
        <item x="127"/>
        <item x="256"/>
        <item x="389"/>
        <item x="236"/>
        <item x="237"/>
        <item x="102"/>
        <item x="392"/>
        <item x="359"/>
        <item x="298"/>
        <item x="239"/>
        <item x="147"/>
        <item x="120"/>
        <item x="247"/>
        <item x="224"/>
        <item x="289"/>
        <item x="399"/>
        <item x="316"/>
        <item x="290"/>
        <item x="315"/>
        <item x="229"/>
        <item x="203"/>
        <item x="409"/>
        <item x="340"/>
        <item x="383"/>
        <item x="248"/>
        <item x="112"/>
        <item x="55"/>
        <item x="190"/>
        <item x="230"/>
        <item x="82"/>
        <item x="88"/>
        <item x="218"/>
        <item x="71"/>
        <item x="138"/>
        <item x="343"/>
        <item x="194"/>
        <item x="344"/>
        <item x="345"/>
        <item x="219"/>
        <item x="297"/>
        <item x="168"/>
        <item x="370"/>
        <item x="321"/>
        <item x="261"/>
        <item x="336"/>
        <item x="20"/>
        <item x="282"/>
        <item x="421"/>
        <item x="204"/>
        <item x="178"/>
        <item x="427"/>
        <item x="410"/>
        <item x="26"/>
        <item x="365"/>
        <item x="434"/>
        <item x="351"/>
        <item x="240"/>
        <item x="436"/>
        <item x="330"/>
        <item x="432"/>
        <item x="426"/>
        <item x="222"/>
        <item x="420"/>
        <item x="437"/>
        <item x="404"/>
        <item t="default"/>
      </items>
    </pivotField>
    <pivotField compact="0" outline="0" subtotalTop="0" showAll="0" includeNewItemsInFilter="1"/>
    <pivotField dataField="1" compact="0" numFmtId="2" outline="0" subtotalTop="0" showAll="0" includeNewItemsInFilter="1"/>
    <pivotField compact="0" numFmtId="2" outline="0" subtotalTop="0" showAll="0" includeNewItemsInFilter="1"/>
    <pivotField compact="0" numFmtId="2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multipleItemSelectionAllowed="1" showAll="0" includeNewItemsInFilter="1">
      <items count="21">
        <item h="1" x="18"/>
        <item h="1" x="8"/>
        <item h="1" x="3"/>
        <item h="1" x="13"/>
        <item h="1" x="19"/>
        <item h="1" x="14"/>
        <item h="1" x="17"/>
        <item h="1" x="1"/>
        <item h="1" x="7"/>
        <item h="1" x="0"/>
        <item h="1" x="9"/>
        <item x="16"/>
        <item x="15"/>
        <item h="1" x="10"/>
        <item h="1" x="4"/>
        <item h="1" x="5"/>
        <item h="1" x="12"/>
        <item h="1" x="2"/>
        <item h="1" x="6"/>
        <item h="1" x="11"/>
        <item t="default"/>
      </items>
    </pivotField>
  </pivotFields>
  <rowFields count="1">
    <field x="2"/>
  </rowFields>
  <rowItems count="49">
    <i>
      <x v="30"/>
    </i>
    <i>
      <x v="42"/>
    </i>
    <i>
      <x v="43"/>
    </i>
    <i>
      <x v="113"/>
    </i>
    <i>
      <x v="120"/>
    </i>
    <i>
      <x v="121"/>
    </i>
    <i>
      <x v="152"/>
    </i>
    <i>
      <x v="153"/>
    </i>
    <i>
      <x v="180"/>
    </i>
    <i>
      <x v="259"/>
    </i>
    <i>
      <x v="260"/>
    </i>
    <i>
      <x v="261"/>
    </i>
    <i>
      <x v="279"/>
    </i>
    <i>
      <x v="280"/>
    </i>
    <i>
      <x v="281"/>
    </i>
    <i>
      <x v="282"/>
    </i>
    <i>
      <x v="283"/>
    </i>
    <i>
      <x v="285"/>
    </i>
    <i>
      <x v="287"/>
    </i>
    <i>
      <x v="288"/>
    </i>
    <i>
      <x v="289"/>
    </i>
    <i>
      <x v="290"/>
    </i>
    <i>
      <x v="291"/>
    </i>
    <i>
      <x v="293"/>
    </i>
    <i>
      <x v="294"/>
    </i>
    <i>
      <x v="295"/>
    </i>
    <i>
      <x v="298"/>
    </i>
    <i>
      <x v="299"/>
    </i>
    <i>
      <x v="300"/>
    </i>
    <i>
      <x v="301"/>
    </i>
    <i>
      <x v="314"/>
    </i>
    <i>
      <x v="318"/>
    </i>
    <i>
      <x v="333"/>
    </i>
    <i>
      <x v="335"/>
    </i>
    <i>
      <x v="338"/>
    </i>
    <i>
      <x v="339"/>
    </i>
    <i>
      <x v="340"/>
    </i>
    <i>
      <x v="343"/>
    </i>
    <i>
      <x v="344"/>
    </i>
    <i>
      <x v="347"/>
    </i>
    <i>
      <x v="355"/>
    </i>
    <i>
      <x v="361"/>
    </i>
    <i>
      <x v="362"/>
    </i>
    <i>
      <x v="370"/>
    </i>
    <i>
      <x v="372"/>
    </i>
    <i>
      <x v="405"/>
    </i>
    <i>
      <x v="406"/>
    </i>
    <i>
      <x v="407"/>
    </i>
    <i t="grand">
      <x/>
    </i>
  </rowItems>
  <colItems count="1">
    <i/>
  </colItems>
  <pageFields count="1">
    <pageField fld="13" hier="0"/>
  </pageFields>
  <dataFields count="1">
    <dataField name="Sum of Client Billable Hours" fld="4" baseField="0" baseItem="0" numFmtId="167"/>
  </dataFields>
  <formats count="2">
    <format dxfId="1">
      <pivotArea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207"/>
  <sheetViews>
    <sheetView showGridLines="0" tabSelected="1" topLeftCell="A15" zoomScale="80" zoomScaleNormal="80" workbookViewId="0">
      <selection activeCell="T183" sqref="T183"/>
    </sheetView>
  </sheetViews>
  <sheetFormatPr defaultColWidth="12.5703125" defaultRowHeight="12.75" x14ac:dyDescent="0.2"/>
  <cols>
    <col min="1" max="1" width="2" style="8" customWidth="1"/>
    <col min="2" max="2" width="12.5703125" style="8"/>
    <col min="3" max="3" width="16" style="8" bestFit="1" customWidth="1"/>
    <col min="4" max="6" width="12.5703125" style="8"/>
    <col min="7" max="7" width="1.7109375" style="8" customWidth="1"/>
    <col min="8" max="8" width="6.140625" style="8" bestFit="1" customWidth="1"/>
    <col min="9" max="9" width="17.5703125" style="8" customWidth="1"/>
    <col min="10" max="10" width="11" style="8" bestFit="1" customWidth="1"/>
    <col min="11" max="11" width="11" style="8" customWidth="1"/>
    <col min="12" max="12" width="10.28515625" style="8" customWidth="1"/>
    <col min="13" max="13" width="2.140625" style="8" customWidth="1"/>
    <col min="14" max="14" width="12.5703125" style="8"/>
    <col min="15" max="15" width="15.42578125" style="8" bestFit="1" customWidth="1"/>
    <col min="16" max="16" width="11.42578125" style="8" bestFit="1" customWidth="1"/>
    <col min="17" max="17" width="11.85546875" style="8" customWidth="1"/>
    <col min="18" max="18" width="10.42578125" style="8" customWidth="1"/>
    <col min="19" max="16384" width="12.5703125" style="8"/>
  </cols>
  <sheetData>
    <row r="1" spans="4:17" hidden="1" x14ac:dyDescent="0.2"/>
    <row r="2" spans="4:17" ht="25.5" hidden="1" x14ac:dyDescent="0.2">
      <c r="H2" s="9" t="s">
        <v>14</v>
      </c>
      <c r="I2" s="9" t="s">
        <v>15</v>
      </c>
      <c r="J2" s="9" t="s">
        <v>16</v>
      </c>
      <c r="K2" s="10" t="s">
        <v>17</v>
      </c>
    </row>
    <row r="3" spans="4:17" s="11" customFormat="1" hidden="1" x14ac:dyDescent="0.2">
      <c r="H3" s="12">
        <v>1</v>
      </c>
      <c r="I3" s="12" t="s">
        <v>18</v>
      </c>
      <c r="J3" s="13"/>
      <c r="K3" s="13"/>
    </row>
    <row r="4" spans="4:17" s="11" customFormat="1" hidden="1" x14ac:dyDescent="0.2">
      <c r="H4" s="12">
        <f>1+H3</f>
        <v>2</v>
      </c>
      <c r="I4" s="12" t="s">
        <v>19</v>
      </c>
      <c r="J4" s="13"/>
      <c r="K4" s="13"/>
    </row>
    <row r="5" spans="4:17" s="11" customFormat="1" hidden="1" x14ac:dyDescent="0.2">
      <c r="H5" s="12">
        <f>1+H4</f>
        <v>3</v>
      </c>
      <c r="I5" s="12" t="s">
        <v>20</v>
      </c>
      <c r="J5" s="13"/>
      <c r="K5" s="13"/>
    </row>
    <row r="6" spans="4:17" s="11" customFormat="1" hidden="1" x14ac:dyDescent="0.2">
      <c r="H6" s="12">
        <f>1+H5</f>
        <v>4</v>
      </c>
      <c r="I6" s="12" t="s">
        <v>21</v>
      </c>
      <c r="J6" s="13"/>
      <c r="K6" s="13"/>
    </row>
    <row r="7" spans="4:17" s="11" customFormat="1" hidden="1" x14ac:dyDescent="0.2">
      <c r="H7" s="12">
        <f>1+H6</f>
        <v>5</v>
      </c>
      <c r="I7" s="12" t="s">
        <v>22</v>
      </c>
      <c r="J7" s="14"/>
      <c r="K7" s="14"/>
    </row>
    <row r="8" spans="4:17" s="11" customFormat="1" hidden="1" x14ac:dyDescent="0.2">
      <c r="H8" s="12">
        <f>1+H7</f>
        <v>6</v>
      </c>
      <c r="I8" s="12" t="s">
        <v>23</v>
      </c>
      <c r="J8" s="16"/>
      <c r="K8" s="17"/>
    </row>
    <row r="9" spans="4:17" s="11" customFormat="1" hidden="1" x14ac:dyDescent="0.2">
      <c r="H9" s="12">
        <f t="shared" ref="H9:H14" si="0">H8+1</f>
        <v>7</v>
      </c>
      <c r="I9" s="12" t="s">
        <v>24</v>
      </c>
      <c r="J9" s="19"/>
      <c r="K9" s="19"/>
      <c r="L9" s="20"/>
      <c r="M9" s="20"/>
    </row>
    <row r="10" spans="4:17" s="11" customFormat="1" hidden="1" x14ac:dyDescent="0.2">
      <c r="H10" s="12">
        <f t="shared" si="0"/>
        <v>8</v>
      </c>
      <c r="I10" s="12" t="s">
        <v>25</v>
      </c>
      <c r="J10" s="19"/>
      <c r="K10" s="19"/>
    </row>
    <row r="11" spans="4:17" s="11" customFormat="1" hidden="1" x14ac:dyDescent="0.2">
      <c r="H11" s="12">
        <f t="shared" si="0"/>
        <v>9</v>
      </c>
      <c r="I11" s="12" t="s">
        <v>26</v>
      </c>
      <c r="J11" s="21"/>
      <c r="K11" s="21"/>
    </row>
    <row r="12" spans="4:17" s="11" customFormat="1" hidden="1" x14ac:dyDescent="0.2">
      <c r="H12" s="12">
        <f t="shared" si="0"/>
        <v>10</v>
      </c>
      <c r="I12" s="12" t="s">
        <v>27</v>
      </c>
      <c r="J12" s="19"/>
      <c r="K12" s="19"/>
    </row>
    <row r="13" spans="4:17" s="11" customFormat="1" hidden="1" x14ac:dyDescent="0.2">
      <c r="H13" s="12">
        <f t="shared" si="0"/>
        <v>11</v>
      </c>
      <c r="I13" s="12" t="s">
        <v>28</v>
      </c>
      <c r="J13" s="19"/>
      <c r="K13" s="19"/>
      <c r="L13" s="20"/>
    </row>
    <row r="14" spans="4:17" s="11" customFormat="1" hidden="1" x14ac:dyDescent="0.2">
      <c r="H14" s="12">
        <f t="shared" si="0"/>
        <v>12</v>
      </c>
      <c r="I14" s="12" t="s">
        <v>29</v>
      </c>
      <c r="J14" s="21"/>
      <c r="K14" s="21"/>
    </row>
    <row r="15" spans="4:17" x14ac:dyDescent="0.2">
      <c r="F15" s="77"/>
    </row>
    <row r="16" spans="4:17" x14ac:dyDescent="0.2">
      <c r="D16" s="439" t="s">
        <v>226</v>
      </c>
      <c r="E16" s="439"/>
      <c r="J16" s="439" t="s">
        <v>30</v>
      </c>
      <c r="K16" s="439"/>
      <c r="P16" s="439" t="s">
        <v>31</v>
      </c>
      <c r="Q16" s="439"/>
    </row>
    <row r="17" spans="2:18" ht="13.5" thickBot="1" x14ac:dyDescent="0.25">
      <c r="B17" s="9" t="s">
        <v>14</v>
      </c>
      <c r="C17" s="9" t="s">
        <v>15</v>
      </c>
      <c r="D17" s="9" t="s">
        <v>461</v>
      </c>
      <c r="E17" s="10" t="s">
        <v>462</v>
      </c>
      <c r="F17" s="10" t="s">
        <v>214</v>
      </c>
      <c r="H17" s="9" t="s">
        <v>14</v>
      </c>
      <c r="I17" s="9" t="s">
        <v>15</v>
      </c>
      <c r="J17" s="9" t="s">
        <v>461</v>
      </c>
      <c r="K17" s="10" t="s">
        <v>462</v>
      </c>
      <c r="L17" s="10" t="s">
        <v>214</v>
      </c>
      <c r="N17" s="9" t="s">
        <v>14</v>
      </c>
      <c r="O17" s="9" t="s">
        <v>15</v>
      </c>
      <c r="P17" s="9" t="s">
        <v>461</v>
      </c>
      <c r="Q17" s="10" t="s">
        <v>462</v>
      </c>
      <c r="R17" s="10" t="s">
        <v>214</v>
      </c>
    </row>
    <row r="18" spans="2:18" s="11" customFormat="1" ht="13.5" hidden="1" thickBot="1" x14ac:dyDescent="0.25">
      <c r="B18" s="12">
        <v>1</v>
      </c>
      <c r="C18" s="12" t="s">
        <v>22</v>
      </c>
      <c r="D18" s="14"/>
      <c r="E18" s="15"/>
      <c r="H18" s="12">
        <v>1</v>
      </c>
      <c r="I18" s="12" t="s">
        <v>22</v>
      </c>
      <c r="J18" s="14">
        <v>64</v>
      </c>
      <c r="K18" s="15"/>
      <c r="L18" s="23"/>
      <c r="N18" s="12">
        <v>1</v>
      </c>
      <c r="O18" s="12" t="s">
        <v>22</v>
      </c>
      <c r="P18" s="14"/>
      <c r="Q18" s="15"/>
    </row>
    <row r="19" spans="2:18" s="11" customFormat="1" ht="13.5" hidden="1" thickBot="1" x14ac:dyDescent="0.25">
      <c r="B19" s="12">
        <f>B18+1</f>
        <v>2</v>
      </c>
      <c r="C19" s="12" t="s">
        <v>23</v>
      </c>
      <c r="D19" s="17"/>
      <c r="E19" s="18"/>
      <c r="H19" s="12">
        <f>H18+1</f>
        <v>2</v>
      </c>
      <c r="I19" s="12" t="s">
        <v>23</v>
      </c>
      <c r="J19" s="17"/>
      <c r="K19" s="18"/>
      <c r="N19" s="12">
        <f>N18+1</f>
        <v>2</v>
      </c>
      <c r="O19" s="12" t="s">
        <v>23</v>
      </c>
      <c r="P19" s="17"/>
      <c r="Q19" s="18"/>
    </row>
    <row r="20" spans="2:18" s="11" customFormat="1" ht="19.5" x14ac:dyDescent="0.25">
      <c r="B20" s="12">
        <v>1</v>
      </c>
      <c r="C20" s="12" t="s">
        <v>24</v>
      </c>
      <c r="D20" s="19">
        <f>J20+P20</f>
        <v>520238.25</v>
      </c>
      <c r="E20" s="15">
        <f>K20+Q20</f>
        <v>749997.88199999998</v>
      </c>
      <c r="F20" s="50" t="str">
        <f>IF(D20&lt;E20,"L","J")</f>
        <v>L</v>
      </c>
      <c r="G20" s="20"/>
      <c r="H20" s="12">
        <v>1</v>
      </c>
      <c r="I20" s="12" t="s">
        <v>24</v>
      </c>
      <c r="J20" s="19">
        <f>'IS-ZA-Actuals'!K17</f>
        <v>423260.95</v>
      </c>
      <c r="K20" s="15">
        <f>'Q2-ZA Plan'!AL9</f>
        <v>533358.522</v>
      </c>
      <c r="L20" s="50" t="str">
        <f>IF(J20&lt;K20,"L","J")</f>
        <v>L</v>
      </c>
      <c r="N20" s="12">
        <v>1</v>
      </c>
      <c r="O20" s="12" t="s">
        <v>24</v>
      </c>
      <c r="P20" s="19">
        <f>'IS-UG-Actuals'!K17</f>
        <v>96977.3</v>
      </c>
      <c r="Q20" s="15">
        <f>'Q2-UG Plan'!AL9</f>
        <v>216639.35999999999</v>
      </c>
      <c r="R20" s="50" t="str">
        <f>IF(P20&lt;Q20,"L","J")</f>
        <v>L</v>
      </c>
    </row>
    <row r="21" spans="2:18" s="11" customFormat="1" ht="19.5" x14ac:dyDescent="0.25">
      <c r="B21" s="12">
        <f t="shared" ref="B21:B27" si="1">B20+1</f>
        <v>2</v>
      </c>
      <c r="C21" s="12" t="s">
        <v>25</v>
      </c>
      <c r="D21" s="19">
        <f>J21+P21</f>
        <v>506820.19999999995</v>
      </c>
      <c r="E21" s="15">
        <f>K21+Q21</f>
        <v>578437.20455259562</v>
      </c>
      <c r="F21" s="61" t="str">
        <f>IF(D21&lt;E21,"J","L")</f>
        <v>J</v>
      </c>
      <c r="G21" s="20"/>
      <c r="H21" s="12">
        <f t="shared" ref="H21:H27" si="2">H20+1</f>
        <v>2</v>
      </c>
      <c r="I21" s="12" t="s">
        <v>25</v>
      </c>
      <c r="J21" s="19">
        <f>'IS-ZA-Actuals'!K39</f>
        <v>383537.20999999996</v>
      </c>
      <c r="K21" s="15">
        <f>'Q2-ZA Plan'!AL13</f>
        <v>420793.20455259562</v>
      </c>
      <c r="L21" s="61" t="str">
        <f>IF(J21&lt;K21,"J","L")</f>
        <v>J</v>
      </c>
      <c r="N21" s="12">
        <f t="shared" ref="N21:N26" si="3">N20+1</f>
        <v>2</v>
      </c>
      <c r="O21" s="12" t="s">
        <v>25</v>
      </c>
      <c r="P21" s="19">
        <f>'IS-UG-Actuals'!K39</f>
        <v>123282.99</v>
      </c>
      <c r="Q21" s="15">
        <f>'Q2-UG Plan'!AL13</f>
        <v>157644</v>
      </c>
      <c r="R21" s="61" t="str">
        <f>IF(P21&lt;Q21,"J","L")</f>
        <v>J</v>
      </c>
    </row>
    <row r="22" spans="2:18" s="11" customFormat="1" ht="19.5" x14ac:dyDescent="0.25">
      <c r="B22" s="12">
        <f t="shared" si="1"/>
        <v>3</v>
      </c>
      <c r="C22" s="12" t="s">
        <v>26</v>
      </c>
      <c r="D22" s="16">
        <f>(D20-D21)/D20</f>
        <v>2.5792125050397671E-2</v>
      </c>
      <c r="E22" s="119">
        <v>0.13413309713510932</v>
      </c>
      <c r="F22" s="61" t="str">
        <f>IF(D22&lt;E22,"L","J")</f>
        <v>L</v>
      </c>
      <c r="G22" s="20"/>
      <c r="H22" s="12">
        <f t="shared" si="2"/>
        <v>3</v>
      </c>
      <c r="I22" s="12" t="s">
        <v>26</v>
      </c>
      <c r="J22" s="21">
        <f>'IS-ZA-Actuals'!K46</f>
        <v>9.3851653453974546E-2</v>
      </c>
      <c r="K22" s="18">
        <f>'Q2-ZA Plan'!AL18</f>
        <v>0.21105000258607357</v>
      </c>
      <c r="L22" s="61" t="str">
        <f>IF(J22&lt;K22,"L","J")</f>
        <v>L</v>
      </c>
      <c r="N22" s="12">
        <f t="shared" si="3"/>
        <v>3</v>
      </c>
      <c r="O22" s="12" t="s">
        <v>26</v>
      </c>
      <c r="P22" s="21">
        <f>'IS-UG-Actuals'!K46</f>
        <v>-0.27125615994670921</v>
      </c>
      <c r="Q22" s="18">
        <f>'Q2-UG Plan'!AL18</f>
        <v>0.27232059769748207</v>
      </c>
      <c r="R22" s="61" t="str">
        <f>IF(P22&lt;Q22,"L","J")</f>
        <v>L</v>
      </c>
    </row>
    <row r="23" spans="2:18" s="11" customFormat="1" ht="19.5" x14ac:dyDescent="0.25">
      <c r="B23" s="12">
        <f t="shared" si="1"/>
        <v>4</v>
      </c>
      <c r="C23" s="12" t="s">
        <v>27</v>
      </c>
      <c r="D23" s="19">
        <f>J23+P23</f>
        <v>311383.19</v>
      </c>
      <c r="E23" s="15">
        <f>K23+Q23</f>
        <v>395073.96426097245</v>
      </c>
      <c r="F23" s="61" t="str">
        <f>IF(D23&lt;E23,"J","L")</f>
        <v>J</v>
      </c>
      <c r="G23" s="20"/>
      <c r="H23" s="12">
        <f t="shared" si="2"/>
        <v>4</v>
      </c>
      <c r="I23" s="12" t="s">
        <v>27</v>
      </c>
      <c r="J23" s="19">
        <f>'IS-ZA-Actuals'!K56</f>
        <v>197927.72999999998</v>
      </c>
      <c r="K23" s="15">
        <f>'Q2-ZA Plan'!AL27</f>
        <v>278965.11695641663</v>
      </c>
      <c r="L23" s="61" t="str">
        <f>IF(J23&lt;K23,"J","L")</f>
        <v>J</v>
      </c>
      <c r="N23" s="12">
        <f t="shared" si="3"/>
        <v>4</v>
      </c>
      <c r="O23" s="12" t="s">
        <v>27</v>
      </c>
      <c r="P23" s="19">
        <f>'IS-UG-Actuals'!K56</f>
        <v>113455.46</v>
      </c>
      <c r="Q23" s="15">
        <f>'Q2-UG Plan'!AL27</f>
        <v>116108.84730455582</v>
      </c>
      <c r="R23" s="61" t="str">
        <f>IF(P23&lt;Q23,"J","L")</f>
        <v>J</v>
      </c>
    </row>
    <row r="24" spans="2:18" s="11" customFormat="1" ht="19.5" x14ac:dyDescent="0.25">
      <c r="B24" s="12">
        <f t="shared" si="1"/>
        <v>5</v>
      </c>
      <c r="C24" s="12" t="s">
        <v>28</v>
      </c>
      <c r="D24" s="19">
        <f>J24+P24</f>
        <v>-297965.13999999996</v>
      </c>
      <c r="E24" s="15">
        <f>K24+Q24</f>
        <v>-223513.28681356809</v>
      </c>
      <c r="F24" s="61" t="str">
        <f>IF(D24&lt;E24,"L","J")</f>
        <v>L</v>
      </c>
      <c r="G24" s="20"/>
      <c r="H24" s="12">
        <f t="shared" si="2"/>
        <v>5</v>
      </c>
      <c r="I24" s="12" t="s">
        <v>28</v>
      </c>
      <c r="J24" s="19">
        <f>'IS-ZA-Actuals'!K58</f>
        <v>-158203.98999999993</v>
      </c>
      <c r="K24" s="15">
        <f>'Q2-ZA Plan'!AL30</f>
        <v>-166399.79950901226</v>
      </c>
      <c r="L24" s="61" t="str">
        <f>IF(J24&lt;K24,"L","J")</f>
        <v>J</v>
      </c>
      <c r="N24" s="12">
        <f t="shared" si="3"/>
        <v>5</v>
      </c>
      <c r="O24" s="12" t="s">
        <v>28</v>
      </c>
      <c r="P24" s="19">
        <f>'IS-UG-Actuals'!K58</f>
        <v>-139761.15000000002</v>
      </c>
      <c r="Q24" s="15">
        <f>'Q2-UG Plan'!AL30</f>
        <v>-57113.487304555834</v>
      </c>
      <c r="R24" s="61" t="str">
        <f>IF(P24&lt;Q24,"L","J")</f>
        <v>L</v>
      </c>
    </row>
    <row r="25" spans="2:18" s="11" customFormat="1" ht="19.5" x14ac:dyDescent="0.25">
      <c r="B25" s="12">
        <f t="shared" si="1"/>
        <v>6</v>
      </c>
      <c r="C25" s="12" t="s">
        <v>29</v>
      </c>
      <c r="D25" s="21">
        <f>(J25+P25)/2</f>
        <v>0.35252549245378367</v>
      </c>
      <c r="E25" s="18">
        <f>(K25+Q25)/2</f>
        <v>0.43863879502095982</v>
      </c>
      <c r="F25" s="61" t="str">
        <f>IF(D25&lt;E25,"L","J")</f>
        <v>L</v>
      </c>
      <c r="G25" s="20"/>
      <c r="H25" s="12">
        <f t="shared" si="2"/>
        <v>6</v>
      </c>
      <c r="I25" s="12" t="s">
        <v>29</v>
      </c>
      <c r="J25" s="21">
        <f>'IS-ZA-Actuals'!K42</f>
        <v>0.38454469852308598</v>
      </c>
      <c r="K25" s="18">
        <v>0.501</v>
      </c>
      <c r="L25" s="61" t="str">
        <f>IF(J25&lt;K25,"L","J")</f>
        <v>L</v>
      </c>
      <c r="N25" s="12">
        <f t="shared" si="3"/>
        <v>6</v>
      </c>
      <c r="O25" s="12" t="s">
        <v>29</v>
      </c>
      <c r="P25" s="21">
        <f>'IS-UG-Actuals'!K42</f>
        <v>0.32050628638448136</v>
      </c>
      <c r="Q25" s="18">
        <f>'Q2-UG Plan'!AL15</f>
        <v>0.37627759004191963</v>
      </c>
      <c r="R25" s="61" t="str">
        <f>IF(P25&lt;Q25,"L","J")</f>
        <v>L</v>
      </c>
    </row>
    <row r="26" spans="2:18" s="11" customFormat="1" ht="19.5" x14ac:dyDescent="0.25">
      <c r="B26" s="12">
        <f t="shared" si="1"/>
        <v>7</v>
      </c>
      <c r="C26" s="12" t="s">
        <v>22</v>
      </c>
      <c r="D26" s="19">
        <f>(74+45)/2</f>
        <v>59.5</v>
      </c>
      <c r="E26" s="92">
        <f>(73+45)/2</f>
        <v>59</v>
      </c>
      <c r="F26" s="61" t="str">
        <f>IF(D26&lt;E26,"L","J")</f>
        <v>J</v>
      </c>
      <c r="G26" s="20"/>
      <c r="H26" s="12">
        <f t="shared" si="2"/>
        <v>7</v>
      </c>
      <c r="I26" s="12" t="s">
        <v>22</v>
      </c>
      <c r="J26" s="91">
        <f>J20/5694</f>
        <v>74.334553916403237</v>
      </c>
      <c r="K26" s="92">
        <f>'Q2-ZA Plan'!AL38</f>
        <v>73</v>
      </c>
      <c r="L26" s="61" t="str">
        <f>IF(J26&lt;K26,"L","J")</f>
        <v>J</v>
      </c>
      <c r="N26" s="12">
        <f t="shared" si="3"/>
        <v>7</v>
      </c>
      <c r="O26" s="12" t="s">
        <v>23</v>
      </c>
      <c r="P26" s="21">
        <v>0.34699999999999998</v>
      </c>
      <c r="Q26" s="18">
        <f>'Q2-UG Plan'!AL39</f>
        <v>0.6</v>
      </c>
      <c r="R26" s="61" t="str">
        <f>IF(P26&lt;Q26,"L","J")</f>
        <v>L</v>
      </c>
    </row>
    <row r="27" spans="2:18" s="11" customFormat="1" ht="19.5" x14ac:dyDescent="0.25">
      <c r="B27" s="12">
        <f t="shared" si="1"/>
        <v>8</v>
      </c>
      <c r="C27" s="12" t="s">
        <v>23</v>
      </c>
      <c r="D27" s="21">
        <f>(J27+P26)/2</f>
        <v>0.53849999999999998</v>
      </c>
      <c r="E27" s="18">
        <f>(K27+Q26)/2</f>
        <v>0.64999999999999991</v>
      </c>
      <c r="F27" s="61" t="str">
        <f>IF(D27&lt;E27,"L","J")</f>
        <v>L</v>
      </c>
      <c r="H27" s="12">
        <f t="shared" si="2"/>
        <v>8</v>
      </c>
      <c r="I27" s="12" t="s">
        <v>23</v>
      </c>
      <c r="J27" s="21">
        <v>0.73</v>
      </c>
      <c r="K27" s="18">
        <f>'Q2-ZA Plan'!AL39</f>
        <v>0.7</v>
      </c>
      <c r="L27" s="61" t="str">
        <f>IF(J27&lt;K27,"L","J")</f>
        <v>J</v>
      </c>
    </row>
    <row r="29" spans="2:18" x14ac:dyDescent="0.2">
      <c r="K29" s="77"/>
    </row>
    <row r="30" spans="2:18" hidden="1" x14ac:dyDescent="0.2">
      <c r="J30" s="8" t="s">
        <v>217</v>
      </c>
    </row>
    <row r="31" spans="2:18" ht="15.75" hidden="1" x14ac:dyDescent="0.25">
      <c r="H31" s="68"/>
      <c r="I31" s="68"/>
      <c r="J31" s="68"/>
      <c r="K31" s="68"/>
      <c r="L31" s="68"/>
      <c r="M31" s="68"/>
      <c r="N31" s="68"/>
    </row>
    <row r="32" spans="2:18" ht="15.75" hidden="1" customHeight="1" x14ac:dyDescent="0.25">
      <c r="H32" s="68"/>
      <c r="I32" s="68"/>
      <c r="J32" s="440" t="s">
        <v>30</v>
      </c>
      <c r="K32" s="440"/>
      <c r="L32" s="68"/>
      <c r="M32" s="331"/>
      <c r="N32" s="68"/>
      <c r="O32" s="82" t="s">
        <v>226</v>
      </c>
      <c r="P32" s="83"/>
    </row>
    <row r="33" spans="8:17" ht="63" hidden="1" x14ac:dyDescent="0.25">
      <c r="H33" s="69" t="s">
        <v>14</v>
      </c>
      <c r="I33" s="85" t="s">
        <v>217</v>
      </c>
      <c r="J33" s="69" t="s">
        <v>6</v>
      </c>
      <c r="K33" s="70" t="s">
        <v>219</v>
      </c>
      <c r="L33" s="71" t="s">
        <v>218</v>
      </c>
      <c r="M33" s="70" t="s">
        <v>219</v>
      </c>
      <c r="N33" s="71" t="s">
        <v>218</v>
      </c>
      <c r="O33" s="84" t="s">
        <v>227</v>
      </c>
    </row>
    <row r="34" spans="8:17" ht="15.75" hidden="1" x14ac:dyDescent="0.25">
      <c r="H34" s="72">
        <v>1</v>
      </c>
      <c r="I34" s="72" t="s">
        <v>24</v>
      </c>
      <c r="J34" s="73">
        <v>810041.73</v>
      </c>
      <c r="K34" s="74">
        <v>940856.08000000007</v>
      </c>
      <c r="L34" s="76">
        <f>J34-K34</f>
        <v>-130814.35000000009</v>
      </c>
      <c r="M34" s="74">
        <v>227867.33799999999</v>
      </c>
      <c r="N34" s="76" t="e">
        <f>#REF!-M34</f>
        <v>#REF!</v>
      </c>
      <c r="O34" s="76" t="e">
        <f>L34+N34</f>
        <v>#REF!</v>
      </c>
    </row>
    <row r="35" spans="8:17" ht="15.75" hidden="1" x14ac:dyDescent="0.25">
      <c r="H35" s="72">
        <f>H34+1</f>
        <v>2</v>
      </c>
      <c r="I35" s="72" t="s">
        <v>25</v>
      </c>
      <c r="J35" s="73">
        <v>811848.41</v>
      </c>
      <c r="K35" s="74">
        <v>644415.66666666674</v>
      </c>
      <c r="L35" s="76">
        <f>J35-K35</f>
        <v>167432.74333333329</v>
      </c>
      <c r="M35" s="74">
        <v>168819.25066666669</v>
      </c>
      <c r="N35" s="76" t="e">
        <f>#REF!-M35</f>
        <v>#REF!</v>
      </c>
      <c r="O35" s="76" t="e">
        <f>L35+N35</f>
        <v>#REF!</v>
      </c>
    </row>
    <row r="36" spans="8:17" ht="15.75" hidden="1" x14ac:dyDescent="0.25">
      <c r="H36" s="72">
        <f>H35+1</f>
        <v>3</v>
      </c>
      <c r="I36" s="72" t="s">
        <v>27</v>
      </c>
      <c r="J36" s="73">
        <v>432159.66</v>
      </c>
      <c r="K36" s="74">
        <v>660706.3376769881</v>
      </c>
      <c r="L36" s="75">
        <f>J36-K36</f>
        <v>-228546.67767698813</v>
      </c>
      <c r="M36" s="74">
        <v>284893.20689325628</v>
      </c>
      <c r="N36" s="76" t="e">
        <f>#REF!-M36</f>
        <v>#REF!</v>
      </c>
      <c r="O36" s="76" t="e">
        <f>L36+N36</f>
        <v>#REF!</v>
      </c>
    </row>
    <row r="37" spans="8:17" ht="15.75" hidden="1" x14ac:dyDescent="0.25">
      <c r="H37" s="72">
        <f>H36+1</f>
        <v>4</v>
      </c>
      <c r="I37" s="72" t="s">
        <v>28</v>
      </c>
      <c r="J37" s="73">
        <v>-433966.34</v>
      </c>
      <c r="K37" s="74">
        <v>-364265.92434365471</v>
      </c>
      <c r="L37" s="76">
        <f>J37-K37</f>
        <v>-69700.415656345314</v>
      </c>
      <c r="M37" s="74">
        <v>-225845.11955992298</v>
      </c>
      <c r="N37" s="76" t="e">
        <f>#REF!-M37</f>
        <v>#REF!</v>
      </c>
      <c r="O37" s="76" t="e">
        <f>L37+N37</f>
        <v>#REF!</v>
      </c>
      <c r="Q37" s="77" t="e">
        <f>(O34-O35)-O36</f>
        <v>#REF!</v>
      </c>
    </row>
    <row r="38" spans="8:17" hidden="1" x14ac:dyDescent="0.2"/>
    <row r="39" spans="8:17" hidden="1" x14ac:dyDescent="0.2">
      <c r="K39" s="77"/>
      <c r="L39" s="77"/>
    </row>
    <row r="40" spans="8:17" hidden="1" x14ac:dyDescent="0.2"/>
    <row r="41" spans="8:17" ht="15.75" hidden="1" x14ac:dyDescent="0.25">
      <c r="I41" s="78" t="s">
        <v>221</v>
      </c>
      <c r="J41" s="87" t="e">
        <f>(L34+N34)</f>
        <v>#REF!</v>
      </c>
    </row>
    <row r="42" spans="8:17" ht="15.75" hidden="1" x14ac:dyDescent="0.25">
      <c r="I42" s="79" t="s">
        <v>235</v>
      </c>
      <c r="J42" s="80" t="e">
        <f>('GDF vs Actuals'!#REF!+'GDF vs Actuals'!#REF!)*-1</f>
        <v>#REF!</v>
      </c>
      <c r="K42" s="8" t="s">
        <v>237</v>
      </c>
    </row>
    <row r="43" spans="8:17" ht="15.75" hidden="1" x14ac:dyDescent="0.25">
      <c r="I43" s="79" t="s">
        <v>233</v>
      </c>
      <c r="J43" s="80">
        <v>29000</v>
      </c>
    </row>
    <row r="44" spans="8:17" ht="15.75" hidden="1" x14ac:dyDescent="0.25">
      <c r="I44" s="79" t="s">
        <v>234</v>
      </c>
      <c r="J44" s="81">
        <f>(SUM('GDF vs Actuals'!F7:F9)+'GDF vs Actuals'!F11)*-1</f>
        <v>26077.416865600069</v>
      </c>
    </row>
    <row r="45" spans="8:17" hidden="1" x14ac:dyDescent="0.2"/>
    <row r="46" spans="8:17" ht="15.75" hidden="1" x14ac:dyDescent="0.25">
      <c r="I46" s="78" t="s">
        <v>236</v>
      </c>
      <c r="J46" s="87" t="e">
        <f>L35+N35</f>
        <v>#REF!</v>
      </c>
    </row>
    <row r="47" spans="8:17" hidden="1" x14ac:dyDescent="0.2">
      <c r="I47" s="8" t="s">
        <v>224</v>
      </c>
    </row>
    <row r="48" spans="8:17" hidden="1" x14ac:dyDescent="0.2">
      <c r="I48" s="8" t="s">
        <v>225</v>
      </c>
    </row>
    <row r="49" spans="9:10" hidden="1" x14ac:dyDescent="0.2">
      <c r="I49" s="8" t="s">
        <v>229</v>
      </c>
    </row>
    <row r="50" spans="9:10" hidden="1" x14ac:dyDescent="0.2"/>
    <row r="51" spans="9:10" ht="15.75" hidden="1" x14ac:dyDescent="0.25">
      <c r="I51" s="78" t="s">
        <v>223</v>
      </c>
      <c r="J51" s="87">
        <f>J52+J53</f>
        <v>-95221.227676988114</v>
      </c>
    </row>
    <row r="52" spans="9:10" ht="15.75" hidden="1" x14ac:dyDescent="0.25">
      <c r="I52" s="79" t="s">
        <v>228</v>
      </c>
      <c r="J52" s="80">
        <f>((137800-'[2]Pan Africa'!$F$138)*-1)+5018</f>
        <v>133325.45000000001</v>
      </c>
    </row>
    <row r="53" spans="9:10" ht="15.75" hidden="1" x14ac:dyDescent="0.25">
      <c r="I53" s="79" t="s">
        <v>222</v>
      </c>
      <c r="J53" s="88">
        <f>L36</f>
        <v>-228546.67767698813</v>
      </c>
    </row>
    <row r="54" spans="9:10" hidden="1" x14ac:dyDescent="0.2">
      <c r="I54" s="8" t="s">
        <v>224</v>
      </c>
    </row>
    <row r="55" spans="9:10" hidden="1" x14ac:dyDescent="0.2">
      <c r="I55" s="8" t="s">
        <v>230</v>
      </c>
    </row>
    <row r="56" spans="9:10" hidden="1" x14ac:dyDescent="0.2">
      <c r="I56" s="8" t="s">
        <v>231</v>
      </c>
    </row>
    <row r="57" spans="9:10" hidden="1" x14ac:dyDescent="0.2">
      <c r="I57" s="8" t="s">
        <v>232</v>
      </c>
    </row>
    <row r="58" spans="9:10" hidden="1" x14ac:dyDescent="0.2"/>
    <row r="59" spans="9:10" ht="16.5" hidden="1" thickBot="1" x14ac:dyDescent="0.3">
      <c r="I59" s="86" t="s">
        <v>220</v>
      </c>
      <c r="J59" s="89" t="e">
        <f>(J41-J46)-J51</f>
        <v>#REF!</v>
      </c>
    </row>
    <row r="60" spans="9:10" hidden="1" x14ac:dyDescent="0.2"/>
    <row r="61" spans="9:10" hidden="1" x14ac:dyDescent="0.2"/>
    <row r="62" spans="9:10" hidden="1" x14ac:dyDescent="0.2"/>
    <row r="63" spans="9:10" hidden="1" x14ac:dyDescent="0.2"/>
    <row r="64" spans="9:10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spans="2:20" hidden="1" x14ac:dyDescent="0.2"/>
    <row r="178" spans="2:20" hidden="1" x14ac:dyDescent="0.2"/>
    <row r="179" spans="2:20" hidden="1" x14ac:dyDescent="0.2"/>
    <row r="180" spans="2:20" hidden="1" x14ac:dyDescent="0.2"/>
    <row r="181" spans="2:20" hidden="1" x14ac:dyDescent="0.2"/>
    <row r="182" spans="2:20" x14ac:dyDescent="0.2">
      <c r="D182" s="77"/>
      <c r="E182" s="77">
        <f>E20-D20</f>
        <v>229759.63199999998</v>
      </c>
      <c r="F182" s="77"/>
      <c r="J182" s="77">
        <f>K21-J21</f>
        <v>37255.994552595657</v>
      </c>
    </row>
    <row r="185" spans="2:20" x14ac:dyDescent="0.2">
      <c r="D185" s="439" t="s">
        <v>226</v>
      </c>
      <c r="E185" s="439"/>
      <c r="J185" s="439" t="s">
        <v>30</v>
      </c>
      <c r="K185" s="439"/>
      <c r="P185" s="439" t="s">
        <v>31</v>
      </c>
      <c r="Q185" s="439"/>
    </row>
    <row r="186" spans="2:20" ht="25.5" x14ac:dyDescent="0.2">
      <c r="B186" s="9" t="s">
        <v>14</v>
      </c>
      <c r="C186" s="9" t="s">
        <v>15</v>
      </c>
      <c r="D186" s="9" t="s">
        <v>463</v>
      </c>
      <c r="E186" s="10" t="s">
        <v>464</v>
      </c>
      <c r="F186" s="10" t="s">
        <v>214</v>
      </c>
      <c r="H186" s="9" t="s">
        <v>14</v>
      </c>
      <c r="I186" s="9" t="s">
        <v>15</v>
      </c>
      <c r="J186" s="9" t="s">
        <v>463</v>
      </c>
      <c r="K186" s="10" t="s">
        <v>464</v>
      </c>
      <c r="L186" s="10" t="s">
        <v>214</v>
      </c>
      <c r="N186" s="9" t="s">
        <v>14</v>
      </c>
      <c r="O186" s="9" t="s">
        <v>15</v>
      </c>
      <c r="P186" s="9" t="s">
        <v>463</v>
      </c>
      <c r="Q186" s="10" t="s">
        <v>464</v>
      </c>
      <c r="R186" s="10" t="s">
        <v>214</v>
      </c>
    </row>
    <row r="187" spans="2:20" ht="19.5" x14ac:dyDescent="0.25">
      <c r="B187" s="12">
        <v>1</v>
      </c>
      <c r="C187" s="12" t="s">
        <v>24</v>
      </c>
      <c r="D187" s="19">
        <f>J187+P187</f>
        <v>3345718.5</v>
      </c>
      <c r="E187" s="15">
        <f>K187+Q187</f>
        <v>3564612.3095999998</v>
      </c>
      <c r="F187" s="61" t="str">
        <f t="shared" ref="F187:F194" si="4">IF(D187&lt;E187,"L","J")</f>
        <v>L</v>
      </c>
      <c r="H187" s="12">
        <v>1</v>
      </c>
      <c r="I187" s="12" t="s">
        <v>24</v>
      </c>
      <c r="J187" s="19">
        <f>'IS-ZA-Actuals'!U17</f>
        <v>2858780.04</v>
      </c>
      <c r="K187" s="15">
        <f>SUM('Q2-ZA Plan'!AG9:AL9)</f>
        <v>2761466.78</v>
      </c>
      <c r="L187" s="61" t="str">
        <f t="shared" ref="L187:L193" si="5">IF(J187&lt;K187,"L","J")</f>
        <v>J</v>
      </c>
      <c r="N187" s="12">
        <v>1</v>
      </c>
      <c r="O187" s="12" t="s">
        <v>24</v>
      </c>
      <c r="P187" s="19">
        <f>'IS-UG-Actuals'!U17</f>
        <v>486938.46</v>
      </c>
      <c r="Q187" s="15">
        <f>SUM('Q2-UG Plan'!AG9:AL9)</f>
        <v>803145.52960000001</v>
      </c>
      <c r="R187" s="61" t="str">
        <f t="shared" ref="R187:R194" si="6">IF(P187&lt;Q187,"L","J")</f>
        <v>L</v>
      </c>
    </row>
    <row r="188" spans="2:20" ht="19.5" x14ac:dyDescent="0.25">
      <c r="B188" s="12">
        <f t="shared" ref="B188:B194" si="7">B187+1</f>
        <v>2</v>
      </c>
      <c r="C188" s="12" t="s">
        <v>25</v>
      </c>
      <c r="D188" s="19">
        <f>J188+P188</f>
        <v>3168812.7800000003</v>
      </c>
      <c r="E188" s="15">
        <f>K188+Q188</f>
        <v>3182167.190539618</v>
      </c>
      <c r="F188" s="61" t="str">
        <f>IF(D188&gt;E188,"L","J")</f>
        <v>J</v>
      </c>
      <c r="H188" s="12">
        <f t="shared" ref="H188:H194" si="8">H187+1</f>
        <v>2</v>
      </c>
      <c r="I188" s="12" t="s">
        <v>25</v>
      </c>
      <c r="J188" s="19">
        <f>'IS-ZA-Actuals'!U39</f>
        <v>2282792.83</v>
      </c>
      <c r="K188" s="15">
        <f>SUM('Q2-ZA Plan'!AG13:AL13)</f>
        <v>2365555.0772062847</v>
      </c>
      <c r="L188" s="61" t="str">
        <f>IF(J188&gt;K188,"L","J")</f>
        <v>J</v>
      </c>
      <c r="N188" s="12">
        <f t="shared" ref="N188:N194" si="9">N187+1</f>
        <v>2</v>
      </c>
      <c r="O188" s="12" t="s">
        <v>25</v>
      </c>
      <c r="P188" s="19">
        <f>'IS-UG-Actuals'!U39</f>
        <v>886019.95000000007</v>
      </c>
      <c r="Q188" s="15">
        <f>SUM('Q2-UG Plan'!AG13:AL13)</f>
        <v>816612.1133333334</v>
      </c>
      <c r="R188" s="61" t="str">
        <f>IF(P188&gt;Q188,"L","J")</f>
        <v>L</v>
      </c>
    </row>
    <row r="189" spans="2:20" ht="19.5" x14ac:dyDescent="0.25">
      <c r="B189" s="12">
        <f t="shared" si="7"/>
        <v>3</v>
      </c>
      <c r="C189" s="12" t="s">
        <v>26</v>
      </c>
      <c r="D189" s="16">
        <f>(D187-D188)/D187</f>
        <v>5.2875255345002793E-2</v>
      </c>
      <c r="E189" s="119">
        <f>(E187-E188)/E187</f>
        <v>0.10728940087829567</v>
      </c>
      <c r="F189" s="61" t="str">
        <f t="shared" si="4"/>
        <v>L</v>
      </c>
      <c r="H189" s="12">
        <f t="shared" si="8"/>
        <v>3</v>
      </c>
      <c r="I189" s="12" t="s">
        <v>26</v>
      </c>
      <c r="J189" s="435">
        <f>'IS-ZA-Actuals'!U46</f>
        <v>0.20150000000000001</v>
      </c>
      <c r="K189" s="18">
        <f>(K187-K188)/K187</f>
        <v>0.14337007624394274</v>
      </c>
      <c r="L189" s="61" t="str">
        <f t="shared" si="5"/>
        <v>J</v>
      </c>
      <c r="N189" s="12">
        <f t="shared" si="9"/>
        <v>3</v>
      </c>
      <c r="O189" s="12" t="s">
        <v>26</v>
      </c>
      <c r="P189" s="21">
        <f>'IS-UG-Actuals'!U46</f>
        <v>-0.8196</v>
      </c>
      <c r="Q189" s="18">
        <f>(Q187-Q188)/Q187</f>
        <v>-1.6767302110291659E-2</v>
      </c>
      <c r="R189" s="61" t="str">
        <f t="shared" si="6"/>
        <v>L</v>
      </c>
    </row>
    <row r="190" spans="2:20" ht="19.5" x14ac:dyDescent="0.25">
      <c r="B190" s="12">
        <f t="shared" si="7"/>
        <v>4</v>
      </c>
      <c r="C190" s="12" t="s">
        <v>27</v>
      </c>
      <c r="D190" s="19">
        <f>J190+P190</f>
        <v>2251567.23</v>
      </c>
      <c r="E190" s="15">
        <f>K190+Q190</f>
        <v>2393620.3799196654</v>
      </c>
      <c r="F190" s="61" t="str">
        <f>IF(D190&gt;E190,"L","J")</f>
        <v>J</v>
      </c>
      <c r="H190" s="12">
        <f t="shared" si="8"/>
        <v>4</v>
      </c>
      <c r="I190" s="12" t="s">
        <v>27</v>
      </c>
      <c r="J190" s="19">
        <f>'IS-ZA-Actuals'!U56</f>
        <v>1284498.8799999999</v>
      </c>
      <c r="K190" s="15">
        <f>SUM('Q2-ZA Plan'!AG27:AL27)</f>
        <v>1471509.1883434821</v>
      </c>
      <c r="L190" s="61" t="str">
        <f>IF(J190&gt;K190,"L","J")</f>
        <v>J</v>
      </c>
      <c r="N190" s="12">
        <f t="shared" si="9"/>
        <v>4</v>
      </c>
      <c r="O190" s="12" t="s">
        <v>27</v>
      </c>
      <c r="P190" s="19">
        <f>'IS-UG-Actuals'!U56</f>
        <v>967068.35000000009</v>
      </c>
      <c r="Q190" s="15">
        <f>SUM('Q2-UG Plan'!AG27:AL27)</f>
        <v>922111.19157618319</v>
      </c>
      <c r="R190" s="61" t="str">
        <f>IF(P190&gt;Q190,"L","J")</f>
        <v>L</v>
      </c>
    </row>
    <row r="191" spans="2:20" ht="19.5" x14ac:dyDescent="0.25">
      <c r="B191" s="12">
        <f t="shared" si="7"/>
        <v>5</v>
      </c>
      <c r="C191" s="12" t="s">
        <v>28</v>
      </c>
      <c r="D191" s="19">
        <f>J191+P191</f>
        <v>-2074661.51</v>
      </c>
      <c r="E191" s="15">
        <f>K191+Q191</f>
        <v>-2011175.2608592832</v>
      </c>
      <c r="F191" s="61" t="str">
        <f t="shared" si="4"/>
        <v>L</v>
      </c>
      <c r="H191" s="12">
        <f t="shared" si="8"/>
        <v>5</v>
      </c>
      <c r="I191" s="12" t="s">
        <v>28</v>
      </c>
      <c r="J191" s="19">
        <f>'IS-ZA-Actuals'!U58</f>
        <v>-708511.66999999993</v>
      </c>
      <c r="K191" s="15">
        <f>SUM('Q2-ZA Plan'!AG30:AL30)</f>
        <v>-1075597.4855497666</v>
      </c>
      <c r="L191" s="61" t="str">
        <f t="shared" si="5"/>
        <v>J</v>
      </c>
      <c r="N191" s="12">
        <f t="shared" si="9"/>
        <v>5</v>
      </c>
      <c r="O191" s="12" t="s">
        <v>28</v>
      </c>
      <c r="P191" s="19">
        <f>'IS-UG-Actuals'!U58</f>
        <v>-1366149.84</v>
      </c>
      <c r="Q191" s="15">
        <f>SUM('Q2-UG Plan'!AG30:AL30)</f>
        <v>-935577.77530951647</v>
      </c>
      <c r="R191" s="61" t="str">
        <f t="shared" si="6"/>
        <v>L</v>
      </c>
      <c r="T191" s="77">
        <f>P191-Q191</f>
        <v>-430572.06469048362</v>
      </c>
    </row>
    <row r="192" spans="2:20" ht="19.5" x14ac:dyDescent="0.25">
      <c r="B192" s="12">
        <f t="shared" si="7"/>
        <v>6</v>
      </c>
      <c r="C192" s="12" t="s">
        <v>29</v>
      </c>
      <c r="D192" s="21">
        <f>(J192+P192)/2</f>
        <v>0.15123396921589105</v>
      </c>
      <c r="E192" s="18">
        <f>(K192+Q192)/2</f>
        <v>0.38376727526927601</v>
      </c>
      <c r="F192" s="61" t="str">
        <f t="shared" si="4"/>
        <v>L</v>
      </c>
      <c r="H192" s="12">
        <f t="shared" si="8"/>
        <v>6</v>
      </c>
      <c r="I192" s="12" t="s">
        <v>29</v>
      </c>
      <c r="J192" s="21">
        <f>'IS-ZA-Actuals'!V41</f>
        <v>0.49659999999999999</v>
      </c>
      <c r="K192" s="18">
        <v>0.50900000000000001</v>
      </c>
      <c r="L192" s="61" t="s">
        <v>465</v>
      </c>
      <c r="N192" s="12">
        <f t="shared" si="9"/>
        <v>6</v>
      </c>
      <c r="O192" s="12" t="s">
        <v>29</v>
      </c>
      <c r="P192" s="21">
        <f>'IS-UG-Actuals'!U42</f>
        <v>-0.19413206156821788</v>
      </c>
      <c r="Q192" s="18">
        <f>AVERAGE('Q2-UG Plan'!AG15:AL15)</f>
        <v>0.25853455053855207</v>
      </c>
      <c r="R192" s="61" t="str">
        <f t="shared" si="6"/>
        <v>L</v>
      </c>
    </row>
    <row r="193" spans="2:18" ht="19.5" x14ac:dyDescent="0.25">
      <c r="B193" s="12">
        <f t="shared" si="7"/>
        <v>7</v>
      </c>
      <c r="C193" s="12" t="s">
        <v>22</v>
      </c>
      <c r="D193" s="19">
        <v>64.5</v>
      </c>
      <c r="E193" s="92">
        <f>(K193+Q193)/2</f>
        <v>57.151734932728516</v>
      </c>
      <c r="F193" s="61" t="str">
        <f t="shared" si="4"/>
        <v>J</v>
      </c>
      <c r="H193" s="12">
        <f t="shared" si="8"/>
        <v>7</v>
      </c>
      <c r="I193" s="12" t="s">
        <v>22</v>
      </c>
      <c r="J193" s="91">
        <f>J187/38360</f>
        <v>74.525027111574559</v>
      </c>
      <c r="K193" s="92">
        <f>AVERAGE('Q2-ZA Plan'!AG38:AL38)</f>
        <v>71.207020441670693</v>
      </c>
      <c r="L193" s="61" t="str">
        <f t="shared" si="5"/>
        <v>J</v>
      </c>
      <c r="N193" s="12">
        <f t="shared" si="9"/>
        <v>7</v>
      </c>
      <c r="O193" s="12" t="s">
        <v>22</v>
      </c>
      <c r="P193" s="91">
        <f>P187/15767</f>
        <v>30.883393162935246</v>
      </c>
      <c r="Q193" s="92">
        <f>AVERAGE('Q2-UG Plan'!AG38:AL38)</f>
        <v>43.096449423786346</v>
      </c>
      <c r="R193" s="436" t="str">
        <f t="shared" si="6"/>
        <v>L</v>
      </c>
    </row>
    <row r="194" spans="2:18" ht="19.5" x14ac:dyDescent="0.25">
      <c r="B194" s="12">
        <f t="shared" si="7"/>
        <v>8</v>
      </c>
      <c r="C194" s="12" t="s">
        <v>23</v>
      </c>
      <c r="D194" s="21">
        <f>(J194+P194)/2</f>
        <v>0.54249999999999998</v>
      </c>
      <c r="E194" s="18">
        <f>(K194+Q194)/2</f>
        <v>0.57837721500377504</v>
      </c>
      <c r="F194" s="61" t="str">
        <f t="shared" si="4"/>
        <v>L</v>
      </c>
      <c r="H194" s="12">
        <f t="shared" si="8"/>
        <v>8</v>
      </c>
      <c r="I194" s="12" t="s">
        <v>23</v>
      </c>
      <c r="J194" s="21">
        <v>0.64</v>
      </c>
      <c r="K194" s="18">
        <f>AVERAGE('Q2-ZA Plan'!AG39:AL39)</f>
        <v>0.64117884877586973</v>
      </c>
      <c r="L194" s="61" t="s">
        <v>465</v>
      </c>
      <c r="N194" s="12">
        <f t="shared" si="9"/>
        <v>8</v>
      </c>
      <c r="O194" s="12" t="s">
        <v>23</v>
      </c>
      <c r="P194" s="21">
        <v>0.44500000000000001</v>
      </c>
      <c r="Q194" s="18">
        <f>AVERAGE('Q2-UG Plan'!AG39:AL39)</f>
        <v>0.51557558123168035</v>
      </c>
      <c r="R194" s="61" t="str">
        <f t="shared" si="6"/>
        <v>L</v>
      </c>
    </row>
    <row r="200" spans="2:18" x14ac:dyDescent="0.2">
      <c r="D200" s="77">
        <f>E187-D187</f>
        <v>218893.8095999998</v>
      </c>
    </row>
    <row r="201" spans="2:18" x14ac:dyDescent="0.2">
      <c r="D201" s="77">
        <f>D188+D190</f>
        <v>5420380.0099999998</v>
      </c>
      <c r="E201" s="77">
        <f>E188+E190</f>
        <v>5575787.5704592839</v>
      </c>
      <c r="F201" s="77">
        <f>E201-D201</f>
        <v>155407.56045928411</v>
      </c>
    </row>
    <row r="203" spans="2:18" x14ac:dyDescent="0.2">
      <c r="R203" s="8">
        <f>225/430</f>
        <v>0.52325581395348841</v>
      </c>
    </row>
    <row r="204" spans="2:18" x14ac:dyDescent="0.2">
      <c r="D204" s="438">
        <f>D200/E187</f>
        <v>6.1407466110827293E-2</v>
      </c>
    </row>
    <row r="206" spans="2:18" x14ac:dyDescent="0.2">
      <c r="D206" s="77">
        <f>D191-E191</f>
        <v>-63486.249140716856</v>
      </c>
    </row>
    <row r="207" spans="2:18" x14ac:dyDescent="0.2">
      <c r="D207" s="438">
        <f>D206/E191</f>
        <v>3.1566741286183128E-2</v>
      </c>
    </row>
  </sheetData>
  <mergeCells count="7">
    <mergeCell ref="J16:K16"/>
    <mergeCell ref="P16:Q16"/>
    <mergeCell ref="J32:K32"/>
    <mergeCell ref="D16:E16"/>
    <mergeCell ref="D185:E185"/>
    <mergeCell ref="J185:K185"/>
    <mergeCell ref="P185:Q185"/>
  </mergeCells>
  <conditionalFormatting sqref="L20:L25">
    <cfRule type="cellIs" dxfId="79" priority="187" stopIfTrue="1" operator="equal">
      <formula>"J"</formula>
    </cfRule>
    <cfRule type="cellIs" dxfId="78" priority="188" stopIfTrue="1" operator="equal">
      <formula>"K"</formula>
    </cfRule>
    <cfRule type="cellIs" dxfId="77" priority="189" stopIfTrue="1" operator="equal">
      <formula>"L"</formula>
    </cfRule>
  </conditionalFormatting>
  <conditionalFormatting sqref="L20:L25">
    <cfRule type="iconSet" priority="186">
      <iconSet iconSet="3TrafficLights2">
        <cfvo type="percent" val="0"/>
        <cfvo type="num" val="0"/>
        <cfvo type="num" val="0"/>
      </iconSet>
    </cfRule>
  </conditionalFormatting>
  <conditionalFormatting sqref="L20:L25">
    <cfRule type="cellIs" dxfId="76" priority="183" stopIfTrue="1" operator="equal">
      <formula>"J"</formula>
    </cfRule>
    <cfRule type="cellIs" dxfId="75" priority="184" stopIfTrue="1" operator="equal">
      <formula>"K"</formula>
    </cfRule>
    <cfRule type="cellIs" dxfId="74" priority="185" stopIfTrue="1" operator="equal">
      <formula>"L"</formula>
    </cfRule>
  </conditionalFormatting>
  <conditionalFormatting sqref="R20:R25">
    <cfRule type="cellIs" dxfId="73" priority="180" stopIfTrue="1" operator="equal">
      <formula>"J"</formula>
    </cfRule>
    <cfRule type="cellIs" dxfId="72" priority="181" stopIfTrue="1" operator="equal">
      <formula>"K"</formula>
    </cfRule>
    <cfRule type="cellIs" dxfId="71" priority="182" stopIfTrue="1" operator="equal">
      <formula>"L"</formula>
    </cfRule>
  </conditionalFormatting>
  <conditionalFormatting sqref="R20:R25">
    <cfRule type="iconSet" priority="179">
      <iconSet iconSet="3TrafficLights2">
        <cfvo type="percent" val="0"/>
        <cfvo type="num" val="0"/>
        <cfvo type="num" val="0"/>
      </iconSet>
    </cfRule>
  </conditionalFormatting>
  <conditionalFormatting sqref="R20:R25">
    <cfRule type="cellIs" dxfId="70" priority="176" stopIfTrue="1" operator="equal">
      <formula>"J"</formula>
    </cfRule>
    <cfRule type="cellIs" dxfId="69" priority="177" stopIfTrue="1" operator="equal">
      <formula>"K"</formula>
    </cfRule>
    <cfRule type="cellIs" dxfId="68" priority="178" stopIfTrue="1" operator="equal">
      <formula>"L"</formula>
    </cfRule>
  </conditionalFormatting>
  <conditionalFormatting sqref="L26">
    <cfRule type="cellIs" dxfId="67" priority="173" stopIfTrue="1" operator="equal">
      <formula>"J"</formula>
    </cfRule>
    <cfRule type="cellIs" dxfId="66" priority="174" stopIfTrue="1" operator="equal">
      <formula>"K"</formula>
    </cfRule>
    <cfRule type="cellIs" dxfId="65" priority="175" stopIfTrue="1" operator="equal">
      <formula>"L"</formula>
    </cfRule>
  </conditionalFormatting>
  <conditionalFormatting sqref="L26">
    <cfRule type="iconSet" priority="172">
      <iconSet iconSet="3TrafficLights2">
        <cfvo type="percent" val="0"/>
        <cfvo type="num" val="0"/>
        <cfvo type="num" val="0"/>
      </iconSet>
    </cfRule>
  </conditionalFormatting>
  <conditionalFormatting sqref="L26">
    <cfRule type="cellIs" dxfId="64" priority="169" stopIfTrue="1" operator="equal">
      <formula>"J"</formula>
    </cfRule>
    <cfRule type="cellIs" dxfId="63" priority="170" stopIfTrue="1" operator="equal">
      <formula>"K"</formula>
    </cfRule>
    <cfRule type="cellIs" dxfId="62" priority="171" stopIfTrue="1" operator="equal">
      <formula>"L"</formula>
    </cfRule>
  </conditionalFormatting>
  <conditionalFormatting sqref="L27">
    <cfRule type="cellIs" dxfId="61" priority="166" stopIfTrue="1" operator="equal">
      <formula>"J"</formula>
    </cfRule>
    <cfRule type="cellIs" dxfId="60" priority="167" stopIfTrue="1" operator="equal">
      <formula>"K"</formula>
    </cfRule>
    <cfRule type="cellIs" dxfId="59" priority="168" stopIfTrue="1" operator="equal">
      <formula>"L"</formula>
    </cfRule>
  </conditionalFormatting>
  <conditionalFormatting sqref="L27">
    <cfRule type="iconSet" priority="165">
      <iconSet iconSet="3TrafficLights2">
        <cfvo type="percent" val="0"/>
        <cfvo type="num" val="0"/>
        <cfvo type="num" val="0"/>
      </iconSet>
    </cfRule>
  </conditionalFormatting>
  <conditionalFormatting sqref="L27">
    <cfRule type="cellIs" dxfId="58" priority="162" stopIfTrue="1" operator="equal">
      <formula>"J"</formula>
    </cfRule>
    <cfRule type="cellIs" dxfId="57" priority="163" stopIfTrue="1" operator="equal">
      <formula>"K"</formula>
    </cfRule>
    <cfRule type="cellIs" dxfId="56" priority="164" stopIfTrue="1" operator="equal">
      <formula>"L"</formula>
    </cfRule>
  </conditionalFormatting>
  <conditionalFormatting sqref="R26">
    <cfRule type="cellIs" dxfId="55" priority="152" stopIfTrue="1" operator="equal">
      <formula>"J"</formula>
    </cfRule>
    <cfRule type="cellIs" dxfId="54" priority="153" stopIfTrue="1" operator="equal">
      <formula>"K"</formula>
    </cfRule>
    <cfRule type="cellIs" dxfId="53" priority="154" stopIfTrue="1" operator="equal">
      <formula>"L"</formula>
    </cfRule>
  </conditionalFormatting>
  <conditionalFormatting sqref="R26">
    <cfRule type="iconSet" priority="151">
      <iconSet iconSet="3TrafficLights2">
        <cfvo type="percent" val="0"/>
        <cfvo type="num" val="0"/>
        <cfvo type="num" val="0"/>
      </iconSet>
    </cfRule>
  </conditionalFormatting>
  <conditionalFormatting sqref="R26">
    <cfRule type="cellIs" dxfId="52" priority="148" stopIfTrue="1" operator="equal">
      <formula>"J"</formula>
    </cfRule>
    <cfRule type="cellIs" dxfId="51" priority="149" stopIfTrue="1" operator="equal">
      <formula>"K"</formula>
    </cfRule>
    <cfRule type="cellIs" dxfId="50" priority="150" stopIfTrue="1" operator="equal">
      <formula>"L"</formula>
    </cfRule>
  </conditionalFormatting>
  <conditionalFormatting sqref="F20:F25">
    <cfRule type="cellIs" dxfId="49" priority="145" stopIfTrue="1" operator="equal">
      <formula>"J"</formula>
    </cfRule>
    <cfRule type="cellIs" dxfId="48" priority="146" stopIfTrue="1" operator="equal">
      <formula>"K"</formula>
    </cfRule>
    <cfRule type="cellIs" dxfId="47" priority="147" stopIfTrue="1" operator="equal">
      <formula>"L"</formula>
    </cfRule>
  </conditionalFormatting>
  <conditionalFormatting sqref="F20:F25">
    <cfRule type="iconSet" priority="144">
      <iconSet iconSet="3TrafficLights2">
        <cfvo type="percent" val="0"/>
        <cfvo type="num" val="0"/>
        <cfvo type="num" val="0"/>
      </iconSet>
    </cfRule>
  </conditionalFormatting>
  <conditionalFormatting sqref="F20:F25">
    <cfRule type="cellIs" dxfId="46" priority="141" stopIfTrue="1" operator="equal">
      <formula>"J"</formula>
    </cfRule>
    <cfRule type="cellIs" dxfId="45" priority="142" stopIfTrue="1" operator="equal">
      <formula>"K"</formula>
    </cfRule>
    <cfRule type="cellIs" dxfId="44" priority="143" stopIfTrue="1" operator="equal">
      <formula>"L"</formula>
    </cfRule>
  </conditionalFormatting>
  <conditionalFormatting sqref="F26">
    <cfRule type="cellIs" dxfId="43" priority="138" stopIfTrue="1" operator="equal">
      <formula>"J"</formula>
    </cfRule>
    <cfRule type="cellIs" dxfId="42" priority="139" stopIfTrue="1" operator="equal">
      <formula>"K"</formula>
    </cfRule>
    <cfRule type="cellIs" dxfId="41" priority="140" stopIfTrue="1" operator="equal">
      <formula>"L"</formula>
    </cfRule>
  </conditionalFormatting>
  <conditionalFormatting sqref="F26">
    <cfRule type="iconSet" priority="137">
      <iconSet iconSet="3TrafficLights2">
        <cfvo type="percent" val="0"/>
        <cfvo type="num" val="0"/>
        <cfvo type="num" val="0"/>
      </iconSet>
    </cfRule>
  </conditionalFormatting>
  <conditionalFormatting sqref="F26">
    <cfRule type="cellIs" dxfId="40" priority="134" stopIfTrue="1" operator="equal">
      <formula>"J"</formula>
    </cfRule>
    <cfRule type="cellIs" dxfId="39" priority="135" stopIfTrue="1" operator="equal">
      <formula>"K"</formula>
    </cfRule>
    <cfRule type="cellIs" dxfId="38" priority="136" stopIfTrue="1" operator="equal">
      <formula>"L"</formula>
    </cfRule>
  </conditionalFormatting>
  <conditionalFormatting sqref="F27">
    <cfRule type="cellIs" dxfId="37" priority="124" stopIfTrue="1" operator="equal">
      <formula>"J"</formula>
    </cfRule>
    <cfRule type="cellIs" dxfId="36" priority="125" stopIfTrue="1" operator="equal">
      <formula>"K"</formula>
    </cfRule>
    <cfRule type="cellIs" dxfId="35" priority="126" stopIfTrue="1" operator="equal">
      <formula>"L"</formula>
    </cfRule>
  </conditionalFormatting>
  <conditionalFormatting sqref="F27">
    <cfRule type="iconSet" priority="123">
      <iconSet iconSet="3TrafficLights2">
        <cfvo type="percent" val="0"/>
        <cfvo type="num" val="0"/>
        <cfvo type="num" val="0"/>
      </iconSet>
    </cfRule>
  </conditionalFormatting>
  <conditionalFormatting sqref="F27">
    <cfRule type="cellIs" dxfId="34" priority="120" stopIfTrue="1" operator="equal">
      <formula>"J"</formula>
    </cfRule>
    <cfRule type="cellIs" dxfId="33" priority="121" stopIfTrue="1" operator="equal">
      <formula>"K"</formula>
    </cfRule>
    <cfRule type="cellIs" dxfId="32" priority="122" stopIfTrue="1" operator="equal">
      <formula>"L"</formula>
    </cfRule>
  </conditionalFormatting>
  <conditionalFormatting sqref="F187:F194">
    <cfRule type="cellIs" dxfId="31" priority="33" stopIfTrue="1" operator="equal">
      <formula>"J"</formula>
    </cfRule>
    <cfRule type="cellIs" dxfId="30" priority="34" stopIfTrue="1" operator="equal">
      <formula>"K"</formula>
    </cfRule>
    <cfRule type="cellIs" dxfId="29" priority="35" stopIfTrue="1" operator="equal">
      <formula>"L"</formula>
    </cfRule>
  </conditionalFormatting>
  <conditionalFormatting sqref="F187:F194">
    <cfRule type="iconSet" priority="32">
      <iconSet iconSet="3TrafficLights2">
        <cfvo type="percent" val="0"/>
        <cfvo type="num" val="0"/>
        <cfvo type="num" val="0"/>
      </iconSet>
    </cfRule>
  </conditionalFormatting>
  <conditionalFormatting sqref="F187:F194">
    <cfRule type="cellIs" dxfId="28" priority="29" stopIfTrue="1" operator="equal">
      <formula>"J"</formula>
    </cfRule>
    <cfRule type="cellIs" dxfId="27" priority="30" stopIfTrue="1" operator="equal">
      <formula>"K"</formula>
    </cfRule>
    <cfRule type="cellIs" dxfId="26" priority="31" stopIfTrue="1" operator="equal">
      <formula>"L"</formula>
    </cfRule>
  </conditionalFormatting>
  <conditionalFormatting sqref="L187:L194">
    <cfRule type="cellIs" dxfId="25" priority="12" stopIfTrue="1" operator="equal">
      <formula>"J"</formula>
    </cfRule>
    <cfRule type="cellIs" dxfId="24" priority="13" stopIfTrue="1" operator="equal">
      <formula>"K"</formula>
    </cfRule>
    <cfRule type="cellIs" dxfId="23" priority="14" stopIfTrue="1" operator="equal">
      <formula>"L"</formula>
    </cfRule>
  </conditionalFormatting>
  <conditionalFormatting sqref="L187:L194">
    <cfRule type="iconSet" priority="11">
      <iconSet iconSet="3TrafficLights2">
        <cfvo type="percent" val="0"/>
        <cfvo type="num" val="0"/>
        <cfvo type="num" val="0"/>
      </iconSet>
    </cfRule>
  </conditionalFormatting>
  <conditionalFormatting sqref="L187:L194">
    <cfRule type="cellIs" dxfId="22" priority="8" stopIfTrue="1" operator="equal">
      <formula>"J"</formula>
    </cfRule>
    <cfRule type="cellIs" dxfId="21" priority="9" stopIfTrue="1" operator="equal">
      <formula>"K"</formula>
    </cfRule>
    <cfRule type="cellIs" dxfId="20" priority="10" stopIfTrue="1" operator="equal">
      <formula>"L"</formula>
    </cfRule>
  </conditionalFormatting>
  <conditionalFormatting sqref="R187:R194">
    <cfRule type="cellIs" dxfId="19" priority="5" stopIfTrue="1" operator="equal">
      <formula>"J"</formula>
    </cfRule>
    <cfRule type="cellIs" dxfId="18" priority="6" stopIfTrue="1" operator="equal">
      <formula>"K"</formula>
    </cfRule>
    <cfRule type="cellIs" dxfId="17" priority="7" stopIfTrue="1" operator="equal">
      <formula>"L"</formula>
    </cfRule>
  </conditionalFormatting>
  <conditionalFormatting sqref="R187:R194">
    <cfRule type="iconSet" priority="4">
      <iconSet iconSet="3TrafficLights2">
        <cfvo type="percent" val="0"/>
        <cfvo type="num" val="0"/>
        <cfvo type="num" val="0"/>
      </iconSet>
    </cfRule>
  </conditionalFormatting>
  <conditionalFormatting sqref="R187:R194">
    <cfRule type="cellIs" dxfId="16" priority="1" stopIfTrue="1" operator="equal">
      <formula>"J"</formula>
    </cfRule>
    <cfRule type="cellIs" dxfId="15" priority="2" stopIfTrue="1" operator="equal">
      <formula>"K"</formula>
    </cfRule>
    <cfRule type="cellIs" dxfId="14" priority="3" stopIfTrue="1" operator="equal">
      <formula>"L"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N24"/>
  <sheetViews>
    <sheetView showGridLines="0" workbookViewId="0">
      <selection activeCell="T183" sqref="T183"/>
    </sheetView>
  </sheetViews>
  <sheetFormatPr defaultRowHeight="15" x14ac:dyDescent="0.25"/>
  <cols>
    <col min="2" max="2" width="34.42578125" bestFit="1" customWidth="1"/>
    <col min="3" max="3" width="9" bestFit="1" customWidth="1"/>
    <col min="4" max="4" width="10.5703125" bestFit="1" customWidth="1"/>
    <col min="5" max="5" width="9.7109375" bestFit="1" customWidth="1"/>
    <col min="6" max="6" width="15.28515625" bestFit="1" customWidth="1"/>
    <col min="13" max="14" width="10" bestFit="1" customWidth="1"/>
  </cols>
  <sheetData>
    <row r="2" spans="2:14" ht="15.75" thickBot="1" x14ac:dyDescent="0.3">
      <c r="B2" s="93" t="s">
        <v>30</v>
      </c>
    </row>
    <row r="3" spans="2:14" s="8" customFormat="1" ht="30.75" thickBot="1" x14ac:dyDescent="0.3">
      <c r="B3" s="51" t="s">
        <v>212</v>
      </c>
      <c r="C3" s="52" t="s">
        <v>461</v>
      </c>
      <c r="D3" s="53" t="s">
        <v>216</v>
      </c>
      <c r="E3" s="53" t="s">
        <v>213</v>
      </c>
      <c r="F3" s="54" t="s">
        <v>214</v>
      </c>
    </row>
    <row r="4" spans="2:14" s="8" customFormat="1" ht="19.5" x14ac:dyDescent="0.25">
      <c r="B4" s="55" t="s">
        <v>105</v>
      </c>
      <c r="C4" s="56">
        <f>'IS-ZA-Actuals'!K49</f>
        <v>18540.34</v>
      </c>
      <c r="D4" s="57">
        <f>'Q2-ZA Plan'!AL20</f>
        <v>34074.966666666667</v>
      </c>
      <c r="E4" s="57">
        <f t="shared" ref="E4:E10" si="0">D4-C4</f>
        <v>15534.626666666667</v>
      </c>
      <c r="F4" s="50" t="str">
        <f t="shared" ref="F4:F11" si="1">IF(C4&lt;D4,"J","L")</f>
        <v>J</v>
      </c>
    </row>
    <row r="5" spans="2:14" s="8" customFormat="1" ht="19.5" x14ac:dyDescent="0.25">
      <c r="B5" s="58" t="s">
        <v>106</v>
      </c>
      <c r="C5" s="59">
        <f>'IS-ZA-Actuals'!K50</f>
        <v>0</v>
      </c>
      <c r="D5" s="60">
        <f>'Q2-ZA Plan'!AL21</f>
        <v>8333.3333333333339</v>
      </c>
      <c r="E5" s="60">
        <f t="shared" si="0"/>
        <v>8333.3333333333339</v>
      </c>
      <c r="F5" s="61" t="str">
        <f t="shared" si="1"/>
        <v>J</v>
      </c>
    </row>
    <row r="6" spans="2:14" s="8" customFormat="1" ht="19.5" x14ac:dyDescent="0.25">
      <c r="B6" s="58" t="s">
        <v>107</v>
      </c>
      <c r="C6" s="59">
        <f>'IS-ZA-Actuals'!K51</f>
        <v>4687.0999999999995</v>
      </c>
      <c r="D6" s="60">
        <f>'Q2-ZA Plan'!AL22</f>
        <v>14916.666666666668</v>
      </c>
      <c r="E6" s="60">
        <f t="shared" si="0"/>
        <v>10229.566666666669</v>
      </c>
      <c r="F6" s="61" t="str">
        <f t="shared" si="1"/>
        <v>J</v>
      </c>
    </row>
    <row r="7" spans="2:14" s="8" customFormat="1" ht="19.5" x14ac:dyDescent="0.25">
      <c r="B7" s="62" t="s">
        <v>108</v>
      </c>
      <c r="C7" s="59">
        <f>'IS-ZA-Actuals'!K52</f>
        <v>10148.290000000001</v>
      </c>
      <c r="D7" s="60">
        <f>'Q2-ZA Plan'!AL23</f>
        <v>39383.333333333336</v>
      </c>
      <c r="E7" s="60">
        <f t="shared" si="0"/>
        <v>29235.043333333335</v>
      </c>
      <c r="F7" s="61" t="str">
        <f t="shared" si="1"/>
        <v>J</v>
      </c>
    </row>
    <row r="8" spans="2:14" s="8" customFormat="1" ht="19.5" x14ac:dyDescent="0.25">
      <c r="B8" s="62" t="s">
        <v>157</v>
      </c>
      <c r="C8" s="59">
        <f>'IS-ZA-Actuals'!K53</f>
        <v>40210.5</v>
      </c>
      <c r="D8" s="60">
        <f>'Q2-ZA Plan'!AL24</f>
        <v>38398.120802570425</v>
      </c>
      <c r="E8" s="60">
        <f t="shared" si="0"/>
        <v>-1812.3791974295746</v>
      </c>
      <c r="F8" s="61" t="str">
        <f t="shared" si="1"/>
        <v>L</v>
      </c>
    </row>
    <row r="9" spans="2:14" s="8" customFormat="1" ht="19.5" x14ac:dyDescent="0.25">
      <c r="B9" s="62" t="s">
        <v>110</v>
      </c>
      <c r="C9" s="59">
        <f>'IS-ZA-Actuals'!K54</f>
        <v>4767.6600000000026</v>
      </c>
      <c r="D9" s="60">
        <f>'Q2-ZA Plan'!AL25</f>
        <v>20972.6</v>
      </c>
      <c r="E9" s="60">
        <f t="shared" si="0"/>
        <v>16204.939999999995</v>
      </c>
      <c r="F9" s="61" t="str">
        <f t="shared" si="1"/>
        <v>J</v>
      </c>
    </row>
    <row r="10" spans="2:14" s="8" customFormat="1" ht="20.25" thickBot="1" x14ac:dyDescent="0.3">
      <c r="B10" s="62" t="s">
        <v>111</v>
      </c>
      <c r="C10" s="59">
        <f>'IS-ZA-Actuals'!K55</f>
        <v>119573.84</v>
      </c>
      <c r="D10" s="60">
        <f>'Q2-ZA Plan'!AL26</f>
        <v>122886.09615384616</v>
      </c>
      <c r="E10" s="60">
        <f t="shared" si="0"/>
        <v>3312.2561538461596</v>
      </c>
      <c r="F10" s="63" t="str">
        <f t="shared" si="1"/>
        <v>J</v>
      </c>
    </row>
    <row r="11" spans="2:14" s="8" customFormat="1" ht="20.25" thickBot="1" x14ac:dyDescent="0.3">
      <c r="B11" s="64" t="s">
        <v>215</v>
      </c>
      <c r="C11" s="65">
        <f>SUM(C4:C10)</f>
        <v>197927.72999999998</v>
      </c>
      <c r="D11" s="65">
        <f>SUM(D4:D10)</f>
        <v>278965.11695641663</v>
      </c>
      <c r="E11" s="66">
        <f>SUM(E4:E10)</f>
        <v>81037.386956416594</v>
      </c>
      <c r="F11" s="67" t="str">
        <f t="shared" si="1"/>
        <v>J</v>
      </c>
      <c r="M11" s="8">
        <v>12578</v>
      </c>
    </row>
    <row r="12" spans="2:14" s="8" customFormat="1" ht="13.5" thickTop="1" x14ac:dyDescent="0.2">
      <c r="M12" s="8">
        <v>193613333</v>
      </c>
      <c r="N12" s="432">
        <f>M12/2500</f>
        <v>77445.333199999994</v>
      </c>
    </row>
    <row r="13" spans="2:14" s="8" customFormat="1" ht="12.75" x14ac:dyDescent="0.2">
      <c r="N13" s="433">
        <f>N12+M11</f>
        <v>90023.333199999994</v>
      </c>
    </row>
    <row r="14" spans="2:14" s="8" customFormat="1" ht="13.5" thickBot="1" x14ac:dyDescent="0.25">
      <c r="B14" s="22" t="s">
        <v>241</v>
      </c>
      <c r="N14" s="434">
        <f>N13*0.09</f>
        <v>8102.099987999999</v>
      </c>
    </row>
    <row r="15" spans="2:14" s="8" customFormat="1" ht="30.75" thickBot="1" x14ac:dyDescent="0.3">
      <c r="B15" s="51" t="s">
        <v>212</v>
      </c>
      <c r="C15" s="52" t="s">
        <v>461</v>
      </c>
      <c r="D15" s="53" t="s">
        <v>216</v>
      </c>
      <c r="E15" s="53" t="s">
        <v>213</v>
      </c>
      <c r="F15" s="54" t="s">
        <v>214</v>
      </c>
    </row>
    <row r="16" spans="2:14" s="8" customFormat="1" ht="19.5" x14ac:dyDescent="0.25">
      <c r="B16" s="55" t="s">
        <v>105</v>
      </c>
      <c r="C16" s="56">
        <f>'IS-UG-Actuals'!K49</f>
        <v>15423.240000000003</v>
      </c>
      <c r="D16" s="57">
        <f>'Q2-UG Plan'!AL20</f>
        <v>27916.136666666669</v>
      </c>
      <c r="E16" s="57">
        <f t="shared" ref="E16:E22" si="2">D16-C16</f>
        <v>12492.896666666666</v>
      </c>
      <c r="F16" s="50" t="str">
        <f t="shared" ref="F16:F23" si="3">IF(C16&lt;D16,"J","L")</f>
        <v>J</v>
      </c>
    </row>
    <row r="17" spans="2:6" s="8" customFormat="1" ht="19.5" x14ac:dyDescent="0.25">
      <c r="B17" s="58" t="s">
        <v>106</v>
      </c>
      <c r="C17" s="59">
        <f>'IS-UG-Actuals'!K50</f>
        <v>18783</v>
      </c>
      <c r="D17" s="60">
        <f>'Q2-UG Plan'!AL21</f>
        <v>0</v>
      </c>
      <c r="E17" s="60">
        <f t="shared" si="2"/>
        <v>-18783</v>
      </c>
      <c r="F17" s="61" t="str">
        <f t="shared" si="3"/>
        <v>L</v>
      </c>
    </row>
    <row r="18" spans="2:6" s="8" customFormat="1" ht="19.5" x14ac:dyDescent="0.25">
      <c r="B18" s="58" t="s">
        <v>107</v>
      </c>
      <c r="C18" s="59">
        <f>'IS-UG-Actuals'!K51</f>
        <v>6461.3200000000006</v>
      </c>
      <c r="D18" s="60">
        <f>'Q2-UG Plan'!AL22</f>
        <v>3933.3333333333335</v>
      </c>
      <c r="E18" s="60">
        <f t="shared" si="2"/>
        <v>-2527.9866666666671</v>
      </c>
      <c r="F18" s="61" t="str">
        <f t="shared" si="3"/>
        <v>L</v>
      </c>
    </row>
    <row r="19" spans="2:6" s="8" customFormat="1" ht="19.5" x14ac:dyDescent="0.25">
      <c r="B19" s="62" t="s">
        <v>108</v>
      </c>
      <c r="C19" s="59">
        <f>'IS-UG-Actuals'!K52</f>
        <v>5848.57</v>
      </c>
      <c r="D19" s="60">
        <f>'Q2-UG Plan'!AL23</f>
        <v>4360.333333333333</v>
      </c>
      <c r="E19" s="60">
        <f t="shared" si="2"/>
        <v>-1488.2366666666667</v>
      </c>
      <c r="F19" s="61" t="str">
        <f t="shared" si="3"/>
        <v>L</v>
      </c>
    </row>
    <row r="20" spans="2:6" s="8" customFormat="1" ht="19.5" x14ac:dyDescent="0.25">
      <c r="B20" s="62" t="s">
        <v>157</v>
      </c>
      <c r="C20" s="59">
        <f>'IS-UG-Actuals'!K53</f>
        <v>29223.99</v>
      </c>
      <c r="D20" s="60">
        <f>'Q2-UG Plan'!AL24</f>
        <v>30903.23997122248</v>
      </c>
      <c r="E20" s="60">
        <f t="shared" si="2"/>
        <v>1679.2499712224781</v>
      </c>
      <c r="F20" s="61" t="str">
        <f t="shared" si="3"/>
        <v>J</v>
      </c>
    </row>
    <row r="21" spans="2:6" s="8" customFormat="1" ht="19.5" x14ac:dyDescent="0.25">
      <c r="B21" s="62" t="s">
        <v>110</v>
      </c>
      <c r="C21" s="59">
        <f>'IS-UG-Actuals'!K54</f>
        <v>2071.8599999999997</v>
      </c>
      <c r="D21" s="60">
        <f>'Q2-UG Plan'!AL25</f>
        <v>10386.304</v>
      </c>
      <c r="E21" s="60">
        <f t="shared" si="2"/>
        <v>8314.4439999999995</v>
      </c>
      <c r="F21" s="61" t="str">
        <f t="shared" si="3"/>
        <v>J</v>
      </c>
    </row>
    <row r="22" spans="2:6" s="8" customFormat="1" ht="20.25" thickBot="1" x14ac:dyDescent="0.3">
      <c r="B22" s="62" t="s">
        <v>111</v>
      </c>
      <c r="C22" s="59">
        <f>'IS-UG-Actuals'!K55</f>
        <v>35643.479999999996</v>
      </c>
      <c r="D22" s="60">
        <f>'Q2-UG Plan'!AL26</f>
        <v>38609.5</v>
      </c>
      <c r="E22" s="60">
        <f t="shared" si="2"/>
        <v>2966.0200000000041</v>
      </c>
      <c r="F22" s="63" t="str">
        <f t="shared" si="3"/>
        <v>J</v>
      </c>
    </row>
    <row r="23" spans="2:6" s="8" customFormat="1" ht="20.25" thickBot="1" x14ac:dyDescent="0.3">
      <c r="B23" s="64" t="s">
        <v>215</v>
      </c>
      <c r="C23" s="65">
        <f>SUM(C16:C22)</f>
        <v>113455.46</v>
      </c>
      <c r="D23" s="65">
        <f>SUM(D16:D22)</f>
        <v>116108.84730455582</v>
      </c>
      <c r="E23" s="66">
        <f>SUM(E16:E22)</f>
        <v>2653.3873045558139</v>
      </c>
      <c r="F23" s="67" t="str">
        <f t="shared" si="3"/>
        <v>J</v>
      </c>
    </row>
    <row r="24" spans="2:6" ht="15.75" thickTop="1" x14ac:dyDescent="0.25"/>
  </sheetData>
  <conditionalFormatting sqref="F4:F11">
    <cfRule type="cellIs" dxfId="13" priority="22" stopIfTrue="1" operator="equal">
      <formula>"J"</formula>
    </cfRule>
    <cfRule type="cellIs" dxfId="12" priority="23" stopIfTrue="1" operator="equal">
      <formula>"K"</formula>
    </cfRule>
    <cfRule type="cellIs" dxfId="11" priority="24" stopIfTrue="1" operator="equal">
      <formula>"L"</formula>
    </cfRule>
  </conditionalFormatting>
  <conditionalFormatting sqref="F4:F10">
    <cfRule type="iconSet" priority="21">
      <iconSet iconSet="3TrafficLights2">
        <cfvo type="percent" val="0"/>
        <cfvo type="num" val="0"/>
        <cfvo type="num" val="0"/>
      </iconSet>
    </cfRule>
  </conditionalFormatting>
  <conditionalFormatting sqref="F4:F11">
    <cfRule type="cellIs" dxfId="10" priority="18" stopIfTrue="1" operator="equal">
      <formula>"J"</formula>
    </cfRule>
    <cfRule type="cellIs" dxfId="9" priority="19" stopIfTrue="1" operator="equal">
      <formula>"K"</formula>
    </cfRule>
    <cfRule type="cellIs" dxfId="8" priority="20" stopIfTrue="1" operator="equal">
      <formula>"L"</formula>
    </cfRule>
  </conditionalFormatting>
  <conditionalFormatting sqref="F11">
    <cfRule type="iconSet" priority="17">
      <iconSet iconSet="3TrafficLights2">
        <cfvo type="percent" val="0"/>
        <cfvo type="num" val="0"/>
        <cfvo type="num" val="0"/>
      </iconSet>
    </cfRule>
  </conditionalFormatting>
  <conditionalFormatting sqref="F16:F23">
    <cfRule type="cellIs" dxfId="7" priority="6" stopIfTrue="1" operator="equal">
      <formula>"J"</formula>
    </cfRule>
    <cfRule type="cellIs" dxfId="6" priority="7" stopIfTrue="1" operator="equal">
      <formula>"K"</formula>
    </cfRule>
    <cfRule type="cellIs" dxfId="5" priority="8" stopIfTrue="1" operator="equal">
      <formula>"L"</formula>
    </cfRule>
  </conditionalFormatting>
  <conditionalFormatting sqref="F16:F22">
    <cfRule type="iconSet" priority="5">
      <iconSet iconSet="3TrafficLights2">
        <cfvo type="percent" val="0"/>
        <cfvo type="num" val="0"/>
        <cfvo type="num" val="0"/>
      </iconSet>
    </cfRule>
  </conditionalFormatting>
  <conditionalFormatting sqref="F16:F23">
    <cfRule type="cellIs" dxfId="4" priority="2" stopIfTrue="1" operator="equal">
      <formula>"J"</formula>
    </cfRule>
    <cfRule type="cellIs" dxfId="3" priority="3" stopIfTrue="1" operator="equal">
      <formula>"K"</formula>
    </cfRule>
    <cfRule type="cellIs" dxfId="2" priority="4" stopIfTrue="1" operator="equal">
      <formula>"L"</formula>
    </cfRule>
  </conditionalFormatting>
  <conditionalFormatting sqref="F23">
    <cfRule type="iconSet" priority="1">
      <iconSet iconSet="3TrafficLights2">
        <cfvo type="percent" val="0"/>
        <cfvo type="num" val="0"/>
        <cfvo type="num" val="0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showGridLines="0" workbookViewId="0">
      <selection activeCell="F26" sqref="F26"/>
    </sheetView>
  </sheetViews>
  <sheetFormatPr defaultRowHeight="15" x14ac:dyDescent="0.25"/>
  <cols>
    <col min="3" max="3" width="26.140625" bestFit="1" customWidth="1"/>
    <col min="4" max="4" width="13.140625" bestFit="1" customWidth="1"/>
    <col min="5" max="5" width="9.5703125" bestFit="1" customWidth="1"/>
    <col min="6" max="6" width="10" bestFit="1" customWidth="1"/>
    <col min="7" max="7" width="38.5703125" bestFit="1" customWidth="1"/>
    <col min="9" max="9" width="11.85546875" bestFit="1" customWidth="1"/>
  </cols>
  <sheetData>
    <row r="3" spans="2:9" x14ac:dyDescent="0.25">
      <c r="F3">
        <v>0.97</v>
      </c>
    </row>
    <row r="5" spans="2:9" ht="15.75" thickBot="1" x14ac:dyDescent="0.3"/>
    <row r="6" spans="2:9" ht="15.75" thickBot="1" x14ac:dyDescent="0.3">
      <c r="B6" s="5" t="s">
        <v>9</v>
      </c>
      <c r="C6" s="6" t="s">
        <v>4</v>
      </c>
      <c r="D6" s="6" t="s">
        <v>6</v>
      </c>
      <c r="E6" s="6" t="s">
        <v>5</v>
      </c>
      <c r="F6" s="6" t="s">
        <v>7</v>
      </c>
      <c r="G6" s="7" t="s">
        <v>8</v>
      </c>
    </row>
    <row r="7" spans="2:9" x14ac:dyDescent="0.25">
      <c r="B7" t="s">
        <v>10</v>
      </c>
      <c r="C7" s="1" t="s">
        <v>0</v>
      </c>
      <c r="D7" s="3">
        <f>CGM!I23</f>
        <v>81193.64</v>
      </c>
      <c r="E7" s="3">
        <v>79607.589600000021</v>
      </c>
      <c r="F7" s="4">
        <f t="shared" ref="F7:F13" si="0">D7-E7</f>
        <v>1586.0503999999783</v>
      </c>
      <c r="I7" s="2"/>
    </row>
    <row r="8" spans="2:9" x14ac:dyDescent="0.25">
      <c r="B8" t="s">
        <v>10</v>
      </c>
      <c r="C8" s="1" t="s">
        <v>1</v>
      </c>
      <c r="D8" s="3">
        <f>CGM!I25</f>
        <v>46972.89</v>
      </c>
      <c r="E8" s="3">
        <v>53284.334880000024</v>
      </c>
      <c r="F8" s="4">
        <f t="shared" si="0"/>
        <v>-6311.4448800000246</v>
      </c>
      <c r="I8" s="2"/>
    </row>
    <row r="9" spans="2:9" x14ac:dyDescent="0.25">
      <c r="B9" t="s">
        <v>10</v>
      </c>
      <c r="C9" s="1" t="s">
        <v>2</v>
      </c>
      <c r="D9" s="117">
        <v>0</v>
      </c>
      <c r="E9" s="3">
        <v>0</v>
      </c>
      <c r="F9" s="4">
        <f t="shared" si="0"/>
        <v>0</v>
      </c>
      <c r="I9" s="2"/>
    </row>
    <row r="10" spans="2:9" x14ac:dyDescent="0.25">
      <c r="B10" t="s">
        <v>10</v>
      </c>
      <c r="C10" s="1" t="s">
        <v>466</v>
      </c>
      <c r="D10" s="117">
        <f>CGM!I27</f>
        <v>2909.35</v>
      </c>
      <c r="E10" s="3">
        <v>2891.8318999999997</v>
      </c>
      <c r="F10" s="4"/>
      <c r="I10" s="2"/>
    </row>
    <row r="11" spans="2:9" x14ac:dyDescent="0.25">
      <c r="B11" t="s">
        <v>10</v>
      </c>
      <c r="C11" t="s">
        <v>3</v>
      </c>
      <c r="D11" s="3">
        <f>CGM!I29</f>
        <v>302004.39999999997</v>
      </c>
      <c r="E11" s="3">
        <v>323356.42238559999</v>
      </c>
      <c r="F11" s="4">
        <f t="shared" si="0"/>
        <v>-21352.022385600023</v>
      </c>
      <c r="I11" s="2"/>
    </row>
    <row r="12" spans="2:9" x14ac:dyDescent="0.25">
      <c r="B12" t="s">
        <v>10</v>
      </c>
      <c r="C12" s="1" t="s">
        <v>374</v>
      </c>
      <c r="D12" s="3">
        <f>CGM!I30</f>
        <v>4585.67</v>
      </c>
      <c r="E12" s="3">
        <v>19400</v>
      </c>
      <c r="F12" s="4">
        <f t="shared" si="0"/>
        <v>-14814.33</v>
      </c>
      <c r="I12" s="2"/>
    </row>
    <row r="13" spans="2:9" ht="15.75" thickBot="1" x14ac:dyDescent="0.3">
      <c r="B13" t="s">
        <v>10</v>
      </c>
      <c r="C13" s="1" t="s">
        <v>375</v>
      </c>
      <c r="D13" s="3">
        <f>CGM!I28</f>
        <v>-14405</v>
      </c>
      <c r="E13" s="3">
        <v>0</v>
      </c>
      <c r="F13" s="4">
        <f t="shared" si="0"/>
        <v>-14405</v>
      </c>
      <c r="I13" s="2"/>
    </row>
    <row r="14" spans="2:9" ht="15.75" thickBot="1" x14ac:dyDescent="0.3">
      <c r="D14" s="114">
        <f>SUM(D7:D13)</f>
        <v>423260.94999999995</v>
      </c>
      <c r="E14" s="115">
        <f>SUM(E7:E13)</f>
        <v>478540.17876560002</v>
      </c>
      <c r="F14" s="116">
        <f>SUM(F7:F13)</f>
        <v>-55296.746865600071</v>
      </c>
      <c r="I14" s="2"/>
    </row>
    <row r="15" spans="2:9" x14ac:dyDescent="0.25">
      <c r="B15" t="s">
        <v>11</v>
      </c>
      <c r="C15" t="s">
        <v>12</v>
      </c>
      <c r="D15" s="3">
        <f>CGM!I14</f>
        <v>0</v>
      </c>
      <c r="E15" s="3">
        <v>0</v>
      </c>
      <c r="F15" s="4">
        <f>D15-E15</f>
        <v>0</v>
      </c>
      <c r="G15" t="s">
        <v>422</v>
      </c>
    </row>
    <row r="16" spans="2:9" x14ac:dyDescent="0.25">
      <c r="B16" t="s">
        <v>11</v>
      </c>
      <c r="C16" t="s">
        <v>13</v>
      </c>
      <c r="D16" s="3">
        <f>CGM!I13</f>
        <v>88724.680000000008</v>
      </c>
      <c r="E16" s="3">
        <v>145306</v>
      </c>
      <c r="F16" s="4">
        <f>D16-E16</f>
        <v>-56581.319999999992</v>
      </c>
      <c r="G16" s="118"/>
    </row>
    <row r="17" spans="2:6" x14ac:dyDescent="0.25">
      <c r="B17" t="s">
        <v>11</v>
      </c>
      <c r="C17" t="s">
        <v>301</v>
      </c>
      <c r="D17" s="3">
        <v>0</v>
      </c>
      <c r="E17" s="3">
        <v>0</v>
      </c>
      <c r="F17" s="4">
        <f>D17-E17</f>
        <v>0</v>
      </c>
    </row>
    <row r="18" spans="2:6" ht="15.75" thickBot="1" x14ac:dyDescent="0.3">
      <c r="B18" t="s">
        <v>11</v>
      </c>
      <c r="C18" t="s">
        <v>475</v>
      </c>
      <c r="D18" s="3">
        <f>CGM!I10</f>
        <v>8250</v>
      </c>
      <c r="E18" s="3">
        <v>6984</v>
      </c>
      <c r="F18" s="4"/>
    </row>
    <row r="19" spans="2:6" ht="15.75" thickBot="1" x14ac:dyDescent="0.3">
      <c r="D19" s="114">
        <f>SUM(D15:D17)</f>
        <v>88724.680000000008</v>
      </c>
      <c r="E19" s="115">
        <f>SUM(E15:E18)</f>
        <v>152290</v>
      </c>
      <c r="F19" s="116">
        <f>SUM(F15:F17)</f>
        <v>-56581.319999999992</v>
      </c>
    </row>
    <row r="23" spans="2:6" x14ac:dyDescent="0.25">
      <c r="D23" s="351">
        <f>D14+D19</f>
        <v>511985.62999999995</v>
      </c>
      <c r="E23" s="351">
        <f>E14+E19</f>
        <v>630830.17876560008</v>
      </c>
      <c r="F23" s="351">
        <f>D23-E23</f>
        <v>-118844.54876560014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P40"/>
  <sheetViews>
    <sheetView showGridLines="0" workbookViewId="0">
      <selection activeCell="T183" sqref="T183"/>
    </sheetView>
  </sheetViews>
  <sheetFormatPr defaultRowHeight="15" x14ac:dyDescent="0.25"/>
  <cols>
    <col min="2" max="2" width="35.42578125" bestFit="1" customWidth="1"/>
    <col min="3" max="5" width="9.7109375" bestFit="1" customWidth="1"/>
    <col min="6" max="6" width="10.28515625" bestFit="1" customWidth="1"/>
    <col min="7" max="7" width="9.5703125" bestFit="1" customWidth="1"/>
    <col min="8" max="14" width="9.5703125" hidden="1" customWidth="1"/>
    <col min="15" max="15" width="11.140625" bestFit="1" customWidth="1"/>
    <col min="16" max="16" width="12.28515625" bestFit="1" customWidth="1"/>
  </cols>
  <sheetData>
    <row r="1" spans="2:16" ht="15.75" thickBot="1" x14ac:dyDescent="0.3">
      <c r="B1" s="49" t="s">
        <v>302</v>
      </c>
    </row>
    <row r="2" spans="2:16" x14ac:dyDescent="0.25">
      <c r="B2" s="24" t="s">
        <v>15</v>
      </c>
      <c r="C2" s="25" t="s">
        <v>196</v>
      </c>
      <c r="D2" s="25" t="s">
        <v>197</v>
      </c>
      <c r="E2" s="25" t="s">
        <v>198</v>
      </c>
      <c r="F2" s="25" t="s">
        <v>199</v>
      </c>
      <c r="G2" s="25" t="s">
        <v>52</v>
      </c>
      <c r="H2" s="25" t="s">
        <v>53</v>
      </c>
      <c r="I2" s="25" t="s">
        <v>54</v>
      </c>
      <c r="J2" s="25" t="s">
        <v>200</v>
      </c>
      <c r="K2" s="25" t="s">
        <v>201</v>
      </c>
      <c r="L2" s="25" t="s">
        <v>202</v>
      </c>
      <c r="M2" s="25" t="s">
        <v>203</v>
      </c>
      <c r="N2" s="25" t="s">
        <v>204</v>
      </c>
      <c r="O2" s="26" t="s">
        <v>205</v>
      </c>
      <c r="P2" s="131" t="s">
        <v>303</v>
      </c>
    </row>
    <row r="3" spans="2:16" x14ac:dyDescent="0.25">
      <c r="B3" s="120" t="s">
        <v>73</v>
      </c>
      <c r="C3" s="121">
        <f>'IS-ZA-Actuals'!E17</f>
        <v>402810.73000000004</v>
      </c>
      <c r="D3" s="121">
        <f>'IS-ZA-Actuals'!F17</f>
        <v>407231</v>
      </c>
      <c r="E3" s="121">
        <f>'IS-ZA-Actuals'!G17</f>
        <v>604997.5</v>
      </c>
      <c r="F3" s="121">
        <f>'IS-ZA-Actuals'!I17</f>
        <v>440197.41</v>
      </c>
      <c r="G3" s="121">
        <v>580282.44999999995</v>
      </c>
      <c r="H3" s="121"/>
      <c r="I3" s="121"/>
      <c r="J3" s="121"/>
      <c r="K3" s="121"/>
      <c r="L3" s="121"/>
      <c r="M3" s="121"/>
      <c r="N3" s="121"/>
      <c r="O3" s="122">
        <f>SUM(C3:N3)</f>
        <v>2435519.09</v>
      </c>
      <c r="P3" s="132">
        <f>O3-'IS-ZA-Actuals'!U17</f>
        <v>-423260.95000000019</v>
      </c>
    </row>
    <row r="4" spans="2:16" x14ac:dyDescent="0.25">
      <c r="B4" s="123" t="s">
        <v>207</v>
      </c>
      <c r="C4" s="124">
        <f>'IS-ZA-Actuals'!E22</f>
        <v>290517.32000000007</v>
      </c>
      <c r="D4" s="124">
        <f>'IS-ZA-Actuals'!F22</f>
        <v>388464.66000000003</v>
      </c>
      <c r="E4" s="124">
        <f>'IS-ZA-Actuals'!G22</f>
        <v>309575.26</v>
      </c>
      <c r="F4" s="124">
        <f>'IS-ZA-Actuals'!I22</f>
        <v>235785.70999999996</v>
      </c>
      <c r="G4" s="124">
        <v>327745.91999999998</v>
      </c>
      <c r="H4" s="124"/>
      <c r="I4" s="124"/>
      <c r="J4" s="124"/>
      <c r="K4" s="124"/>
      <c r="L4" s="124"/>
      <c r="M4" s="124"/>
      <c r="N4" s="124"/>
      <c r="O4" s="35">
        <f>SUM(C4:N4)</f>
        <v>1552088.87</v>
      </c>
      <c r="P4" s="132">
        <f>O4-'IS-ZA-Actuals'!U22</f>
        <v>-317480.33999999985</v>
      </c>
    </row>
    <row r="5" spans="2:16" x14ac:dyDescent="0.25">
      <c r="B5" s="123" t="s">
        <v>208</v>
      </c>
      <c r="C5" s="124">
        <f>'IS-ZA-Actuals'!E39-'IS-ZA-Actuals'!E22</f>
        <v>71167.550000000047</v>
      </c>
      <c r="D5" s="124">
        <f>'IS-ZA-Actuals'!F39-'IS-ZA-Actuals'!F22</f>
        <v>61698.880000000005</v>
      </c>
      <c r="E5" s="124">
        <f>'IS-ZA-Actuals'!G39-'IS-ZA-Actuals'!G22</f>
        <v>75209.75</v>
      </c>
      <c r="F5" s="124">
        <f>'IS-ZA-Actuals'!I39-'IS-ZA-Actuals'!I22</f>
        <v>64588.349999999977</v>
      </c>
      <c r="G5" s="124">
        <v>74502.22000000003</v>
      </c>
      <c r="H5" s="124"/>
      <c r="I5" s="124"/>
      <c r="J5" s="124"/>
      <c r="K5" s="124"/>
      <c r="L5" s="124"/>
      <c r="M5" s="124"/>
      <c r="N5" s="124"/>
      <c r="O5" s="36">
        <f>SUM(C5:N5)</f>
        <v>347166.75000000006</v>
      </c>
      <c r="P5" s="132">
        <f>O5-SUM('IS-ZA-Actuals'!U39-'IS-ZA-Actuals'!U22)</f>
        <v>-66056.870000000054</v>
      </c>
    </row>
    <row r="6" spans="2:16" x14ac:dyDescent="0.25">
      <c r="B6" s="120" t="s">
        <v>98</v>
      </c>
      <c r="C6" s="121">
        <f>C4+C5</f>
        <v>361684.87000000011</v>
      </c>
      <c r="D6" s="121">
        <f t="shared" ref="D6:N6" si="0">D4+D5</f>
        <v>450163.54000000004</v>
      </c>
      <c r="E6" s="121">
        <f t="shared" si="0"/>
        <v>384785.01</v>
      </c>
      <c r="F6" s="121">
        <f t="shared" si="0"/>
        <v>300374.05999999994</v>
      </c>
      <c r="G6" s="121">
        <f t="shared" si="0"/>
        <v>402248.14</v>
      </c>
      <c r="H6" s="121">
        <f t="shared" si="0"/>
        <v>0</v>
      </c>
      <c r="I6" s="121">
        <f t="shared" si="0"/>
        <v>0</v>
      </c>
      <c r="J6" s="121">
        <f t="shared" si="0"/>
        <v>0</v>
      </c>
      <c r="K6" s="121">
        <f t="shared" si="0"/>
        <v>0</v>
      </c>
      <c r="L6" s="121">
        <f t="shared" si="0"/>
        <v>0</v>
      </c>
      <c r="M6" s="121">
        <f t="shared" si="0"/>
        <v>0</v>
      </c>
      <c r="N6" s="121">
        <f t="shared" si="0"/>
        <v>0</v>
      </c>
      <c r="O6" s="125">
        <f>SUM(C6:N6)</f>
        <v>1899255.62</v>
      </c>
      <c r="P6" s="132">
        <f>O6-'IS-ZA-Actuals'!U39</f>
        <v>-383537.20999999996</v>
      </c>
    </row>
    <row r="7" spans="2:16" ht="15.75" thickBot="1" x14ac:dyDescent="0.3">
      <c r="B7" s="126" t="s">
        <v>26</v>
      </c>
      <c r="C7" s="127">
        <f>C3-C6</f>
        <v>41125.859999999928</v>
      </c>
      <c r="D7" s="127">
        <f>D3-D6</f>
        <v>-42932.540000000037</v>
      </c>
      <c r="E7" s="127">
        <f>E3-E6</f>
        <v>220212.49</v>
      </c>
      <c r="F7" s="127">
        <f>F3-F6</f>
        <v>139823.35000000003</v>
      </c>
      <c r="G7" s="127">
        <f t="shared" ref="G7:N7" si="1">G3-G6</f>
        <v>178034.30999999994</v>
      </c>
      <c r="H7" s="127">
        <f t="shared" si="1"/>
        <v>0</v>
      </c>
      <c r="I7" s="127">
        <f t="shared" si="1"/>
        <v>0</v>
      </c>
      <c r="J7" s="127">
        <f t="shared" si="1"/>
        <v>0</v>
      </c>
      <c r="K7" s="127">
        <f t="shared" si="1"/>
        <v>0</v>
      </c>
      <c r="L7" s="127">
        <f t="shared" si="1"/>
        <v>0</v>
      </c>
      <c r="M7" s="127">
        <f t="shared" si="1"/>
        <v>0</v>
      </c>
      <c r="N7" s="127">
        <f t="shared" si="1"/>
        <v>0</v>
      </c>
      <c r="O7" s="128">
        <f>SUM(C7:N7)</f>
        <v>536263.46999999986</v>
      </c>
      <c r="P7" s="132"/>
    </row>
    <row r="8" spans="2:16" ht="15.75" thickTop="1" x14ac:dyDescent="0.25">
      <c r="B8" s="41" t="s">
        <v>103</v>
      </c>
      <c r="C8" s="42">
        <f>C7/C3</f>
        <v>0.10209723062739645</v>
      </c>
      <c r="D8" s="42">
        <f>D7/D3</f>
        <v>-0.10542552015931998</v>
      </c>
      <c r="E8" s="42">
        <f>E7/E3</f>
        <v>0.36398909086401182</v>
      </c>
      <c r="F8" s="42">
        <f>F7/F3</f>
        <v>0.31763782980913052</v>
      </c>
      <c r="G8" s="42">
        <f t="shared" ref="G8:O8" si="2">G7/G3</f>
        <v>0.30680629751942345</v>
      </c>
      <c r="H8" s="42" t="e">
        <f t="shared" si="2"/>
        <v>#DIV/0!</v>
      </c>
      <c r="I8" s="42" t="e">
        <f t="shared" si="2"/>
        <v>#DIV/0!</v>
      </c>
      <c r="J8" s="42" t="e">
        <f t="shared" si="2"/>
        <v>#DIV/0!</v>
      </c>
      <c r="K8" s="42" t="e">
        <f t="shared" si="2"/>
        <v>#DIV/0!</v>
      </c>
      <c r="L8" s="42" t="e">
        <f t="shared" si="2"/>
        <v>#DIV/0!</v>
      </c>
      <c r="M8" s="42" t="e">
        <f t="shared" si="2"/>
        <v>#DIV/0!</v>
      </c>
      <c r="N8" s="42" t="e">
        <f t="shared" si="2"/>
        <v>#DIV/0!</v>
      </c>
      <c r="O8" s="43">
        <f t="shared" si="2"/>
        <v>0.22018446589141696</v>
      </c>
      <c r="P8" s="132"/>
    </row>
    <row r="9" spans="2:16" x14ac:dyDescent="0.25">
      <c r="B9" s="120" t="s">
        <v>209</v>
      </c>
      <c r="C9" s="121">
        <f>SUM(C10:C16)</f>
        <v>219916.78000000003</v>
      </c>
      <c r="D9" s="121">
        <f t="shared" ref="D9:N9" si="3">SUM(D10:D16)</f>
        <v>212242.88</v>
      </c>
      <c r="E9" s="121">
        <f t="shared" si="3"/>
        <v>210557.25000000003</v>
      </c>
      <c r="F9" s="121">
        <f t="shared" si="3"/>
        <v>205006.55000000002</v>
      </c>
      <c r="G9" s="121">
        <f t="shared" si="3"/>
        <v>238847.69</v>
      </c>
      <c r="H9" s="121">
        <f t="shared" si="3"/>
        <v>0</v>
      </c>
      <c r="I9" s="121">
        <f t="shared" si="3"/>
        <v>0</v>
      </c>
      <c r="J9" s="121">
        <f t="shared" si="3"/>
        <v>0</v>
      </c>
      <c r="K9" s="121">
        <f t="shared" si="3"/>
        <v>0</v>
      </c>
      <c r="L9" s="121">
        <f t="shared" si="3"/>
        <v>0</v>
      </c>
      <c r="M9" s="121">
        <f t="shared" si="3"/>
        <v>0</v>
      </c>
      <c r="N9" s="121">
        <f t="shared" si="3"/>
        <v>0</v>
      </c>
      <c r="O9" s="129">
        <f>SUM(C9:N9)</f>
        <v>1086571.1500000001</v>
      </c>
      <c r="P9" s="132"/>
    </row>
    <row r="10" spans="2:16" x14ac:dyDescent="0.25">
      <c r="B10" s="123" t="s">
        <v>105</v>
      </c>
      <c r="C10" s="124">
        <f>'IS-ZA-Actuals'!E49</f>
        <v>31645.039999999997</v>
      </c>
      <c r="D10" s="124">
        <f>'IS-ZA-Actuals'!F49</f>
        <v>23122.739999999998</v>
      </c>
      <c r="E10" s="124">
        <f>'IS-ZA-Actuals'!G49</f>
        <v>20937.04</v>
      </c>
      <c r="F10" s="124">
        <f>'IS-ZA-Actuals'!I49</f>
        <v>22250.639999999996</v>
      </c>
      <c r="G10" s="124">
        <v>27359.199999999997</v>
      </c>
      <c r="H10" s="124"/>
      <c r="I10" s="124"/>
      <c r="J10" s="124"/>
      <c r="K10" s="124"/>
      <c r="L10" s="124"/>
      <c r="M10" s="124"/>
      <c r="N10" s="124"/>
      <c r="O10" s="130">
        <f>SUM(C10:N10)</f>
        <v>125314.66</v>
      </c>
      <c r="P10" s="132">
        <f>O10-'IS-ZA-Actuals'!U49</f>
        <v>-18540.339999999997</v>
      </c>
    </row>
    <row r="11" spans="2:16" x14ac:dyDescent="0.25">
      <c r="B11" s="123" t="s">
        <v>106</v>
      </c>
      <c r="C11" s="124">
        <f>'IS-ZA-Actuals'!E50</f>
        <v>0</v>
      </c>
      <c r="D11" s="124">
        <f>'IS-ZA-Actuals'!F50</f>
        <v>0</v>
      </c>
      <c r="E11" s="124">
        <f>'IS-ZA-Actuals'!G50</f>
        <v>0</v>
      </c>
      <c r="F11" s="124">
        <f>'IS-ZA-Actuals'!I50</f>
        <v>0</v>
      </c>
      <c r="G11" s="124">
        <v>0</v>
      </c>
      <c r="H11" s="124"/>
      <c r="I11" s="124"/>
      <c r="J11" s="124"/>
      <c r="K11" s="124"/>
      <c r="L11" s="124"/>
      <c r="M11" s="124"/>
      <c r="N11" s="124"/>
      <c r="O11" s="130">
        <f t="shared" ref="O11:O16" si="4">SUM(C11:N11)</f>
        <v>0</v>
      </c>
      <c r="P11" s="132">
        <f>O11-'IS-ZA-Actuals'!U50</f>
        <v>0</v>
      </c>
    </row>
    <row r="12" spans="2:16" x14ac:dyDescent="0.25">
      <c r="B12" s="123" t="s">
        <v>107</v>
      </c>
      <c r="C12" s="124">
        <f>'IS-ZA-Actuals'!E51</f>
        <v>6984.82</v>
      </c>
      <c r="D12" s="124">
        <f>'IS-ZA-Actuals'!F51</f>
        <v>7573.97</v>
      </c>
      <c r="E12" s="124">
        <f>'IS-ZA-Actuals'!G51</f>
        <v>9696.5600000000013</v>
      </c>
      <c r="F12" s="124">
        <f>'IS-ZA-Actuals'!I51</f>
        <v>8699.4700000000012</v>
      </c>
      <c r="G12" s="124">
        <v>7887.13</v>
      </c>
      <c r="H12" s="124"/>
      <c r="I12" s="124"/>
      <c r="J12" s="124"/>
      <c r="K12" s="124"/>
      <c r="L12" s="124"/>
      <c r="M12" s="124"/>
      <c r="N12" s="124"/>
      <c r="O12" s="130">
        <f t="shared" si="4"/>
        <v>40841.950000000004</v>
      </c>
      <c r="P12" s="132">
        <f>O12-'IS-ZA-Actuals'!U51</f>
        <v>-4687.0999999999985</v>
      </c>
    </row>
    <row r="13" spans="2:16" x14ac:dyDescent="0.25">
      <c r="B13" s="123" t="s">
        <v>108</v>
      </c>
      <c r="C13" s="124">
        <f>'IS-ZA-Actuals'!E52</f>
        <v>20870.18</v>
      </c>
      <c r="D13" s="124">
        <f>'IS-ZA-Actuals'!F52</f>
        <v>18055.29</v>
      </c>
      <c r="E13" s="124">
        <f>'IS-ZA-Actuals'!G52</f>
        <v>15097.99</v>
      </c>
      <c r="F13" s="124">
        <f>'IS-ZA-Actuals'!I52</f>
        <v>5584.2</v>
      </c>
      <c r="G13" s="124">
        <v>10762.56</v>
      </c>
      <c r="H13" s="124"/>
      <c r="I13" s="124"/>
      <c r="J13" s="124"/>
      <c r="K13" s="124"/>
      <c r="L13" s="124"/>
      <c r="M13" s="124"/>
      <c r="N13" s="124"/>
      <c r="O13" s="130">
        <f t="shared" si="4"/>
        <v>70370.22</v>
      </c>
      <c r="P13" s="132">
        <f>O13-'IS-ZA-Actuals'!U52</f>
        <v>-10148.290000000008</v>
      </c>
    </row>
    <row r="14" spans="2:16" x14ac:dyDescent="0.25">
      <c r="B14" s="123" t="s">
        <v>157</v>
      </c>
      <c r="C14" s="124">
        <f>'IS-ZA-Actuals'!E53</f>
        <v>32653.989999999998</v>
      </c>
      <c r="D14" s="124">
        <f>'IS-ZA-Actuals'!F53</f>
        <v>46946.380000000005</v>
      </c>
      <c r="E14" s="124">
        <f>'IS-ZA-Actuals'!G53</f>
        <v>42813.3</v>
      </c>
      <c r="F14" s="124">
        <f>'IS-ZA-Actuals'!I53</f>
        <v>37759.960000000006</v>
      </c>
      <c r="G14" s="124">
        <v>43979.03</v>
      </c>
      <c r="H14" s="124"/>
      <c r="I14" s="124"/>
      <c r="J14" s="124"/>
      <c r="K14" s="124"/>
      <c r="L14" s="124"/>
      <c r="M14" s="124"/>
      <c r="N14" s="124"/>
      <c r="O14" s="130">
        <f t="shared" si="4"/>
        <v>204152.66</v>
      </c>
      <c r="P14" s="132">
        <f>O14-'IS-ZA-Actuals'!U53</f>
        <v>-40210.5</v>
      </c>
    </row>
    <row r="15" spans="2:16" x14ac:dyDescent="0.25">
      <c r="B15" s="123" t="s">
        <v>110</v>
      </c>
      <c r="C15" s="124">
        <f>'IS-ZA-Actuals'!E54</f>
        <v>8927.0300000000007</v>
      </c>
      <c r="D15" s="124">
        <f>'IS-ZA-Actuals'!F54</f>
        <v>24202.420000000002</v>
      </c>
      <c r="E15" s="124">
        <f>'IS-ZA-Actuals'!G54</f>
        <v>12432.669999999998</v>
      </c>
      <c r="F15" s="124">
        <f>'IS-ZA-Actuals'!I54</f>
        <v>3969.5800000000027</v>
      </c>
      <c r="G15" s="124">
        <v>11051.76</v>
      </c>
      <c r="H15" s="124"/>
      <c r="I15" s="124"/>
      <c r="J15" s="124"/>
      <c r="K15" s="124"/>
      <c r="L15" s="124"/>
      <c r="M15" s="124"/>
      <c r="N15" s="124"/>
      <c r="O15" s="130">
        <f t="shared" si="4"/>
        <v>60583.460000000006</v>
      </c>
      <c r="P15" s="132">
        <f>O15-'IS-ZA-Actuals'!U54</f>
        <v>-4767.6599999999962</v>
      </c>
    </row>
    <row r="16" spans="2:16" x14ac:dyDescent="0.25">
      <c r="B16" s="123" t="s">
        <v>111</v>
      </c>
      <c r="C16" s="124">
        <f>'IS-ZA-Actuals'!E55</f>
        <v>118835.72000000003</v>
      </c>
      <c r="D16" s="124">
        <f>'IS-ZA-Actuals'!F55</f>
        <v>92342.080000000002</v>
      </c>
      <c r="E16" s="124">
        <f>'IS-ZA-Actuals'!G55</f>
        <v>109579.69000000002</v>
      </c>
      <c r="F16" s="124">
        <f>'IS-ZA-Actuals'!I55</f>
        <v>126742.70000000001</v>
      </c>
      <c r="G16" s="124">
        <v>137808.01</v>
      </c>
      <c r="H16" s="124"/>
      <c r="I16" s="124"/>
      <c r="J16" s="124"/>
      <c r="K16" s="124"/>
      <c r="L16" s="124"/>
      <c r="M16" s="124"/>
      <c r="N16" s="124"/>
      <c r="O16" s="130">
        <f t="shared" si="4"/>
        <v>585308.20000000007</v>
      </c>
      <c r="P16" s="132">
        <f>O16-'IS-ZA-Actuals'!U55</f>
        <v>-119573.83999999985</v>
      </c>
    </row>
    <row r="17" spans="2:16" x14ac:dyDescent="0.25">
      <c r="B17" s="120" t="s">
        <v>28</v>
      </c>
      <c r="C17" s="121">
        <f>C7-C9</f>
        <v>-178790.9200000001</v>
      </c>
      <c r="D17" s="121">
        <f>D7-D9</f>
        <v>-255175.42000000004</v>
      </c>
      <c r="E17" s="121">
        <f>E7-E9</f>
        <v>9655.2399999999616</v>
      </c>
      <c r="F17" s="121">
        <f>F7-F9</f>
        <v>-65183.199999999983</v>
      </c>
      <c r="G17" s="121">
        <f t="shared" ref="G17:N17" si="5">G7-G9</f>
        <v>-60813.380000000063</v>
      </c>
      <c r="H17" s="121">
        <f t="shared" si="5"/>
        <v>0</v>
      </c>
      <c r="I17" s="121">
        <f t="shared" si="5"/>
        <v>0</v>
      </c>
      <c r="J17" s="121">
        <f t="shared" si="5"/>
        <v>0</v>
      </c>
      <c r="K17" s="121">
        <f t="shared" si="5"/>
        <v>0</v>
      </c>
      <c r="L17" s="121">
        <f t="shared" si="5"/>
        <v>0</v>
      </c>
      <c r="M17" s="121">
        <f t="shared" si="5"/>
        <v>0</v>
      </c>
      <c r="N17" s="121">
        <f t="shared" si="5"/>
        <v>0</v>
      </c>
      <c r="O17" s="129">
        <f>SUM(C17:N17)</f>
        <v>-550307.68000000017</v>
      </c>
      <c r="P17" s="132">
        <f>O17-'IS-ZA-Actuals'!U58</f>
        <v>158203.98999999976</v>
      </c>
    </row>
    <row r="18" spans="2:16" ht="15.75" thickBot="1" x14ac:dyDescent="0.3">
      <c r="B18" s="46" t="s">
        <v>210</v>
      </c>
      <c r="C18" s="47">
        <f>C17/C3</f>
        <v>-0.44385838480519146</v>
      </c>
      <c r="D18" s="47">
        <f>D17/D3</f>
        <v>-0.62661098983132435</v>
      </c>
      <c r="E18" s="47">
        <f>E17/E3</f>
        <v>1.595914032702608E-2</v>
      </c>
      <c r="F18" s="47">
        <f>F17/F3</f>
        <v>-0.14807720018161849</v>
      </c>
      <c r="G18" s="47">
        <f t="shared" ref="G18:O18" si="6">G17/G3</f>
        <v>-0.10479961956457595</v>
      </c>
      <c r="H18" s="47" t="e">
        <f t="shared" si="6"/>
        <v>#DIV/0!</v>
      </c>
      <c r="I18" s="47" t="e">
        <f t="shared" si="6"/>
        <v>#DIV/0!</v>
      </c>
      <c r="J18" s="47" t="e">
        <f t="shared" si="6"/>
        <v>#DIV/0!</v>
      </c>
      <c r="K18" s="47" t="e">
        <f t="shared" si="6"/>
        <v>#DIV/0!</v>
      </c>
      <c r="L18" s="47" t="e">
        <f t="shared" si="6"/>
        <v>#DIV/0!</v>
      </c>
      <c r="M18" s="47" t="e">
        <f t="shared" si="6"/>
        <v>#DIV/0!</v>
      </c>
      <c r="N18" s="47" t="e">
        <f t="shared" si="6"/>
        <v>#DIV/0!</v>
      </c>
      <c r="O18" s="48">
        <f t="shared" si="6"/>
        <v>-0.2259508793256883</v>
      </c>
      <c r="P18" s="132"/>
    </row>
    <row r="22" spans="2:16" x14ac:dyDescent="0.25">
      <c r="B22" s="49" t="s">
        <v>31</v>
      </c>
    </row>
    <row r="23" spans="2:16" ht="15.75" thickBot="1" x14ac:dyDescent="0.3"/>
    <row r="24" spans="2:16" x14ac:dyDescent="0.25">
      <c r="B24" s="24" t="s">
        <v>15</v>
      </c>
      <c r="C24" s="25" t="s">
        <v>196</v>
      </c>
      <c r="D24" s="25" t="s">
        <v>197</v>
      </c>
      <c r="E24" s="25" t="s">
        <v>198</v>
      </c>
      <c r="F24" s="25" t="s">
        <v>199</v>
      </c>
      <c r="G24" s="25" t="s">
        <v>52</v>
      </c>
      <c r="H24" s="25" t="s">
        <v>53</v>
      </c>
      <c r="I24" s="25" t="s">
        <v>54</v>
      </c>
      <c r="J24" s="25" t="s">
        <v>200</v>
      </c>
      <c r="K24" s="25" t="s">
        <v>201</v>
      </c>
      <c r="L24" s="25" t="s">
        <v>202</v>
      </c>
      <c r="M24" s="25" t="s">
        <v>203</v>
      </c>
      <c r="N24" s="25" t="s">
        <v>204</v>
      </c>
      <c r="O24" s="26" t="s">
        <v>205</v>
      </c>
      <c r="P24" s="131" t="s">
        <v>303</v>
      </c>
    </row>
    <row r="25" spans="2:16" x14ac:dyDescent="0.25">
      <c r="B25" s="120" t="s">
        <v>73</v>
      </c>
      <c r="C25" s="121">
        <f>'IS-UG-Actuals'!E17</f>
        <v>108963.40000000001</v>
      </c>
      <c r="D25" s="121">
        <f>'IS-UG-Actuals'!F17</f>
        <v>98545.85</v>
      </c>
      <c r="E25" s="121">
        <f>'IS-UG-Actuals'!G17</f>
        <v>99228.71</v>
      </c>
      <c r="F25" s="121">
        <f>'IS-UG-Actuals'!I17</f>
        <v>59738.200000000004</v>
      </c>
      <c r="G25" s="121">
        <v>23485</v>
      </c>
      <c r="H25" s="121"/>
      <c r="I25" s="121"/>
      <c r="J25" s="121"/>
      <c r="K25" s="121"/>
      <c r="L25" s="121"/>
      <c r="M25" s="121"/>
      <c r="N25" s="121"/>
      <c r="O25" s="122">
        <f>SUM(C25:N25)</f>
        <v>389961.16000000003</v>
      </c>
      <c r="P25" s="133">
        <f>O25-'IS-UG-Actuals'!U12</f>
        <v>-90410.039999999979</v>
      </c>
    </row>
    <row r="26" spans="2:16" x14ac:dyDescent="0.25">
      <c r="B26" s="123" t="s">
        <v>207</v>
      </c>
      <c r="C26" s="124">
        <f>'IS-UG-Actuals'!E22</f>
        <v>109160.63999999998</v>
      </c>
      <c r="D26" s="124">
        <f>'IS-UG-Actuals'!F22</f>
        <v>118832.60999999999</v>
      </c>
      <c r="E26" s="124">
        <f>'IS-UG-Actuals'!G22</f>
        <v>125781.9</v>
      </c>
      <c r="F26" s="124">
        <f>'IS-UG-Actuals'!I22</f>
        <v>134181.04</v>
      </c>
      <c r="G26" s="124">
        <v>128935.66</v>
      </c>
      <c r="H26" s="124"/>
      <c r="I26" s="124"/>
      <c r="J26" s="124"/>
      <c r="K26" s="124"/>
      <c r="L26" s="124"/>
      <c r="M26" s="124"/>
      <c r="N26" s="124"/>
      <c r="O26" s="35">
        <f>SUM(C26:N26)</f>
        <v>616891.85</v>
      </c>
      <c r="P26" s="133">
        <f>O26-'IS-UG-Actuals'!U22</f>
        <v>-104562.63</v>
      </c>
    </row>
    <row r="27" spans="2:16" x14ac:dyDescent="0.25">
      <c r="B27" s="123" t="s">
        <v>208</v>
      </c>
      <c r="C27" s="124">
        <f>'IS-UG-Actuals'!E39-'IS-UG-Actuals'!E22</f>
        <v>18836.200000000012</v>
      </c>
      <c r="D27" s="124">
        <f>'IS-UG-Actuals'!F39-'IS-UG-Actuals'!F22</f>
        <v>42391.489999999991</v>
      </c>
      <c r="E27" s="124">
        <f>'IS-UG-Actuals'!G39-'IS-UG-Actuals'!G22</f>
        <v>19106.739999999991</v>
      </c>
      <c r="F27" s="124">
        <f>'IS-UG-Actuals'!I39-'IS-UG-Actuals'!I22</f>
        <v>27046.179999999993</v>
      </c>
      <c r="G27" s="124">
        <v>38464.5</v>
      </c>
      <c r="H27" s="124"/>
      <c r="I27" s="124"/>
      <c r="J27" s="124"/>
      <c r="K27" s="124"/>
      <c r="L27" s="124"/>
      <c r="M27" s="124"/>
      <c r="N27" s="124"/>
      <c r="O27" s="36">
        <f>SUM(C27:N27)</f>
        <v>145845.10999999999</v>
      </c>
      <c r="P27" s="133">
        <f>O27-SUM('IS-UG-Actuals'!U39-'IS-UG-Actuals'!U22)</f>
        <v>-18720.360000000102</v>
      </c>
    </row>
    <row r="28" spans="2:16" x14ac:dyDescent="0.25">
      <c r="B28" s="120" t="s">
        <v>98</v>
      </c>
      <c r="C28" s="121">
        <f>C26+C27</f>
        <v>127996.84</v>
      </c>
      <c r="D28" s="121">
        <f t="shared" ref="D28:N28" si="7">D26+D27</f>
        <v>161224.09999999998</v>
      </c>
      <c r="E28" s="121">
        <f t="shared" si="7"/>
        <v>144888.63999999998</v>
      </c>
      <c r="F28" s="121">
        <f t="shared" si="7"/>
        <v>161227.22</v>
      </c>
      <c r="G28" s="121">
        <f t="shared" si="7"/>
        <v>167400.16</v>
      </c>
      <c r="H28" s="121">
        <f t="shared" si="7"/>
        <v>0</v>
      </c>
      <c r="I28" s="121">
        <f t="shared" si="7"/>
        <v>0</v>
      </c>
      <c r="J28" s="121">
        <f t="shared" si="7"/>
        <v>0</v>
      </c>
      <c r="K28" s="121">
        <f t="shared" si="7"/>
        <v>0</v>
      </c>
      <c r="L28" s="121">
        <f t="shared" si="7"/>
        <v>0</v>
      </c>
      <c r="M28" s="121">
        <f t="shared" si="7"/>
        <v>0</v>
      </c>
      <c r="N28" s="121">
        <f t="shared" si="7"/>
        <v>0</v>
      </c>
      <c r="O28" s="125">
        <f>SUM(C28:N28)</f>
        <v>762736.96</v>
      </c>
      <c r="P28" s="133">
        <f>O28-'IS-UG-Actuals'!U39</f>
        <v>-123282.99000000011</v>
      </c>
    </row>
    <row r="29" spans="2:16" ht="15.75" thickBot="1" x14ac:dyDescent="0.3">
      <c r="B29" s="126" t="s">
        <v>26</v>
      </c>
      <c r="C29" s="127">
        <f>C25-C28</f>
        <v>-19033.439999999988</v>
      </c>
      <c r="D29" s="127">
        <f>D25-D28</f>
        <v>-62678.249999999971</v>
      </c>
      <c r="E29" s="127">
        <f>E25-E28</f>
        <v>-45659.929999999978</v>
      </c>
      <c r="F29" s="127">
        <f>F25-F28</f>
        <v>-101489.01999999999</v>
      </c>
      <c r="G29" s="127">
        <f t="shared" ref="G29:N29" si="8">G25-G28</f>
        <v>-143915.16</v>
      </c>
      <c r="H29" s="127">
        <f t="shared" si="8"/>
        <v>0</v>
      </c>
      <c r="I29" s="127">
        <f t="shared" si="8"/>
        <v>0</v>
      </c>
      <c r="J29" s="127">
        <f t="shared" si="8"/>
        <v>0</v>
      </c>
      <c r="K29" s="127">
        <f t="shared" si="8"/>
        <v>0</v>
      </c>
      <c r="L29" s="127">
        <f t="shared" si="8"/>
        <v>0</v>
      </c>
      <c r="M29" s="127">
        <f t="shared" si="8"/>
        <v>0</v>
      </c>
      <c r="N29" s="127">
        <f t="shared" si="8"/>
        <v>0</v>
      </c>
      <c r="O29" s="128">
        <f>SUM(C29:N29)</f>
        <v>-372775.79999999993</v>
      </c>
      <c r="P29" s="133"/>
    </row>
    <row r="30" spans="2:16" ht="15.75" thickTop="1" x14ac:dyDescent="0.25">
      <c r="B30" s="41" t="s">
        <v>103</v>
      </c>
      <c r="C30" s="42">
        <f>C29/C25</f>
        <v>-0.17467736873115181</v>
      </c>
      <c r="D30" s="42">
        <f>D29/D25</f>
        <v>-0.6360313498741953</v>
      </c>
      <c r="E30" s="42">
        <f>E29/E25</f>
        <v>-0.4601483784279769</v>
      </c>
      <c r="F30" s="42">
        <f>F29/F25</f>
        <v>-1.6988965184756151</v>
      </c>
      <c r="G30" s="42">
        <f t="shared" ref="G30:O30" si="9">G29/G25</f>
        <v>-6.1279608260591871</v>
      </c>
      <c r="H30" s="42" t="e">
        <f t="shared" si="9"/>
        <v>#DIV/0!</v>
      </c>
      <c r="I30" s="42" t="e">
        <f t="shared" si="9"/>
        <v>#DIV/0!</v>
      </c>
      <c r="J30" s="42" t="e">
        <f t="shared" si="9"/>
        <v>#DIV/0!</v>
      </c>
      <c r="K30" s="42" t="e">
        <f t="shared" si="9"/>
        <v>#DIV/0!</v>
      </c>
      <c r="L30" s="42" t="e">
        <f t="shared" si="9"/>
        <v>#DIV/0!</v>
      </c>
      <c r="M30" s="42" t="e">
        <f t="shared" si="9"/>
        <v>#DIV/0!</v>
      </c>
      <c r="N30" s="42" t="e">
        <f t="shared" si="9"/>
        <v>#DIV/0!</v>
      </c>
      <c r="O30" s="43">
        <f t="shared" si="9"/>
        <v>-0.9559305854972836</v>
      </c>
      <c r="P30" s="133"/>
    </row>
    <row r="31" spans="2:16" x14ac:dyDescent="0.25">
      <c r="B31" s="120" t="s">
        <v>209</v>
      </c>
      <c r="C31" s="121">
        <f>SUM(C32:C38)</f>
        <v>91572.02</v>
      </c>
      <c r="D31" s="121">
        <f t="shared" ref="D31:N31" si="10">SUM(D32:D38)</f>
        <v>326647.24</v>
      </c>
      <c r="E31" s="121">
        <f t="shared" si="10"/>
        <v>164935.54999999999</v>
      </c>
      <c r="F31" s="121">
        <f t="shared" si="10"/>
        <v>123973.9</v>
      </c>
      <c r="G31" s="121">
        <f t="shared" si="10"/>
        <v>146484.18</v>
      </c>
      <c r="H31" s="121">
        <f t="shared" si="10"/>
        <v>0</v>
      </c>
      <c r="I31" s="121">
        <f t="shared" si="10"/>
        <v>0</v>
      </c>
      <c r="J31" s="121">
        <f t="shared" si="10"/>
        <v>0</v>
      </c>
      <c r="K31" s="121">
        <f t="shared" si="10"/>
        <v>0</v>
      </c>
      <c r="L31" s="121">
        <f t="shared" si="10"/>
        <v>0</v>
      </c>
      <c r="M31" s="121">
        <f t="shared" si="10"/>
        <v>0</v>
      </c>
      <c r="N31" s="121">
        <f t="shared" si="10"/>
        <v>0</v>
      </c>
      <c r="O31" s="129">
        <f>SUM(C31:N31)</f>
        <v>853612.89000000013</v>
      </c>
      <c r="P31" s="133"/>
    </row>
    <row r="32" spans="2:16" x14ac:dyDescent="0.25">
      <c r="B32" s="123" t="s">
        <v>105</v>
      </c>
      <c r="C32" s="124">
        <f>'IS-UG-Actuals'!E49</f>
        <v>12722.04</v>
      </c>
      <c r="D32" s="124">
        <f>'IS-UG-Actuals'!F49</f>
        <v>6477.6600000000008</v>
      </c>
      <c r="E32" s="124">
        <f>'IS-UG-Actuals'!G49</f>
        <v>12621.95</v>
      </c>
      <c r="F32" s="124">
        <f>'IS-UG-Actuals'!I49</f>
        <v>13568.75</v>
      </c>
      <c r="G32" s="124">
        <v>22851.95</v>
      </c>
      <c r="H32" s="124"/>
      <c r="I32" s="124"/>
      <c r="J32" s="124"/>
      <c r="K32" s="124"/>
      <c r="L32" s="124"/>
      <c r="M32" s="124"/>
      <c r="N32" s="124"/>
      <c r="O32" s="130">
        <f>SUM(C32:N32)</f>
        <v>68242.350000000006</v>
      </c>
      <c r="P32" s="133">
        <f>O32-'IS-UG-Actuals'!U49</f>
        <v>-15423.239999999991</v>
      </c>
    </row>
    <row r="33" spans="2:16" x14ac:dyDescent="0.25">
      <c r="B33" s="123" t="s">
        <v>106</v>
      </c>
      <c r="C33" s="124">
        <f>'IS-UG-Actuals'!E50</f>
        <v>0</v>
      </c>
      <c r="D33" s="124">
        <f>'IS-UG-Actuals'!F50</f>
        <v>0</v>
      </c>
      <c r="E33" s="124">
        <f>'IS-UG-Actuals'!G50</f>
        <v>0</v>
      </c>
      <c r="F33" s="124">
        <f>'IS-UG-Actuals'!I50</f>
        <v>0</v>
      </c>
      <c r="G33" s="124">
        <v>17341.62</v>
      </c>
      <c r="H33" s="124"/>
      <c r="I33" s="124"/>
      <c r="J33" s="124"/>
      <c r="K33" s="124"/>
      <c r="L33" s="124"/>
      <c r="M33" s="124"/>
      <c r="N33" s="124"/>
      <c r="O33" s="130">
        <f t="shared" ref="O33:O38" si="11">SUM(C33:N33)</f>
        <v>17341.62</v>
      </c>
      <c r="P33" s="133">
        <f>O33-'IS-UG-Actuals'!U50</f>
        <v>-18783.000000000004</v>
      </c>
    </row>
    <row r="34" spans="2:16" x14ac:dyDescent="0.25">
      <c r="B34" s="123" t="s">
        <v>107</v>
      </c>
      <c r="C34" s="124">
        <f>'IS-UG-Actuals'!E51</f>
        <v>11918.69</v>
      </c>
      <c r="D34" s="124">
        <f>'IS-UG-Actuals'!F51</f>
        <v>1361.06</v>
      </c>
      <c r="E34" s="124">
        <f>'IS-UG-Actuals'!G51</f>
        <v>2958.31</v>
      </c>
      <c r="F34" s="124">
        <f>'IS-UG-Actuals'!I51</f>
        <v>4404.24</v>
      </c>
      <c r="G34" s="124">
        <v>4929.58</v>
      </c>
      <c r="H34" s="124"/>
      <c r="I34" s="124"/>
      <c r="J34" s="124"/>
      <c r="K34" s="124"/>
      <c r="L34" s="124"/>
      <c r="M34" s="124"/>
      <c r="N34" s="124"/>
      <c r="O34" s="130">
        <f t="shared" si="11"/>
        <v>25571.879999999997</v>
      </c>
      <c r="P34" s="133">
        <f>O34-'IS-UG-Actuals'!U51</f>
        <v>-6461.32</v>
      </c>
    </row>
    <row r="35" spans="2:16" x14ac:dyDescent="0.25">
      <c r="B35" s="123" t="s">
        <v>108</v>
      </c>
      <c r="C35" s="124">
        <f>'IS-UG-Actuals'!E52</f>
        <v>-1208.31</v>
      </c>
      <c r="D35" s="124">
        <f>'IS-UG-Actuals'!F52</f>
        <v>2843.65</v>
      </c>
      <c r="E35" s="124">
        <f>'IS-UG-Actuals'!G52</f>
        <v>1485.9</v>
      </c>
      <c r="F35" s="124">
        <f>'IS-UG-Actuals'!I52</f>
        <v>3156.64</v>
      </c>
      <c r="G35" s="124">
        <v>7115.5199999999995</v>
      </c>
      <c r="H35" s="124"/>
      <c r="I35" s="124"/>
      <c r="J35" s="124"/>
      <c r="K35" s="124"/>
      <c r="L35" s="124"/>
      <c r="M35" s="124"/>
      <c r="N35" s="124"/>
      <c r="O35" s="130">
        <f t="shared" si="11"/>
        <v>13393.4</v>
      </c>
      <c r="P35" s="133">
        <f>O35-'IS-UG-Actuals'!U52</f>
        <v>-5848.5700000000015</v>
      </c>
    </row>
    <row r="36" spans="2:16" x14ac:dyDescent="0.25">
      <c r="B36" s="123" t="s">
        <v>157</v>
      </c>
      <c r="C36" s="124">
        <f>'IS-UG-Actuals'!E53</f>
        <v>30812.35</v>
      </c>
      <c r="D36" s="124">
        <f>'IS-UG-Actuals'!F53</f>
        <v>25453.83</v>
      </c>
      <c r="E36" s="124">
        <f>'IS-UG-Actuals'!G53</f>
        <v>35238.21</v>
      </c>
      <c r="F36" s="124">
        <f>'IS-UG-Actuals'!I53</f>
        <v>38274.090000000004</v>
      </c>
      <c r="G36" s="124">
        <v>29637.519999999997</v>
      </c>
      <c r="H36" s="124"/>
      <c r="I36" s="124"/>
      <c r="J36" s="124"/>
      <c r="K36" s="124"/>
      <c r="L36" s="124"/>
      <c r="M36" s="124"/>
      <c r="N36" s="124"/>
      <c r="O36" s="130">
        <f t="shared" si="11"/>
        <v>159416</v>
      </c>
      <c r="P36" s="133">
        <f>O36-'IS-UG-Actuals'!U53</f>
        <v>-29223.989999999991</v>
      </c>
    </row>
    <row r="37" spans="2:16" x14ac:dyDescent="0.25">
      <c r="B37" s="123" t="s">
        <v>110</v>
      </c>
      <c r="C37" s="124">
        <f>'IS-UG-Actuals'!E54</f>
        <v>1259.2</v>
      </c>
      <c r="D37" s="124">
        <f>'IS-UG-Actuals'!F54</f>
        <v>360</v>
      </c>
      <c r="E37" s="124">
        <f>'IS-UG-Actuals'!G54</f>
        <v>1136.0999999999999</v>
      </c>
      <c r="F37" s="124">
        <f>'IS-UG-Actuals'!I54</f>
        <v>2465.04</v>
      </c>
      <c r="G37" s="124">
        <v>486</v>
      </c>
      <c r="H37" s="124"/>
      <c r="I37" s="124"/>
      <c r="J37" s="124"/>
      <c r="K37" s="124"/>
      <c r="L37" s="124"/>
      <c r="M37" s="124"/>
      <c r="N37" s="124"/>
      <c r="O37" s="130">
        <f t="shared" si="11"/>
        <v>5706.34</v>
      </c>
      <c r="P37" s="133">
        <f>O37-'IS-UG-Actuals'!U54</f>
        <v>-2071.8600000000006</v>
      </c>
    </row>
    <row r="38" spans="2:16" x14ac:dyDescent="0.25">
      <c r="B38" s="123" t="s">
        <v>111</v>
      </c>
      <c r="C38" s="124">
        <f>'IS-UG-Actuals'!E55</f>
        <v>36068.050000000003</v>
      </c>
      <c r="D38" s="124">
        <f>'IS-UG-Actuals'!F55</f>
        <v>290151.03999999998</v>
      </c>
      <c r="E38" s="124">
        <f>'IS-UG-Actuals'!G55</f>
        <v>111495.07999999999</v>
      </c>
      <c r="F38" s="124">
        <f>'IS-UG-Actuals'!I55</f>
        <v>62105.14</v>
      </c>
      <c r="G38" s="124">
        <v>64121.99</v>
      </c>
      <c r="H38" s="124"/>
      <c r="I38" s="124"/>
      <c r="J38" s="124"/>
      <c r="K38" s="124"/>
      <c r="L38" s="124"/>
      <c r="M38" s="124"/>
      <c r="N38" s="124"/>
      <c r="O38" s="130">
        <f t="shared" si="11"/>
        <v>563941.29999999993</v>
      </c>
      <c r="P38" s="133">
        <f>O38-'IS-UG-Actuals'!U55</f>
        <v>-35643.480000000098</v>
      </c>
    </row>
    <row r="39" spans="2:16" x14ac:dyDescent="0.25">
      <c r="B39" s="120" t="s">
        <v>28</v>
      </c>
      <c r="C39" s="121">
        <f>C29-C31</f>
        <v>-110605.45999999999</v>
      </c>
      <c r="D39" s="121">
        <f>D29-D31</f>
        <v>-389325.49</v>
      </c>
      <c r="E39" s="121">
        <f>E29-E31</f>
        <v>-210595.47999999998</v>
      </c>
      <c r="F39" s="121">
        <f>F29-F31</f>
        <v>-225462.91999999998</v>
      </c>
      <c r="G39" s="121">
        <f t="shared" ref="G39:N39" si="12">G29-G31</f>
        <v>-290399.33999999997</v>
      </c>
      <c r="H39" s="121">
        <f t="shared" si="12"/>
        <v>0</v>
      </c>
      <c r="I39" s="121">
        <f t="shared" si="12"/>
        <v>0</v>
      </c>
      <c r="J39" s="121">
        <f t="shared" si="12"/>
        <v>0</v>
      </c>
      <c r="K39" s="121">
        <f t="shared" si="12"/>
        <v>0</v>
      </c>
      <c r="L39" s="121">
        <f t="shared" si="12"/>
        <v>0</v>
      </c>
      <c r="M39" s="121">
        <f t="shared" si="12"/>
        <v>0</v>
      </c>
      <c r="N39" s="121">
        <f t="shared" si="12"/>
        <v>0</v>
      </c>
      <c r="O39" s="129">
        <f>SUM(C39:N39)</f>
        <v>-1226388.69</v>
      </c>
      <c r="P39" s="133">
        <f>O39-'IS-UG-Actuals'!U58</f>
        <v>139761.15000000014</v>
      </c>
    </row>
    <row r="40" spans="2:16" ht="15.75" thickBot="1" x14ac:dyDescent="0.3">
      <c r="B40" s="46" t="s">
        <v>210</v>
      </c>
      <c r="C40" s="47">
        <f>C39/C25</f>
        <v>-1.0150698307872184</v>
      </c>
      <c r="D40" s="47">
        <f>D39/D25</f>
        <v>-3.9507040631340637</v>
      </c>
      <c r="E40" s="47">
        <f>E39/E25</f>
        <v>-2.1223240733453048</v>
      </c>
      <c r="F40" s="47">
        <f>F39/F25</f>
        <v>-3.7741833533651827</v>
      </c>
      <c r="G40" s="47">
        <f t="shared" ref="G40:O40" si="13">G39/G25</f>
        <v>-12.365311475409834</v>
      </c>
      <c r="H40" s="47" t="e">
        <f t="shared" si="13"/>
        <v>#DIV/0!</v>
      </c>
      <c r="I40" s="47" t="e">
        <f t="shared" si="13"/>
        <v>#DIV/0!</v>
      </c>
      <c r="J40" s="47" t="e">
        <f t="shared" si="13"/>
        <v>#DIV/0!</v>
      </c>
      <c r="K40" s="47" t="e">
        <f t="shared" si="13"/>
        <v>#DIV/0!</v>
      </c>
      <c r="L40" s="47" t="e">
        <f t="shared" si="13"/>
        <v>#DIV/0!</v>
      </c>
      <c r="M40" s="47" t="e">
        <f t="shared" si="13"/>
        <v>#DIV/0!</v>
      </c>
      <c r="N40" s="47" t="e">
        <f t="shared" si="13"/>
        <v>#DIV/0!</v>
      </c>
      <c r="O40" s="48">
        <f t="shared" si="13"/>
        <v>-3.1448995843586061</v>
      </c>
      <c r="P40" s="1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B1:W47"/>
  <sheetViews>
    <sheetView showGridLines="0" topLeftCell="F28" workbookViewId="0">
      <selection activeCell="T183" sqref="T183"/>
    </sheetView>
  </sheetViews>
  <sheetFormatPr defaultRowHeight="15" x14ac:dyDescent="0.25"/>
  <cols>
    <col min="1" max="1" width="1.7109375" customWidth="1"/>
    <col min="2" max="2" width="23.7109375" bestFit="1" customWidth="1"/>
    <col min="11" max="11" width="16.28515625" bestFit="1" customWidth="1"/>
    <col min="15" max="15" width="11.140625" bestFit="1" customWidth="1"/>
    <col min="17" max="17" width="11.140625" bestFit="1" customWidth="1"/>
  </cols>
  <sheetData>
    <row r="1" spans="2:15" ht="15.75" thickBot="1" x14ac:dyDescent="0.3"/>
    <row r="2" spans="2:15" ht="15.75" thickBot="1" x14ac:dyDescent="0.3">
      <c r="B2" s="352" t="s">
        <v>30</v>
      </c>
    </row>
    <row r="3" spans="2:15" ht="15.75" thickBot="1" x14ac:dyDescent="0.3">
      <c r="B3" s="93" t="s">
        <v>450</v>
      </c>
    </row>
    <row r="4" spans="2:15" x14ac:dyDescent="0.25">
      <c r="B4" s="24" t="s">
        <v>15</v>
      </c>
      <c r="C4" s="25" t="s">
        <v>196</v>
      </c>
      <c r="D4" s="25" t="s">
        <v>197</v>
      </c>
      <c r="E4" s="25" t="s">
        <v>198</v>
      </c>
      <c r="F4" s="25" t="s">
        <v>199</v>
      </c>
      <c r="G4" s="25" t="s">
        <v>52</v>
      </c>
      <c r="H4" s="25" t="s">
        <v>53</v>
      </c>
      <c r="I4" s="25" t="s">
        <v>54</v>
      </c>
      <c r="J4" s="25" t="s">
        <v>200</v>
      </c>
      <c r="K4" s="25" t="s">
        <v>201</v>
      </c>
      <c r="L4" s="25" t="s">
        <v>202</v>
      </c>
      <c r="M4" s="25" t="s">
        <v>203</v>
      </c>
      <c r="N4" s="25" t="s">
        <v>204</v>
      </c>
      <c r="O4" s="26" t="s">
        <v>205</v>
      </c>
    </row>
    <row r="5" spans="2:15" x14ac:dyDescent="0.25">
      <c r="B5" s="123" t="s">
        <v>105</v>
      </c>
      <c r="C5" s="124">
        <v>8333.2999999999993</v>
      </c>
      <c r="D5" s="124">
        <v>8333.2999999999993</v>
      </c>
      <c r="E5" s="124">
        <v>8333.2999999999993</v>
      </c>
      <c r="F5" s="124">
        <v>8333.2999999999993</v>
      </c>
      <c r="G5" s="124">
        <v>8333.2999999999993</v>
      </c>
      <c r="H5" s="124">
        <v>8333.2999999999993</v>
      </c>
      <c r="I5" s="124">
        <v>8333.2999999999993</v>
      </c>
      <c r="J5" s="124">
        <v>8333.2999999999993</v>
      </c>
      <c r="K5" s="124">
        <v>8333.2999999999993</v>
      </c>
      <c r="L5" s="124">
        <v>8333.2999999999993</v>
      </c>
      <c r="M5" s="124">
        <v>8333.2999999999993</v>
      </c>
      <c r="N5" s="124">
        <v>8333.2999999999993</v>
      </c>
      <c r="O5" s="353">
        <f>SUM(C5:N5)</f>
        <v>99999.60000000002</v>
      </c>
    </row>
    <row r="6" spans="2:15" x14ac:dyDescent="0.25">
      <c r="B6" s="123" t="s">
        <v>107</v>
      </c>
      <c r="C6" s="124">
        <v>7250</v>
      </c>
      <c r="D6" s="124">
        <v>7250</v>
      </c>
      <c r="E6" s="124">
        <v>7250</v>
      </c>
      <c r="F6" s="124">
        <v>7250</v>
      </c>
      <c r="G6" s="124">
        <v>7250</v>
      </c>
      <c r="H6" s="124">
        <v>7250</v>
      </c>
      <c r="I6" s="124">
        <v>7250</v>
      </c>
      <c r="J6" s="124">
        <v>7250</v>
      </c>
      <c r="K6" s="124">
        <v>7250</v>
      </c>
      <c r="L6" s="124">
        <v>7250</v>
      </c>
      <c r="M6" s="124">
        <v>7250</v>
      </c>
      <c r="N6" s="124">
        <v>7250</v>
      </c>
      <c r="O6" s="353">
        <f>SUM(C6:N6)</f>
        <v>87000</v>
      </c>
    </row>
    <row r="7" spans="2:15" x14ac:dyDescent="0.25">
      <c r="B7" s="123" t="s">
        <v>108</v>
      </c>
      <c r="C7" s="124">
        <v>32800</v>
      </c>
      <c r="D7" s="124">
        <v>32800</v>
      </c>
      <c r="E7" s="124">
        <v>7800.0000000000018</v>
      </c>
      <c r="F7" s="124">
        <v>7800.0000000000018</v>
      </c>
      <c r="G7" s="124">
        <v>7800.0000000000018</v>
      </c>
      <c r="H7" s="124">
        <v>7800.0000000000018</v>
      </c>
      <c r="I7" s="124">
        <v>7800.0000000000018</v>
      </c>
      <c r="J7" s="124">
        <v>7800.0000000000018</v>
      </c>
      <c r="K7" s="124">
        <v>7800.0000000000018</v>
      </c>
      <c r="L7" s="124">
        <v>7800.0000000000018</v>
      </c>
      <c r="M7" s="124">
        <v>7800.0000000000018</v>
      </c>
      <c r="N7" s="124">
        <v>7800.0000000000018</v>
      </c>
      <c r="O7" s="353">
        <f>SUM(C7:N7)</f>
        <v>143600</v>
      </c>
    </row>
    <row r="8" spans="2:15" x14ac:dyDescent="0.25">
      <c r="B8" s="123" t="s">
        <v>110</v>
      </c>
      <c r="C8" s="124">
        <v>9500</v>
      </c>
      <c r="D8" s="124">
        <v>9500</v>
      </c>
      <c r="E8" s="124">
        <v>9500</v>
      </c>
      <c r="F8" s="124">
        <v>9500</v>
      </c>
      <c r="G8" s="124">
        <v>9500</v>
      </c>
      <c r="H8" s="124">
        <v>9500</v>
      </c>
      <c r="I8" s="124">
        <v>9500</v>
      </c>
      <c r="J8" s="124">
        <v>9500</v>
      </c>
      <c r="K8" s="124">
        <v>9500</v>
      </c>
      <c r="L8" s="124">
        <v>9500</v>
      </c>
      <c r="M8" s="124">
        <v>9500</v>
      </c>
      <c r="N8" s="124">
        <v>9500</v>
      </c>
      <c r="O8" s="353">
        <f>SUM(C8:N8)</f>
        <v>114000</v>
      </c>
    </row>
    <row r="9" spans="2:15" ht="15.75" thickBot="1" x14ac:dyDescent="0.3">
      <c r="B9" s="354" t="s">
        <v>111</v>
      </c>
      <c r="C9" s="355">
        <v>177520.44615384616</v>
      </c>
      <c r="D9" s="355">
        <v>92520.446153846147</v>
      </c>
      <c r="E9" s="355">
        <v>92520.446153846147</v>
      </c>
      <c r="F9" s="355">
        <v>95020.446153846147</v>
      </c>
      <c r="G9" s="355">
        <v>93020.446153846147</v>
      </c>
      <c r="H9" s="355">
        <v>93020.446153846147</v>
      </c>
      <c r="I9" s="355">
        <v>193520.44615384616</v>
      </c>
      <c r="J9" s="355">
        <v>195520.44615384616</v>
      </c>
      <c r="K9" s="355">
        <v>193520.44615384616</v>
      </c>
      <c r="L9" s="355">
        <v>193520.44615384616</v>
      </c>
      <c r="M9" s="355">
        <v>193520.44615384616</v>
      </c>
      <c r="N9" s="355">
        <v>193520.44615384616</v>
      </c>
      <c r="O9" s="356">
        <f>SUM(C9:N9)</f>
        <v>1806745.3538461535</v>
      </c>
    </row>
    <row r="10" spans="2:15" x14ac:dyDescent="0.25">
      <c r="C10" s="357">
        <f>SUM(C5:C9)</f>
        <v>235403.74615384615</v>
      </c>
      <c r="D10" s="357">
        <f>SUM(D5:D9)</f>
        <v>150403.74615384615</v>
      </c>
      <c r="E10" s="357">
        <f>SUM(E5:E9)</f>
        <v>125403.74615384615</v>
      </c>
      <c r="F10" s="357">
        <f>SUM(F5:F9)</f>
        <v>127903.74615384615</v>
      </c>
    </row>
    <row r="11" spans="2:15" ht="15.75" thickBot="1" x14ac:dyDescent="0.3"/>
    <row r="12" spans="2:15" ht="15.75" thickBot="1" x14ac:dyDescent="0.3">
      <c r="B12" s="352" t="s">
        <v>31</v>
      </c>
    </row>
    <row r="13" spans="2:15" ht="15.75" thickBot="1" x14ac:dyDescent="0.3">
      <c r="B13" s="93" t="s">
        <v>450</v>
      </c>
    </row>
    <row r="14" spans="2:15" x14ac:dyDescent="0.25">
      <c r="B14" s="24" t="s">
        <v>15</v>
      </c>
      <c r="C14" s="25" t="s">
        <v>196</v>
      </c>
      <c r="D14" s="25" t="s">
        <v>197</v>
      </c>
      <c r="E14" s="25" t="s">
        <v>198</v>
      </c>
      <c r="F14" s="25" t="s">
        <v>199</v>
      </c>
      <c r="G14" s="25" t="s">
        <v>52</v>
      </c>
      <c r="H14" s="25" t="s">
        <v>53</v>
      </c>
      <c r="I14" s="25" t="s">
        <v>54</v>
      </c>
      <c r="J14" s="25" t="s">
        <v>200</v>
      </c>
      <c r="K14" s="25" t="s">
        <v>201</v>
      </c>
      <c r="L14" s="25" t="s">
        <v>202</v>
      </c>
      <c r="M14" s="25" t="s">
        <v>203</v>
      </c>
      <c r="N14" s="25" t="s">
        <v>204</v>
      </c>
      <c r="O14" s="26" t="s">
        <v>205</v>
      </c>
    </row>
    <row r="15" spans="2:15" x14ac:dyDescent="0.25">
      <c r="B15" s="123" t="s">
        <v>105</v>
      </c>
      <c r="C15" s="124">
        <v>4000.0000000000009</v>
      </c>
      <c r="D15" s="124">
        <v>4000.0000000000009</v>
      </c>
      <c r="E15" s="124">
        <v>4000.0000000000009</v>
      </c>
      <c r="F15" s="124">
        <v>4000</v>
      </c>
      <c r="G15" s="124">
        <v>4000</v>
      </c>
      <c r="H15" s="124">
        <v>4000</v>
      </c>
      <c r="I15" s="124">
        <v>4000</v>
      </c>
      <c r="J15" s="124">
        <v>4000</v>
      </c>
      <c r="K15" s="124">
        <v>4000</v>
      </c>
      <c r="L15" s="124">
        <v>4000</v>
      </c>
      <c r="M15" s="124">
        <v>4000</v>
      </c>
      <c r="N15" s="124">
        <v>4000</v>
      </c>
      <c r="O15" s="353">
        <f>SUM(C15:N15)</f>
        <v>48000</v>
      </c>
    </row>
    <row r="16" spans="2:15" x14ac:dyDescent="0.25">
      <c r="B16" s="123" t="s">
        <v>107</v>
      </c>
      <c r="C16" s="124">
        <v>1333.3333333333335</v>
      </c>
      <c r="D16" s="124">
        <v>1333.3333333333335</v>
      </c>
      <c r="E16" s="124">
        <v>1333.3333333333335</v>
      </c>
      <c r="F16" s="124">
        <v>1333.3333333333335</v>
      </c>
      <c r="G16" s="124">
        <v>1333.3333333333335</v>
      </c>
      <c r="H16" s="124">
        <v>1333.3333333333335</v>
      </c>
      <c r="I16" s="124">
        <v>1333.3333333333335</v>
      </c>
      <c r="J16" s="124">
        <v>1333.3333333333335</v>
      </c>
      <c r="K16" s="124">
        <v>1333.3333333333335</v>
      </c>
      <c r="L16" s="124">
        <v>1333.3333333333335</v>
      </c>
      <c r="M16" s="124">
        <v>1333.3333333333335</v>
      </c>
      <c r="N16" s="124">
        <v>1333.3333333333335</v>
      </c>
      <c r="O16" s="353">
        <f>SUM(C16:N16)</f>
        <v>16000.000000000005</v>
      </c>
    </row>
    <row r="17" spans="2:23" x14ac:dyDescent="0.25">
      <c r="B17" s="123" t="s">
        <v>108</v>
      </c>
      <c r="C17" s="124">
        <v>1333.3333333333335</v>
      </c>
      <c r="D17" s="124">
        <v>1333.3333333333335</v>
      </c>
      <c r="E17" s="124">
        <v>1333.3333333333335</v>
      </c>
      <c r="F17" s="124">
        <v>1333.3333333333335</v>
      </c>
      <c r="G17" s="124">
        <v>1333.3333333333335</v>
      </c>
      <c r="H17" s="124">
        <v>1333.3333333333335</v>
      </c>
      <c r="I17" s="124">
        <v>1333.3333333333335</v>
      </c>
      <c r="J17" s="124">
        <v>1333.3333333333335</v>
      </c>
      <c r="K17" s="124">
        <v>1333.3333333333335</v>
      </c>
      <c r="L17" s="124">
        <v>1333.3333333333335</v>
      </c>
      <c r="M17" s="124">
        <v>1333.3333333333335</v>
      </c>
      <c r="N17" s="124">
        <v>1333.3333333333335</v>
      </c>
      <c r="O17" s="353">
        <f>SUM(C17:N17)</f>
        <v>16000.000000000005</v>
      </c>
    </row>
    <row r="18" spans="2:23" x14ac:dyDescent="0.25">
      <c r="B18" s="123" t="s">
        <v>110</v>
      </c>
      <c r="C18" s="124">
        <v>4333.3333333333339</v>
      </c>
      <c r="D18" s="124">
        <v>4333.3333333333339</v>
      </c>
      <c r="E18" s="124">
        <v>4333.3333333333339</v>
      </c>
      <c r="F18" s="124">
        <v>4333.3333333333339</v>
      </c>
      <c r="G18" s="124">
        <v>4333.3333333333339</v>
      </c>
      <c r="H18" s="124">
        <v>4333.3333333333339</v>
      </c>
      <c r="I18" s="124">
        <v>4333.3333333333339</v>
      </c>
      <c r="J18" s="124">
        <v>4333.3333333333339</v>
      </c>
      <c r="K18" s="124">
        <v>4333.3333333333339</v>
      </c>
      <c r="L18" s="124">
        <v>4333.3333333333339</v>
      </c>
      <c r="M18" s="124">
        <v>4333.3333333333339</v>
      </c>
      <c r="N18" s="124">
        <v>4333.3333333333339</v>
      </c>
      <c r="O18" s="353">
        <f>SUM(C18:N18)</f>
        <v>52000.000000000022</v>
      </c>
    </row>
    <row r="19" spans="2:23" ht="15.75" thickBot="1" x14ac:dyDescent="0.3">
      <c r="B19" s="354" t="s">
        <v>111</v>
      </c>
      <c r="C19" s="355">
        <v>81080</v>
      </c>
      <c r="D19" s="355">
        <v>28280.000000000004</v>
      </c>
      <c r="E19" s="355">
        <v>39480</v>
      </c>
      <c r="F19" s="355">
        <v>39680</v>
      </c>
      <c r="G19" s="355">
        <v>39680</v>
      </c>
      <c r="H19" s="355">
        <v>39680</v>
      </c>
      <c r="I19" s="355">
        <v>39880</v>
      </c>
      <c r="J19" s="355">
        <v>39880</v>
      </c>
      <c r="K19" s="355">
        <v>39880</v>
      </c>
      <c r="L19" s="355">
        <v>40280</v>
      </c>
      <c r="M19" s="355">
        <v>40280</v>
      </c>
      <c r="N19" s="355">
        <v>40280</v>
      </c>
      <c r="O19" s="356">
        <f>SUM(C19:N19)</f>
        <v>508360</v>
      </c>
    </row>
    <row r="27" spans="2:23" x14ac:dyDescent="0.25">
      <c r="C27" s="357"/>
    </row>
    <row r="28" spans="2:23" x14ac:dyDescent="0.25">
      <c r="T28">
        <v>1000</v>
      </c>
    </row>
    <row r="30" spans="2:23" ht="15.75" thickBot="1" x14ac:dyDescent="0.3"/>
    <row r="31" spans="2:23" x14ac:dyDescent="0.25">
      <c r="K31" s="24" t="s">
        <v>15</v>
      </c>
      <c r="L31" s="25" t="s">
        <v>196</v>
      </c>
      <c r="M31" s="25" t="s">
        <v>197</v>
      </c>
      <c r="N31" s="25" t="s">
        <v>198</v>
      </c>
      <c r="O31" s="25" t="s">
        <v>199</v>
      </c>
      <c r="P31" s="25" t="s">
        <v>52</v>
      </c>
      <c r="Q31" s="25" t="s">
        <v>53</v>
      </c>
      <c r="R31" s="25" t="s">
        <v>54</v>
      </c>
      <c r="S31" s="25" t="s">
        <v>200</v>
      </c>
      <c r="T31" s="25" t="s">
        <v>201</v>
      </c>
      <c r="U31" s="25" t="s">
        <v>202</v>
      </c>
      <c r="V31" s="25" t="s">
        <v>203</v>
      </c>
      <c r="W31" s="25" t="s">
        <v>204</v>
      </c>
    </row>
    <row r="32" spans="2:23" x14ac:dyDescent="0.25">
      <c r="K32" s="123" t="s">
        <v>451</v>
      </c>
      <c r="L32" s="358">
        <v>494.46246400000001</v>
      </c>
      <c r="M32" s="358">
        <v>446.39361600000007</v>
      </c>
      <c r="N32" s="358">
        <v>461.32148160000008</v>
      </c>
      <c r="O32" s="358">
        <v>386.29502000000008</v>
      </c>
      <c r="P32" s="358">
        <v>426.77400799999992</v>
      </c>
      <c r="Q32" s="358">
        <v>533.35852199999999</v>
      </c>
      <c r="R32" s="358">
        <v>668.97150969999996</v>
      </c>
      <c r="S32" s="358">
        <v>594.48726239999996</v>
      </c>
      <c r="T32" s="358">
        <v>644.10480799999993</v>
      </c>
      <c r="U32" s="358">
        <v>683.54068859999984</v>
      </c>
      <c r="V32" s="358">
        <v>584.08379200000002</v>
      </c>
      <c r="W32" s="358">
        <v>495.73813999999999</v>
      </c>
    </row>
    <row r="33" spans="3:23" x14ac:dyDescent="0.25">
      <c r="K33" s="123" t="s">
        <v>452</v>
      </c>
      <c r="L33" s="358">
        <v>402</v>
      </c>
      <c r="M33" s="358">
        <v>407.23099999999999</v>
      </c>
      <c r="N33" s="358">
        <v>604.99749999999995</v>
      </c>
      <c r="O33" s="358">
        <v>440.19740999999999</v>
      </c>
      <c r="P33" s="358">
        <f>('IS-ZA-Actuals'!$J$17)/1000</f>
        <v>580.28244999999993</v>
      </c>
      <c r="Q33" s="358">
        <f>'Flash Card'!J20/1000</f>
        <v>423.26095000000004</v>
      </c>
      <c r="R33" s="358"/>
      <c r="S33" s="358"/>
      <c r="T33" s="358"/>
      <c r="U33" s="358"/>
      <c r="V33" s="358"/>
      <c r="W33" s="358"/>
    </row>
    <row r="34" spans="3:23" x14ac:dyDescent="0.25">
      <c r="K34" s="123" t="s">
        <v>453</v>
      </c>
      <c r="L34" s="358">
        <v>113.008518</v>
      </c>
      <c r="M34" s="358">
        <v>114.85882000000001</v>
      </c>
      <c r="N34" s="358">
        <v>161.45626200000001</v>
      </c>
      <c r="O34" s="358">
        <v>134.0438528</v>
      </c>
      <c r="P34" s="358">
        <v>145.72435680000001</v>
      </c>
      <c r="Q34" s="358">
        <v>216.63935999999998</v>
      </c>
      <c r="R34" s="358">
        <v>267.52381920000005</v>
      </c>
      <c r="S34" s="358">
        <v>252.74592000000001</v>
      </c>
      <c r="T34" s="358">
        <v>285.96395519999999</v>
      </c>
      <c r="U34" s="358">
        <v>318.40541279999997</v>
      </c>
      <c r="V34" s="358">
        <v>300.51547199999993</v>
      </c>
      <c r="W34" s="358">
        <v>304.16911199999998</v>
      </c>
    </row>
    <row r="35" spans="3:23" x14ac:dyDescent="0.25">
      <c r="K35" s="123" t="s">
        <v>454</v>
      </c>
      <c r="L35" s="358">
        <v>108</v>
      </c>
      <c r="M35" s="358">
        <v>98.545850000000002</v>
      </c>
      <c r="N35" s="358">
        <v>99.228710000000007</v>
      </c>
      <c r="O35" s="358">
        <v>59.738200000000006</v>
      </c>
      <c r="P35" s="358">
        <v>23.484999999999999</v>
      </c>
      <c r="Q35" s="358">
        <f>'IS-UG-Actuals'!K17/1000</f>
        <v>96.9773</v>
      </c>
      <c r="R35" s="358"/>
      <c r="S35" s="358"/>
      <c r="T35" s="358"/>
      <c r="U35" s="358"/>
      <c r="V35" s="358"/>
      <c r="W35" s="358"/>
    </row>
    <row r="36" spans="3:23" x14ac:dyDescent="0.25">
      <c r="C36">
        <f>23*275</f>
        <v>6325</v>
      </c>
      <c r="D36">
        <f>39*50</f>
        <v>1950</v>
      </c>
      <c r="K36" t="s">
        <v>455</v>
      </c>
      <c r="L36">
        <v>30</v>
      </c>
      <c r="M36">
        <v>33</v>
      </c>
      <c r="N36">
        <v>29</v>
      </c>
      <c r="O36">
        <v>29</v>
      </c>
      <c r="P36">
        <v>32</v>
      </c>
      <c r="Q36">
        <v>41</v>
      </c>
      <c r="R36">
        <v>24</v>
      </c>
      <c r="S36">
        <v>46</v>
      </c>
      <c r="T36">
        <v>51</v>
      </c>
      <c r="U36">
        <v>51</v>
      </c>
      <c r="V36">
        <v>52</v>
      </c>
      <c r="W36">
        <v>50</v>
      </c>
    </row>
    <row r="37" spans="3:23" x14ac:dyDescent="0.25">
      <c r="C37">
        <f>5*135</f>
        <v>675</v>
      </c>
      <c r="D37">
        <v>3500</v>
      </c>
    </row>
    <row r="38" spans="3:23" x14ac:dyDescent="0.25">
      <c r="D38">
        <f>D37-D36</f>
        <v>1550</v>
      </c>
    </row>
    <row r="44" spans="3:23" x14ac:dyDescent="0.25">
      <c r="D44">
        <f>27*20</f>
        <v>540</v>
      </c>
    </row>
    <row r="45" spans="3:23" x14ac:dyDescent="0.25">
      <c r="D45">
        <v>10</v>
      </c>
    </row>
    <row r="46" spans="3:23" x14ac:dyDescent="0.25">
      <c r="D46">
        <f>D44+D45</f>
        <v>550</v>
      </c>
    </row>
    <row r="47" spans="3:23" x14ac:dyDescent="0.25">
      <c r="D47">
        <v>1000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7"/>
  <sheetViews>
    <sheetView topLeftCell="B34" workbookViewId="0">
      <selection activeCell="K49" sqref="K49:K55"/>
    </sheetView>
  </sheetViews>
  <sheetFormatPr defaultColWidth="9.140625" defaultRowHeight="12.75" x14ac:dyDescent="0.2"/>
  <cols>
    <col min="1" max="1" width="17.85546875" style="385" hidden="1" customWidth="1"/>
    <col min="2" max="3" width="4.28515625" style="385" customWidth="1"/>
    <col min="4" max="4" width="49.5703125" style="385" customWidth="1"/>
    <col min="5" max="7" width="13.28515625" style="386" customWidth="1"/>
    <col min="8" max="8" width="0.7109375" style="386" customWidth="1"/>
    <col min="9" max="11" width="13.28515625" style="386" customWidth="1"/>
    <col min="12" max="12" width="0.7109375" style="386" customWidth="1"/>
    <col min="13" max="15" width="13.28515625" style="386" customWidth="1"/>
    <col min="16" max="16" width="0.85546875" style="386" customWidth="1"/>
    <col min="17" max="19" width="13.28515625" style="386" customWidth="1"/>
    <col min="20" max="20" width="0.85546875" style="386" customWidth="1"/>
    <col min="21" max="21" width="13.28515625" style="386" customWidth="1"/>
    <col min="22" max="22" width="13.28515625" style="387" customWidth="1"/>
    <col min="23" max="16384" width="9.140625" style="385"/>
  </cols>
  <sheetData>
    <row r="1" spans="1:23" hidden="1" x14ac:dyDescent="0.2">
      <c r="A1" s="385" t="s">
        <v>32</v>
      </c>
      <c r="E1" s="386" t="s">
        <v>33</v>
      </c>
      <c r="F1" s="386" t="s">
        <v>34</v>
      </c>
      <c r="G1" s="386" t="s">
        <v>35</v>
      </c>
      <c r="I1" s="386" t="s">
        <v>36</v>
      </c>
      <c r="J1" s="386" t="s">
        <v>37</v>
      </c>
      <c r="K1" s="386" t="s">
        <v>38</v>
      </c>
      <c r="M1" s="386" t="s">
        <v>39</v>
      </c>
      <c r="N1" s="386" t="s">
        <v>40</v>
      </c>
      <c r="O1" s="386" t="s">
        <v>41</v>
      </c>
      <c r="Q1" s="386" t="s">
        <v>42</v>
      </c>
      <c r="R1" s="386" t="s">
        <v>43</v>
      </c>
      <c r="S1" s="386" t="s">
        <v>44</v>
      </c>
      <c r="U1" s="386" t="s">
        <v>45</v>
      </c>
    </row>
    <row r="2" spans="1:23" s="388" customFormat="1" ht="15" x14ac:dyDescent="0.2">
      <c r="C2" s="389"/>
      <c r="D2" s="389"/>
      <c r="E2" s="389"/>
      <c r="F2" s="389"/>
      <c r="G2" s="389"/>
      <c r="H2" s="389"/>
      <c r="I2" s="389"/>
      <c r="J2" s="390" t="s">
        <v>46</v>
      </c>
      <c r="K2" s="389"/>
      <c r="L2" s="389"/>
      <c r="M2" s="389"/>
      <c r="N2" s="389"/>
      <c r="O2" s="389"/>
      <c r="P2" s="389"/>
      <c r="Q2" s="389"/>
      <c r="R2" s="389"/>
      <c r="S2" s="389"/>
      <c r="T2" s="391"/>
      <c r="U2" s="391"/>
      <c r="V2" s="391"/>
      <c r="W2" s="392" t="s">
        <v>458</v>
      </c>
    </row>
    <row r="3" spans="1:23" s="388" customFormat="1" ht="15" x14ac:dyDescent="0.2">
      <c r="C3" s="389"/>
      <c r="D3" s="389"/>
      <c r="E3" s="389"/>
      <c r="F3" s="389"/>
      <c r="G3" s="389"/>
      <c r="H3" s="389"/>
      <c r="I3" s="389"/>
      <c r="J3" s="390" t="s">
        <v>238</v>
      </c>
      <c r="K3" s="389"/>
      <c r="L3" s="389"/>
      <c r="M3" s="389"/>
      <c r="N3" s="389"/>
      <c r="O3" s="389"/>
      <c r="P3" s="389"/>
      <c r="Q3" s="389"/>
      <c r="R3" s="389"/>
      <c r="S3" s="389"/>
      <c r="T3" s="391"/>
      <c r="U3" s="391"/>
      <c r="V3" s="391"/>
    </row>
    <row r="4" spans="1:23" s="388" customFormat="1" ht="15" x14ac:dyDescent="0.2">
      <c r="C4" s="389"/>
      <c r="D4" s="389"/>
      <c r="E4" s="389"/>
      <c r="F4" s="389"/>
      <c r="G4" s="389"/>
      <c r="H4" s="389"/>
      <c r="I4" s="389"/>
      <c r="J4" s="393" t="s">
        <v>459</v>
      </c>
      <c r="K4" s="394"/>
      <c r="L4" s="389"/>
      <c r="M4" s="389"/>
      <c r="N4" s="389"/>
      <c r="O4" s="389"/>
      <c r="P4" s="389"/>
      <c r="Q4" s="389"/>
      <c r="R4" s="389"/>
      <c r="S4" s="389"/>
      <c r="T4" s="391"/>
      <c r="U4" s="391"/>
      <c r="V4" s="391"/>
    </row>
    <row r="5" spans="1:23" s="388" customFormat="1" ht="15" x14ac:dyDescent="0.2">
      <c r="C5" s="393"/>
      <c r="D5" s="393"/>
      <c r="E5" s="393"/>
      <c r="F5" s="393"/>
      <c r="G5" s="393"/>
      <c r="H5" s="393"/>
      <c r="I5" s="393"/>
      <c r="J5" s="393" t="s">
        <v>47</v>
      </c>
      <c r="K5" s="393"/>
      <c r="L5" s="393"/>
      <c r="M5" s="393"/>
      <c r="N5" s="393"/>
      <c r="O5" s="393"/>
      <c r="P5" s="393"/>
      <c r="Q5" s="393"/>
      <c r="R5" s="393"/>
      <c r="S5" s="393"/>
      <c r="T5" s="395"/>
      <c r="U5" s="395"/>
      <c r="V5" s="395"/>
    </row>
    <row r="6" spans="1:23" s="388" customFormat="1" ht="15.75" thickBot="1" x14ac:dyDescent="0.25">
      <c r="A6" s="389"/>
      <c r="B6" s="389"/>
      <c r="C6" s="389"/>
      <c r="D6" s="389"/>
      <c r="E6" s="396"/>
      <c r="F6" s="396"/>
      <c r="G6" s="396"/>
      <c r="H6" s="396"/>
      <c r="I6" s="396"/>
      <c r="J6" s="397"/>
      <c r="K6" s="396"/>
      <c r="L6" s="396"/>
      <c r="M6" s="396"/>
      <c r="N6" s="396"/>
      <c r="O6" s="396"/>
      <c r="P6" s="396"/>
      <c r="Q6" s="396"/>
      <c r="R6" s="396"/>
      <c r="S6" s="396"/>
      <c r="T6" s="396"/>
      <c r="U6" s="396"/>
      <c r="V6" s="398"/>
    </row>
    <row r="7" spans="1:23" s="399" customFormat="1" ht="13.5" thickBot="1" x14ac:dyDescent="0.25">
      <c r="E7" s="400" t="s">
        <v>48</v>
      </c>
      <c r="F7" s="400" t="s">
        <v>49</v>
      </c>
      <c r="G7" s="400" t="s">
        <v>50</v>
      </c>
      <c r="H7" s="401"/>
      <c r="I7" s="400" t="s">
        <v>51</v>
      </c>
      <c r="J7" s="400" t="s">
        <v>52</v>
      </c>
      <c r="K7" s="400" t="s">
        <v>53</v>
      </c>
      <c r="L7" s="401"/>
      <c r="M7" s="400" t="s">
        <v>54</v>
      </c>
      <c r="N7" s="400" t="s">
        <v>55</v>
      </c>
      <c r="O7" s="400" t="s">
        <v>56</v>
      </c>
      <c r="P7" s="401"/>
      <c r="Q7" s="400" t="s">
        <v>57</v>
      </c>
      <c r="R7" s="400" t="s">
        <v>58</v>
      </c>
      <c r="S7" s="400" t="s">
        <v>59</v>
      </c>
      <c r="T7" s="401"/>
      <c r="U7" s="400" t="s">
        <v>60</v>
      </c>
      <c r="V7" s="402" t="s">
        <v>61</v>
      </c>
    </row>
    <row r="8" spans="1:23" x14ac:dyDescent="0.2">
      <c r="B8" s="403" t="s">
        <v>24</v>
      </c>
      <c r="C8" s="403"/>
      <c r="E8" s="404"/>
      <c r="F8" s="404"/>
      <c r="G8" s="404"/>
      <c r="H8" s="405"/>
      <c r="I8" s="404"/>
      <c r="J8" s="404"/>
      <c r="K8" s="404"/>
      <c r="L8" s="405"/>
      <c r="M8" s="404"/>
      <c r="N8" s="404"/>
      <c r="O8" s="404"/>
      <c r="P8" s="405"/>
      <c r="Q8" s="404"/>
      <c r="R8" s="404"/>
      <c r="S8" s="404"/>
      <c r="T8" s="405"/>
      <c r="U8" s="404"/>
    </row>
    <row r="9" spans="1:23" x14ac:dyDescent="0.2">
      <c r="A9" s="385" t="s">
        <v>62</v>
      </c>
      <c r="D9" s="385" t="s">
        <v>63</v>
      </c>
      <c r="E9" s="404">
        <v>288515.66000000003</v>
      </c>
      <c r="F9" s="404">
        <v>379131.19</v>
      </c>
      <c r="G9" s="404">
        <v>536822.49</v>
      </c>
      <c r="H9" s="405"/>
      <c r="I9" s="404">
        <v>455659.8</v>
      </c>
      <c r="J9" s="404">
        <v>587559.12</v>
      </c>
      <c r="K9" s="404">
        <v>435736.93</v>
      </c>
      <c r="L9" s="405"/>
      <c r="M9" s="404">
        <v>0</v>
      </c>
      <c r="N9" s="404">
        <v>0</v>
      </c>
      <c r="O9" s="404">
        <v>0</v>
      </c>
      <c r="P9" s="405"/>
      <c r="Q9" s="404">
        <v>0</v>
      </c>
      <c r="R9" s="404">
        <v>0</v>
      </c>
      <c r="S9" s="404">
        <v>0</v>
      </c>
      <c r="T9" s="405"/>
      <c r="U9" s="404">
        <v>2683425.19</v>
      </c>
      <c r="V9" s="387">
        <v>0.93869999999999998</v>
      </c>
    </row>
    <row r="10" spans="1:23" x14ac:dyDescent="0.2">
      <c r="A10" s="385" t="s">
        <v>64</v>
      </c>
      <c r="D10" s="385" t="s">
        <v>65</v>
      </c>
      <c r="E10" s="404">
        <v>107228</v>
      </c>
      <c r="F10" s="404">
        <v>17250.240000000002</v>
      </c>
      <c r="G10" s="404">
        <v>20826.36</v>
      </c>
      <c r="H10" s="405"/>
      <c r="I10" s="404">
        <v>10208.16</v>
      </c>
      <c r="J10" s="404">
        <v>29866.880000000001</v>
      </c>
      <c r="K10" s="404">
        <v>-14405</v>
      </c>
      <c r="L10" s="405"/>
      <c r="M10" s="404">
        <v>0</v>
      </c>
      <c r="N10" s="404">
        <v>0</v>
      </c>
      <c r="O10" s="404">
        <v>0</v>
      </c>
      <c r="P10" s="405"/>
      <c r="Q10" s="404">
        <v>0</v>
      </c>
      <c r="R10" s="404">
        <v>0</v>
      </c>
      <c r="S10" s="404">
        <v>0</v>
      </c>
      <c r="T10" s="405"/>
      <c r="U10" s="404">
        <v>170974.64</v>
      </c>
      <c r="V10" s="387">
        <v>5.9799999999999999E-2</v>
      </c>
    </row>
    <row r="11" spans="1:23" x14ac:dyDescent="0.2">
      <c r="A11" s="385" t="s">
        <v>66</v>
      </c>
      <c r="D11" s="385" t="s">
        <v>67</v>
      </c>
      <c r="E11" s="404">
        <v>0</v>
      </c>
      <c r="F11" s="404">
        <v>0</v>
      </c>
      <c r="G11" s="404">
        <v>0</v>
      </c>
      <c r="H11" s="405"/>
      <c r="I11" s="404">
        <v>-33960</v>
      </c>
      <c r="J11" s="404">
        <v>0</v>
      </c>
      <c r="K11" s="404">
        <v>0</v>
      </c>
      <c r="L11" s="405"/>
      <c r="M11" s="404">
        <v>0</v>
      </c>
      <c r="N11" s="404">
        <v>0</v>
      </c>
      <c r="O11" s="404">
        <v>0</v>
      </c>
      <c r="P11" s="405"/>
      <c r="Q11" s="404">
        <v>0</v>
      </c>
      <c r="R11" s="404">
        <v>0</v>
      </c>
      <c r="S11" s="404">
        <v>0</v>
      </c>
      <c r="T11" s="405"/>
      <c r="U11" s="404">
        <v>-33960</v>
      </c>
      <c r="V11" s="387">
        <v>-1.1900000000000001E-2</v>
      </c>
    </row>
    <row r="12" spans="1:23" x14ac:dyDescent="0.2">
      <c r="C12" s="403" t="s">
        <v>68</v>
      </c>
      <c r="E12" s="406">
        <v>395743.66000000003</v>
      </c>
      <c r="F12" s="406">
        <v>396381.43</v>
      </c>
      <c r="G12" s="406">
        <v>557648.85</v>
      </c>
      <c r="H12" s="407"/>
      <c r="I12" s="406">
        <v>431907.95999999996</v>
      </c>
      <c r="J12" s="406">
        <v>617426</v>
      </c>
      <c r="K12" s="406">
        <v>421331.93</v>
      </c>
      <c r="L12" s="407"/>
      <c r="M12" s="406">
        <v>0</v>
      </c>
      <c r="N12" s="406">
        <v>0</v>
      </c>
      <c r="O12" s="406">
        <v>0</v>
      </c>
      <c r="P12" s="407"/>
      <c r="Q12" s="406">
        <v>0</v>
      </c>
      <c r="R12" s="406">
        <v>0</v>
      </c>
      <c r="S12" s="406">
        <v>0</v>
      </c>
      <c r="T12" s="407"/>
      <c r="U12" s="406">
        <v>2820439.83</v>
      </c>
      <c r="V12" s="408">
        <v>0.98660000000000003</v>
      </c>
    </row>
    <row r="13" spans="1:23" x14ac:dyDescent="0.2">
      <c r="C13" s="403"/>
      <c r="E13" s="409"/>
      <c r="F13" s="409"/>
      <c r="G13" s="409"/>
      <c r="H13" s="410"/>
      <c r="I13" s="409"/>
      <c r="J13" s="409"/>
      <c r="K13" s="409"/>
      <c r="L13" s="410"/>
      <c r="M13" s="409"/>
      <c r="N13" s="409"/>
      <c r="O13" s="409"/>
      <c r="P13" s="410"/>
      <c r="Q13" s="409"/>
      <c r="R13" s="409"/>
      <c r="S13" s="409"/>
      <c r="T13" s="410"/>
      <c r="U13" s="409"/>
    </row>
    <row r="14" spans="1:23" x14ac:dyDescent="0.2">
      <c r="A14" s="385" t="s">
        <v>69</v>
      </c>
      <c r="D14" s="385" t="s">
        <v>70</v>
      </c>
      <c r="E14" s="404">
        <v>7067.07</v>
      </c>
      <c r="F14" s="404">
        <v>10849.57</v>
      </c>
      <c r="G14" s="404">
        <v>47348.65</v>
      </c>
      <c r="H14" s="405"/>
      <c r="I14" s="404">
        <v>8289.4500000000007</v>
      </c>
      <c r="J14" s="404">
        <v>-37143.550000000003</v>
      </c>
      <c r="K14" s="404">
        <v>1929.02</v>
      </c>
      <c r="L14" s="405"/>
      <c r="M14" s="404">
        <v>0</v>
      </c>
      <c r="N14" s="404">
        <v>0</v>
      </c>
      <c r="O14" s="404">
        <v>0</v>
      </c>
      <c r="P14" s="405"/>
      <c r="Q14" s="404">
        <v>0</v>
      </c>
      <c r="R14" s="404">
        <v>0</v>
      </c>
      <c r="S14" s="404">
        <v>0</v>
      </c>
      <c r="T14" s="405"/>
      <c r="U14" s="404">
        <v>38340.21</v>
      </c>
      <c r="V14" s="387">
        <v>1.34E-2</v>
      </c>
    </row>
    <row r="15" spans="1:23" x14ac:dyDescent="0.2">
      <c r="A15" s="385" t="s">
        <v>71</v>
      </c>
      <c r="D15" s="385" t="s">
        <v>72</v>
      </c>
      <c r="E15" s="404">
        <v>0</v>
      </c>
      <c r="F15" s="404">
        <v>0</v>
      </c>
      <c r="G15" s="404">
        <v>0</v>
      </c>
      <c r="H15" s="405"/>
      <c r="I15" s="404">
        <v>0</v>
      </c>
      <c r="J15" s="404">
        <v>0</v>
      </c>
      <c r="K15" s="404">
        <v>0</v>
      </c>
      <c r="L15" s="405"/>
      <c r="M15" s="404">
        <v>0</v>
      </c>
      <c r="N15" s="404">
        <v>0</v>
      </c>
      <c r="O15" s="404">
        <v>0</v>
      </c>
      <c r="P15" s="405"/>
      <c r="Q15" s="404">
        <v>0</v>
      </c>
      <c r="R15" s="404">
        <v>0</v>
      </c>
      <c r="S15" s="404">
        <v>0</v>
      </c>
      <c r="T15" s="405"/>
      <c r="U15" s="404">
        <v>0</v>
      </c>
      <c r="V15" s="387">
        <v>0</v>
      </c>
      <c r="W15" s="411"/>
    </row>
    <row r="16" spans="1:23" x14ac:dyDescent="0.2">
      <c r="E16" s="404"/>
      <c r="F16" s="404"/>
      <c r="G16" s="404"/>
      <c r="H16" s="405"/>
      <c r="I16" s="404"/>
      <c r="J16" s="404"/>
      <c r="K16" s="404"/>
      <c r="L16" s="405"/>
      <c r="M16" s="404"/>
      <c r="N16" s="404"/>
      <c r="O16" s="404"/>
      <c r="P16" s="405"/>
      <c r="Q16" s="404"/>
      <c r="R16" s="404"/>
      <c r="S16" s="404"/>
      <c r="T16" s="405"/>
      <c r="U16" s="404"/>
      <c r="W16" s="411"/>
    </row>
    <row r="17" spans="1:23" s="411" customFormat="1" x14ac:dyDescent="0.2">
      <c r="B17" s="411" t="s">
        <v>73</v>
      </c>
      <c r="E17" s="412">
        <v>402810.73000000004</v>
      </c>
      <c r="F17" s="412">
        <v>407231</v>
      </c>
      <c r="G17" s="412">
        <v>604997.5</v>
      </c>
      <c r="H17" s="405"/>
      <c r="I17" s="412">
        <v>440197.41</v>
      </c>
      <c r="J17" s="412">
        <v>580282.44999999995</v>
      </c>
      <c r="K17" s="412">
        <v>423260.95</v>
      </c>
      <c r="L17" s="405"/>
      <c r="M17" s="412">
        <v>0</v>
      </c>
      <c r="N17" s="412">
        <v>0</v>
      </c>
      <c r="O17" s="412">
        <v>0</v>
      </c>
      <c r="P17" s="405"/>
      <c r="Q17" s="412">
        <v>0</v>
      </c>
      <c r="R17" s="412">
        <v>0</v>
      </c>
      <c r="S17" s="412">
        <v>0</v>
      </c>
      <c r="T17" s="405"/>
      <c r="U17" s="412">
        <v>2858780.04</v>
      </c>
      <c r="V17" s="408">
        <v>1</v>
      </c>
      <c r="W17" s="385"/>
    </row>
    <row r="18" spans="1:23" x14ac:dyDescent="0.2">
      <c r="E18" s="404"/>
      <c r="F18" s="404"/>
      <c r="G18" s="404"/>
      <c r="H18" s="405"/>
      <c r="I18" s="404"/>
      <c r="J18" s="404"/>
      <c r="K18" s="404"/>
      <c r="L18" s="405"/>
      <c r="M18" s="404"/>
      <c r="N18" s="404"/>
      <c r="O18" s="404"/>
      <c r="P18" s="405"/>
      <c r="Q18" s="404"/>
      <c r="R18" s="404"/>
      <c r="S18" s="404"/>
      <c r="T18" s="405"/>
      <c r="U18" s="404"/>
    </row>
    <row r="19" spans="1:23" x14ac:dyDescent="0.2">
      <c r="B19" s="403" t="s">
        <v>25</v>
      </c>
      <c r="C19" s="403"/>
      <c r="E19" s="404"/>
      <c r="F19" s="404"/>
      <c r="G19" s="404"/>
      <c r="H19" s="405"/>
      <c r="I19" s="404"/>
      <c r="J19" s="404"/>
      <c r="K19" s="404"/>
      <c r="L19" s="405"/>
      <c r="M19" s="404"/>
      <c r="N19" s="404"/>
      <c r="O19" s="404"/>
      <c r="P19" s="405"/>
      <c r="Q19" s="404"/>
      <c r="R19" s="404"/>
      <c r="S19" s="404"/>
      <c r="T19" s="405"/>
      <c r="U19" s="404"/>
    </row>
    <row r="20" spans="1:23" hidden="1" x14ac:dyDescent="0.2">
      <c r="A20" s="385" t="s">
        <v>74</v>
      </c>
      <c r="B20" s="403"/>
      <c r="C20" s="403"/>
      <c r="D20" s="385" t="s">
        <v>75</v>
      </c>
      <c r="E20" s="404">
        <v>88190.21000000005</v>
      </c>
      <c r="F20" s="404">
        <v>160018.53000000003</v>
      </c>
      <c r="G20" s="404">
        <v>44689.840000000018</v>
      </c>
      <c r="H20" s="405"/>
      <c r="I20" s="404">
        <v>43029.029999999984</v>
      </c>
      <c r="J20" s="404">
        <v>76799.279999999984</v>
      </c>
      <c r="K20" s="404">
        <v>65348.669999999976</v>
      </c>
      <c r="L20" s="405"/>
      <c r="M20" s="404">
        <v>0</v>
      </c>
      <c r="N20" s="404">
        <v>0</v>
      </c>
      <c r="O20" s="404">
        <v>0</v>
      </c>
      <c r="P20" s="405"/>
      <c r="Q20" s="404">
        <v>0</v>
      </c>
      <c r="R20" s="404">
        <v>0</v>
      </c>
      <c r="S20" s="404">
        <v>0</v>
      </c>
      <c r="T20" s="405"/>
      <c r="U20" s="404">
        <v>478075.56000000006</v>
      </c>
      <c r="V20" s="387">
        <v>0.16950000000000001</v>
      </c>
    </row>
    <row r="21" spans="1:23" hidden="1" x14ac:dyDescent="0.2">
      <c r="A21" s="385" t="s">
        <v>76</v>
      </c>
      <c r="B21" s="403"/>
      <c r="C21" s="403"/>
      <c r="D21" s="385" t="s">
        <v>77</v>
      </c>
      <c r="E21" s="404">
        <v>202327.11000000002</v>
      </c>
      <c r="F21" s="404">
        <v>228446.13</v>
      </c>
      <c r="G21" s="404">
        <v>264885.42</v>
      </c>
      <c r="H21" s="405"/>
      <c r="I21" s="404">
        <v>192756.68</v>
      </c>
      <c r="J21" s="404">
        <v>250946.64</v>
      </c>
      <c r="K21" s="404">
        <v>252131.67</v>
      </c>
      <c r="L21" s="405"/>
      <c r="M21" s="404">
        <v>0</v>
      </c>
      <c r="N21" s="404">
        <v>0</v>
      </c>
      <c r="O21" s="404">
        <v>0</v>
      </c>
      <c r="P21" s="405"/>
      <c r="Q21" s="404">
        <v>0</v>
      </c>
      <c r="R21" s="404">
        <v>0</v>
      </c>
      <c r="S21" s="404">
        <v>0</v>
      </c>
      <c r="T21" s="405"/>
      <c r="U21" s="404">
        <v>1391493.65</v>
      </c>
      <c r="V21" s="387">
        <v>0.49340000000000001</v>
      </c>
    </row>
    <row r="22" spans="1:23" x14ac:dyDescent="0.2">
      <c r="D22" s="385" t="s">
        <v>78</v>
      </c>
      <c r="E22" s="404">
        <v>290517.32000000007</v>
      </c>
      <c r="F22" s="404">
        <v>388464.66000000003</v>
      </c>
      <c r="G22" s="404">
        <v>309575.26</v>
      </c>
      <c r="H22" s="405"/>
      <c r="I22" s="404">
        <v>235785.70999999996</v>
      </c>
      <c r="J22" s="404">
        <v>327745.91999999998</v>
      </c>
      <c r="K22" s="404">
        <v>317480.33999999997</v>
      </c>
      <c r="L22" s="405"/>
      <c r="M22" s="404">
        <v>0</v>
      </c>
      <c r="N22" s="404">
        <v>0</v>
      </c>
      <c r="O22" s="404">
        <v>0</v>
      </c>
      <c r="P22" s="405"/>
      <c r="Q22" s="404">
        <v>0</v>
      </c>
      <c r="R22" s="404">
        <v>0</v>
      </c>
      <c r="S22" s="404">
        <v>0</v>
      </c>
      <c r="T22" s="405"/>
      <c r="U22" s="404">
        <v>1869569.21</v>
      </c>
      <c r="V22" s="387">
        <v>0.65400000000000003</v>
      </c>
    </row>
    <row r="23" spans="1:23" hidden="1" x14ac:dyDescent="0.2">
      <c r="A23" s="385" t="s">
        <v>79</v>
      </c>
      <c r="B23" s="403"/>
      <c r="C23" s="403"/>
      <c r="D23" s="385" t="s">
        <v>75</v>
      </c>
      <c r="E23" s="404">
        <v>3293.4</v>
      </c>
      <c r="F23" s="404">
        <v>2531.54</v>
      </c>
      <c r="G23" s="404">
        <v>5750.93</v>
      </c>
      <c r="H23" s="405"/>
      <c r="I23" s="404">
        <v>1814.33</v>
      </c>
      <c r="J23" s="404">
        <v>2370.61</v>
      </c>
      <c r="K23" s="404">
        <v>1019.0600000000001</v>
      </c>
      <c r="L23" s="405"/>
      <c r="M23" s="404">
        <v>0</v>
      </c>
      <c r="N23" s="404">
        <v>0</v>
      </c>
      <c r="O23" s="404">
        <v>0</v>
      </c>
      <c r="P23" s="405"/>
      <c r="Q23" s="404">
        <v>0</v>
      </c>
      <c r="R23" s="404">
        <v>0</v>
      </c>
      <c r="S23" s="404">
        <v>0</v>
      </c>
      <c r="T23" s="405"/>
      <c r="U23" s="404">
        <v>16779.87</v>
      </c>
      <c r="V23" s="387">
        <v>5.8999999999999999E-3</v>
      </c>
    </row>
    <row r="24" spans="1:23" hidden="1" x14ac:dyDescent="0.2">
      <c r="A24" s="385" t="s">
        <v>80</v>
      </c>
      <c r="B24" s="403"/>
      <c r="C24" s="403"/>
      <c r="D24" s="385" t="s">
        <v>77</v>
      </c>
      <c r="E24" s="404">
        <v>706.93000000000006</v>
      </c>
      <c r="F24" s="404">
        <v>1482.64</v>
      </c>
      <c r="G24" s="404">
        <v>0</v>
      </c>
      <c r="H24" s="405"/>
      <c r="I24" s="404">
        <v>0</v>
      </c>
      <c r="J24" s="404">
        <v>0</v>
      </c>
      <c r="K24" s="404">
        <v>0</v>
      </c>
      <c r="L24" s="405"/>
      <c r="M24" s="404">
        <v>0</v>
      </c>
      <c r="N24" s="404">
        <v>0</v>
      </c>
      <c r="O24" s="404">
        <v>0</v>
      </c>
      <c r="P24" s="405"/>
      <c r="Q24" s="404">
        <v>0</v>
      </c>
      <c r="R24" s="404">
        <v>0</v>
      </c>
      <c r="S24" s="404">
        <v>0</v>
      </c>
      <c r="T24" s="405"/>
      <c r="U24" s="404">
        <v>2189.5700000000002</v>
      </c>
      <c r="V24" s="387">
        <v>8.0000000000000004E-4</v>
      </c>
    </row>
    <row r="25" spans="1:23" x14ac:dyDescent="0.2">
      <c r="D25" s="385" t="s">
        <v>81</v>
      </c>
      <c r="E25" s="404">
        <v>4000.33</v>
      </c>
      <c r="F25" s="404">
        <v>4014.1800000000003</v>
      </c>
      <c r="G25" s="404">
        <v>5750.93</v>
      </c>
      <c r="H25" s="405"/>
      <c r="I25" s="404">
        <v>1814.33</v>
      </c>
      <c r="J25" s="404">
        <v>2370.61</v>
      </c>
      <c r="K25" s="404">
        <v>1019.0600000000001</v>
      </c>
      <c r="L25" s="405"/>
      <c r="M25" s="404">
        <v>0</v>
      </c>
      <c r="N25" s="404">
        <v>0</v>
      </c>
      <c r="O25" s="404">
        <v>0</v>
      </c>
      <c r="P25" s="405"/>
      <c r="Q25" s="404">
        <v>0</v>
      </c>
      <c r="R25" s="404">
        <v>0</v>
      </c>
      <c r="S25" s="404">
        <v>0</v>
      </c>
      <c r="T25" s="405"/>
      <c r="U25" s="404">
        <v>18969.439999999999</v>
      </c>
      <c r="V25" s="387">
        <v>6.6E-3</v>
      </c>
    </row>
    <row r="26" spans="1:23" hidden="1" x14ac:dyDescent="0.2">
      <c r="A26" s="385" t="s">
        <v>82</v>
      </c>
      <c r="D26" s="385" t="s">
        <v>83</v>
      </c>
      <c r="E26" s="404">
        <v>312.32</v>
      </c>
      <c r="F26" s="404">
        <v>8380.91</v>
      </c>
      <c r="G26" s="404">
        <v>2365.4900000000002</v>
      </c>
      <c r="H26" s="405"/>
      <c r="I26" s="404">
        <v>4419.91</v>
      </c>
      <c r="J26" s="404">
        <v>12421.76</v>
      </c>
      <c r="K26" s="404">
        <v>6427.01</v>
      </c>
      <c r="L26" s="405"/>
      <c r="M26" s="404">
        <v>0</v>
      </c>
      <c r="N26" s="404">
        <v>0</v>
      </c>
      <c r="O26" s="404">
        <v>0</v>
      </c>
      <c r="P26" s="405"/>
      <c r="Q26" s="404">
        <v>0</v>
      </c>
      <c r="R26" s="404">
        <v>0</v>
      </c>
      <c r="S26" s="404">
        <v>0</v>
      </c>
      <c r="T26" s="405"/>
      <c r="U26" s="404">
        <v>34327.4</v>
      </c>
      <c r="V26" s="387">
        <v>1.2200000000000001E-2</v>
      </c>
    </row>
    <row r="27" spans="1:23" hidden="1" x14ac:dyDescent="0.2">
      <c r="A27" s="385" t="s">
        <v>84</v>
      </c>
      <c r="D27" s="385" t="s">
        <v>85</v>
      </c>
      <c r="E27" s="404">
        <v>0</v>
      </c>
      <c r="F27" s="404">
        <v>0</v>
      </c>
      <c r="G27" s="404">
        <v>0</v>
      </c>
      <c r="H27" s="405"/>
      <c r="I27" s="404">
        <v>0</v>
      </c>
      <c r="J27" s="404">
        <v>0</v>
      </c>
      <c r="K27" s="404">
        <v>0</v>
      </c>
      <c r="L27" s="405"/>
      <c r="M27" s="404">
        <v>0</v>
      </c>
      <c r="N27" s="404">
        <v>0</v>
      </c>
      <c r="O27" s="404">
        <v>0</v>
      </c>
      <c r="P27" s="405"/>
      <c r="Q27" s="404">
        <v>0</v>
      </c>
      <c r="R27" s="404">
        <v>0</v>
      </c>
      <c r="S27" s="404">
        <v>0</v>
      </c>
      <c r="T27" s="405"/>
      <c r="U27" s="404">
        <v>0</v>
      </c>
      <c r="V27" s="387">
        <v>0</v>
      </c>
    </row>
    <row r="28" spans="1:23" x14ac:dyDescent="0.2">
      <c r="D28" s="385" t="s">
        <v>86</v>
      </c>
      <c r="E28" s="404">
        <v>312.32</v>
      </c>
      <c r="F28" s="404">
        <v>8380.91</v>
      </c>
      <c r="G28" s="404">
        <v>2365.4900000000002</v>
      </c>
      <c r="H28" s="405"/>
      <c r="I28" s="404">
        <v>4419.91</v>
      </c>
      <c r="J28" s="404">
        <v>12421.76</v>
      </c>
      <c r="K28" s="404">
        <v>6427.01</v>
      </c>
      <c r="L28" s="405"/>
      <c r="M28" s="404">
        <v>0</v>
      </c>
      <c r="N28" s="404">
        <v>0</v>
      </c>
      <c r="O28" s="404">
        <v>0</v>
      </c>
      <c r="P28" s="405"/>
      <c r="Q28" s="404">
        <v>0</v>
      </c>
      <c r="R28" s="404">
        <v>0</v>
      </c>
      <c r="S28" s="404">
        <v>0</v>
      </c>
      <c r="T28" s="405"/>
      <c r="U28" s="404">
        <v>34327.4</v>
      </c>
      <c r="V28" s="387">
        <v>1.2E-2</v>
      </c>
    </row>
    <row r="29" spans="1:23" hidden="1" x14ac:dyDescent="0.2">
      <c r="A29" s="385" t="s">
        <v>87</v>
      </c>
      <c r="D29" s="385" t="s">
        <v>83</v>
      </c>
      <c r="E29" s="404">
        <v>350.98</v>
      </c>
      <c r="F29" s="404">
        <v>974.34</v>
      </c>
      <c r="G29" s="404">
        <v>0</v>
      </c>
      <c r="H29" s="405"/>
      <c r="I29" s="404">
        <v>0</v>
      </c>
      <c r="J29" s="404">
        <v>1612.23</v>
      </c>
      <c r="K29" s="404">
        <v>1182.1500000000001</v>
      </c>
      <c r="L29" s="405"/>
      <c r="M29" s="404">
        <v>0</v>
      </c>
      <c r="N29" s="404">
        <v>0</v>
      </c>
      <c r="O29" s="404">
        <v>0</v>
      </c>
      <c r="P29" s="405"/>
      <c r="Q29" s="404">
        <v>0</v>
      </c>
      <c r="R29" s="404">
        <v>0</v>
      </c>
      <c r="S29" s="404">
        <v>0</v>
      </c>
      <c r="T29" s="405"/>
      <c r="U29" s="404">
        <v>4119.7</v>
      </c>
      <c r="V29" s="387">
        <v>1.5E-3</v>
      </c>
    </row>
    <row r="30" spans="1:23" hidden="1" x14ac:dyDescent="0.2">
      <c r="A30" s="385" t="s">
        <v>88</v>
      </c>
      <c r="D30" s="385" t="s">
        <v>85</v>
      </c>
      <c r="E30" s="404">
        <v>0</v>
      </c>
      <c r="F30" s="404">
        <v>0</v>
      </c>
      <c r="G30" s="404">
        <v>0</v>
      </c>
      <c r="H30" s="405"/>
      <c r="I30" s="404">
        <v>0</v>
      </c>
      <c r="J30" s="404">
        <v>0</v>
      </c>
      <c r="K30" s="404">
        <v>0</v>
      </c>
      <c r="L30" s="405"/>
      <c r="M30" s="404">
        <v>0</v>
      </c>
      <c r="N30" s="404">
        <v>0</v>
      </c>
      <c r="O30" s="404">
        <v>0</v>
      </c>
      <c r="P30" s="405"/>
      <c r="Q30" s="404">
        <v>0</v>
      </c>
      <c r="R30" s="404">
        <v>0</v>
      </c>
      <c r="S30" s="404">
        <v>0</v>
      </c>
      <c r="T30" s="405"/>
      <c r="U30" s="404">
        <v>0</v>
      </c>
      <c r="V30" s="387">
        <v>0</v>
      </c>
    </row>
    <row r="31" spans="1:23" x14ac:dyDescent="0.2">
      <c r="D31" s="385" t="s">
        <v>89</v>
      </c>
      <c r="E31" s="404">
        <v>350.98</v>
      </c>
      <c r="F31" s="404">
        <v>974.34</v>
      </c>
      <c r="G31" s="404">
        <v>0</v>
      </c>
      <c r="H31" s="405"/>
      <c r="I31" s="404">
        <v>0</v>
      </c>
      <c r="J31" s="404">
        <v>1612.23</v>
      </c>
      <c r="K31" s="404">
        <v>1182.1500000000001</v>
      </c>
      <c r="L31" s="405"/>
      <c r="M31" s="404">
        <v>0</v>
      </c>
      <c r="N31" s="404">
        <v>0</v>
      </c>
      <c r="O31" s="404">
        <v>0</v>
      </c>
      <c r="P31" s="405"/>
      <c r="Q31" s="404">
        <v>0</v>
      </c>
      <c r="R31" s="404">
        <v>0</v>
      </c>
      <c r="S31" s="404">
        <v>0</v>
      </c>
      <c r="T31" s="405"/>
      <c r="U31" s="404">
        <v>4119.7</v>
      </c>
      <c r="V31" s="387">
        <v>1.4E-3</v>
      </c>
    </row>
    <row r="32" spans="1:23" hidden="1" x14ac:dyDescent="0.2">
      <c r="A32" s="385" t="s">
        <v>90</v>
      </c>
      <c r="D32" s="385" t="s">
        <v>91</v>
      </c>
      <c r="E32" s="404">
        <v>64252.97</v>
      </c>
      <c r="F32" s="404">
        <v>46267.94</v>
      </c>
      <c r="G32" s="404">
        <v>63039.19</v>
      </c>
      <c r="H32" s="405"/>
      <c r="I32" s="404">
        <v>54904.82</v>
      </c>
      <c r="J32" s="404">
        <v>51644.1</v>
      </c>
      <c r="K32" s="404">
        <v>53084.99</v>
      </c>
      <c r="L32" s="405"/>
      <c r="M32" s="404">
        <v>0</v>
      </c>
      <c r="N32" s="404">
        <v>0</v>
      </c>
      <c r="O32" s="404">
        <v>0</v>
      </c>
      <c r="P32" s="405"/>
      <c r="Q32" s="404">
        <v>0</v>
      </c>
      <c r="R32" s="404">
        <v>0</v>
      </c>
      <c r="S32" s="404">
        <v>0</v>
      </c>
      <c r="T32" s="405"/>
      <c r="U32" s="404">
        <v>333194.01</v>
      </c>
      <c r="V32" s="387">
        <v>0.1181</v>
      </c>
    </row>
    <row r="33" spans="1:23" hidden="1" x14ac:dyDescent="0.2">
      <c r="A33" s="385" t="s">
        <v>92</v>
      </c>
      <c r="D33" s="385" t="s">
        <v>83</v>
      </c>
      <c r="E33" s="404">
        <v>0</v>
      </c>
      <c r="F33" s="404">
        <v>324.78000000000003</v>
      </c>
      <c r="G33" s="404">
        <v>348.32</v>
      </c>
      <c r="H33" s="405"/>
      <c r="I33" s="404">
        <v>0</v>
      </c>
      <c r="J33" s="404">
        <v>0</v>
      </c>
      <c r="K33" s="404">
        <v>1058.68</v>
      </c>
      <c r="L33" s="405"/>
      <c r="M33" s="404">
        <v>0</v>
      </c>
      <c r="N33" s="404">
        <v>0</v>
      </c>
      <c r="O33" s="404">
        <v>0</v>
      </c>
      <c r="P33" s="405"/>
      <c r="Q33" s="404">
        <v>0</v>
      </c>
      <c r="R33" s="404">
        <v>0</v>
      </c>
      <c r="S33" s="404">
        <v>0</v>
      </c>
      <c r="T33" s="405"/>
      <c r="U33" s="404">
        <v>1731.78</v>
      </c>
      <c r="V33" s="387">
        <v>5.9999999999999995E-4</v>
      </c>
    </row>
    <row r="34" spans="1:23" x14ac:dyDescent="0.2">
      <c r="D34" s="385" t="s">
        <v>93</v>
      </c>
      <c r="E34" s="404">
        <v>64252.97</v>
      </c>
      <c r="F34" s="404">
        <v>46592.72</v>
      </c>
      <c r="G34" s="404">
        <v>63387.51</v>
      </c>
      <c r="H34" s="405"/>
      <c r="I34" s="404">
        <v>54904.82</v>
      </c>
      <c r="J34" s="404">
        <v>51644.1</v>
      </c>
      <c r="K34" s="404">
        <v>54143.67</v>
      </c>
      <c r="L34" s="405"/>
      <c r="M34" s="404">
        <v>0</v>
      </c>
      <c r="N34" s="404">
        <v>0</v>
      </c>
      <c r="O34" s="404">
        <v>0</v>
      </c>
      <c r="P34" s="405"/>
      <c r="Q34" s="404">
        <v>0</v>
      </c>
      <c r="R34" s="404">
        <v>0</v>
      </c>
      <c r="S34" s="404">
        <v>0</v>
      </c>
      <c r="T34" s="405"/>
      <c r="U34" s="404">
        <v>334925.79000000004</v>
      </c>
      <c r="V34" s="387">
        <v>0.1172</v>
      </c>
    </row>
    <row r="35" spans="1:23" x14ac:dyDescent="0.2">
      <c r="D35" s="385" t="s">
        <v>94</v>
      </c>
      <c r="E35" s="404">
        <v>64916.270000000004</v>
      </c>
      <c r="F35" s="404">
        <v>55947.97</v>
      </c>
      <c r="G35" s="404">
        <v>65753</v>
      </c>
      <c r="H35" s="405"/>
      <c r="I35" s="404">
        <v>59324.729999999996</v>
      </c>
      <c r="J35" s="404">
        <v>65678.09</v>
      </c>
      <c r="K35" s="404">
        <v>61752.83</v>
      </c>
      <c r="L35" s="405"/>
      <c r="M35" s="404">
        <v>0</v>
      </c>
      <c r="N35" s="404">
        <v>0</v>
      </c>
      <c r="O35" s="404">
        <v>0</v>
      </c>
      <c r="P35" s="405"/>
      <c r="Q35" s="404">
        <v>0</v>
      </c>
      <c r="R35" s="404">
        <v>0</v>
      </c>
      <c r="S35" s="404">
        <v>0</v>
      </c>
      <c r="T35" s="405"/>
      <c r="U35" s="404">
        <v>373372.89</v>
      </c>
      <c r="V35" s="387">
        <v>0.13059999999999999</v>
      </c>
    </row>
    <row r="36" spans="1:23" hidden="1" x14ac:dyDescent="0.2">
      <c r="A36" s="385" t="s">
        <v>95</v>
      </c>
      <c r="D36" s="385" t="s">
        <v>75</v>
      </c>
      <c r="E36" s="404">
        <v>1963.25</v>
      </c>
      <c r="F36" s="404">
        <v>1249.82</v>
      </c>
      <c r="G36" s="404">
        <v>3339.56</v>
      </c>
      <c r="H36" s="405"/>
      <c r="I36" s="404">
        <v>2268.5500000000002</v>
      </c>
      <c r="J36" s="404">
        <v>4028.01</v>
      </c>
      <c r="K36" s="404">
        <v>2844.5</v>
      </c>
      <c r="L36" s="405"/>
      <c r="M36" s="404">
        <v>0</v>
      </c>
      <c r="N36" s="404">
        <v>0</v>
      </c>
      <c r="O36" s="404">
        <v>0</v>
      </c>
      <c r="P36" s="405"/>
      <c r="Q36" s="404">
        <v>0</v>
      </c>
      <c r="R36" s="404">
        <v>0</v>
      </c>
      <c r="S36" s="404">
        <v>0</v>
      </c>
      <c r="T36" s="405"/>
      <c r="U36" s="404">
        <v>15693.69</v>
      </c>
      <c r="V36" s="387">
        <v>5.5999999999999999E-3</v>
      </c>
    </row>
    <row r="37" spans="1:23" hidden="1" x14ac:dyDescent="0.2">
      <c r="A37" s="385" t="s">
        <v>96</v>
      </c>
      <c r="D37" s="385" t="s">
        <v>77</v>
      </c>
      <c r="E37" s="404">
        <v>287.7</v>
      </c>
      <c r="F37" s="404">
        <v>486.91</v>
      </c>
      <c r="G37" s="404">
        <v>366.26</v>
      </c>
      <c r="H37" s="405"/>
      <c r="I37" s="404">
        <v>1180.74</v>
      </c>
      <c r="J37" s="404">
        <v>2425.5100000000002</v>
      </c>
      <c r="K37" s="404">
        <v>440.48</v>
      </c>
      <c r="L37" s="405"/>
      <c r="M37" s="404">
        <v>0</v>
      </c>
      <c r="N37" s="404">
        <v>0</v>
      </c>
      <c r="O37" s="404">
        <v>0</v>
      </c>
      <c r="P37" s="405"/>
      <c r="Q37" s="404">
        <v>0</v>
      </c>
      <c r="R37" s="404">
        <v>0</v>
      </c>
      <c r="S37" s="404">
        <v>0</v>
      </c>
      <c r="T37" s="405"/>
      <c r="U37" s="404">
        <v>5187.6000000000004</v>
      </c>
      <c r="V37" s="387">
        <v>1.8E-3</v>
      </c>
    </row>
    <row r="38" spans="1:23" x14ac:dyDescent="0.2">
      <c r="D38" s="385" t="s">
        <v>97</v>
      </c>
      <c r="E38" s="404">
        <v>2250.9499999999998</v>
      </c>
      <c r="F38" s="404">
        <v>1736.73</v>
      </c>
      <c r="G38" s="404">
        <v>3705.8199999999997</v>
      </c>
      <c r="H38" s="405"/>
      <c r="I38" s="404">
        <v>3449.29</v>
      </c>
      <c r="J38" s="404">
        <v>6453.52</v>
      </c>
      <c r="K38" s="404">
        <v>3284.98</v>
      </c>
      <c r="L38" s="405"/>
      <c r="M38" s="404">
        <v>0</v>
      </c>
      <c r="N38" s="404">
        <v>0</v>
      </c>
      <c r="O38" s="404">
        <v>0</v>
      </c>
      <c r="P38" s="405"/>
      <c r="Q38" s="404">
        <v>0</v>
      </c>
      <c r="R38" s="404">
        <v>0</v>
      </c>
      <c r="S38" s="404">
        <v>0</v>
      </c>
      <c r="T38" s="405"/>
      <c r="U38" s="404">
        <v>20881.29</v>
      </c>
      <c r="V38" s="387">
        <v>7.3000000000000001E-3</v>
      </c>
    </row>
    <row r="39" spans="1:23" x14ac:dyDescent="0.2">
      <c r="B39" s="403" t="s">
        <v>98</v>
      </c>
      <c r="E39" s="406">
        <v>361684.87000000011</v>
      </c>
      <c r="F39" s="406">
        <v>450163.54000000004</v>
      </c>
      <c r="G39" s="406">
        <v>384785.01</v>
      </c>
      <c r="H39" s="407"/>
      <c r="I39" s="406">
        <v>300374.05999999994</v>
      </c>
      <c r="J39" s="406">
        <v>402248.14</v>
      </c>
      <c r="K39" s="406">
        <v>383537.20999999996</v>
      </c>
      <c r="L39" s="407"/>
      <c r="M39" s="406">
        <v>0</v>
      </c>
      <c r="N39" s="406">
        <v>0</v>
      </c>
      <c r="O39" s="406">
        <v>0</v>
      </c>
      <c r="P39" s="407"/>
      <c r="Q39" s="406">
        <v>0</v>
      </c>
      <c r="R39" s="406">
        <v>0</v>
      </c>
      <c r="S39" s="406">
        <v>0</v>
      </c>
      <c r="T39" s="407"/>
      <c r="U39" s="406">
        <v>2282792.83</v>
      </c>
      <c r="V39" s="408">
        <v>0.79849999999999999</v>
      </c>
    </row>
    <row r="40" spans="1:23" x14ac:dyDescent="0.2">
      <c r="B40" s="403"/>
      <c r="E40" s="409"/>
      <c r="F40" s="409"/>
      <c r="G40" s="409"/>
      <c r="H40" s="410"/>
      <c r="I40" s="409"/>
      <c r="J40" s="409"/>
      <c r="K40" s="409"/>
      <c r="L40" s="410"/>
      <c r="M40" s="409"/>
      <c r="N40" s="409"/>
      <c r="O40" s="409"/>
      <c r="P40" s="410"/>
      <c r="Q40" s="409"/>
      <c r="R40" s="409"/>
      <c r="S40" s="409"/>
      <c r="T40" s="410"/>
      <c r="U40" s="409"/>
      <c r="V40" s="413"/>
    </row>
    <row r="41" spans="1:23" x14ac:dyDescent="0.2">
      <c r="A41" s="385" t="s">
        <v>99</v>
      </c>
      <c r="B41" s="403" t="s">
        <v>100</v>
      </c>
      <c r="E41" s="409">
        <v>198825.69</v>
      </c>
      <c r="F41" s="409">
        <v>167135.29</v>
      </c>
      <c r="G41" s="409">
        <v>327723.01</v>
      </c>
      <c r="H41" s="410"/>
      <c r="I41" s="409">
        <v>251149.08</v>
      </c>
      <c r="J41" s="409">
        <v>312876.30999999994</v>
      </c>
      <c r="K41" s="409">
        <v>162020.95999999996</v>
      </c>
      <c r="L41" s="410"/>
      <c r="M41" s="409">
        <v>0</v>
      </c>
      <c r="N41" s="409">
        <v>0</v>
      </c>
      <c r="O41" s="409">
        <v>0</v>
      </c>
      <c r="P41" s="410"/>
      <c r="Q41" s="409">
        <v>0</v>
      </c>
      <c r="R41" s="409">
        <v>0</v>
      </c>
      <c r="S41" s="409">
        <v>0</v>
      </c>
      <c r="T41" s="410"/>
      <c r="U41" s="409">
        <v>1419730.34</v>
      </c>
      <c r="V41" s="387">
        <v>0.49659999999999999</v>
      </c>
    </row>
    <row r="42" spans="1:23" s="414" customFormat="1" x14ac:dyDescent="0.2">
      <c r="B42" s="415" t="s">
        <v>101</v>
      </c>
      <c r="E42" s="416">
        <v>0.50241029761538059</v>
      </c>
      <c r="F42" s="416">
        <v>0.42165267429405057</v>
      </c>
      <c r="G42" s="416">
        <v>0.58768705431742574</v>
      </c>
      <c r="H42" s="417"/>
      <c r="I42" s="416">
        <v>0.58148750025352625</v>
      </c>
      <c r="J42" s="416">
        <v>0.50674301049842396</v>
      </c>
      <c r="K42" s="416">
        <v>0.38454469852308598</v>
      </c>
      <c r="L42" s="410"/>
      <c r="M42" s="416" t="s">
        <v>460</v>
      </c>
      <c r="N42" s="416" t="s">
        <v>460</v>
      </c>
      <c r="O42" s="416" t="s">
        <v>460</v>
      </c>
      <c r="P42" s="410"/>
      <c r="Q42" s="416" t="s">
        <v>460</v>
      </c>
      <c r="R42" s="416" t="s">
        <v>460</v>
      </c>
      <c r="S42" s="416" t="s">
        <v>460</v>
      </c>
      <c r="T42" s="417"/>
      <c r="U42" s="416">
        <v>0.50337196521579408</v>
      </c>
      <c r="V42" s="387"/>
    </row>
    <row r="43" spans="1:23" x14ac:dyDescent="0.2">
      <c r="E43" s="404"/>
      <c r="F43" s="404"/>
      <c r="G43" s="404"/>
      <c r="H43" s="405"/>
      <c r="I43" s="404"/>
      <c r="J43" s="404"/>
      <c r="K43" s="404"/>
      <c r="L43" s="405"/>
      <c r="M43" s="404"/>
      <c r="N43" s="404"/>
      <c r="O43" s="404"/>
      <c r="P43" s="405"/>
      <c r="Q43" s="404"/>
      <c r="R43" s="404"/>
      <c r="S43" s="404"/>
      <c r="T43" s="405"/>
      <c r="U43" s="404"/>
    </row>
    <row r="44" spans="1:23" hidden="1" x14ac:dyDescent="0.2">
      <c r="A44" s="385" t="s">
        <v>102</v>
      </c>
      <c r="E44" s="404">
        <v>373588.37000000005</v>
      </c>
      <c r="F44" s="404">
        <v>384729.08</v>
      </c>
      <c r="G44" s="404">
        <v>323237.14</v>
      </c>
      <c r="H44" s="405"/>
      <c r="I44" s="404">
        <v>306607.58000000007</v>
      </c>
      <c r="J44" s="404">
        <v>370697.27</v>
      </c>
      <c r="K44" s="404">
        <v>309357.95999999996</v>
      </c>
      <c r="L44" s="405"/>
      <c r="M44" s="404">
        <v>0</v>
      </c>
      <c r="N44" s="404">
        <v>0</v>
      </c>
      <c r="O44" s="404">
        <v>0</v>
      </c>
      <c r="P44" s="405"/>
      <c r="Q44" s="404">
        <v>0</v>
      </c>
      <c r="R44" s="404">
        <v>0</v>
      </c>
      <c r="S44" s="404">
        <v>0</v>
      </c>
      <c r="T44" s="405"/>
      <c r="U44" s="404">
        <v>2068217.4</v>
      </c>
      <c r="V44" s="387">
        <v>0.73329999999999995</v>
      </c>
    </row>
    <row r="45" spans="1:23" x14ac:dyDescent="0.2">
      <c r="A45" s="411"/>
      <c r="B45" s="411" t="s">
        <v>26</v>
      </c>
      <c r="C45" s="411"/>
      <c r="D45" s="411"/>
      <c r="E45" s="418">
        <v>41125.859999999928</v>
      </c>
      <c r="F45" s="418">
        <v>-42932.540000000037</v>
      </c>
      <c r="G45" s="418">
        <v>220212.49</v>
      </c>
      <c r="H45" s="419"/>
      <c r="I45" s="418">
        <v>139823.35000000003</v>
      </c>
      <c r="J45" s="418">
        <v>178034.30999999994</v>
      </c>
      <c r="K45" s="418">
        <v>39723.740000000049</v>
      </c>
      <c r="L45" s="419"/>
      <c r="M45" s="418">
        <v>0</v>
      </c>
      <c r="N45" s="418">
        <v>0</v>
      </c>
      <c r="O45" s="418">
        <v>0</v>
      </c>
      <c r="P45" s="419"/>
      <c r="Q45" s="418">
        <v>0</v>
      </c>
      <c r="R45" s="418">
        <v>0</v>
      </c>
      <c r="S45" s="418">
        <v>0</v>
      </c>
      <c r="T45" s="419"/>
      <c r="U45" s="418">
        <v>575987.21</v>
      </c>
      <c r="W45" s="411"/>
    </row>
    <row r="46" spans="1:23" s="414" customFormat="1" x14ac:dyDescent="0.2">
      <c r="B46" s="414" t="s">
        <v>103</v>
      </c>
      <c r="E46" s="420">
        <v>0.10209723062739645</v>
      </c>
      <c r="F46" s="420">
        <v>-0.10542552015931998</v>
      </c>
      <c r="G46" s="420">
        <v>0.36398909086401182</v>
      </c>
      <c r="H46" s="421"/>
      <c r="I46" s="420">
        <v>0.31763782980913052</v>
      </c>
      <c r="J46" s="420">
        <v>0.30680629751942345</v>
      </c>
      <c r="K46" s="420">
        <v>9.3851653453974546E-2</v>
      </c>
      <c r="L46" s="421"/>
      <c r="M46" s="420" t="s">
        <v>460</v>
      </c>
      <c r="N46" s="420" t="s">
        <v>460</v>
      </c>
      <c r="O46" s="420" t="s">
        <v>460</v>
      </c>
      <c r="P46" s="421"/>
      <c r="Q46" s="420" t="s">
        <v>460</v>
      </c>
      <c r="R46" s="420" t="s">
        <v>460</v>
      </c>
      <c r="S46" s="420" t="s">
        <v>460</v>
      </c>
      <c r="T46" s="421"/>
      <c r="U46" s="422">
        <v>0.20150000000000001</v>
      </c>
      <c r="V46" s="387"/>
    </row>
    <row r="47" spans="1:23" s="425" customFormat="1" x14ac:dyDescent="0.2">
      <c r="A47" s="414"/>
      <c r="B47" s="414"/>
      <c r="C47" s="414"/>
      <c r="D47" s="414"/>
      <c r="E47" s="423"/>
      <c r="F47" s="423"/>
      <c r="G47" s="423"/>
      <c r="H47" s="421"/>
      <c r="I47" s="423"/>
      <c r="J47" s="423"/>
      <c r="K47" s="423"/>
      <c r="L47" s="421"/>
      <c r="M47" s="423"/>
      <c r="N47" s="423"/>
      <c r="O47" s="423"/>
      <c r="P47" s="421"/>
      <c r="Q47" s="423"/>
      <c r="R47" s="423"/>
      <c r="S47" s="423"/>
      <c r="T47" s="421"/>
      <c r="U47" s="424"/>
      <c r="V47" s="387"/>
      <c r="W47" s="414"/>
    </row>
    <row r="48" spans="1:23" x14ac:dyDescent="0.2">
      <c r="B48" s="403" t="s">
        <v>104</v>
      </c>
      <c r="C48" s="403"/>
      <c r="E48" s="404"/>
      <c r="F48" s="404"/>
      <c r="G48" s="404"/>
      <c r="H48" s="405"/>
      <c r="I48" s="404"/>
      <c r="J48" s="404"/>
      <c r="K48" s="404"/>
      <c r="L48" s="405"/>
      <c r="M48" s="404"/>
      <c r="N48" s="404"/>
      <c r="O48" s="404"/>
      <c r="P48" s="405"/>
      <c r="Q48" s="404"/>
      <c r="R48" s="404"/>
      <c r="S48" s="404"/>
      <c r="T48" s="405"/>
      <c r="U48" s="404"/>
    </row>
    <row r="49" spans="1:22" x14ac:dyDescent="0.2">
      <c r="C49" s="403" t="s">
        <v>105</v>
      </c>
      <c r="E49" s="409">
        <v>31645.039999999997</v>
      </c>
      <c r="F49" s="409">
        <v>23122.739999999998</v>
      </c>
      <c r="G49" s="409">
        <v>20937.04</v>
      </c>
      <c r="H49" s="410"/>
      <c r="I49" s="409">
        <v>22250.639999999996</v>
      </c>
      <c r="J49" s="409">
        <v>27359.199999999997</v>
      </c>
      <c r="K49" s="409">
        <v>18540.34</v>
      </c>
      <c r="L49" s="410"/>
      <c r="M49" s="409">
        <v>0</v>
      </c>
      <c r="N49" s="409">
        <v>0</v>
      </c>
      <c r="O49" s="409">
        <v>0</v>
      </c>
      <c r="P49" s="410"/>
      <c r="Q49" s="409">
        <v>0</v>
      </c>
      <c r="R49" s="409">
        <v>0</v>
      </c>
      <c r="S49" s="409">
        <v>0</v>
      </c>
      <c r="T49" s="410"/>
      <c r="U49" s="409">
        <v>143855</v>
      </c>
      <c r="V49" s="387">
        <v>5.0299999999999997E-2</v>
      </c>
    </row>
    <row r="50" spans="1:22" x14ac:dyDescent="0.2">
      <c r="C50" s="403" t="s">
        <v>106</v>
      </c>
      <c r="E50" s="409">
        <v>0</v>
      </c>
      <c r="F50" s="409">
        <v>0</v>
      </c>
      <c r="G50" s="409">
        <v>0</v>
      </c>
      <c r="H50" s="410"/>
      <c r="I50" s="409">
        <v>0</v>
      </c>
      <c r="J50" s="409">
        <v>0</v>
      </c>
      <c r="K50" s="409">
        <v>0</v>
      </c>
      <c r="L50" s="410"/>
      <c r="M50" s="409">
        <v>0</v>
      </c>
      <c r="N50" s="409">
        <v>0</v>
      </c>
      <c r="O50" s="409">
        <v>0</v>
      </c>
      <c r="P50" s="410"/>
      <c r="Q50" s="409">
        <v>0</v>
      </c>
      <c r="R50" s="409">
        <v>0</v>
      </c>
      <c r="S50" s="409">
        <v>0</v>
      </c>
      <c r="T50" s="410"/>
      <c r="U50" s="409">
        <v>0</v>
      </c>
      <c r="V50" s="387">
        <v>0</v>
      </c>
    </row>
    <row r="51" spans="1:22" x14ac:dyDescent="0.2">
      <c r="C51" s="403" t="s">
        <v>107</v>
      </c>
      <c r="E51" s="409">
        <v>6984.82</v>
      </c>
      <c r="F51" s="409">
        <v>7573.97</v>
      </c>
      <c r="G51" s="409">
        <v>9696.5600000000013</v>
      </c>
      <c r="H51" s="410"/>
      <c r="I51" s="409">
        <v>8699.4700000000012</v>
      </c>
      <c r="J51" s="409">
        <v>7887.13</v>
      </c>
      <c r="K51" s="409">
        <v>4687.0999999999995</v>
      </c>
      <c r="L51" s="410"/>
      <c r="M51" s="409">
        <v>0</v>
      </c>
      <c r="N51" s="409">
        <v>0</v>
      </c>
      <c r="O51" s="409">
        <v>0</v>
      </c>
      <c r="P51" s="410"/>
      <c r="Q51" s="409">
        <v>0</v>
      </c>
      <c r="R51" s="409">
        <v>0</v>
      </c>
      <c r="S51" s="409">
        <v>0</v>
      </c>
      <c r="T51" s="410"/>
      <c r="U51" s="409">
        <v>45529.05</v>
      </c>
      <c r="V51" s="387">
        <v>1.5900000000000001E-2</v>
      </c>
    </row>
    <row r="52" spans="1:22" x14ac:dyDescent="0.2">
      <c r="C52" s="403" t="s">
        <v>108</v>
      </c>
      <c r="E52" s="409">
        <v>20870.18</v>
      </c>
      <c r="F52" s="409">
        <v>18055.29</v>
      </c>
      <c r="G52" s="409">
        <v>15097.99</v>
      </c>
      <c r="H52" s="410"/>
      <c r="I52" s="409">
        <v>5584.2</v>
      </c>
      <c r="J52" s="409">
        <v>10762.56</v>
      </c>
      <c r="K52" s="409">
        <v>10148.290000000001</v>
      </c>
      <c r="L52" s="410"/>
      <c r="M52" s="409">
        <v>0</v>
      </c>
      <c r="N52" s="409">
        <v>0</v>
      </c>
      <c r="O52" s="409">
        <v>0</v>
      </c>
      <c r="P52" s="410"/>
      <c r="Q52" s="409">
        <v>0</v>
      </c>
      <c r="R52" s="409">
        <v>0</v>
      </c>
      <c r="S52" s="409">
        <v>0</v>
      </c>
      <c r="T52" s="410"/>
      <c r="U52" s="409">
        <v>80518.510000000009</v>
      </c>
      <c r="V52" s="387">
        <v>2.8199999999999999E-2</v>
      </c>
    </row>
    <row r="53" spans="1:22" x14ac:dyDescent="0.2">
      <c r="C53" s="403" t="s">
        <v>109</v>
      </c>
      <c r="E53" s="409">
        <v>32653.989999999998</v>
      </c>
      <c r="F53" s="409">
        <v>46946.380000000005</v>
      </c>
      <c r="G53" s="409">
        <v>42813.3</v>
      </c>
      <c r="H53" s="410"/>
      <c r="I53" s="409">
        <v>37759.960000000006</v>
      </c>
      <c r="J53" s="409">
        <v>43979.03</v>
      </c>
      <c r="K53" s="409">
        <v>40210.5</v>
      </c>
      <c r="L53" s="410"/>
      <c r="M53" s="409">
        <v>0</v>
      </c>
      <c r="N53" s="409">
        <v>0</v>
      </c>
      <c r="O53" s="409">
        <v>0</v>
      </c>
      <c r="P53" s="410"/>
      <c r="Q53" s="409">
        <v>0</v>
      </c>
      <c r="R53" s="409">
        <v>0</v>
      </c>
      <c r="S53" s="409">
        <v>0</v>
      </c>
      <c r="T53" s="410"/>
      <c r="U53" s="409">
        <v>244363.16</v>
      </c>
      <c r="V53" s="387">
        <v>8.5500000000000007E-2</v>
      </c>
    </row>
    <row r="54" spans="1:22" x14ac:dyDescent="0.2">
      <c r="C54" s="403" t="s">
        <v>110</v>
      </c>
      <c r="E54" s="409">
        <v>8927.0300000000007</v>
      </c>
      <c r="F54" s="409">
        <v>24202.420000000002</v>
      </c>
      <c r="G54" s="409">
        <v>12432.669999999998</v>
      </c>
      <c r="H54" s="410"/>
      <c r="I54" s="409">
        <v>3969.5800000000027</v>
      </c>
      <c r="J54" s="409">
        <v>11051.76</v>
      </c>
      <c r="K54" s="409">
        <v>4767.6600000000026</v>
      </c>
      <c r="L54" s="410"/>
      <c r="M54" s="409">
        <v>0</v>
      </c>
      <c r="N54" s="409">
        <v>0</v>
      </c>
      <c r="O54" s="409">
        <v>0</v>
      </c>
      <c r="P54" s="410"/>
      <c r="Q54" s="409">
        <v>0</v>
      </c>
      <c r="R54" s="409">
        <v>0</v>
      </c>
      <c r="S54" s="409">
        <v>0</v>
      </c>
      <c r="T54" s="410"/>
      <c r="U54" s="409">
        <v>65351.12</v>
      </c>
      <c r="V54" s="387">
        <v>2.29E-2</v>
      </c>
    </row>
    <row r="55" spans="1:22" x14ac:dyDescent="0.2">
      <c r="C55" s="403" t="s">
        <v>111</v>
      </c>
      <c r="E55" s="409">
        <v>118835.72000000003</v>
      </c>
      <c r="F55" s="409">
        <v>92342.080000000002</v>
      </c>
      <c r="G55" s="409">
        <v>109579.69000000002</v>
      </c>
      <c r="H55" s="410"/>
      <c r="I55" s="409">
        <v>126742.70000000001</v>
      </c>
      <c r="J55" s="409">
        <v>137808.01</v>
      </c>
      <c r="K55" s="409">
        <v>119573.84</v>
      </c>
      <c r="L55" s="410"/>
      <c r="M55" s="409">
        <v>0</v>
      </c>
      <c r="N55" s="409">
        <v>0</v>
      </c>
      <c r="O55" s="409">
        <v>0</v>
      </c>
      <c r="P55" s="410"/>
      <c r="Q55" s="409">
        <v>0</v>
      </c>
      <c r="R55" s="409">
        <v>0</v>
      </c>
      <c r="S55" s="409">
        <v>0</v>
      </c>
      <c r="T55" s="410"/>
      <c r="U55" s="409">
        <v>704882.03999999992</v>
      </c>
      <c r="V55" s="387">
        <v>0.24660000000000001</v>
      </c>
    </row>
    <row r="56" spans="1:22" x14ac:dyDescent="0.2">
      <c r="B56" s="403" t="s">
        <v>112</v>
      </c>
      <c r="E56" s="406">
        <v>219916.78000000003</v>
      </c>
      <c r="F56" s="406">
        <v>212242.88</v>
      </c>
      <c r="G56" s="406">
        <v>210557.25000000003</v>
      </c>
      <c r="H56" s="407"/>
      <c r="I56" s="406">
        <v>205006.55000000002</v>
      </c>
      <c r="J56" s="406">
        <v>238847.69</v>
      </c>
      <c r="K56" s="406">
        <v>197927.72999999998</v>
      </c>
      <c r="L56" s="407"/>
      <c r="M56" s="406">
        <v>0</v>
      </c>
      <c r="N56" s="406">
        <v>0</v>
      </c>
      <c r="O56" s="406">
        <v>0</v>
      </c>
      <c r="P56" s="407"/>
      <c r="Q56" s="406">
        <v>0</v>
      </c>
      <c r="R56" s="406">
        <v>0</v>
      </c>
      <c r="S56" s="406">
        <v>0</v>
      </c>
      <c r="T56" s="405"/>
      <c r="U56" s="406">
        <v>1284498.8799999999</v>
      </c>
      <c r="V56" s="408">
        <v>0.44929999999999998</v>
      </c>
    </row>
    <row r="57" spans="1:22" x14ac:dyDescent="0.2">
      <c r="E57" s="404"/>
      <c r="F57" s="404"/>
      <c r="G57" s="404"/>
      <c r="H57" s="405"/>
      <c r="I57" s="404"/>
      <c r="J57" s="404"/>
      <c r="K57" s="404"/>
      <c r="L57" s="405"/>
      <c r="M57" s="404"/>
      <c r="N57" s="404"/>
      <c r="O57" s="404"/>
      <c r="P57" s="405"/>
      <c r="Q57" s="404"/>
      <c r="R57" s="404"/>
      <c r="S57" s="404"/>
      <c r="T57" s="405"/>
      <c r="U57" s="404"/>
    </row>
    <row r="58" spans="1:22" x14ac:dyDescent="0.2">
      <c r="A58" s="411"/>
      <c r="B58" s="411" t="s">
        <v>113</v>
      </c>
      <c r="C58" s="411"/>
      <c r="D58" s="411"/>
      <c r="E58" s="418">
        <v>-178790.9200000001</v>
      </c>
      <c r="F58" s="418">
        <v>-255175.42000000004</v>
      </c>
      <c r="G58" s="418">
        <v>9655.2399999999616</v>
      </c>
      <c r="H58" s="419"/>
      <c r="I58" s="418">
        <v>-65183.199999999983</v>
      </c>
      <c r="J58" s="418">
        <v>-60813.380000000063</v>
      </c>
      <c r="K58" s="418">
        <v>-158203.98999999993</v>
      </c>
      <c r="L58" s="419"/>
      <c r="M58" s="418">
        <v>0</v>
      </c>
      <c r="N58" s="418">
        <v>0</v>
      </c>
      <c r="O58" s="418">
        <v>0</v>
      </c>
      <c r="P58" s="419"/>
      <c r="Q58" s="418">
        <v>0</v>
      </c>
      <c r="R58" s="418">
        <v>0</v>
      </c>
      <c r="S58" s="418">
        <v>0</v>
      </c>
      <c r="T58" s="419"/>
      <c r="U58" s="418">
        <v>-708511.66999999993</v>
      </c>
      <c r="V58" s="422">
        <v>-0.24779999999999999</v>
      </c>
    </row>
    <row r="59" spans="1:22" x14ac:dyDescent="0.2">
      <c r="A59" s="411"/>
      <c r="B59" s="411"/>
      <c r="C59" s="411"/>
      <c r="D59" s="411"/>
      <c r="E59" s="418"/>
      <c r="F59" s="418"/>
      <c r="G59" s="418"/>
      <c r="H59" s="419"/>
      <c r="I59" s="418"/>
      <c r="J59" s="418"/>
      <c r="K59" s="418"/>
      <c r="L59" s="419"/>
      <c r="M59" s="418"/>
      <c r="N59" s="418"/>
      <c r="O59" s="418"/>
      <c r="P59" s="419"/>
      <c r="Q59" s="418"/>
      <c r="R59" s="418"/>
      <c r="S59" s="418"/>
      <c r="T59" s="419"/>
      <c r="U59" s="418"/>
      <c r="V59" s="422"/>
    </row>
    <row r="60" spans="1:22" x14ac:dyDescent="0.2">
      <c r="A60" s="411"/>
      <c r="B60" s="411" t="s">
        <v>114</v>
      </c>
      <c r="C60" s="411"/>
      <c r="D60" s="411"/>
      <c r="E60" s="418"/>
      <c r="F60" s="418"/>
      <c r="G60" s="418"/>
      <c r="H60" s="419"/>
      <c r="I60" s="418"/>
      <c r="J60" s="418"/>
      <c r="K60" s="418"/>
      <c r="L60" s="419"/>
      <c r="M60" s="418"/>
      <c r="N60" s="418"/>
      <c r="O60" s="418"/>
      <c r="P60" s="419"/>
      <c r="Q60" s="418"/>
      <c r="R60" s="418"/>
      <c r="S60" s="418"/>
      <c r="T60" s="419"/>
      <c r="U60" s="418"/>
      <c r="V60" s="422">
        <v>0</v>
      </c>
    </row>
    <row r="61" spans="1:22" x14ac:dyDescent="0.2">
      <c r="E61" s="404"/>
      <c r="F61" s="404"/>
      <c r="G61" s="404"/>
      <c r="H61" s="405"/>
      <c r="I61" s="404"/>
      <c r="J61" s="404"/>
      <c r="K61" s="404"/>
      <c r="L61" s="405"/>
      <c r="M61" s="404"/>
      <c r="N61" s="404"/>
      <c r="O61" s="404"/>
      <c r="P61" s="405"/>
      <c r="Q61" s="404"/>
      <c r="R61" s="404"/>
      <c r="S61" s="404"/>
      <c r="T61" s="405"/>
      <c r="U61" s="404"/>
    </row>
    <row r="62" spans="1:22" x14ac:dyDescent="0.2">
      <c r="A62" s="411"/>
      <c r="B62" s="411" t="s">
        <v>115</v>
      </c>
      <c r="C62" s="411"/>
      <c r="D62" s="411"/>
      <c r="E62" s="418">
        <v>-178790.9200000001</v>
      </c>
      <c r="F62" s="418">
        <v>-255175.42000000004</v>
      </c>
      <c r="G62" s="418">
        <v>9655.2399999999616</v>
      </c>
      <c r="H62" s="419"/>
      <c r="I62" s="418">
        <v>-65183.199999999983</v>
      </c>
      <c r="J62" s="418">
        <v>-60813.380000000063</v>
      </c>
      <c r="K62" s="418">
        <v>-158203.98999999993</v>
      </c>
      <c r="L62" s="419"/>
      <c r="M62" s="418"/>
      <c r="N62" s="418">
        <v>0</v>
      </c>
      <c r="O62" s="418">
        <v>0</v>
      </c>
      <c r="P62" s="419"/>
      <c r="Q62" s="418">
        <v>0</v>
      </c>
      <c r="R62" s="418">
        <v>0</v>
      </c>
      <c r="S62" s="418">
        <v>0</v>
      </c>
      <c r="T62" s="419"/>
      <c r="U62" s="418">
        <v>-708511.66999999993</v>
      </c>
    </row>
    <row r="63" spans="1:22" s="414" customFormat="1" x14ac:dyDescent="0.2">
      <c r="B63" s="414" t="s">
        <v>116</v>
      </c>
      <c r="E63" s="426">
        <v>-0.44385838480519146</v>
      </c>
      <c r="F63" s="426">
        <v>-0.62661098983132435</v>
      </c>
      <c r="G63" s="426">
        <v>1.595914032702608E-2</v>
      </c>
      <c r="H63" s="421"/>
      <c r="I63" s="426">
        <v>-0.14807720018161849</v>
      </c>
      <c r="J63" s="426">
        <v>-0.10479961956457595</v>
      </c>
      <c r="K63" s="426">
        <v>-0.37377412208709526</v>
      </c>
      <c r="L63" s="421"/>
      <c r="M63" s="426">
        <v>0</v>
      </c>
      <c r="N63" s="426">
        <v>0</v>
      </c>
      <c r="O63" s="426">
        <v>0</v>
      </c>
      <c r="P63" s="421"/>
      <c r="Q63" s="426">
        <v>0</v>
      </c>
      <c r="R63" s="426">
        <v>0</v>
      </c>
      <c r="S63" s="426">
        <v>0</v>
      </c>
      <c r="T63" s="421"/>
      <c r="U63" s="422">
        <v>-0.24779999999999999</v>
      </c>
      <c r="V63" s="387"/>
    </row>
    <row r="64" spans="1:22" x14ac:dyDescent="0.2">
      <c r="E64" s="427"/>
      <c r="F64" s="427"/>
      <c r="G64" s="427"/>
      <c r="H64" s="405"/>
      <c r="I64" s="427"/>
      <c r="J64" s="427"/>
      <c r="K64" s="427"/>
      <c r="L64" s="405"/>
      <c r="M64" s="427"/>
      <c r="N64" s="427"/>
      <c r="O64" s="427"/>
      <c r="P64" s="405"/>
      <c r="Q64" s="427"/>
      <c r="R64" s="427"/>
      <c r="S64" s="427"/>
      <c r="T64" s="405"/>
      <c r="U64" s="422"/>
    </row>
    <row r="65" spans="1:23" x14ac:dyDescent="0.2">
      <c r="B65" s="403" t="s">
        <v>117</v>
      </c>
      <c r="C65" s="403"/>
      <c r="E65" s="404"/>
      <c r="F65" s="404"/>
      <c r="G65" s="404"/>
      <c r="H65" s="405"/>
      <c r="I65" s="404"/>
      <c r="J65" s="404"/>
      <c r="K65" s="404"/>
      <c r="L65" s="405"/>
      <c r="M65" s="404"/>
      <c r="N65" s="404"/>
      <c r="O65" s="404"/>
      <c r="P65" s="405"/>
      <c r="Q65" s="404"/>
      <c r="R65" s="404"/>
      <c r="S65" s="404"/>
      <c r="T65" s="405"/>
      <c r="U65" s="404"/>
    </row>
    <row r="66" spans="1:23" x14ac:dyDescent="0.2">
      <c r="A66" s="385" t="s">
        <v>118</v>
      </c>
      <c r="D66" s="385" t="s">
        <v>119</v>
      </c>
      <c r="E66" s="404">
        <v>0</v>
      </c>
      <c r="F66" s="404">
        <v>0</v>
      </c>
      <c r="G66" s="404">
        <v>0</v>
      </c>
      <c r="H66" s="405"/>
      <c r="I66" s="404">
        <v>0</v>
      </c>
      <c r="J66" s="404">
        <v>0</v>
      </c>
      <c r="K66" s="404">
        <v>0</v>
      </c>
      <c r="L66" s="405"/>
      <c r="M66" s="404">
        <v>0</v>
      </c>
      <c r="N66" s="404">
        <v>0</v>
      </c>
      <c r="O66" s="404">
        <v>0</v>
      </c>
      <c r="P66" s="405"/>
      <c r="Q66" s="404">
        <v>0</v>
      </c>
      <c r="R66" s="404">
        <v>0</v>
      </c>
      <c r="S66" s="404">
        <v>0</v>
      </c>
      <c r="T66" s="405"/>
      <c r="U66" s="404">
        <v>0</v>
      </c>
      <c r="V66" s="387">
        <v>0</v>
      </c>
    </row>
    <row r="67" spans="1:23" x14ac:dyDescent="0.2">
      <c r="A67" s="385" t="s">
        <v>120</v>
      </c>
      <c r="D67" s="385" t="s">
        <v>121</v>
      </c>
      <c r="E67" s="404">
        <v>2562.94</v>
      </c>
      <c r="F67" s="404">
        <v>-752.94</v>
      </c>
      <c r="G67" s="404">
        <v>-4534.4800000000005</v>
      </c>
      <c r="H67" s="405"/>
      <c r="I67" s="404">
        <v>5058.75</v>
      </c>
      <c r="J67" s="404">
        <v>1096.43</v>
      </c>
      <c r="K67" s="404">
        <v>2350.34</v>
      </c>
      <c r="L67" s="405"/>
      <c r="M67" s="404">
        <v>0</v>
      </c>
      <c r="N67" s="404">
        <v>0</v>
      </c>
      <c r="O67" s="404">
        <v>0</v>
      </c>
      <c r="P67" s="405"/>
      <c r="Q67" s="404">
        <v>0</v>
      </c>
      <c r="R67" s="404">
        <v>0</v>
      </c>
      <c r="S67" s="404">
        <v>0</v>
      </c>
      <c r="T67" s="405"/>
      <c r="U67" s="404">
        <v>5781.04</v>
      </c>
      <c r="V67" s="387">
        <v>2E-3</v>
      </c>
      <c r="W67" s="411"/>
    </row>
    <row r="68" spans="1:23" s="411" customFormat="1" x14ac:dyDescent="0.2">
      <c r="A68" s="385"/>
      <c r="B68" s="403" t="s">
        <v>122</v>
      </c>
      <c r="C68" s="385"/>
      <c r="D68" s="385"/>
      <c r="E68" s="406">
        <v>2562.94</v>
      </c>
      <c r="F68" s="406">
        <v>-752.94</v>
      </c>
      <c r="G68" s="406">
        <v>-4534.4800000000005</v>
      </c>
      <c r="H68" s="407"/>
      <c r="I68" s="406">
        <v>5058.75</v>
      </c>
      <c r="J68" s="406">
        <v>1096.43</v>
      </c>
      <c r="K68" s="406">
        <v>2350.34</v>
      </c>
      <c r="L68" s="407"/>
      <c r="M68" s="406">
        <v>0</v>
      </c>
      <c r="N68" s="406">
        <v>0</v>
      </c>
      <c r="O68" s="406">
        <v>0</v>
      </c>
      <c r="P68" s="407"/>
      <c r="Q68" s="406">
        <v>0</v>
      </c>
      <c r="R68" s="406">
        <v>0</v>
      </c>
      <c r="S68" s="406">
        <v>0</v>
      </c>
      <c r="T68" s="407"/>
      <c r="U68" s="406">
        <v>5781.04</v>
      </c>
      <c r="V68" s="408">
        <v>2E-3</v>
      </c>
      <c r="W68" s="385"/>
    </row>
    <row r="69" spans="1:23" x14ac:dyDescent="0.2">
      <c r="E69" s="404"/>
      <c r="F69" s="404"/>
      <c r="G69" s="404"/>
      <c r="H69" s="405"/>
      <c r="I69" s="404"/>
      <c r="J69" s="404"/>
      <c r="K69" s="404"/>
      <c r="L69" s="405"/>
      <c r="M69" s="404"/>
      <c r="N69" s="404"/>
      <c r="O69" s="404"/>
      <c r="P69" s="405"/>
      <c r="Q69" s="404"/>
      <c r="R69" s="404"/>
      <c r="S69" s="404"/>
      <c r="T69" s="405"/>
      <c r="U69" s="404"/>
    </row>
    <row r="70" spans="1:23" x14ac:dyDescent="0.2">
      <c r="A70" s="411"/>
      <c r="B70" s="411" t="s">
        <v>123</v>
      </c>
      <c r="C70" s="411"/>
      <c r="D70" s="411"/>
      <c r="E70" s="418">
        <v>-176227.9800000001</v>
      </c>
      <c r="F70" s="418">
        <v>-255928.36000000004</v>
      </c>
      <c r="G70" s="418">
        <v>5120.7599999999611</v>
      </c>
      <c r="H70" s="419"/>
      <c r="I70" s="418">
        <v>-60124.449999999983</v>
      </c>
      <c r="J70" s="418">
        <v>-59716.950000000063</v>
      </c>
      <c r="K70" s="418">
        <v>-155853.64999999994</v>
      </c>
      <c r="L70" s="419"/>
      <c r="M70" s="418">
        <v>0</v>
      </c>
      <c r="N70" s="418">
        <v>0</v>
      </c>
      <c r="O70" s="418">
        <v>0</v>
      </c>
      <c r="P70" s="419"/>
      <c r="Q70" s="418">
        <v>0</v>
      </c>
      <c r="R70" s="418">
        <v>0</v>
      </c>
      <c r="S70" s="418">
        <v>0</v>
      </c>
      <c r="T70" s="419"/>
      <c r="U70" s="418">
        <v>-702730.62999999989</v>
      </c>
    </row>
    <row r="71" spans="1:23" s="414" customFormat="1" x14ac:dyDescent="0.2">
      <c r="B71" s="414" t="s">
        <v>124</v>
      </c>
      <c r="E71" s="420">
        <v>-0.43749574396888602</v>
      </c>
      <c r="F71" s="420">
        <v>-0.62845991587084493</v>
      </c>
      <c r="G71" s="420">
        <v>8.4641010913267586E-3</v>
      </c>
      <c r="H71" s="421"/>
      <c r="I71" s="420">
        <v>-0.13658519708237263</v>
      </c>
      <c r="J71" s="420">
        <v>-0.10291014315528596</v>
      </c>
      <c r="K71" s="420">
        <v>-0.36822118837090906</v>
      </c>
      <c r="L71" s="421"/>
      <c r="M71" s="420" t="s">
        <v>460</v>
      </c>
      <c r="N71" s="420" t="s">
        <v>460</v>
      </c>
      <c r="O71" s="420" t="s">
        <v>460</v>
      </c>
      <c r="P71" s="421"/>
      <c r="Q71" s="420" t="s">
        <v>460</v>
      </c>
      <c r="R71" s="420" t="s">
        <v>460</v>
      </c>
      <c r="S71" s="420" t="s">
        <v>460</v>
      </c>
      <c r="T71" s="421"/>
      <c r="U71" s="422">
        <v>-0.24579999999999999</v>
      </c>
      <c r="V71" s="387"/>
    </row>
    <row r="72" spans="1:23" x14ac:dyDescent="0.2">
      <c r="B72" s="411"/>
      <c r="C72" s="411"/>
      <c r="E72" s="404"/>
      <c r="F72" s="404"/>
      <c r="G72" s="404"/>
      <c r="H72" s="405"/>
      <c r="I72" s="404"/>
      <c r="J72" s="404"/>
      <c r="K72" s="404"/>
      <c r="L72" s="405"/>
      <c r="M72" s="404"/>
      <c r="N72" s="404"/>
      <c r="O72" s="404"/>
      <c r="P72" s="405"/>
      <c r="Q72" s="404"/>
      <c r="R72" s="404"/>
      <c r="S72" s="404"/>
      <c r="T72" s="405"/>
      <c r="U72" s="404"/>
    </row>
    <row r="73" spans="1:23" x14ac:dyDescent="0.2">
      <c r="A73" s="385" t="s">
        <v>125</v>
      </c>
      <c r="D73" s="385" t="s">
        <v>126</v>
      </c>
      <c r="E73" s="404">
        <v>0</v>
      </c>
      <c r="F73" s="404">
        <v>0</v>
      </c>
      <c r="G73" s="404">
        <v>0</v>
      </c>
      <c r="H73" s="405"/>
      <c r="I73" s="404">
        <v>0</v>
      </c>
      <c r="J73" s="404">
        <v>0</v>
      </c>
      <c r="K73" s="404">
        <v>0</v>
      </c>
      <c r="L73" s="405"/>
      <c r="M73" s="404">
        <v>0</v>
      </c>
      <c r="N73" s="404">
        <v>0</v>
      </c>
      <c r="O73" s="404">
        <v>0</v>
      </c>
      <c r="P73" s="405"/>
      <c r="Q73" s="404">
        <v>0</v>
      </c>
      <c r="R73" s="404">
        <v>0</v>
      </c>
      <c r="S73" s="404">
        <v>0</v>
      </c>
      <c r="T73" s="405"/>
      <c r="U73" s="404">
        <v>0</v>
      </c>
      <c r="V73" s="387">
        <v>0</v>
      </c>
    </row>
    <row r="74" spans="1:23" x14ac:dyDescent="0.2">
      <c r="E74" s="404"/>
      <c r="F74" s="404"/>
      <c r="G74" s="404"/>
      <c r="H74" s="405"/>
      <c r="I74" s="404"/>
      <c r="J74" s="404"/>
      <c r="K74" s="404"/>
      <c r="L74" s="405"/>
      <c r="M74" s="404"/>
      <c r="N74" s="404"/>
      <c r="O74" s="404"/>
      <c r="P74" s="405"/>
      <c r="Q74" s="404"/>
      <c r="R74" s="404"/>
      <c r="S74" s="404"/>
      <c r="T74" s="405"/>
      <c r="U74" s="404"/>
    </row>
    <row r="75" spans="1:23" ht="13.5" thickBot="1" x14ac:dyDescent="0.25">
      <c r="A75" s="411"/>
      <c r="B75" s="411" t="s">
        <v>127</v>
      </c>
      <c r="C75" s="411"/>
      <c r="D75" s="411"/>
      <c r="E75" s="428">
        <v>-176227.9800000001</v>
      </c>
      <c r="F75" s="428">
        <v>-255928.36000000004</v>
      </c>
      <c r="G75" s="428">
        <v>5120.7599999999611</v>
      </c>
      <c r="H75" s="429"/>
      <c r="I75" s="428">
        <v>-60124.449999999983</v>
      </c>
      <c r="J75" s="428">
        <v>-59716.950000000063</v>
      </c>
      <c r="K75" s="428">
        <v>-155853.64999999994</v>
      </c>
      <c r="L75" s="429"/>
      <c r="M75" s="428">
        <v>0</v>
      </c>
      <c r="N75" s="428">
        <v>0</v>
      </c>
      <c r="O75" s="428">
        <v>0</v>
      </c>
      <c r="P75" s="429"/>
      <c r="Q75" s="428">
        <v>0</v>
      </c>
      <c r="R75" s="428">
        <v>0</v>
      </c>
      <c r="S75" s="428">
        <v>0</v>
      </c>
      <c r="T75" s="429"/>
      <c r="U75" s="428">
        <v>-702730.62999999989</v>
      </c>
      <c r="V75" s="430">
        <v>-0.24579999999999999</v>
      </c>
    </row>
    <row r="76" spans="1:23" s="414" customFormat="1" ht="13.5" thickTop="1" x14ac:dyDescent="0.2">
      <c r="B76" s="414" t="s">
        <v>128</v>
      </c>
      <c r="E76" s="423">
        <v>-0.43749574396888602</v>
      </c>
      <c r="F76" s="423">
        <v>-0.62845991587084493</v>
      </c>
      <c r="G76" s="423">
        <v>8.4641010913267586E-3</v>
      </c>
      <c r="H76" s="423">
        <v>0</v>
      </c>
      <c r="I76" s="423">
        <v>-0.13658519708237263</v>
      </c>
      <c r="J76" s="423">
        <v>-0.10291014315528596</v>
      </c>
      <c r="K76" s="423">
        <v>-0.36822118837090906</v>
      </c>
      <c r="L76" s="423">
        <v>0</v>
      </c>
      <c r="M76" s="423">
        <v>0</v>
      </c>
      <c r="N76" s="423">
        <v>0</v>
      </c>
      <c r="O76" s="423">
        <v>0</v>
      </c>
      <c r="P76" s="423">
        <v>0</v>
      </c>
      <c r="Q76" s="423">
        <v>0</v>
      </c>
      <c r="R76" s="423">
        <v>0</v>
      </c>
      <c r="S76" s="423">
        <v>0</v>
      </c>
      <c r="T76" s="423">
        <v>0</v>
      </c>
      <c r="U76" s="423">
        <v>-0.24581486514086612</v>
      </c>
      <c r="V76" s="387"/>
    </row>
    <row r="78" spans="1:23" hidden="1" x14ac:dyDescent="0.2">
      <c r="A78" s="385" t="s">
        <v>129</v>
      </c>
      <c r="B78" s="385" t="s">
        <v>130</v>
      </c>
      <c r="E78" s="386">
        <v>176227.98000000004</v>
      </c>
      <c r="F78" s="386">
        <v>255928.36000000004</v>
      </c>
      <c r="G78" s="386">
        <v>-5120.7600000000093</v>
      </c>
      <c r="I78" s="386">
        <v>60124.450000000012</v>
      </c>
      <c r="J78" s="386">
        <v>59716.95000000007</v>
      </c>
      <c r="K78" s="386">
        <v>155853.64999999997</v>
      </c>
      <c r="M78" s="386">
        <v>0</v>
      </c>
      <c r="N78" s="386">
        <v>0</v>
      </c>
      <c r="O78" s="386">
        <v>0</v>
      </c>
      <c r="Q78" s="386">
        <v>0</v>
      </c>
      <c r="R78" s="386">
        <v>0</v>
      </c>
      <c r="S78" s="386">
        <v>0</v>
      </c>
      <c r="U78" s="386">
        <v>702730.62999999954</v>
      </c>
    </row>
    <row r="79" spans="1:23" hidden="1" x14ac:dyDescent="0.2"/>
    <row r="80" spans="1:23" hidden="1" x14ac:dyDescent="0.2"/>
    <row r="81" spans="1:22" hidden="1" x14ac:dyDescent="0.2"/>
    <row r="82" spans="1:22" hidden="1" x14ac:dyDescent="0.2">
      <c r="B82" s="403" t="s">
        <v>104</v>
      </c>
      <c r="C82" s="403"/>
      <c r="E82" s="404"/>
      <c r="F82" s="404"/>
      <c r="G82" s="404"/>
      <c r="H82" s="405"/>
      <c r="I82" s="404"/>
      <c r="J82" s="404"/>
      <c r="K82" s="404"/>
      <c r="L82" s="405"/>
      <c r="M82" s="404"/>
      <c r="N82" s="404"/>
      <c r="O82" s="404"/>
      <c r="P82" s="405"/>
      <c r="Q82" s="404"/>
      <c r="R82" s="404"/>
      <c r="S82" s="404"/>
      <c r="T82" s="405"/>
      <c r="U82" s="404"/>
    </row>
    <row r="83" spans="1:22" hidden="1" x14ac:dyDescent="0.2">
      <c r="B83" s="403"/>
      <c r="C83" s="403" t="s">
        <v>105</v>
      </c>
      <c r="E83" s="404"/>
      <c r="F83" s="404"/>
      <c r="G83" s="404"/>
      <c r="H83" s="405"/>
      <c r="I83" s="404"/>
      <c r="J83" s="404"/>
      <c r="K83" s="404"/>
      <c r="L83" s="405"/>
      <c r="M83" s="404"/>
      <c r="N83" s="404"/>
      <c r="O83" s="404"/>
      <c r="P83" s="405"/>
      <c r="Q83" s="404"/>
      <c r="R83" s="404"/>
      <c r="S83" s="404"/>
      <c r="T83" s="405"/>
      <c r="U83" s="404"/>
    </row>
    <row r="84" spans="1:22" hidden="1" x14ac:dyDescent="0.2">
      <c r="A84" s="385" t="s">
        <v>131</v>
      </c>
      <c r="D84" s="385" t="s">
        <v>132</v>
      </c>
      <c r="E84" s="404">
        <v>21665.249999999996</v>
      </c>
      <c r="F84" s="404">
        <v>17670.909999999996</v>
      </c>
      <c r="G84" s="404">
        <v>19108.89</v>
      </c>
      <c r="H84" s="405"/>
      <c r="I84" s="404">
        <v>17248.639999999996</v>
      </c>
      <c r="J84" s="404">
        <v>15921.720000000001</v>
      </c>
      <c r="K84" s="404">
        <v>16694.95</v>
      </c>
      <c r="L84" s="405"/>
      <c r="M84" s="404">
        <v>0</v>
      </c>
      <c r="N84" s="404">
        <v>0</v>
      </c>
      <c r="O84" s="404">
        <v>0</v>
      </c>
      <c r="P84" s="405"/>
      <c r="Q84" s="404">
        <v>0</v>
      </c>
      <c r="R84" s="404">
        <v>0</v>
      </c>
      <c r="S84" s="404">
        <v>0</v>
      </c>
      <c r="T84" s="405"/>
      <c r="U84" s="404">
        <v>108310.36</v>
      </c>
      <c r="V84" s="387">
        <v>3.8399999999999997E-2</v>
      </c>
    </row>
    <row r="85" spans="1:22" hidden="1" x14ac:dyDescent="0.2">
      <c r="A85" s="385" t="s">
        <v>133</v>
      </c>
      <c r="D85" s="385" t="s">
        <v>81</v>
      </c>
      <c r="E85" s="404">
        <v>258.89999999999998</v>
      </c>
      <c r="F85" s="404">
        <v>64.22</v>
      </c>
      <c r="G85" s="404">
        <v>102.65</v>
      </c>
      <c r="H85" s="405"/>
      <c r="I85" s="404">
        <v>52.300000000000004</v>
      </c>
      <c r="J85" s="404">
        <v>52.63</v>
      </c>
      <c r="K85" s="404">
        <v>0</v>
      </c>
      <c r="L85" s="405"/>
      <c r="M85" s="404">
        <v>0</v>
      </c>
      <c r="N85" s="404">
        <v>0</v>
      </c>
      <c r="O85" s="404">
        <v>0</v>
      </c>
      <c r="P85" s="405"/>
      <c r="Q85" s="404">
        <v>0</v>
      </c>
      <c r="R85" s="404">
        <v>0</v>
      </c>
      <c r="S85" s="404">
        <v>0</v>
      </c>
      <c r="T85" s="405"/>
      <c r="U85" s="404">
        <v>530.70000000000005</v>
      </c>
      <c r="V85" s="387">
        <v>2.0000000000000001E-4</v>
      </c>
    </row>
    <row r="86" spans="1:22" hidden="1" x14ac:dyDescent="0.2">
      <c r="A86" s="385" t="s">
        <v>134</v>
      </c>
      <c r="D86" s="385" t="s">
        <v>94</v>
      </c>
      <c r="E86" s="404">
        <v>9720.89</v>
      </c>
      <c r="F86" s="404">
        <v>4654.07</v>
      </c>
      <c r="G86" s="404">
        <v>1725.5</v>
      </c>
      <c r="H86" s="405"/>
      <c r="I86" s="404">
        <v>4849.13</v>
      </c>
      <c r="J86" s="404">
        <v>10910.25</v>
      </c>
      <c r="K86" s="404">
        <v>2199.37</v>
      </c>
      <c r="L86" s="405"/>
      <c r="M86" s="404">
        <v>0</v>
      </c>
      <c r="N86" s="404">
        <v>0</v>
      </c>
      <c r="O86" s="404">
        <v>0</v>
      </c>
      <c r="P86" s="405"/>
      <c r="Q86" s="404">
        <v>0</v>
      </c>
      <c r="R86" s="404">
        <v>0</v>
      </c>
      <c r="S86" s="404">
        <v>0</v>
      </c>
      <c r="T86" s="405"/>
      <c r="U86" s="404">
        <v>34059.21</v>
      </c>
      <c r="V86" s="387">
        <v>1.21E-2</v>
      </c>
    </row>
    <row r="87" spans="1:22" hidden="1" x14ac:dyDescent="0.2">
      <c r="A87" s="385" t="s">
        <v>135</v>
      </c>
      <c r="D87" s="385" t="s">
        <v>97</v>
      </c>
      <c r="E87" s="404">
        <v>0</v>
      </c>
      <c r="F87" s="404">
        <v>733.54000000000008</v>
      </c>
      <c r="G87" s="404">
        <v>0</v>
      </c>
      <c r="H87" s="405"/>
      <c r="I87" s="404">
        <v>100.57000000000001</v>
      </c>
      <c r="J87" s="404">
        <v>474.6</v>
      </c>
      <c r="K87" s="404">
        <v>-353.98</v>
      </c>
      <c r="L87" s="405"/>
      <c r="M87" s="404">
        <v>0</v>
      </c>
      <c r="N87" s="404">
        <v>0</v>
      </c>
      <c r="O87" s="404">
        <v>0</v>
      </c>
      <c r="P87" s="405"/>
      <c r="Q87" s="404">
        <v>0</v>
      </c>
      <c r="R87" s="404">
        <v>0</v>
      </c>
      <c r="S87" s="404">
        <v>0</v>
      </c>
      <c r="T87" s="405"/>
      <c r="U87" s="404">
        <v>954.73</v>
      </c>
      <c r="V87" s="387">
        <v>2.9999999999999997E-4</v>
      </c>
    </row>
    <row r="88" spans="1:22" hidden="1" x14ac:dyDescent="0.2">
      <c r="C88" s="403" t="s">
        <v>136</v>
      </c>
      <c r="E88" s="406">
        <v>31645.039999999997</v>
      </c>
      <c r="F88" s="406">
        <v>23122.739999999998</v>
      </c>
      <c r="G88" s="406">
        <v>20937.04</v>
      </c>
      <c r="H88" s="407"/>
      <c r="I88" s="406">
        <v>22250.639999999996</v>
      </c>
      <c r="J88" s="406">
        <v>27359.199999999997</v>
      </c>
      <c r="K88" s="406">
        <v>18540.34</v>
      </c>
      <c r="L88" s="407"/>
      <c r="M88" s="406">
        <v>0</v>
      </c>
      <c r="N88" s="406">
        <v>0</v>
      </c>
      <c r="O88" s="406">
        <v>0</v>
      </c>
      <c r="P88" s="407"/>
      <c r="Q88" s="406">
        <v>0</v>
      </c>
      <c r="R88" s="406">
        <v>0</v>
      </c>
      <c r="S88" s="406">
        <v>0</v>
      </c>
      <c r="T88" s="407"/>
      <c r="U88" s="406">
        <v>143855</v>
      </c>
      <c r="V88" s="408">
        <v>5.0999999999999997E-2</v>
      </c>
    </row>
    <row r="89" spans="1:22" hidden="1" x14ac:dyDescent="0.2">
      <c r="C89" s="403"/>
      <c r="E89" s="409"/>
      <c r="F89" s="409"/>
      <c r="G89" s="409"/>
      <c r="H89" s="410"/>
      <c r="I89" s="409"/>
      <c r="J89" s="409"/>
      <c r="K89" s="409"/>
      <c r="L89" s="410"/>
      <c r="M89" s="409"/>
      <c r="N89" s="409"/>
      <c r="O89" s="409"/>
      <c r="P89" s="410"/>
      <c r="Q89" s="409"/>
      <c r="R89" s="409"/>
      <c r="S89" s="409"/>
      <c r="T89" s="410"/>
      <c r="U89" s="409"/>
      <c r="V89" s="413"/>
    </row>
    <row r="90" spans="1:22" hidden="1" x14ac:dyDescent="0.2">
      <c r="B90" s="403"/>
      <c r="C90" s="403" t="s">
        <v>106</v>
      </c>
      <c r="E90" s="404"/>
      <c r="F90" s="404"/>
      <c r="G90" s="404"/>
      <c r="H90" s="405"/>
      <c r="I90" s="404"/>
      <c r="J90" s="404"/>
      <c r="K90" s="404"/>
      <c r="L90" s="405"/>
      <c r="M90" s="404"/>
      <c r="N90" s="404"/>
      <c r="O90" s="404"/>
      <c r="P90" s="405"/>
      <c r="Q90" s="404"/>
      <c r="R90" s="404"/>
      <c r="S90" s="404"/>
      <c r="T90" s="405"/>
      <c r="U90" s="404"/>
    </row>
    <row r="91" spans="1:22" hidden="1" x14ac:dyDescent="0.2">
      <c r="A91" s="385" t="s">
        <v>137</v>
      </c>
      <c r="D91" s="385" t="s">
        <v>132</v>
      </c>
      <c r="E91" s="404">
        <v>0</v>
      </c>
      <c r="F91" s="404">
        <v>0</v>
      </c>
      <c r="G91" s="404">
        <v>0</v>
      </c>
      <c r="H91" s="405"/>
      <c r="I91" s="404">
        <v>0</v>
      </c>
      <c r="J91" s="404">
        <v>0</v>
      </c>
      <c r="K91" s="404">
        <v>0</v>
      </c>
      <c r="L91" s="405"/>
      <c r="M91" s="404">
        <v>0</v>
      </c>
      <c r="N91" s="404">
        <v>0</v>
      </c>
      <c r="O91" s="404">
        <v>0</v>
      </c>
      <c r="P91" s="405"/>
      <c r="Q91" s="404">
        <v>0</v>
      </c>
      <c r="R91" s="404">
        <v>0</v>
      </c>
      <c r="S91" s="404">
        <v>0</v>
      </c>
      <c r="T91" s="405"/>
      <c r="U91" s="404">
        <v>0</v>
      </c>
      <c r="V91" s="387">
        <v>0</v>
      </c>
    </row>
    <row r="92" spans="1:22" hidden="1" x14ac:dyDescent="0.2">
      <c r="A92" s="385" t="s">
        <v>138</v>
      </c>
      <c r="D92" s="385" t="s">
        <v>81</v>
      </c>
      <c r="E92" s="404">
        <v>0</v>
      </c>
      <c r="F92" s="404">
        <v>0</v>
      </c>
      <c r="G92" s="404">
        <v>0</v>
      </c>
      <c r="H92" s="405"/>
      <c r="I92" s="404">
        <v>0</v>
      </c>
      <c r="J92" s="404">
        <v>0</v>
      </c>
      <c r="K92" s="404">
        <v>0</v>
      </c>
      <c r="L92" s="405"/>
      <c r="M92" s="404">
        <v>0</v>
      </c>
      <c r="N92" s="404">
        <v>0</v>
      </c>
      <c r="O92" s="404">
        <v>0</v>
      </c>
      <c r="P92" s="405"/>
      <c r="Q92" s="404">
        <v>0</v>
      </c>
      <c r="R92" s="404">
        <v>0</v>
      </c>
      <c r="S92" s="404">
        <v>0</v>
      </c>
      <c r="T92" s="405"/>
      <c r="U92" s="404">
        <v>0</v>
      </c>
      <c r="V92" s="387">
        <v>0</v>
      </c>
    </row>
    <row r="93" spans="1:22" hidden="1" x14ac:dyDescent="0.2">
      <c r="A93" s="385" t="s">
        <v>139</v>
      </c>
      <c r="D93" s="385" t="s">
        <v>94</v>
      </c>
      <c r="E93" s="404">
        <v>0</v>
      </c>
      <c r="F93" s="404">
        <v>0</v>
      </c>
      <c r="G93" s="404">
        <v>0</v>
      </c>
      <c r="H93" s="405"/>
      <c r="I93" s="404">
        <v>0</v>
      </c>
      <c r="J93" s="404">
        <v>0</v>
      </c>
      <c r="K93" s="404">
        <v>0</v>
      </c>
      <c r="L93" s="405"/>
      <c r="M93" s="404">
        <v>0</v>
      </c>
      <c r="N93" s="404">
        <v>0</v>
      </c>
      <c r="O93" s="404">
        <v>0</v>
      </c>
      <c r="P93" s="405"/>
      <c r="Q93" s="404">
        <v>0</v>
      </c>
      <c r="R93" s="404">
        <v>0</v>
      </c>
      <c r="S93" s="404">
        <v>0</v>
      </c>
      <c r="T93" s="405"/>
      <c r="U93" s="404">
        <v>0</v>
      </c>
      <c r="V93" s="387">
        <v>0</v>
      </c>
    </row>
    <row r="94" spans="1:22" hidden="1" x14ac:dyDescent="0.2">
      <c r="A94" s="385" t="s">
        <v>140</v>
      </c>
      <c r="D94" s="385" t="s">
        <v>97</v>
      </c>
      <c r="E94" s="404">
        <v>0</v>
      </c>
      <c r="F94" s="404">
        <v>0</v>
      </c>
      <c r="G94" s="404">
        <v>0</v>
      </c>
      <c r="H94" s="405"/>
      <c r="I94" s="404">
        <v>0</v>
      </c>
      <c r="J94" s="404">
        <v>0</v>
      </c>
      <c r="K94" s="404">
        <v>0</v>
      </c>
      <c r="L94" s="405"/>
      <c r="M94" s="404">
        <v>0</v>
      </c>
      <c r="N94" s="404">
        <v>0</v>
      </c>
      <c r="O94" s="404">
        <v>0</v>
      </c>
      <c r="P94" s="405"/>
      <c r="Q94" s="404">
        <v>0</v>
      </c>
      <c r="R94" s="404">
        <v>0</v>
      </c>
      <c r="S94" s="404">
        <v>0</v>
      </c>
      <c r="T94" s="405"/>
      <c r="U94" s="404">
        <v>0</v>
      </c>
      <c r="V94" s="387">
        <v>0</v>
      </c>
    </row>
    <row r="95" spans="1:22" hidden="1" x14ac:dyDescent="0.2">
      <c r="C95" s="403" t="s">
        <v>141</v>
      </c>
      <c r="E95" s="406">
        <v>0</v>
      </c>
      <c r="F95" s="406">
        <v>0</v>
      </c>
      <c r="G95" s="406">
        <v>0</v>
      </c>
      <c r="H95" s="407"/>
      <c r="I95" s="406">
        <v>0</v>
      </c>
      <c r="J95" s="406">
        <v>0</v>
      </c>
      <c r="K95" s="406">
        <v>0</v>
      </c>
      <c r="L95" s="407"/>
      <c r="M95" s="406">
        <v>0</v>
      </c>
      <c r="N95" s="406">
        <v>0</v>
      </c>
      <c r="O95" s="406">
        <v>0</v>
      </c>
      <c r="P95" s="407"/>
      <c r="Q95" s="406">
        <v>0</v>
      </c>
      <c r="R95" s="406">
        <v>0</v>
      </c>
      <c r="S95" s="406">
        <v>0</v>
      </c>
      <c r="T95" s="407"/>
      <c r="U95" s="406">
        <v>0</v>
      </c>
      <c r="V95" s="408">
        <v>0</v>
      </c>
    </row>
    <row r="96" spans="1:22" hidden="1" x14ac:dyDescent="0.2">
      <c r="C96" s="403"/>
      <c r="E96" s="409"/>
      <c r="F96" s="409"/>
      <c r="G96" s="409"/>
      <c r="H96" s="410"/>
      <c r="I96" s="409"/>
      <c r="J96" s="409"/>
      <c r="K96" s="409"/>
      <c r="L96" s="410"/>
      <c r="M96" s="409"/>
      <c r="N96" s="409"/>
      <c r="O96" s="409"/>
      <c r="P96" s="410"/>
      <c r="Q96" s="409"/>
      <c r="R96" s="409"/>
      <c r="S96" s="409"/>
      <c r="T96" s="410"/>
      <c r="U96" s="409"/>
      <c r="V96" s="413"/>
    </row>
    <row r="97" spans="1:23" hidden="1" x14ac:dyDescent="0.2">
      <c r="B97" s="403"/>
      <c r="C97" s="403" t="s">
        <v>107</v>
      </c>
      <c r="E97" s="404"/>
      <c r="F97" s="404"/>
      <c r="G97" s="404"/>
      <c r="H97" s="405"/>
      <c r="I97" s="404"/>
      <c r="J97" s="404"/>
      <c r="K97" s="404"/>
      <c r="L97" s="405"/>
      <c r="M97" s="404"/>
      <c r="N97" s="404"/>
      <c r="O97" s="404"/>
      <c r="P97" s="405"/>
      <c r="Q97" s="404"/>
      <c r="R97" s="404"/>
      <c r="S97" s="404"/>
      <c r="T97" s="405"/>
      <c r="U97" s="404"/>
    </row>
    <row r="98" spans="1:23" hidden="1" x14ac:dyDescent="0.2">
      <c r="A98" s="385" t="s">
        <v>142</v>
      </c>
      <c r="D98" s="385" t="s">
        <v>132</v>
      </c>
      <c r="E98" s="404">
        <v>3036.98</v>
      </c>
      <c r="F98" s="404">
        <v>3427.42</v>
      </c>
      <c r="G98" s="404">
        <v>3687.79</v>
      </c>
      <c r="H98" s="405"/>
      <c r="I98" s="404">
        <v>4882.3500000000004</v>
      </c>
      <c r="J98" s="404">
        <v>4668.5600000000004</v>
      </c>
      <c r="K98" s="404">
        <v>2197.8000000000002</v>
      </c>
      <c r="L98" s="405"/>
      <c r="M98" s="404">
        <v>0</v>
      </c>
      <c r="N98" s="404">
        <v>0</v>
      </c>
      <c r="O98" s="404">
        <v>0</v>
      </c>
      <c r="P98" s="405"/>
      <c r="Q98" s="404">
        <v>0</v>
      </c>
      <c r="R98" s="404">
        <v>0</v>
      </c>
      <c r="S98" s="404">
        <v>0</v>
      </c>
      <c r="T98" s="405"/>
      <c r="U98" s="404">
        <v>21900.9</v>
      </c>
      <c r="V98" s="387">
        <v>7.7999999999999996E-3</v>
      </c>
    </row>
    <row r="99" spans="1:23" hidden="1" x14ac:dyDescent="0.2">
      <c r="A99" s="385" t="s">
        <v>143</v>
      </c>
      <c r="D99" s="385" t="s">
        <v>81</v>
      </c>
      <c r="E99" s="404">
        <v>3482.9</v>
      </c>
      <c r="F99" s="404">
        <v>3135.2400000000002</v>
      </c>
      <c r="G99" s="404">
        <v>3354.09</v>
      </c>
      <c r="H99" s="405"/>
      <c r="I99" s="404">
        <v>3589.9500000000003</v>
      </c>
      <c r="J99" s="404">
        <v>1379.2</v>
      </c>
      <c r="K99" s="404">
        <v>1228.49</v>
      </c>
      <c r="L99" s="405"/>
      <c r="M99" s="404">
        <v>0</v>
      </c>
      <c r="N99" s="404">
        <v>0</v>
      </c>
      <c r="O99" s="404">
        <v>0</v>
      </c>
      <c r="P99" s="405"/>
      <c r="Q99" s="404">
        <v>0</v>
      </c>
      <c r="R99" s="404">
        <v>0</v>
      </c>
      <c r="S99" s="404">
        <v>0</v>
      </c>
      <c r="T99" s="405"/>
      <c r="U99" s="404">
        <v>16169.87</v>
      </c>
      <c r="V99" s="387">
        <v>5.7000000000000002E-3</v>
      </c>
    </row>
    <row r="100" spans="1:23" ht="102" hidden="1" x14ac:dyDescent="0.2">
      <c r="A100" s="431" t="s">
        <v>144</v>
      </c>
      <c r="D100" s="385" t="s">
        <v>145</v>
      </c>
      <c r="E100" s="404">
        <v>464.94</v>
      </c>
      <c r="F100" s="404">
        <v>-776.73</v>
      </c>
      <c r="G100" s="404">
        <v>0</v>
      </c>
      <c r="H100" s="405"/>
      <c r="I100" s="404">
        <v>0</v>
      </c>
      <c r="J100" s="404">
        <v>1804.42</v>
      </c>
      <c r="K100" s="404">
        <v>0</v>
      </c>
      <c r="L100" s="405"/>
      <c r="M100" s="404">
        <v>0</v>
      </c>
      <c r="N100" s="404">
        <v>0</v>
      </c>
      <c r="O100" s="404">
        <v>0</v>
      </c>
      <c r="P100" s="405"/>
      <c r="Q100" s="404">
        <v>0</v>
      </c>
      <c r="R100" s="404">
        <v>0</v>
      </c>
      <c r="S100" s="404">
        <v>0</v>
      </c>
      <c r="T100" s="405"/>
      <c r="U100" s="404">
        <v>1492.63</v>
      </c>
      <c r="V100" s="387">
        <v>5.0000000000000001E-4</v>
      </c>
    </row>
    <row r="101" spans="1:23" hidden="1" x14ac:dyDescent="0.2">
      <c r="A101" s="385" t="s">
        <v>146</v>
      </c>
      <c r="D101" s="385" t="s">
        <v>94</v>
      </c>
      <c r="E101" s="404">
        <v>0</v>
      </c>
      <c r="F101" s="404">
        <v>1788.04</v>
      </c>
      <c r="G101" s="404">
        <v>1761.64</v>
      </c>
      <c r="H101" s="405"/>
      <c r="I101" s="404">
        <v>227.17000000000002</v>
      </c>
      <c r="J101" s="404">
        <v>34.950000000000003</v>
      </c>
      <c r="K101" s="404">
        <v>569.28</v>
      </c>
      <c r="L101" s="405"/>
      <c r="M101" s="404">
        <v>0</v>
      </c>
      <c r="N101" s="404">
        <v>0</v>
      </c>
      <c r="O101" s="404">
        <v>0</v>
      </c>
      <c r="P101" s="405"/>
      <c r="Q101" s="404">
        <v>0</v>
      </c>
      <c r="R101" s="404">
        <v>0</v>
      </c>
      <c r="S101" s="404">
        <v>0</v>
      </c>
      <c r="T101" s="405"/>
      <c r="U101" s="404">
        <v>4381.08</v>
      </c>
      <c r="V101" s="387">
        <v>1.6000000000000001E-3</v>
      </c>
    </row>
    <row r="102" spans="1:23" hidden="1" x14ac:dyDescent="0.2">
      <c r="A102" s="385" t="s">
        <v>147</v>
      </c>
      <c r="D102" s="385" t="s">
        <v>97</v>
      </c>
      <c r="E102" s="404">
        <v>0</v>
      </c>
      <c r="F102" s="404">
        <v>0</v>
      </c>
      <c r="G102" s="404">
        <v>893.04</v>
      </c>
      <c r="H102" s="405"/>
      <c r="I102" s="404">
        <v>0</v>
      </c>
      <c r="J102" s="404">
        <v>0</v>
      </c>
      <c r="K102" s="404">
        <v>691.53000000000009</v>
      </c>
      <c r="L102" s="405"/>
      <c r="M102" s="404">
        <v>0</v>
      </c>
      <c r="N102" s="404">
        <v>0</v>
      </c>
      <c r="O102" s="404">
        <v>0</v>
      </c>
      <c r="P102" s="405"/>
      <c r="Q102" s="404">
        <v>0</v>
      </c>
      <c r="R102" s="404">
        <v>0</v>
      </c>
      <c r="S102" s="404">
        <v>0</v>
      </c>
      <c r="T102" s="405"/>
      <c r="U102" s="404">
        <v>1584.5700000000002</v>
      </c>
      <c r="V102" s="387">
        <v>5.9999999999999995E-4</v>
      </c>
    </row>
    <row r="103" spans="1:23" hidden="1" x14ac:dyDescent="0.2">
      <c r="C103" s="403" t="s">
        <v>148</v>
      </c>
      <c r="E103" s="406">
        <v>6984.82</v>
      </c>
      <c r="F103" s="406">
        <v>7573.97</v>
      </c>
      <c r="G103" s="406">
        <v>9696.5600000000013</v>
      </c>
      <c r="H103" s="407"/>
      <c r="I103" s="406">
        <v>8699.4700000000012</v>
      </c>
      <c r="J103" s="406">
        <v>7887.13</v>
      </c>
      <c r="K103" s="406">
        <v>4687.0999999999995</v>
      </c>
      <c r="L103" s="407"/>
      <c r="M103" s="406">
        <v>0</v>
      </c>
      <c r="N103" s="406">
        <v>0</v>
      </c>
      <c r="O103" s="406">
        <v>0</v>
      </c>
      <c r="P103" s="407"/>
      <c r="Q103" s="406">
        <v>0</v>
      </c>
      <c r="R103" s="406">
        <v>0</v>
      </c>
      <c r="S103" s="406">
        <v>0</v>
      </c>
      <c r="T103" s="407"/>
      <c r="U103" s="406">
        <v>45529.05</v>
      </c>
      <c r="V103" s="408">
        <v>1.61E-2</v>
      </c>
    </row>
    <row r="104" spans="1:23" hidden="1" x14ac:dyDescent="0.2">
      <c r="C104" s="403"/>
      <c r="E104" s="409"/>
      <c r="F104" s="409"/>
      <c r="G104" s="409"/>
      <c r="H104" s="410"/>
      <c r="I104" s="409"/>
      <c r="J104" s="409"/>
      <c r="K104" s="409"/>
      <c r="L104" s="410"/>
      <c r="M104" s="409"/>
      <c r="N104" s="409"/>
      <c r="O104" s="409"/>
      <c r="P104" s="410"/>
      <c r="Q104" s="409"/>
      <c r="R104" s="409"/>
      <c r="S104" s="409"/>
      <c r="T104" s="410"/>
      <c r="U104" s="409"/>
      <c r="V104" s="413"/>
      <c r="W104" s="414"/>
    </row>
    <row r="105" spans="1:23" hidden="1" x14ac:dyDescent="0.2">
      <c r="C105" s="403" t="s">
        <v>108</v>
      </c>
      <c r="E105" s="404"/>
      <c r="F105" s="404"/>
      <c r="G105" s="404"/>
      <c r="H105" s="405"/>
      <c r="I105" s="404"/>
      <c r="J105" s="404"/>
      <c r="K105" s="404"/>
      <c r="L105" s="405"/>
      <c r="M105" s="404"/>
      <c r="N105" s="404"/>
      <c r="O105" s="404"/>
      <c r="P105" s="405"/>
      <c r="Q105" s="404"/>
      <c r="R105" s="404"/>
      <c r="S105" s="404"/>
      <c r="T105" s="405"/>
      <c r="U105" s="404"/>
      <c r="W105" s="414"/>
    </row>
    <row r="106" spans="1:23" hidden="1" x14ac:dyDescent="0.2">
      <c r="A106" s="385" t="s">
        <v>149</v>
      </c>
      <c r="D106" s="385" t="s">
        <v>132</v>
      </c>
      <c r="E106" s="404">
        <v>16481.77</v>
      </c>
      <c r="F106" s="404">
        <v>11668.22</v>
      </c>
      <c r="G106" s="404">
        <v>12368.94</v>
      </c>
      <c r="H106" s="405"/>
      <c r="I106" s="404">
        <v>9022.4</v>
      </c>
      <c r="J106" s="404">
        <v>12052.93</v>
      </c>
      <c r="K106" s="404">
        <v>10117.990000000002</v>
      </c>
      <c r="L106" s="405"/>
      <c r="M106" s="404">
        <v>0</v>
      </c>
      <c r="N106" s="404">
        <v>0</v>
      </c>
      <c r="O106" s="404">
        <v>0</v>
      </c>
      <c r="P106" s="405"/>
      <c r="Q106" s="404">
        <v>0</v>
      </c>
      <c r="R106" s="404">
        <v>0</v>
      </c>
      <c r="S106" s="404">
        <v>0</v>
      </c>
      <c r="T106" s="405"/>
      <c r="U106" s="404">
        <v>71712.25</v>
      </c>
      <c r="V106" s="387">
        <v>2.5399999999999999E-2</v>
      </c>
    </row>
    <row r="107" spans="1:23" hidden="1" x14ac:dyDescent="0.2">
      <c r="A107" s="385" t="s">
        <v>150</v>
      </c>
      <c r="D107" s="385" t="s">
        <v>81</v>
      </c>
      <c r="E107" s="404">
        <v>553.72</v>
      </c>
      <c r="F107" s="404">
        <v>3683.57</v>
      </c>
      <c r="G107" s="404">
        <v>542.91</v>
      </c>
      <c r="H107" s="405"/>
      <c r="I107" s="404">
        <v>-2567.34</v>
      </c>
      <c r="J107" s="404">
        <v>-1290.3700000000001</v>
      </c>
      <c r="K107" s="404">
        <v>0</v>
      </c>
      <c r="L107" s="405"/>
      <c r="M107" s="404">
        <v>0</v>
      </c>
      <c r="N107" s="404">
        <v>0</v>
      </c>
      <c r="O107" s="404">
        <v>0</v>
      </c>
      <c r="P107" s="405"/>
      <c r="Q107" s="404">
        <v>0</v>
      </c>
      <c r="R107" s="404">
        <v>0</v>
      </c>
      <c r="S107" s="404">
        <v>0</v>
      </c>
      <c r="T107" s="405"/>
      <c r="U107" s="404">
        <v>922.49</v>
      </c>
      <c r="V107" s="387">
        <v>2.9999999999999997E-4</v>
      </c>
    </row>
    <row r="108" spans="1:23" ht="102" hidden="1" x14ac:dyDescent="0.2">
      <c r="A108" s="431" t="s">
        <v>151</v>
      </c>
      <c r="D108" s="385" t="s">
        <v>145</v>
      </c>
      <c r="E108" s="404">
        <v>0</v>
      </c>
      <c r="F108" s="404">
        <v>0</v>
      </c>
      <c r="G108" s="404">
        <v>0</v>
      </c>
      <c r="H108" s="405"/>
      <c r="I108" s="404">
        <v>0</v>
      </c>
      <c r="J108" s="404">
        <v>0</v>
      </c>
      <c r="K108" s="404">
        <v>0</v>
      </c>
      <c r="L108" s="405"/>
      <c r="M108" s="404">
        <v>0</v>
      </c>
      <c r="N108" s="404">
        <v>0</v>
      </c>
      <c r="O108" s="404">
        <v>0</v>
      </c>
      <c r="P108" s="405"/>
      <c r="Q108" s="404">
        <v>0</v>
      </c>
      <c r="R108" s="404">
        <v>0</v>
      </c>
      <c r="S108" s="404">
        <v>0</v>
      </c>
      <c r="T108" s="405"/>
      <c r="U108" s="404">
        <v>0</v>
      </c>
      <c r="V108" s="387">
        <v>0</v>
      </c>
    </row>
    <row r="109" spans="1:23" hidden="1" x14ac:dyDescent="0.2">
      <c r="A109" s="385" t="s">
        <v>152</v>
      </c>
      <c r="D109" s="385" t="s">
        <v>94</v>
      </c>
      <c r="E109" s="404">
        <v>3834.69</v>
      </c>
      <c r="F109" s="404">
        <v>2703.5</v>
      </c>
      <c r="G109" s="404">
        <v>2173.3200000000002</v>
      </c>
      <c r="H109" s="405"/>
      <c r="I109" s="404">
        <v>0</v>
      </c>
      <c r="J109" s="404">
        <v>0</v>
      </c>
      <c r="K109" s="404">
        <v>30.3</v>
      </c>
      <c r="L109" s="405"/>
      <c r="M109" s="404">
        <v>0</v>
      </c>
      <c r="N109" s="404">
        <v>0</v>
      </c>
      <c r="O109" s="404">
        <v>0</v>
      </c>
      <c r="P109" s="405"/>
      <c r="Q109" s="404">
        <v>0</v>
      </c>
      <c r="R109" s="404">
        <v>0</v>
      </c>
      <c r="S109" s="404">
        <v>0</v>
      </c>
      <c r="T109" s="405"/>
      <c r="U109" s="404">
        <v>8741.81</v>
      </c>
      <c r="V109" s="387">
        <v>3.0999999999999999E-3</v>
      </c>
    </row>
    <row r="110" spans="1:23" hidden="1" x14ac:dyDescent="0.2">
      <c r="A110" s="385" t="s">
        <v>153</v>
      </c>
      <c r="D110" s="385" t="s">
        <v>154</v>
      </c>
      <c r="E110" s="404">
        <v>0</v>
      </c>
      <c r="F110" s="404">
        <v>0</v>
      </c>
      <c r="G110" s="404">
        <v>12.82</v>
      </c>
      <c r="H110" s="405"/>
      <c r="I110" s="404">
        <v>-870.86</v>
      </c>
      <c r="J110" s="404">
        <v>0</v>
      </c>
      <c r="K110" s="404">
        <v>0</v>
      </c>
      <c r="L110" s="405"/>
      <c r="M110" s="404">
        <v>0</v>
      </c>
      <c r="N110" s="404">
        <v>0</v>
      </c>
      <c r="O110" s="404">
        <v>0</v>
      </c>
      <c r="P110" s="405"/>
      <c r="Q110" s="404">
        <v>0</v>
      </c>
      <c r="R110" s="404">
        <v>0</v>
      </c>
      <c r="S110" s="404">
        <v>0</v>
      </c>
      <c r="T110" s="405"/>
      <c r="U110" s="404">
        <v>-858.04</v>
      </c>
      <c r="V110" s="387">
        <v>-2.9999999999999997E-4</v>
      </c>
    </row>
    <row r="111" spans="1:23" hidden="1" x14ac:dyDescent="0.2">
      <c r="A111" s="385" t="s">
        <v>155</v>
      </c>
      <c r="D111" s="385" t="s">
        <v>97</v>
      </c>
      <c r="E111" s="404">
        <v>0</v>
      </c>
      <c r="F111" s="404">
        <v>0</v>
      </c>
      <c r="G111" s="404">
        <v>0</v>
      </c>
      <c r="H111" s="405"/>
      <c r="I111" s="404">
        <v>0</v>
      </c>
      <c r="J111" s="404">
        <v>0</v>
      </c>
      <c r="K111" s="404">
        <v>0</v>
      </c>
      <c r="L111" s="405"/>
      <c r="M111" s="404">
        <v>0</v>
      </c>
      <c r="N111" s="404">
        <v>0</v>
      </c>
      <c r="O111" s="404">
        <v>0</v>
      </c>
      <c r="P111" s="405"/>
      <c r="Q111" s="404">
        <v>0</v>
      </c>
      <c r="R111" s="404">
        <v>0</v>
      </c>
      <c r="S111" s="404">
        <v>0</v>
      </c>
      <c r="T111" s="405"/>
      <c r="U111" s="404">
        <v>0</v>
      </c>
      <c r="V111" s="387">
        <v>0</v>
      </c>
    </row>
    <row r="112" spans="1:23" hidden="1" x14ac:dyDescent="0.2">
      <c r="C112" s="403" t="s">
        <v>156</v>
      </c>
      <c r="E112" s="406">
        <v>20870.18</v>
      </c>
      <c r="F112" s="406">
        <v>18055.29</v>
      </c>
      <c r="G112" s="406">
        <v>15097.99</v>
      </c>
      <c r="H112" s="407"/>
      <c r="I112" s="406">
        <v>5584.2</v>
      </c>
      <c r="J112" s="406">
        <v>10762.56</v>
      </c>
      <c r="K112" s="406">
        <v>10148.290000000001</v>
      </c>
      <c r="L112" s="407"/>
      <c r="M112" s="406">
        <v>0</v>
      </c>
      <c r="N112" s="406">
        <v>0</v>
      </c>
      <c r="O112" s="406">
        <v>0</v>
      </c>
      <c r="P112" s="407"/>
      <c r="Q112" s="406">
        <v>0</v>
      </c>
      <c r="R112" s="406">
        <v>0</v>
      </c>
      <c r="S112" s="406">
        <v>0</v>
      </c>
      <c r="T112" s="407"/>
      <c r="U112" s="406">
        <v>80518.510000000009</v>
      </c>
      <c r="V112" s="408">
        <v>2.8500000000000001E-2</v>
      </c>
    </row>
    <row r="113" spans="1:23" hidden="1" x14ac:dyDescent="0.2">
      <c r="C113" s="403"/>
      <c r="E113" s="409"/>
      <c r="F113" s="409"/>
      <c r="G113" s="409"/>
      <c r="H113" s="410"/>
      <c r="I113" s="409"/>
      <c r="J113" s="409"/>
      <c r="K113" s="409"/>
      <c r="L113" s="410"/>
      <c r="M113" s="409"/>
      <c r="N113" s="409"/>
      <c r="O113" s="409"/>
      <c r="P113" s="410"/>
      <c r="Q113" s="409"/>
      <c r="R113" s="409"/>
      <c r="S113" s="409"/>
      <c r="T113" s="410"/>
      <c r="U113" s="409"/>
      <c r="V113" s="413"/>
    </row>
    <row r="114" spans="1:23" hidden="1" x14ac:dyDescent="0.2">
      <c r="C114" s="403" t="s">
        <v>157</v>
      </c>
      <c r="E114" s="404"/>
      <c r="F114" s="404"/>
      <c r="G114" s="404"/>
      <c r="H114" s="405"/>
      <c r="I114" s="404"/>
      <c r="J114" s="404"/>
      <c r="K114" s="404"/>
      <c r="L114" s="405"/>
      <c r="M114" s="404"/>
      <c r="N114" s="404"/>
      <c r="O114" s="404"/>
      <c r="P114" s="405"/>
      <c r="Q114" s="404"/>
      <c r="R114" s="404"/>
      <c r="S114" s="404"/>
      <c r="T114" s="405"/>
      <c r="U114" s="404"/>
      <c r="W114" s="414"/>
    </row>
    <row r="115" spans="1:23" hidden="1" x14ac:dyDescent="0.2">
      <c r="A115" s="385" t="s">
        <v>158</v>
      </c>
      <c r="D115" s="385" t="s">
        <v>132</v>
      </c>
      <c r="E115" s="404">
        <v>0</v>
      </c>
      <c r="F115" s="404">
        <v>0</v>
      </c>
      <c r="G115" s="404">
        <v>0</v>
      </c>
      <c r="H115" s="405"/>
      <c r="I115" s="404">
        <v>10.41</v>
      </c>
      <c r="J115" s="404">
        <v>-10.41</v>
      </c>
      <c r="K115" s="404">
        <v>0</v>
      </c>
      <c r="L115" s="405"/>
      <c r="M115" s="404">
        <v>0</v>
      </c>
      <c r="N115" s="404">
        <v>0</v>
      </c>
      <c r="O115" s="404">
        <v>0</v>
      </c>
      <c r="P115" s="405"/>
      <c r="Q115" s="404">
        <v>0</v>
      </c>
      <c r="R115" s="404">
        <v>0</v>
      </c>
      <c r="S115" s="404">
        <v>0</v>
      </c>
      <c r="T115" s="405"/>
      <c r="U115" s="404">
        <v>0</v>
      </c>
      <c r="V115" s="387">
        <v>0</v>
      </c>
    </row>
    <row r="116" spans="1:23" hidden="1" x14ac:dyDescent="0.2">
      <c r="A116" s="385" t="s">
        <v>159</v>
      </c>
      <c r="D116" s="385" t="s">
        <v>81</v>
      </c>
      <c r="E116" s="404">
        <v>0</v>
      </c>
      <c r="F116" s="404">
        <v>3531.63</v>
      </c>
      <c r="G116" s="404">
        <v>0</v>
      </c>
      <c r="H116" s="405"/>
      <c r="I116" s="404">
        <v>0</v>
      </c>
      <c r="J116" s="404">
        <v>0</v>
      </c>
      <c r="K116" s="404">
        <v>0</v>
      </c>
      <c r="L116" s="405"/>
      <c r="M116" s="404">
        <v>0</v>
      </c>
      <c r="N116" s="404">
        <v>0</v>
      </c>
      <c r="O116" s="404">
        <v>0</v>
      </c>
      <c r="P116" s="405"/>
      <c r="Q116" s="404">
        <v>0</v>
      </c>
      <c r="R116" s="404">
        <v>0</v>
      </c>
      <c r="S116" s="404">
        <v>0</v>
      </c>
      <c r="T116" s="405"/>
      <c r="U116" s="404">
        <v>3531.63</v>
      </c>
      <c r="V116" s="387">
        <v>1.2999999999999999E-3</v>
      </c>
    </row>
    <row r="117" spans="1:23" hidden="1" x14ac:dyDescent="0.2">
      <c r="A117" s="385" t="s">
        <v>160</v>
      </c>
      <c r="D117" s="385" t="s">
        <v>94</v>
      </c>
      <c r="E117" s="404">
        <v>0</v>
      </c>
      <c r="F117" s="404">
        <v>831.42000000000007</v>
      </c>
      <c r="G117" s="404">
        <v>0</v>
      </c>
      <c r="H117" s="405"/>
      <c r="I117" s="404">
        <v>0</v>
      </c>
      <c r="J117" s="404">
        <v>0</v>
      </c>
      <c r="K117" s="404">
        <v>0</v>
      </c>
      <c r="L117" s="405"/>
      <c r="M117" s="404">
        <v>0</v>
      </c>
      <c r="N117" s="404">
        <v>0</v>
      </c>
      <c r="O117" s="404">
        <v>0</v>
      </c>
      <c r="P117" s="405"/>
      <c r="Q117" s="404">
        <v>0</v>
      </c>
      <c r="R117" s="404">
        <v>0</v>
      </c>
      <c r="S117" s="404">
        <v>0</v>
      </c>
      <c r="T117" s="405"/>
      <c r="U117" s="404">
        <v>831.42000000000007</v>
      </c>
      <c r="V117" s="387">
        <v>2.9999999999999997E-4</v>
      </c>
    </row>
    <row r="118" spans="1:23" hidden="1" x14ac:dyDescent="0.2">
      <c r="A118" s="385" t="s">
        <v>161</v>
      </c>
      <c r="D118" s="385" t="s">
        <v>162</v>
      </c>
      <c r="E118" s="404">
        <v>8572.3900000000012</v>
      </c>
      <c r="F118" s="404">
        <v>7613.42</v>
      </c>
      <c r="G118" s="404">
        <v>8264.36</v>
      </c>
      <c r="H118" s="405"/>
      <c r="I118" s="404">
        <v>9802.880000000001</v>
      </c>
      <c r="J118" s="404">
        <v>8908.6</v>
      </c>
      <c r="K118" s="404">
        <v>9635.27</v>
      </c>
      <c r="L118" s="405"/>
      <c r="M118" s="404">
        <v>0</v>
      </c>
      <c r="N118" s="404">
        <v>0</v>
      </c>
      <c r="O118" s="404">
        <v>0</v>
      </c>
      <c r="P118" s="405"/>
      <c r="Q118" s="404">
        <v>0</v>
      </c>
      <c r="R118" s="404">
        <v>0</v>
      </c>
      <c r="S118" s="404">
        <v>0</v>
      </c>
      <c r="T118" s="405"/>
      <c r="U118" s="404">
        <v>52796.920000000006</v>
      </c>
      <c r="V118" s="387">
        <v>1.8700000000000001E-2</v>
      </c>
    </row>
    <row r="119" spans="1:23" hidden="1" x14ac:dyDescent="0.2">
      <c r="A119" s="385" t="s">
        <v>163</v>
      </c>
      <c r="D119" s="385" t="s">
        <v>164</v>
      </c>
      <c r="E119" s="404">
        <v>0</v>
      </c>
      <c r="F119" s="404">
        <v>0</v>
      </c>
      <c r="G119" s="404">
        <v>0</v>
      </c>
      <c r="H119" s="405"/>
      <c r="I119" s="404">
        <v>0</v>
      </c>
      <c r="J119" s="404">
        <v>0</v>
      </c>
      <c r="K119" s="404">
        <v>0</v>
      </c>
      <c r="L119" s="405"/>
      <c r="M119" s="404">
        <v>0</v>
      </c>
      <c r="N119" s="404">
        <v>0</v>
      </c>
      <c r="O119" s="404">
        <v>0</v>
      </c>
      <c r="P119" s="405"/>
      <c r="Q119" s="404">
        <v>0</v>
      </c>
      <c r="R119" s="404">
        <v>0</v>
      </c>
      <c r="S119" s="404">
        <v>0</v>
      </c>
      <c r="T119" s="405"/>
      <c r="U119" s="404">
        <v>0</v>
      </c>
      <c r="V119" s="387">
        <v>0</v>
      </c>
    </row>
    <row r="120" spans="1:23" hidden="1" x14ac:dyDescent="0.2">
      <c r="A120" s="385" t="s">
        <v>165</v>
      </c>
      <c r="D120" s="385" t="s">
        <v>97</v>
      </c>
      <c r="E120" s="404">
        <v>14.3</v>
      </c>
      <c r="F120" s="404">
        <v>3315.84</v>
      </c>
      <c r="G120" s="404">
        <v>7499.03</v>
      </c>
      <c r="H120" s="405"/>
      <c r="I120" s="404">
        <v>2503.02</v>
      </c>
      <c r="J120" s="404">
        <v>2197.4900000000002</v>
      </c>
      <c r="K120" s="404">
        <v>1977.64</v>
      </c>
      <c r="L120" s="405"/>
      <c r="M120" s="404">
        <v>0</v>
      </c>
      <c r="N120" s="404">
        <v>0</v>
      </c>
      <c r="O120" s="404">
        <v>0</v>
      </c>
      <c r="P120" s="405"/>
      <c r="Q120" s="404">
        <v>0</v>
      </c>
      <c r="R120" s="404">
        <v>0</v>
      </c>
      <c r="S120" s="404">
        <v>0</v>
      </c>
      <c r="T120" s="405"/>
      <c r="U120" s="404">
        <v>17507.32</v>
      </c>
      <c r="V120" s="387">
        <v>6.1999999999999998E-3</v>
      </c>
    </row>
    <row r="121" spans="1:23" hidden="1" x14ac:dyDescent="0.2">
      <c r="A121" s="385" t="s">
        <v>166</v>
      </c>
      <c r="D121" s="385" t="s">
        <v>167</v>
      </c>
      <c r="E121" s="404">
        <v>24067.3</v>
      </c>
      <c r="F121" s="404">
        <v>31654.07</v>
      </c>
      <c r="G121" s="404">
        <v>27049.91</v>
      </c>
      <c r="H121" s="405"/>
      <c r="I121" s="404">
        <v>25443.65</v>
      </c>
      <c r="J121" s="404">
        <v>32883.35</v>
      </c>
      <c r="K121" s="404">
        <v>28597.59</v>
      </c>
      <c r="L121" s="405"/>
      <c r="M121" s="404">
        <v>0</v>
      </c>
      <c r="N121" s="404">
        <v>0</v>
      </c>
      <c r="O121" s="404">
        <v>0</v>
      </c>
      <c r="P121" s="405"/>
      <c r="Q121" s="404">
        <v>0</v>
      </c>
      <c r="R121" s="404">
        <v>0</v>
      </c>
      <c r="S121" s="404">
        <v>0</v>
      </c>
      <c r="T121" s="405"/>
      <c r="U121" s="404">
        <v>169695.87</v>
      </c>
      <c r="V121" s="387">
        <v>6.0199999999999997E-2</v>
      </c>
    </row>
    <row r="122" spans="1:23" hidden="1" x14ac:dyDescent="0.2">
      <c r="C122" s="403" t="s">
        <v>168</v>
      </c>
      <c r="E122" s="406">
        <v>32653.989999999998</v>
      </c>
      <c r="F122" s="406">
        <v>46946.380000000005</v>
      </c>
      <c r="G122" s="406">
        <v>42813.3</v>
      </c>
      <c r="H122" s="407"/>
      <c r="I122" s="406">
        <v>37759.960000000006</v>
      </c>
      <c r="J122" s="406">
        <v>43979.03</v>
      </c>
      <c r="K122" s="406">
        <v>40210.5</v>
      </c>
      <c r="L122" s="407"/>
      <c r="M122" s="406">
        <v>0</v>
      </c>
      <c r="N122" s="406">
        <v>0</v>
      </c>
      <c r="O122" s="406">
        <v>0</v>
      </c>
      <c r="P122" s="407"/>
      <c r="Q122" s="406">
        <v>0</v>
      </c>
      <c r="R122" s="406">
        <v>0</v>
      </c>
      <c r="S122" s="406">
        <v>0</v>
      </c>
      <c r="T122" s="407"/>
      <c r="U122" s="406">
        <v>244363.16</v>
      </c>
      <c r="V122" s="408">
        <v>8.6599999999999996E-2</v>
      </c>
    </row>
    <row r="123" spans="1:23" hidden="1" x14ac:dyDescent="0.2">
      <c r="E123" s="404"/>
      <c r="F123" s="404"/>
      <c r="G123" s="404"/>
      <c r="H123" s="405"/>
      <c r="I123" s="404"/>
      <c r="J123" s="404"/>
      <c r="K123" s="404"/>
      <c r="L123" s="405"/>
      <c r="M123" s="404"/>
      <c r="N123" s="404"/>
      <c r="O123" s="404"/>
      <c r="P123" s="405"/>
      <c r="Q123" s="404"/>
      <c r="R123" s="404"/>
      <c r="S123" s="404"/>
      <c r="T123" s="405"/>
      <c r="U123" s="404"/>
    </row>
    <row r="124" spans="1:23" hidden="1" x14ac:dyDescent="0.2">
      <c r="B124" s="403"/>
      <c r="C124" s="403" t="s">
        <v>110</v>
      </c>
      <c r="E124" s="404"/>
      <c r="F124" s="404"/>
      <c r="G124" s="404"/>
      <c r="H124" s="405"/>
      <c r="I124" s="404"/>
      <c r="J124" s="404"/>
      <c r="K124" s="404"/>
      <c r="L124" s="405"/>
      <c r="M124" s="404"/>
      <c r="N124" s="404"/>
      <c r="O124" s="404"/>
      <c r="P124" s="405"/>
      <c r="Q124" s="404"/>
      <c r="R124" s="404"/>
      <c r="S124" s="404"/>
      <c r="T124" s="405"/>
      <c r="U124" s="404"/>
    </row>
    <row r="125" spans="1:23" hidden="1" x14ac:dyDescent="0.2">
      <c r="A125" s="385" t="s">
        <v>169</v>
      </c>
      <c r="D125" s="385" t="s">
        <v>132</v>
      </c>
      <c r="E125" s="404">
        <v>5459.4700000000012</v>
      </c>
      <c r="F125" s="404">
        <v>3202.7700000000004</v>
      </c>
      <c r="G125" s="404">
        <v>2916.8599999999997</v>
      </c>
      <c r="H125" s="405"/>
      <c r="I125" s="404">
        <v>1855.470000000003</v>
      </c>
      <c r="J125" s="404">
        <v>6712.75</v>
      </c>
      <c r="K125" s="404">
        <v>3640.3300000000027</v>
      </c>
      <c r="L125" s="405"/>
      <c r="M125" s="404">
        <v>0</v>
      </c>
      <c r="N125" s="404">
        <v>0</v>
      </c>
      <c r="O125" s="404">
        <v>0</v>
      </c>
      <c r="P125" s="405"/>
      <c r="Q125" s="404">
        <v>0</v>
      </c>
      <c r="R125" s="404">
        <v>0</v>
      </c>
      <c r="S125" s="404">
        <v>0</v>
      </c>
      <c r="T125" s="405"/>
      <c r="U125" s="404">
        <v>23787.65</v>
      </c>
      <c r="V125" s="387">
        <v>8.3999999999999995E-3</v>
      </c>
    </row>
    <row r="126" spans="1:23" hidden="1" x14ac:dyDescent="0.2">
      <c r="A126" s="385" t="s">
        <v>170</v>
      </c>
      <c r="D126" s="385" t="s">
        <v>81</v>
      </c>
      <c r="E126" s="404">
        <v>0</v>
      </c>
      <c r="F126" s="404">
        <v>14549.77</v>
      </c>
      <c r="G126" s="404">
        <v>0</v>
      </c>
      <c r="H126" s="405"/>
      <c r="I126" s="404">
        <v>600.9</v>
      </c>
      <c r="J126" s="404">
        <v>118</v>
      </c>
      <c r="K126" s="404">
        <v>0</v>
      </c>
      <c r="L126" s="405"/>
      <c r="M126" s="404">
        <v>0</v>
      </c>
      <c r="N126" s="404">
        <v>0</v>
      </c>
      <c r="O126" s="404">
        <v>0</v>
      </c>
      <c r="P126" s="405"/>
      <c r="Q126" s="404">
        <v>0</v>
      </c>
      <c r="R126" s="404">
        <v>0</v>
      </c>
      <c r="S126" s="404">
        <v>0</v>
      </c>
      <c r="T126" s="405"/>
      <c r="U126" s="404">
        <v>15268.67</v>
      </c>
      <c r="V126" s="387">
        <v>5.4000000000000003E-3</v>
      </c>
    </row>
    <row r="127" spans="1:23" hidden="1" x14ac:dyDescent="0.2">
      <c r="A127" s="385" t="s">
        <v>171</v>
      </c>
      <c r="D127" s="385" t="s">
        <v>94</v>
      </c>
      <c r="E127" s="404">
        <v>1470.6399999999999</v>
      </c>
      <c r="F127" s="404">
        <v>3908.52</v>
      </c>
      <c r="G127" s="404">
        <v>2380.08</v>
      </c>
      <c r="H127" s="405"/>
      <c r="I127" s="404">
        <v>1353.34</v>
      </c>
      <c r="J127" s="404">
        <v>3866.9500000000003</v>
      </c>
      <c r="K127" s="404">
        <v>0</v>
      </c>
      <c r="L127" s="405"/>
      <c r="M127" s="404">
        <v>0</v>
      </c>
      <c r="N127" s="404">
        <v>0</v>
      </c>
      <c r="O127" s="404">
        <v>0</v>
      </c>
      <c r="P127" s="405"/>
      <c r="Q127" s="404">
        <v>0</v>
      </c>
      <c r="R127" s="404">
        <v>0</v>
      </c>
      <c r="S127" s="404">
        <v>0</v>
      </c>
      <c r="T127" s="405"/>
      <c r="U127" s="404">
        <v>12979.53</v>
      </c>
      <c r="V127" s="387">
        <v>4.5999999999999999E-3</v>
      </c>
    </row>
    <row r="128" spans="1:23" hidden="1" x14ac:dyDescent="0.2">
      <c r="A128" s="385" t="s">
        <v>172</v>
      </c>
      <c r="D128" s="385" t="s">
        <v>173</v>
      </c>
      <c r="E128" s="404">
        <v>1513.52</v>
      </c>
      <c r="F128" s="404">
        <v>2541.36</v>
      </c>
      <c r="G128" s="404">
        <v>7135.73</v>
      </c>
      <c r="H128" s="405"/>
      <c r="I128" s="404">
        <v>159.87</v>
      </c>
      <c r="J128" s="404">
        <v>304.06</v>
      </c>
      <c r="K128" s="404">
        <v>1127.33</v>
      </c>
      <c r="L128" s="405"/>
      <c r="M128" s="404">
        <v>0</v>
      </c>
      <c r="N128" s="404">
        <v>0</v>
      </c>
      <c r="O128" s="404">
        <v>0</v>
      </c>
      <c r="P128" s="405"/>
      <c r="Q128" s="404">
        <v>0</v>
      </c>
      <c r="R128" s="404">
        <v>0</v>
      </c>
      <c r="S128" s="404">
        <v>0</v>
      </c>
      <c r="T128" s="405"/>
      <c r="U128" s="404">
        <v>12781.869999999999</v>
      </c>
      <c r="V128" s="387">
        <v>4.4999999999999997E-3</v>
      </c>
    </row>
    <row r="129" spans="1:23" hidden="1" x14ac:dyDescent="0.2">
      <c r="A129" s="385" t="s">
        <v>174</v>
      </c>
      <c r="D129" s="385" t="s">
        <v>97</v>
      </c>
      <c r="E129" s="404">
        <v>483.40000000000003</v>
      </c>
      <c r="F129" s="404">
        <v>0</v>
      </c>
      <c r="G129" s="404">
        <v>0</v>
      </c>
      <c r="H129" s="405"/>
      <c r="I129" s="404">
        <v>0</v>
      </c>
      <c r="J129" s="404">
        <v>50</v>
      </c>
      <c r="K129" s="404">
        <v>0</v>
      </c>
      <c r="L129" s="405"/>
      <c r="M129" s="404">
        <v>0</v>
      </c>
      <c r="N129" s="404">
        <v>0</v>
      </c>
      <c r="O129" s="404">
        <v>0</v>
      </c>
      <c r="P129" s="405"/>
      <c r="Q129" s="404">
        <v>0</v>
      </c>
      <c r="R129" s="404">
        <v>0</v>
      </c>
      <c r="S129" s="404">
        <v>0</v>
      </c>
      <c r="T129" s="405"/>
      <c r="U129" s="404">
        <v>533.40000000000009</v>
      </c>
      <c r="V129" s="387">
        <v>2.0000000000000001E-4</v>
      </c>
    </row>
    <row r="130" spans="1:23" hidden="1" x14ac:dyDescent="0.2">
      <c r="C130" s="403" t="s">
        <v>175</v>
      </c>
      <c r="E130" s="406">
        <v>8927.0300000000007</v>
      </c>
      <c r="F130" s="406">
        <v>24202.420000000002</v>
      </c>
      <c r="G130" s="406">
        <v>12432.669999999998</v>
      </c>
      <c r="H130" s="407"/>
      <c r="I130" s="406">
        <v>3969.5800000000027</v>
      </c>
      <c r="J130" s="406">
        <v>11051.76</v>
      </c>
      <c r="K130" s="406">
        <v>4767.6600000000026</v>
      </c>
      <c r="L130" s="407"/>
      <c r="M130" s="406">
        <v>0</v>
      </c>
      <c r="N130" s="406">
        <v>0</v>
      </c>
      <c r="O130" s="406">
        <v>0</v>
      </c>
      <c r="P130" s="407"/>
      <c r="Q130" s="406">
        <v>0</v>
      </c>
      <c r="R130" s="406">
        <v>0</v>
      </c>
      <c r="S130" s="406">
        <v>0</v>
      </c>
      <c r="T130" s="407"/>
      <c r="U130" s="406">
        <v>65351.12</v>
      </c>
      <c r="V130" s="408">
        <v>2.3199999999999998E-2</v>
      </c>
    </row>
    <row r="131" spans="1:23" hidden="1" x14ac:dyDescent="0.2">
      <c r="C131" s="403"/>
      <c r="E131" s="409"/>
      <c r="F131" s="409"/>
      <c r="G131" s="409"/>
      <c r="H131" s="410"/>
      <c r="I131" s="409"/>
      <c r="J131" s="409"/>
      <c r="K131" s="409"/>
      <c r="L131" s="410"/>
      <c r="M131" s="409"/>
      <c r="N131" s="409"/>
      <c r="O131" s="409"/>
      <c r="P131" s="410"/>
      <c r="Q131" s="409"/>
      <c r="R131" s="409"/>
      <c r="S131" s="409"/>
      <c r="T131" s="410"/>
      <c r="U131" s="409"/>
      <c r="V131" s="413"/>
    </row>
    <row r="132" spans="1:23" hidden="1" x14ac:dyDescent="0.2">
      <c r="C132" s="403"/>
      <c r="E132" s="409"/>
      <c r="F132" s="409"/>
      <c r="G132" s="409"/>
      <c r="H132" s="410"/>
      <c r="I132" s="409"/>
      <c r="J132" s="409"/>
      <c r="K132" s="409"/>
      <c r="L132" s="410"/>
      <c r="M132" s="409"/>
      <c r="N132" s="409"/>
      <c r="O132" s="409"/>
      <c r="P132" s="410"/>
      <c r="Q132" s="409"/>
      <c r="R132" s="409"/>
      <c r="S132" s="409"/>
      <c r="T132" s="410"/>
      <c r="U132" s="409"/>
      <c r="V132" s="413"/>
    </row>
    <row r="133" spans="1:23" hidden="1" x14ac:dyDescent="0.2">
      <c r="C133" s="403" t="s">
        <v>111</v>
      </c>
      <c r="E133" s="404"/>
      <c r="F133" s="404"/>
      <c r="G133" s="404"/>
      <c r="H133" s="405"/>
      <c r="I133" s="404"/>
      <c r="J133" s="404"/>
      <c r="K133" s="404"/>
      <c r="L133" s="405"/>
      <c r="M133" s="404"/>
      <c r="N133" s="404"/>
      <c r="O133" s="404"/>
      <c r="P133" s="405"/>
      <c r="Q133" s="404"/>
      <c r="R133" s="404"/>
      <c r="S133" s="404"/>
      <c r="T133" s="405"/>
      <c r="U133" s="404"/>
    </row>
    <row r="134" spans="1:23" hidden="1" x14ac:dyDescent="0.2">
      <c r="A134" s="385" t="s">
        <v>176</v>
      </c>
      <c r="D134" s="385" t="s">
        <v>132</v>
      </c>
      <c r="E134" s="404">
        <v>79340.520000000019</v>
      </c>
      <c r="F134" s="404">
        <v>39692.65</v>
      </c>
      <c r="G134" s="404">
        <v>54257.140000000007</v>
      </c>
      <c r="H134" s="405"/>
      <c r="I134" s="404">
        <v>24080.32</v>
      </c>
      <c r="J134" s="404">
        <v>54388.250000000007</v>
      </c>
      <c r="K134" s="404">
        <v>49769.57</v>
      </c>
      <c r="L134" s="405"/>
      <c r="M134" s="404">
        <v>0</v>
      </c>
      <c r="N134" s="404">
        <v>0</v>
      </c>
      <c r="O134" s="404">
        <v>0</v>
      </c>
      <c r="P134" s="405"/>
      <c r="Q134" s="404">
        <v>0</v>
      </c>
      <c r="R134" s="404">
        <v>0</v>
      </c>
      <c r="S134" s="404">
        <v>0</v>
      </c>
      <c r="T134" s="405"/>
      <c r="U134" s="404">
        <v>301528.45</v>
      </c>
      <c r="V134" s="387">
        <v>0.1069</v>
      </c>
    </row>
    <row r="135" spans="1:23" hidden="1" x14ac:dyDescent="0.2">
      <c r="A135" s="385" t="s">
        <v>177</v>
      </c>
      <c r="D135" s="385" t="s">
        <v>81</v>
      </c>
      <c r="E135" s="404">
        <v>1358.74</v>
      </c>
      <c r="F135" s="404">
        <v>2514.2600000000002</v>
      </c>
      <c r="G135" s="404">
        <v>2441.39</v>
      </c>
      <c r="H135" s="405"/>
      <c r="I135" s="404">
        <v>16788.39</v>
      </c>
      <c r="J135" s="404">
        <v>19576.32</v>
      </c>
      <c r="K135" s="404">
        <v>5224.33</v>
      </c>
      <c r="L135" s="405"/>
      <c r="M135" s="404">
        <v>0</v>
      </c>
      <c r="N135" s="404">
        <v>0</v>
      </c>
      <c r="O135" s="404">
        <v>0</v>
      </c>
      <c r="P135" s="405"/>
      <c r="Q135" s="404">
        <v>0</v>
      </c>
      <c r="R135" s="404">
        <v>0</v>
      </c>
      <c r="S135" s="404">
        <v>0</v>
      </c>
      <c r="T135" s="405"/>
      <c r="U135" s="404">
        <v>47903.43</v>
      </c>
      <c r="V135" s="387">
        <v>1.7000000000000001E-2</v>
      </c>
    </row>
    <row r="136" spans="1:23" hidden="1" x14ac:dyDescent="0.2">
      <c r="A136" s="385" t="s">
        <v>178</v>
      </c>
      <c r="D136" s="385" t="s">
        <v>94</v>
      </c>
      <c r="E136" s="404">
        <v>9847.0800000000017</v>
      </c>
      <c r="F136" s="404">
        <v>15993.67</v>
      </c>
      <c r="G136" s="404">
        <v>23097.1</v>
      </c>
      <c r="H136" s="405"/>
      <c r="I136" s="404">
        <v>27716.710000000003</v>
      </c>
      <c r="J136" s="404">
        <v>18800.96</v>
      </c>
      <c r="K136" s="404">
        <v>19016.580000000002</v>
      </c>
      <c r="L136" s="405"/>
      <c r="M136" s="404">
        <v>0</v>
      </c>
      <c r="N136" s="404">
        <v>0</v>
      </c>
      <c r="O136" s="404">
        <v>0</v>
      </c>
      <c r="P136" s="405"/>
      <c r="Q136" s="404">
        <v>0</v>
      </c>
      <c r="R136" s="404">
        <v>0</v>
      </c>
      <c r="S136" s="404">
        <v>0</v>
      </c>
      <c r="T136" s="405"/>
      <c r="U136" s="404">
        <v>114472.1</v>
      </c>
      <c r="V136" s="387">
        <v>4.0599999999999997E-2</v>
      </c>
    </row>
    <row r="137" spans="1:23" hidden="1" x14ac:dyDescent="0.2">
      <c r="A137" s="385" t="s">
        <v>179</v>
      </c>
      <c r="D137" s="385" t="s">
        <v>180</v>
      </c>
      <c r="E137" s="404">
        <v>941.16</v>
      </c>
      <c r="F137" s="404">
        <v>928</v>
      </c>
      <c r="G137" s="404">
        <v>943.23</v>
      </c>
      <c r="H137" s="405"/>
      <c r="I137" s="404">
        <v>977.66</v>
      </c>
      <c r="J137" s="404">
        <v>990.95</v>
      </c>
      <c r="K137" s="404">
        <v>890.45</v>
      </c>
      <c r="L137" s="405"/>
      <c r="M137" s="404">
        <v>0</v>
      </c>
      <c r="N137" s="404">
        <v>0</v>
      </c>
      <c r="O137" s="404">
        <v>0</v>
      </c>
      <c r="P137" s="405"/>
      <c r="Q137" s="404">
        <v>0</v>
      </c>
      <c r="R137" s="404">
        <v>0</v>
      </c>
      <c r="S137" s="404">
        <v>0</v>
      </c>
      <c r="T137" s="405"/>
      <c r="U137" s="404">
        <v>5671.45</v>
      </c>
      <c r="V137" s="387">
        <v>2E-3</v>
      </c>
    </row>
    <row r="138" spans="1:23" hidden="1" x14ac:dyDescent="0.2">
      <c r="A138" s="385" t="s">
        <v>181</v>
      </c>
      <c r="D138" s="385" t="s">
        <v>182</v>
      </c>
      <c r="E138" s="404">
        <v>3018.4</v>
      </c>
      <c r="F138" s="404">
        <v>6451.920000000001</v>
      </c>
      <c r="G138" s="404">
        <v>683.82</v>
      </c>
      <c r="H138" s="405"/>
      <c r="I138" s="404">
        <v>23.09</v>
      </c>
      <c r="J138" s="404">
        <v>294.13</v>
      </c>
      <c r="K138" s="404">
        <v>0</v>
      </c>
      <c r="L138" s="405"/>
      <c r="M138" s="404">
        <v>0</v>
      </c>
      <c r="N138" s="404">
        <v>0</v>
      </c>
      <c r="O138" s="404">
        <v>0</v>
      </c>
      <c r="P138" s="405"/>
      <c r="Q138" s="404">
        <v>0</v>
      </c>
      <c r="R138" s="404">
        <v>0</v>
      </c>
      <c r="S138" s="404">
        <v>0</v>
      </c>
      <c r="T138" s="405"/>
      <c r="U138" s="404">
        <v>10471.36</v>
      </c>
      <c r="V138" s="387">
        <v>3.7000000000000002E-3</v>
      </c>
    </row>
    <row r="139" spans="1:23" hidden="1" x14ac:dyDescent="0.2">
      <c r="A139" s="385" t="s">
        <v>183</v>
      </c>
      <c r="D139" s="385" t="s">
        <v>184</v>
      </c>
      <c r="E139" s="404">
        <v>1480.6100000000001</v>
      </c>
      <c r="F139" s="404">
        <v>2395.5300000000002</v>
      </c>
      <c r="G139" s="404">
        <v>0</v>
      </c>
      <c r="H139" s="405"/>
      <c r="I139" s="404">
        <v>0</v>
      </c>
      <c r="J139" s="404">
        <v>0</v>
      </c>
      <c r="K139" s="404">
        <v>0</v>
      </c>
      <c r="L139" s="405"/>
      <c r="M139" s="404">
        <v>0</v>
      </c>
      <c r="N139" s="404">
        <v>0</v>
      </c>
      <c r="O139" s="404">
        <v>0</v>
      </c>
      <c r="P139" s="405"/>
      <c r="Q139" s="404">
        <v>0</v>
      </c>
      <c r="R139" s="404">
        <v>0</v>
      </c>
      <c r="S139" s="404">
        <v>0</v>
      </c>
      <c r="T139" s="405"/>
      <c r="U139" s="404">
        <v>3876.14</v>
      </c>
      <c r="V139" s="387">
        <v>1.4E-3</v>
      </c>
      <c r="W139" s="414"/>
    </row>
    <row r="140" spans="1:23" hidden="1" x14ac:dyDescent="0.2">
      <c r="A140" s="385" t="s">
        <v>185</v>
      </c>
      <c r="D140" s="385" t="s">
        <v>186</v>
      </c>
      <c r="E140" s="404">
        <v>496.58</v>
      </c>
      <c r="F140" s="404">
        <v>297.51</v>
      </c>
      <c r="G140" s="404">
        <v>72.86</v>
      </c>
      <c r="H140" s="405"/>
      <c r="I140" s="404">
        <v>84.9</v>
      </c>
      <c r="J140" s="404">
        <v>194.46</v>
      </c>
      <c r="K140" s="404">
        <v>0</v>
      </c>
      <c r="L140" s="405"/>
      <c r="M140" s="404">
        <v>0</v>
      </c>
      <c r="N140" s="404">
        <v>0</v>
      </c>
      <c r="O140" s="404">
        <v>0</v>
      </c>
      <c r="P140" s="405"/>
      <c r="Q140" s="404">
        <v>0</v>
      </c>
      <c r="R140" s="404">
        <v>0</v>
      </c>
      <c r="S140" s="404">
        <v>0</v>
      </c>
      <c r="T140" s="405"/>
      <c r="U140" s="404">
        <v>1146.31</v>
      </c>
      <c r="V140" s="387">
        <v>4.0000000000000002E-4</v>
      </c>
    </row>
    <row r="141" spans="1:23" hidden="1" x14ac:dyDescent="0.2">
      <c r="A141" s="385" t="s">
        <v>187</v>
      </c>
      <c r="D141" s="385" t="s">
        <v>188</v>
      </c>
      <c r="E141" s="404">
        <v>0</v>
      </c>
      <c r="F141" s="404">
        <v>0</v>
      </c>
      <c r="G141" s="404">
        <v>0</v>
      </c>
      <c r="H141" s="405"/>
      <c r="I141" s="404">
        <v>18236.100000000002</v>
      </c>
      <c r="J141" s="404">
        <v>12120.6</v>
      </c>
      <c r="K141" s="404">
        <v>3161.3</v>
      </c>
      <c r="L141" s="405"/>
      <c r="M141" s="404">
        <v>0</v>
      </c>
      <c r="N141" s="404">
        <v>0</v>
      </c>
      <c r="O141" s="404">
        <v>0</v>
      </c>
      <c r="P141" s="405"/>
      <c r="Q141" s="404">
        <v>0</v>
      </c>
      <c r="R141" s="404">
        <v>0</v>
      </c>
      <c r="S141" s="404">
        <v>0</v>
      </c>
      <c r="T141" s="405"/>
      <c r="U141" s="404">
        <v>33518</v>
      </c>
      <c r="V141" s="387">
        <v>1.1900000000000001E-2</v>
      </c>
    </row>
    <row r="142" spans="1:23" hidden="1" x14ac:dyDescent="0.2">
      <c r="A142" s="385" t="s">
        <v>189</v>
      </c>
      <c r="D142" s="385" t="s">
        <v>190</v>
      </c>
      <c r="E142" s="404">
        <v>18266.000000000004</v>
      </c>
      <c r="F142" s="404">
        <v>16834.8</v>
      </c>
      <c r="G142" s="404">
        <v>17282.010000000002</v>
      </c>
      <c r="H142" s="405"/>
      <c r="I142" s="404">
        <v>21465.68</v>
      </c>
      <c r="J142" s="404">
        <v>19292.770000000004</v>
      </c>
      <c r="K142" s="404">
        <v>23923.929999999997</v>
      </c>
      <c r="L142" s="405"/>
      <c r="M142" s="404">
        <v>0</v>
      </c>
      <c r="N142" s="404">
        <v>0</v>
      </c>
      <c r="O142" s="404">
        <v>0</v>
      </c>
      <c r="P142" s="405"/>
      <c r="Q142" s="404">
        <v>0</v>
      </c>
      <c r="R142" s="404">
        <v>0</v>
      </c>
      <c r="S142" s="404">
        <v>0</v>
      </c>
      <c r="T142" s="405"/>
      <c r="U142" s="404">
        <v>117065.18999999999</v>
      </c>
      <c r="V142" s="387">
        <v>4.1500000000000002E-2</v>
      </c>
    </row>
    <row r="143" spans="1:23" s="411" customFormat="1" hidden="1" x14ac:dyDescent="0.2">
      <c r="A143" s="385" t="s">
        <v>191</v>
      </c>
      <c r="B143" s="385"/>
      <c r="C143" s="385"/>
      <c r="D143" s="385" t="s">
        <v>192</v>
      </c>
      <c r="E143" s="404">
        <v>4086.63</v>
      </c>
      <c r="F143" s="404">
        <v>7233.74</v>
      </c>
      <c r="G143" s="404">
        <v>10802.14</v>
      </c>
      <c r="H143" s="405"/>
      <c r="I143" s="404">
        <v>17369.849999999999</v>
      </c>
      <c r="J143" s="404">
        <v>12149.57</v>
      </c>
      <c r="K143" s="404">
        <v>17587.68</v>
      </c>
      <c r="L143" s="405"/>
      <c r="M143" s="404">
        <v>0</v>
      </c>
      <c r="N143" s="404">
        <v>0</v>
      </c>
      <c r="O143" s="404">
        <v>0</v>
      </c>
      <c r="P143" s="405"/>
      <c r="Q143" s="404">
        <v>0</v>
      </c>
      <c r="R143" s="404">
        <v>0</v>
      </c>
      <c r="S143" s="404">
        <v>0</v>
      </c>
      <c r="T143" s="405"/>
      <c r="U143" s="404">
        <v>69229.61</v>
      </c>
      <c r="V143" s="387">
        <v>2.4500000000000001E-2</v>
      </c>
      <c r="W143" s="385"/>
    </row>
    <row r="144" spans="1:23" hidden="1" x14ac:dyDescent="0.2">
      <c r="A144" s="385" t="s">
        <v>193</v>
      </c>
      <c r="D144" s="385" t="s">
        <v>194</v>
      </c>
      <c r="E144" s="404">
        <v>0</v>
      </c>
      <c r="F144" s="404">
        <v>0</v>
      </c>
      <c r="G144" s="404">
        <v>0</v>
      </c>
      <c r="H144" s="405"/>
      <c r="I144" s="404">
        <v>0</v>
      </c>
      <c r="J144" s="404">
        <v>0</v>
      </c>
      <c r="K144" s="404">
        <v>0</v>
      </c>
      <c r="L144" s="405"/>
      <c r="M144" s="404">
        <v>0</v>
      </c>
      <c r="N144" s="404">
        <v>0</v>
      </c>
      <c r="O144" s="404">
        <v>0</v>
      </c>
      <c r="P144" s="405"/>
      <c r="Q144" s="404">
        <v>0</v>
      </c>
      <c r="R144" s="404">
        <v>0</v>
      </c>
      <c r="S144" s="404">
        <v>0</v>
      </c>
      <c r="T144" s="405"/>
      <c r="U144" s="404">
        <v>0</v>
      </c>
      <c r="V144" s="387">
        <v>0</v>
      </c>
    </row>
    <row r="145" spans="2:22" x14ac:dyDescent="0.2">
      <c r="C145" s="403" t="s">
        <v>195</v>
      </c>
      <c r="E145" s="406">
        <v>118835.72000000003</v>
      </c>
      <c r="F145" s="406">
        <v>92342.080000000002</v>
      </c>
      <c r="G145" s="406">
        <v>109579.69000000002</v>
      </c>
      <c r="H145" s="407"/>
      <c r="I145" s="406">
        <v>126742.70000000001</v>
      </c>
      <c r="J145" s="406">
        <v>137808.01</v>
      </c>
      <c r="K145" s="406">
        <v>119573.84</v>
      </c>
      <c r="L145" s="407"/>
      <c r="M145" s="406">
        <v>0</v>
      </c>
      <c r="N145" s="406">
        <v>0</v>
      </c>
      <c r="O145" s="406">
        <v>0</v>
      </c>
      <c r="P145" s="407"/>
      <c r="Q145" s="406">
        <v>0</v>
      </c>
      <c r="R145" s="406">
        <v>0</v>
      </c>
      <c r="S145" s="406">
        <v>0</v>
      </c>
      <c r="T145" s="407"/>
      <c r="U145" s="406">
        <v>704882.03999999992</v>
      </c>
      <c r="V145" s="408">
        <v>0.24990000000000001</v>
      </c>
    </row>
    <row r="146" spans="2:22" x14ac:dyDescent="0.2">
      <c r="E146" s="404"/>
      <c r="F146" s="404"/>
      <c r="G146" s="404"/>
      <c r="H146" s="405"/>
      <c r="I146" s="404"/>
      <c r="J146" s="404"/>
      <c r="K146" s="404"/>
      <c r="L146" s="405"/>
      <c r="M146" s="404"/>
      <c r="N146" s="404"/>
      <c r="O146" s="404"/>
      <c r="P146" s="405"/>
      <c r="Q146" s="404"/>
      <c r="R146" s="404"/>
      <c r="S146" s="404"/>
      <c r="T146" s="405"/>
      <c r="U146" s="404"/>
    </row>
    <row r="147" spans="2:22" x14ac:dyDescent="0.2">
      <c r="B147" s="403" t="s">
        <v>112</v>
      </c>
      <c r="E147" s="406">
        <v>219916.78000000003</v>
      </c>
      <c r="F147" s="406">
        <v>212242.88000000003</v>
      </c>
      <c r="G147" s="406">
        <v>210557.25</v>
      </c>
      <c r="H147" s="407"/>
      <c r="I147" s="406">
        <v>205006.55000000005</v>
      </c>
      <c r="J147" s="406">
        <v>238847.69</v>
      </c>
      <c r="K147" s="406">
        <v>197927.73</v>
      </c>
      <c r="L147" s="407"/>
      <c r="M147" s="406">
        <v>0</v>
      </c>
      <c r="N147" s="406">
        <v>0</v>
      </c>
      <c r="O147" s="406">
        <v>0</v>
      </c>
      <c r="P147" s="407"/>
      <c r="Q147" s="406">
        <v>0</v>
      </c>
      <c r="R147" s="406">
        <v>0</v>
      </c>
      <c r="S147" s="406">
        <v>0</v>
      </c>
      <c r="T147" s="405"/>
      <c r="U147" s="406">
        <v>1284498.8799999999</v>
      </c>
      <c r="V147" s="408">
        <v>0.45540000000000003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7"/>
  <sheetViews>
    <sheetView topLeftCell="B4" workbookViewId="0">
      <pane xSplit="3" topLeftCell="K1" activePane="topRight" state="frozen"/>
      <selection activeCell="K49" sqref="K49:K55"/>
      <selection pane="topRight" activeCell="K49" sqref="K49:K55"/>
    </sheetView>
  </sheetViews>
  <sheetFormatPr defaultColWidth="9.140625" defaultRowHeight="12.75" x14ac:dyDescent="0.2"/>
  <cols>
    <col min="1" max="1" width="17.85546875" style="385" hidden="1" customWidth="1"/>
    <col min="2" max="3" width="4.28515625" style="385" customWidth="1"/>
    <col min="4" max="4" width="49.5703125" style="385" customWidth="1"/>
    <col min="5" max="7" width="13.28515625" style="386" customWidth="1"/>
    <col min="8" max="8" width="0.7109375" style="386" customWidth="1"/>
    <col min="9" max="11" width="13.28515625" style="386" customWidth="1"/>
    <col min="12" max="12" width="0.7109375" style="386" customWidth="1"/>
    <col min="13" max="15" width="13.28515625" style="386" customWidth="1"/>
    <col min="16" max="16" width="0.85546875" style="386" customWidth="1"/>
    <col min="17" max="19" width="13.28515625" style="386" customWidth="1"/>
    <col min="20" max="20" width="0.85546875" style="386" customWidth="1"/>
    <col min="21" max="21" width="13.28515625" style="386" customWidth="1"/>
    <col min="22" max="22" width="13.28515625" style="387" customWidth="1"/>
    <col min="23" max="16384" width="9.140625" style="385"/>
  </cols>
  <sheetData>
    <row r="1" spans="1:23" hidden="1" x14ac:dyDescent="0.2">
      <c r="A1" s="385" t="s">
        <v>32</v>
      </c>
      <c r="E1" s="386" t="s">
        <v>33</v>
      </c>
      <c r="F1" s="386" t="s">
        <v>34</v>
      </c>
      <c r="G1" s="386" t="s">
        <v>35</v>
      </c>
      <c r="I1" s="386" t="s">
        <v>36</v>
      </c>
      <c r="J1" s="386" t="s">
        <v>37</v>
      </c>
      <c r="K1" s="386" t="s">
        <v>38</v>
      </c>
      <c r="M1" s="386" t="s">
        <v>39</v>
      </c>
      <c r="N1" s="386" t="s">
        <v>40</v>
      </c>
      <c r="O1" s="386" t="s">
        <v>41</v>
      </c>
      <c r="Q1" s="386" t="s">
        <v>42</v>
      </c>
      <c r="R1" s="386" t="s">
        <v>43</v>
      </c>
      <c r="S1" s="386" t="s">
        <v>44</v>
      </c>
      <c r="U1" s="386" t="s">
        <v>45</v>
      </c>
    </row>
    <row r="2" spans="1:23" s="388" customFormat="1" ht="15" x14ac:dyDescent="0.2">
      <c r="C2" s="389"/>
      <c r="D2" s="389"/>
      <c r="E2" s="389"/>
      <c r="F2" s="389"/>
      <c r="G2" s="389"/>
      <c r="H2" s="389"/>
      <c r="I2" s="389"/>
      <c r="J2" s="390" t="s">
        <v>211</v>
      </c>
      <c r="K2" s="389"/>
      <c r="L2" s="389"/>
      <c r="M2" s="389"/>
      <c r="N2" s="389"/>
      <c r="O2" s="389"/>
      <c r="P2" s="389"/>
      <c r="Q2" s="389"/>
      <c r="R2" s="389"/>
      <c r="S2" s="389"/>
      <c r="T2" s="391"/>
      <c r="U2" s="391"/>
      <c r="V2" s="391"/>
      <c r="W2" s="392" t="s">
        <v>458</v>
      </c>
    </row>
    <row r="3" spans="1:23" s="388" customFormat="1" ht="15" x14ac:dyDescent="0.2">
      <c r="C3" s="389"/>
      <c r="D3" s="389"/>
      <c r="E3" s="389"/>
      <c r="F3" s="389"/>
      <c r="G3" s="389"/>
      <c r="H3" s="389"/>
      <c r="I3" s="389"/>
      <c r="J3" s="390" t="s">
        <v>239</v>
      </c>
      <c r="K3" s="389"/>
      <c r="L3" s="389"/>
      <c r="M3" s="389"/>
      <c r="N3" s="389"/>
      <c r="O3" s="389"/>
      <c r="P3" s="389"/>
      <c r="Q3" s="389"/>
      <c r="R3" s="389"/>
      <c r="S3" s="389"/>
      <c r="T3" s="391"/>
      <c r="U3" s="391"/>
      <c r="V3" s="391"/>
    </row>
    <row r="4" spans="1:23" s="388" customFormat="1" ht="15" x14ac:dyDescent="0.2">
      <c r="C4" s="389"/>
      <c r="D4" s="389"/>
      <c r="E4" s="389"/>
      <c r="F4" s="389"/>
      <c r="G4" s="389"/>
      <c r="H4" s="389"/>
      <c r="I4" s="389"/>
      <c r="J4" s="393" t="s">
        <v>459</v>
      </c>
      <c r="K4" s="394"/>
      <c r="L4" s="389"/>
      <c r="M4" s="389"/>
      <c r="N4" s="389"/>
      <c r="O4" s="389"/>
      <c r="P4" s="389"/>
      <c r="Q4" s="389"/>
      <c r="R4" s="389"/>
      <c r="S4" s="389"/>
      <c r="T4" s="391"/>
      <c r="U4" s="391"/>
      <c r="V4" s="391"/>
    </row>
    <row r="5" spans="1:23" s="388" customFormat="1" ht="15" x14ac:dyDescent="0.2">
      <c r="C5" s="393"/>
      <c r="D5" s="393"/>
      <c r="E5" s="393"/>
      <c r="F5" s="393"/>
      <c r="G5" s="393"/>
      <c r="H5" s="393"/>
      <c r="I5" s="393"/>
      <c r="J5" s="393" t="s">
        <v>47</v>
      </c>
      <c r="K5" s="393"/>
      <c r="L5" s="393"/>
      <c r="M5" s="393"/>
      <c r="N5" s="393"/>
      <c r="O5" s="393"/>
      <c r="P5" s="393"/>
      <c r="Q5" s="393"/>
      <c r="R5" s="393"/>
      <c r="S5" s="393"/>
      <c r="T5" s="395"/>
      <c r="U5" s="395"/>
      <c r="V5" s="395"/>
    </row>
    <row r="6" spans="1:23" s="388" customFormat="1" ht="15.75" thickBot="1" x14ac:dyDescent="0.25">
      <c r="A6" s="389"/>
      <c r="B6" s="389"/>
      <c r="C6" s="389"/>
      <c r="D6" s="389"/>
      <c r="E6" s="396"/>
      <c r="F6" s="396"/>
      <c r="G6" s="396"/>
      <c r="H6" s="396"/>
      <c r="I6" s="396"/>
      <c r="J6" s="396"/>
      <c r="K6" s="396"/>
      <c r="L6" s="396"/>
      <c r="M6" s="396"/>
      <c r="N6" s="396"/>
      <c r="O6" s="396"/>
      <c r="P6" s="396"/>
      <c r="Q6" s="396"/>
      <c r="R6" s="396"/>
      <c r="S6" s="396"/>
      <c r="T6" s="396"/>
      <c r="U6" s="396"/>
      <c r="V6" s="398"/>
    </row>
    <row r="7" spans="1:23" s="399" customFormat="1" ht="13.5" thickBot="1" x14ac:dyDescent="0.25">
      <c r="E7" s="400" t="s">
        <v>48</v>
      </c>
      <c r="F7" s="400" t="s">
        <v>49</v>
      </c>
      <c r="G7" s="400" t="s">
        <v>50</v>
      </c>
      <c r="H7" s="401"/>
      <c r="I7" s="400" t="s">
        <v>51</v>
      </c>
      <c r="J7" s="400" t="s">
        <v>52</v>
      </c>
      <c r="K7" s="400" t="s">
        <v>53</v>
      </c>
      <c r="L7" s="401"/>
      <c r="M7" s="400" t="s">
        <v>54</v>
      </c>
      <c r="N7" s="400" t="s">
        <v>55</v>
      </c>
      <c r="O7" s="400" t="s">
        <v>56</v>
      </c>
      <c r="P7" s="401"/>
      <c r="Q7" s="400" t="s">
        <v>57</v>
      </c>
      <c r="R7" s="400" t="s">
        <v>58</v>
      </c>
      <c r="S7" s="400" t="s">
        <v>59</v>
      </c>
      <c r="T7" s="401"/>
      <c r="U7" s="400" t="s">
        <v>60</v>
      </c>
      <c r="V7" s="402" t="s">
        <v>61</v>
      </c>
    </row>
    <row r="8" spans="1:23" x14ac:dyDescent="0.2">
      <c r="B8" s="403" t="s">
        <v>24</v>
      </c>
      <c r="C8" s="403"/>
      <c r="E8" s="404"/>
      <c r="F8" s="404"/>
      <c r="G8" s="404"/>
      <c r="H8" s="405"/>
      <c r="I8" s="404"/>
      <c r="J8" s="404"/>
      <c r="K8" s="404"/>
      <c r="L8" s="405"/>
      <c r="M8" s="404"/>
      <c r="N8" s="404"/>
      <c r="O8" s="404"/>
      <c r="P8" s="405"/>
      <c r="Q8" s="404"/>
      <c r="R8" s="404"/>
      <c r="S8" s="404"/>
      <c r="T8" s="405"/>
      <c r="U8" s="404"/>
    </row>
    <row r="9" spans="1:23" x14ac:dyDescent="0.2">
      <c r="A9" s="385" t="s">
        <v>62</v>
      </c>
      <c r="D9" s="385" t="s">
        <v>63</v>
      </c>
      <c r="E9" s="404">
        <v>0</v>
      </c>
      <c r="F9" s="404">
        <v>0</v>
      </c>
      <c r="G9" s="404">
        <v>0</v>
      </c>
      <c r="H9" s="405"/>
      <c r="I9" s="404">
        <v>0</v>
      </c>
      <c r="J9" s="404">
        <v>0</v>
      </c>
      <c r="K9" s="404">
        <v>8250</v>
      </c>
      <c r="L9" s="405"/>
      <c r="M9" s="404">
        <v>0</v>
      </c>
      <c r="N9" s="404">
        <v>0</v>
      </c>
      <c r="O9" s="404">
        <v>0</v>
      </c>
      <c r="P9" s="405"/>
      <c r="Q9" s="404">
        <v>0</v>
      </c>
      <c r="R9" s="404">
        <v>0</v>
      </c>
      <c r="S9" s="404">
        <v>0</v>
      </c>
      <c r="T9" s="405"/>
      <c r="U9" s="404">
        <v>8250</v>
      </c>
      <c r="V9" s="387">
        <v>1.6899999999999998E-2</v>
      </c>
    </row>
    <row r="10" spans="1:23" x14ac:dyDescent="0.2">
      <c r="A10" s="385" t="s">
        <v>64</v>
      </c>
      <c r="D10" s="385" t="s">
        <v>65</v>
      </c>
      <c r="E10" s="404">
        <v>108963.40000000001</v>
      </c>
      <c r="F10" s="404">
        <v>98545.85</v>
      </c>
      <c r="G10" s="404">
        <v>99228.510000000009</v>
      </c>
      <c r="H10" s="405"/>
      <c r="I10" s="404">
        <v>59738.200000000004</v>
      </c>
      <c r="J10" s="404">
        <v>23485</v>
      </c>
      <c r="K10" s="404">
        <v>82160.240000000005</v>
      </c>
      <c r="L10" s="405"/>
      <c r="M10" s="404">
        <v>0</v>
      </c>
      <c r="N10" s="404">
        <v>0</v>
      </c>
      <c r="O10" s="404">
        <v>0</v>
      </c>
      <c r="P10" s="405"/>
      <c r="Q10" s="404">
        <v>0</v>
      </c>
      <c r="R10" s="404">
        <v>0</v>
      </c>
      <c r="S10" s="404">
        <v>0</v>
      </c>
      <c r="T10" s="405"/>
      <c r="U10" s="404">
        <v>472121.2</v>
      </c>
      <c r="V10" s="387">
        <v>0.96960000000000002</v>
      </c>
    </row>
    <row r="11" spans="1:23" x14ac:dyDescent="0.2">
      <c r="A11" s="385" t="s">
        <v>66</v>
      </c>
      <c r="D11" s="385" t="s">
        <v>67</v>
      </c>
      <c r="E11" s="404">
        <v>0</v>
      </c>
      <c r="F11" s="404">
        <v>0</v>
      </c>
      <c r="G11" s="404">
        <v>0</v>
      </c>
      <c r="H11" s="405"/>
      <c r="I11" s="404">
        <v>0</v>
      </c>
      <c r="J11" s="404">
        <v>0</v>
      </c>
      <c r="K11" s="404">
        <v>0</v>
      </c>
      <c r="L11" s="405"/>
      <c r="M11" s="404">
        <v>0</v>
      </c>
      <c r="N11" s="404">
        <v>0</v>
      </c>
      <c r="O11" s="404">
        <v>0</v>
      </c>
      <c r="P11" s="405"/>
      <c r="Q11" s="404">
        <v>0</v>
      </c>
      <c r="R11" s="404">
        <v>0</v>
      </c>
      <c r="S11" s="404">
        <v>0</v>
      </c>
      <c r="T11" s="405"/>
      <c r="U11" s="404">
        <v>0</v>
      </c>
      <c r="V11" s="387">
        <v>0</v>
      </c>
    </row>
    <row r="12" spans="1:23" x14ac:dyDescent="0.2">
      <c r="C12" s="403" t="s">
        <v>68</v>
      </c>
      <c r="E12" s="406">
        <v>108963.40000000001</v>
      </c>
      <c r="F12" s="406">
        <v>98545.85</v>
      </c>
      <c r="G12" s="406">
        <v>99228.510000000009</v>
      </c>
      <c r="H12" s="407"/>
      <c r="I12" s="406">
        <v>59738.200000000004</v>
      </c>
      <c r="J12" s="406">
        <v>23485</v>
      </c>
      <c r="K12" s="406">
        <v>90410.240000000005</v>
      </c>
      <c r="L12" s="407"/>
      <c r="M12" s="406">
        <v>0</v>
      </c>
      <c r="N12" s="406">
        <v>0</v>
      </c>
      <c r="O12" s="406">
        <v>0</v>
      </c>
      <c r="P12" s="407"/>
      <c r="Q12" s="406">
        <v>0</v>
      </c>
      <c r="R12" s="406">
        <v>0</v>
      </c>
      <c r="S12" s="406">
        <v>0</v>
      </c>
      <c r="T12" s="407"/>
      <c r="U12" s="406">
        <v>480371.20000000001</v>
      </c>
      <c r="V12" s="408">
        <v>0.98650000000000004</v>
      </c>
    </row>
    <row r="13" spans="1:23" x14ac:dyDescent="0.2">
      <c r="C13" s="403"/>
      <c r="E13" s="409"/>
      <c r="F13" s="409"/>
      <c r="G13" s="409"/>
      <c r="H13" s="410"/>
      <c r="I13" s="409"/>
      <c r="J13" s="409"/>
      <c r="K13" s="409"/>
      <c r="L13" s="410"/>
      <c r="M13" s="409"/>
      <c r="N13" s="409"/>
      <c r="O13" s="409"/>
      <c r="P13" s="410"/>
      <c r="Q13" s="409"/>
      <c r="R13" s="409"/>
      <c r="S13" s="409"/>
      <c r="T13" s="410"/>
      <c r="U13" s="409"/>
    </row>
    <row r="14" spans="1:23" x14ac:dyDescent="0.2">
      <c r="A14" s="385" t="s">
        <v>69</v>
      </c>
      <c r="D14" s="385" t="s">
        <v>70</v>
      </c>
      <c r="E14" s="404">
        <v>0</v>
      </c>
      <c r="F14" s="404">
        <v>0</v>
      </c>
      <c r="G14" s="404">
        <v>0.2</v>
      </c>
      <c r="H14" s="405"/>
      <c r="I14" s="404">
        <v>0</v>
      </c>
      <c r="J14" s="404">
        <v>0</v>
      </c>
      <c r="K14" s="404">
        <v>6564.4400000000005</v>
      </c>
      <c r="L14" s="405"/>
      <c r="M14" s="404">
        <v>0</v>
      </c>
      <c r="N14" s="404">
        <v>0</v>
      </c>
      <c r="O14" s="404">
        <v>0</v>
      </c>
      <c r="P14" s="405"/>
      <c r="Q14" s="404">
        <v>0</v>
      </c>
      <c r="R14" s="404">
        <v>0</v>
      </c>
      <c r="S14" s="404">
        <v>0</v>
      </c>
      <c r="T14" s="405"/>
      <c r="U14" s="404">
        <v>6564.64</v>
      </c>
      <c r="V14" s="387">
        <v>1.35E-2</v>
      </c>
    </row>
    <row r="15" spans="1:23" x14ac:dyDescent="0.2">
      <c r="A15" s="385" t="s">
        <v>71</v>
      </c>
      <c r="D15" s="385" t="s">
        <v>72</v>
      </c>
      <c r="E15" s="404">
        <v>0</v>
      </c>
      <c r="F15" s="404">
        <v>0</v>
      </c>
      <c r="G15" s="404">
        <v>0</v>
      </c>
      <c r="H15" s="405"/>
      <c r="I15" s="404">
        <v>0</v>
      </c>
      <c r="J15" s="404">
        <v>0</v>
      </c>
      <c r="K15" s="404">
        <v>2.62</v>
      </c>
      <c r="L15" s="405"/>
      <c r="M15" s="404">
        <v>0</v>
      </c>
      <c r="N15" s="404">
        <v>0</v>
      </c>
      <c r="O15" s="404">
        <v>0</v>
      </c>
      <c r="P15" s="405"/>
      <c r="Q15" s="404">
        <v>0</v>
      </c>
      <c r="R15" s="404">
        <v>0</v>
      </c>
      <c r="S15" s="404">
        <v>0</v>
      </c>
      <c r="T15" s="405"/>
      <c r="U15" s="404">
        <v>2.62</v>
      </c>
      <c r="V15" s="387">
        <v>0</v>
      </c>
      <c r="W15" s="411"/>
    </row>
    <row r="16" spans="1:23" x14ac:dyDescent="0.2">
      <c r="E16" s="404"/>
      <c r="F16" s="404"/>
      <c r="G16" s="404"/>
      <c r="H16" s="405"/>
      <c r="I16" s="404"/>
      <c r="J16" s="404"/>
      <c r="K16" s="404"/>
      <c r="L16" s="405"/>
      <c r="M16" s="404"/>
      <c r="N16" s="404"/>
      <c r="O16" s="404"/>
      <c r="P16" s="405"/>
      <c r="Q16" s="404"/>
      <c r="R16" s="404"/>
      <c r="S16" s="404"/>
      <c r="T16" s="405"/>
      <c r="U16" s="404"/>
      <c r="W16" s="411"/>
    </row>
    <row r="17" spans="1:23" s="411" customFormat="1" x14ac:dyDescent="0.2">
      <c r="B17" s="411" t="s">
        <v>73</v>
      </c>
      <c r="E17" s="412">
        <v>108963.40000000001</v>
      </c>
      <c r="F17" s="412">
        <v>98545.85</v>
      </c>
      <c r="G17" s="412">
        <v>99228.71</v>
      </c>
      <c r="H17" s="405"/>
      <c r="I17" s="412">
        <v>59738.200000000004</v>
      </c>
      <c r="J17" s="412">
        <v>23485</v>
      </c>
      <c r="K17" s="412">
        <v>96977.3</v>
      </c>
      <c r="L17" s="405"/>
      <c r="M17" s="412">
        <v>0</v>
      </c>
      <c r="N17" s="412">
        <v>0</v>
      </c>
      <c r="O17" s="412">
        <v>0</v>
      </c>
      <c r="P17" s="405"/>
      <c r="Q17" s="412">
        <v>0</v>
      </c>
      <c r="R17" s="412">
        <v>0</v>
      </c>
      <c r="S17" s="412">
        <v>0</v>
      </c>
      <c r="T17" s="405"/>
      <c r="U17" s="412">
        <v>486938.46</v>
      </c>
      <c r="V17" s="408">
        <v>1</v>
      </c>
      <c r="W17" s="385"/>
    </row>
    <row r="18" spans="1:23" x14ac:dyDescent="0.2">
      <c r="E18" s="404"/>
      <c r="F18" s="404"/>
      <c r="G18" s="404"/>
      <c r="H18" s="405"/>
      <c r="I18" s="404"/>
      <c r="J18" s="404"/>
      <c r="K18" s="404"/>
      <c r="L18" s="405"/>
      <c r="M18" s="404"/>
      <c r="N18" s="404"/>
      <c r="O18" s="404"/>
      <c r="P18" s="405"/>
      <c r="Q18" s="404"/>
      <c r="R18" s="404"/>
      <c r="S18" s="404"/>
      <c r="T18" s="405"/>
      <c r="U18" s="404"/>
    </row>
    <row r="19" spans="1:23" x14ac:dyDescent="0.2">
      <c r="B19" s="403" t="s">
        <v>25</v>
      </c>
      <c r="C19" s="403"/>
      <c r="E19" s="404"/>
      <c r="F19" s="404"/>
      <c r="G19" s="404"/>
      <c r="H19" s="405"/>
      <c r="I19" s="404"/>
      <c r="J19" s="404"/>
      <c r="K19" s="404"/>
      <c r="L19" s="405"/>
      <c r="M19" s="404"/>
      <c r="N19" s="404"/>
      <c r="O19" s="404"/>
      <c r="P19" s="405"/>
      <c r="Q19" s="404"/>
      <c r="R19" s="404"/>
      <c r="S19" s="404"/>
      <c r="T19" s="405"/>
      <c r="U19" s="404"/>
    </row>
    <row r="20" spans="1:23" hidden="1" x14ac:dyDescent="0.2">
      <c r="A20" s="385" t="s">
        <v>74</v>
      </c>
      <c r="B20" s="403"/>
      <c r="C20" s="403"/>
      <c r="D20" s="385" t="s">
        <v>75</v>
      </c>
      <c r="E20" s="404">
        <v>36237.269999999997</v>
      </c>
      <c r="F20" s="404">
        <v>38667.159999999996</v>
      </c>
      <c r="G20" s="404">
        <v>41157.349999999991</v>
      </c>
      <c r="H20" s="405"/>
      <c r="I20" s="404">
        <v>52538.990000000005</v>
      </c>
      <c r="J20" s="404">
        <v>45640.720000000008</v>
      </c>
      <c r="K20" s="404">
        <v>49968.92</v>
      </c>
      <c r="L20" s="405"/>
      <c r="M20" s="404">
        <v>0</v>
      </c>
      <c r="N20" s="404">
        <v>0</v>
      </c>
      <c r="O20" s="404">
        <v>0</v>
      </c>
      <c r="P20" s="405"/>
      <c r="Q20" s="404">
        <v>0</v>
      </c>
      <c r="R20" s="404">
        <v>0</v>
      </c>
      <c r="S20" s="404">
        <v>0</v>
      </c>
      <c r="T20" s="405"/>
      <c r="U20" s="404">
        <v>264210.41000000003</v>
      </c>
      <c r="V20" s="387">
        <v>0.55000000000000004</v>
      </c>
    </row>
    <row r="21" spans="1:23" hidden="1" x14ac:dyDescent="0.2">
      <c r="A21" s="385" t="s">
        <v>76</v>
      </c>
      <c r="B21" s="403"/>
      <c r="C21" s="403"/>
      <c r="D21" s="385" t="s">
        <v>77</v>
      </c>
      <c r="E21" s="404">
        <v>72923.37</v>
      </c>
      <c r="F21" s="404">
        <v>80165.45</v>
      </c>
      <c r="G21" s="404">
        <v>84624.55</v>
      </c>
      <c r="H21" s="405"/>
      <c r="I21" s="404">
        <v>81642.05</v>
      </c>
      <c r="J21" s="404">
        <v>83294.94</v>
      </c>
      <c r="K21" s="404">
        <v>54593.71</v>
      </c>
      <c r="L21" s="405"/>
      <c r="M21" s="404">
        <v>0</v>
      </c>
      <c r="N21" s="404">
        <v>0</v>
      </c>
      <c r="O21" s="404">
        <v>0</v>
      </c>
      <c r="P21" s="405"/>
      <c r="Q21" s="404">
        <v>0</v>
      </c>
      <c r="R21" s="404">
        <v>0</v>
      </c>
      <c r="S21" s="404">
        <v>0</v>
      </c>
      <c r="T21" s="405"/>
      <c r="U21" s="404">
        <v>457244.07</v>
      </c>
      <c r="V21" s="387">
        <v>0.95189999999999997</v>
      </c>
    </row>
    <row r="22" spans="1:23" x14ac:dyDescent="0.2">
      <c r="D22" s="385" t="s">
        <v>78</v>
      </c>
      <c r="E22" s="404">
        <v>109160.63999999998</v>
      </c>
      <c r="F22" s="404">
        <v>118832.60999999999</v>
      </c>
      <c r="G22" s="404">
        <v>125781.9</v>
      </c>
      <c r="H22" s="405"/>
      <c r="I22" s="404">
        <v>134181.04</v>
      </c>
      <c r="J22" s="404">
        <v>128935.66</v>
      </c>
      <c r="K22" s="404">
        <v>104562.63</v>
      </c>
      <c r="L22" s="405"/>
      <c r="M22" s="404">
        <v>0</v>
      </c>
      <c r="N22" s="404">
        <v>0</v>
      </c>
      <c r="O22" s="404">
        <v>0</v>
      </c>
      <c r="P22" s="405"/>
      <c r="Q22" s="404">
        <v>0</v>
      </c>
      <c r="R22" s="404">
        <v>0</v>
      </c>
      <c r="S22" s="404">
        <v>0</v>
      </c>
      <c r="T22" s="405"/>
      <c r="U22" s="404">
        <v>721454.48</v>
      </c>
      <c r="V22" s="387">
        <v>1.4816</v>
      </c>
    </row>
    <row r="23" spans="1:23" hidden="1" x14ac:dyDescent="0.2">
      <c r="A23" s="385" t="s">
        <v>79</v>
      </c>
      <c r="B23" s="403"/>
      <c r="C23" s="403"/>
      <c r="D23" s="385" t="s">
        <v>75</v>
      </c>
      <c r="E23" s="404">
        <v>352</v>
      </c>
      <c r="F23" s="404">
        <v>0</v>
      </c>
      <c r="G23" s="404">
        <v>251.84</v>
      </c>
      <c r="H23" s="405"/>
      <c r="I23" s="404">
        <v>278.47000000000003</v>
      </c>
      <c r="J23" s="404">
        <v>0</v>
      </c>
      <c r="K23" s="404">
        <v>185.07</v>
      </c>
      <c r="L23" s="405"/>
      <c r="M23" s="404">
        <v>0</v>
      </c>
      <c r="N23" s="404">
        <v>0</v>
      </c>
      <c r="O23" s="404">
        <v>0</v>
      </c>
      <c r="P23" s="405"/>
      <c r="Q23" s="404">
        <v>0</v>
      </c>
      <c r="R23" s="404">
        <v>0</v>
      </c>
      <c r="S23" s="404">
        <v>0</v>
      </c>
      <c r="T23" s="405"/>
      <c r="U23" s="404">
        <v>1067.3800000000001</v>
      </c>
      <c r="V23" s="387">
        <v>2.2000000000000001E-3</v>
      </c>
    </row>
    <row r="24" spans="1:23" hidden="1" x14ac:dyDescent="0.2">
      <c r="A24" s="385" t="s">
        <v>80</v>
      </c>
      <c r="B24" s="403"/>
      <c r="C24" s="403"/>
      <c r="D24" s="385" t="s">
        <v>77</v>
      </c>
      <c r="E24" s="404">
        <v>0</v>
      </c>
      <c r="F24" s="404">
        <v>34.26</v>
      </c>
      <c r="G24" s="404">
        <v>62.76</v>
      </c>
      <c r="H24" s="405"/>
      <c r="I24" s="404">
        <v>0</v>
      </c>
      <c r="J24" s="404">
        <v>142.67000000000002</v>
      </c>
      <c r="K24" s="404">
        <v>1311.48</v>
      </c>
      <c r="L24" s="405"/>
      <c r="M24" s="404">
        <v>0</v>
      </c>
      <c r="N24" s="404">
        <v>0</v>
      </c>
      <c r="O24" s="404">
        <v>0</v>
      </c>
      <c r="P24" s="405"/>
      <c r="Q24" s="404">
        <v>0</v>
      </c>
      <c r="R24" s="404">
        <v>0</v>
      </c>
      <c r="S24" s="404">
        <v>0</v>
      </c>
      <c r="T24" s="405"/>
      <c r="U24" s="404">
        <v>1551.17</v>
      </c>
      <c r="V24" s="387">
        <v>3.2000000000000002E-3</v>
      </c>
    </row>
    <row r="25" spans="1:23" x14ac:dyDescent="0.2">
      <c r="D25" s="385" t="s">
        <v>81</v>
      </c>
      <c r="E25" s="404">
        <v>352</v>
      </c>
      <c r="F25" s="404">
        <v>34.26</v>
      </c>
      <c r="G25" s="404">
        <v>314.60000000000002</v>
      </c>
      <c r="H25" s="405"/>
      <c r="I25" s="404">
        <v>278.47000000000003</v>
      </c>
      <c r="J25" s="404">
        <v>142.67000000000002</v>
      </c>
      <c r="K25" s="404">
        <v>1496.55</v>
      </c>
      <c r="L25" s="405"/>
      <c r="M25" s="404">
        <v>0</v>
      </c>
      <c r="N25" s="404">
        <v>0</v>
      </c>
      <c r="O25" s="404">
        <v>0</v>
      </c>
      <c r="P25" s="405"/>
      <c r="Q25" s="404">
        <v>0</v>
      </c>
      <c r="R25" s="404">
        <v>0</v>
      </c>
      <c r="S25" s="404">
        <v>0</v>
      </c>
      <c r="T25" s="405"/>
      <c r="U25" s="404">
        <v>2618.5500000000002</v>
      </c>
      <c r="V25" s="387">
        <v>5.4000000000000003E-3</v>
      </c>
    </row>
    <row r="26" spans="1:23" hidden="1" x14ac:dyDescent="0.2">
      <c r="A26" s="385" t="s">
        <v>82</v>
      </c>
      <c r="D26" s="385" t="s">
        <v>83</v>
      </c>
      <c r="E26" s="404">
        <v>8449.32</v>
      </c>
      <c r="F26" s="404">
        <v>4375.82</v>
      </c>
      <c r="G26" s="404">
        <v>5018.9000000000005</v>
      </c>
      <c r="H26" s="405"/>
      <c r="I26" s="404">
        <v>4673.8</v>
      </c>
      <c r="J26" s="404">
        <v>5950.53</v>
      </c>
      <c r="K26" s="404">
        <v>2215.2800000000002</v>
      </c>
      <c r="L26" s="405"/>
      <c r="M26" s="404">
        <v>0</v>
      </c>
      <c r="N26" s="404">
        <v>0</v>
      </c>
      <c r="O26" s="404">
        <v>0</v>
      </c>
      <c r="P26" s="405"/>
      <c r="Q26" s="404">
        <v>0</v>
      </c>
      <c r="R26" s="404">
        <v>0</v>
      </c>
      <c r="S26" s="404">
        <v>0</v>
      </c>
      <c r="T26" s="405"/>
      <c r="U26" s="404">
        <v>30683.65</v>
      </c>
      <c r="V26" s="387">
        <v>6.3899999999999998E-2</v>
      </c>
    </row>
    <row r="27" spans="1:23" hidden="1" x14ac:dyDescent="0.2">
      <c r="A27" s="385" t="s">
        <v>84</v>
      </c>
      <c r="D27" s="385" t="s">
        <v>85</v>
      </c>
      <c r="E27" s="404">
        <v>0</v>
      </c>
      <c r="F27" s="404">
        <v>0</v>
      </c>
      <c r="G27" s="404">
        <v>1053.18</v>
      </c>
      <c r="H27" s="405"/>
      <c r="I27" s="404">
        <v>0</v>
      </c>
      <c r="J27" s="404">
        <v>0</v>
      </c>
      <c r="K27" s="404">
        <v>0</v>
      </c>
      <c r="L27" s="405"/>
      <c r="M27" s="404">
        <v>0</v>
      </c>
      <c r="N27" s="404">
        <v>0</v>
      </c>
      <c r="O27" s="404">
        <v>0</v>
      </c>
      <c r="P27" s="405"/>
      <c r="Q27" s="404">
        <v>0</v>
      </c>
      <c r="R27" s="404">
        <v>0</v>
      </c>
      <c r="S27" s="404">
        <v>0</v>
      </c>
      <c r="T27" s="405"/>
      <c r="U27" s="404">
        <v>1053.18</v>
      </c>
      <c r="V27" s="387">
        <v>2.2000000000000001E-3</v>
      </c>
    </row>
    <row r="28" spans="1:23" x14ac:dyDescent="0.2">
      <c r="D28" s="385" t="s">
        <v>86</v>
      </c>
      <c r="E28" s="404">
        <v>8449.32</v>
      </c>
      <c r="F28" s="404">
        <v>4375.82</v>
      </c>
      <c r="G28" s="404">
        <v>6072.0800000000008</v>
      </c>
      <c r="H28" s="405"/>
      <c r="I28" s="404">
        <v>4673.8</v>
      </c>
      <c r="J28" s="404">
        <v>5950.53</v>
      </c>
      <c r="K28" s="404">
        <v>2215.2800000000002</v>
      </c>
      <c r="L28" s="405"/>
      <c r="M28" s="404">
        <v>0</v>
      </c>
      <c r="N28" s="404">
        <v>0</v>
      </c>
      <c r="O28" s="404">
        <v>0</v>
      </c>
      <c r="P28" s="405"/>
      <c r="Q28" s="404">
        <v>0</v>
      </c>
      <c r="R28" s="404">
        <v>0</v>
      </c>
      <c r="S28" s="404">
        <v>0</v>
      </c>
      <c r="T28" s="405"/>
      <c r="U28" s="404">
        <v>31736.83</v>
      </c>
      <c r="V28" s="387">
        <v>6.5199999999999994E-2</v>
      </c>
    </row>
    <row r="29" spans="1:23" hidden="1" x14ac:dyDescent="0.2">
      <c r="A29" s="385" t="s">
        <v>87</v>
      </c>
      <c r="D29" s="385" t="s">
        <v>83</v>
      </c>
      <c r="E29" s="404">
        <v>7825.1500000000005</v>
      </c>
      <c r="F29" s="404">
        <v>22850.880000000001</v>
      </c>
      <c r="G29" s="404">
        <v>-5319.7</v>
      </c>
      <c r="H29" s="405"/>
      <c r="I29" s="404">
        <v>11983.95</v>
      </c>
      <c r="J29" s="404">
        <v>21308.52</v>
      </c>
      <c r="K29" s="404">
        <v>8599.4500000000007</v>
      </c>
      <c r="L29" s="405"/>
      <c r="M29" s="404">
        <v>0</v>
      </c>
      <c r="N29" s="404">
        <v>0</v>
      </c>
      <c r="O29" s="404">
        <v>0</v>
      </c>
      <c r="P29" s="405"/>
      <c r="Q29" s="404">
        <v>0</v>
      </c>
      <c r="R29" s="404">
        <v>0</v>
      </c>
      <c r="S29" s="404">
        <v>0</v>
      </c>
      <c r="T29" s="405"/>
      <c r="U29" s="404">
        <v>67248.25</v>
      </c>
      <c r="V29" s="387">
        <v>0.14000000000000001</v>
      </c>
    </row>
    <row r="30" spans="1:23" hidden="1" x14ac:dyDescent="0.2">
      <c r="A30" s="385" t="s">
        <v>88</v>
      </c>
      <c r="D30" s="385" t="s">
        <v>85</v>
      </c>
      <c r="E30" s="404">
        <v>-5000</v>
      </c>
      <c r="F30" s="404">
        <v>0</v>
      </c>
      <c r="G30" s="404">
        <v>0</v>
      </c>
      <c r="H30" s="405"/>
      <c r="I30" s="404">
        <v>0</v>
      </c>
      <c r="J30" s="404">
        <v>1396.8</v>
      </c>
      <c r="K30" s="404">
        <v>-1340.8</v>
      </c>
      <c r="L30" s="405"/>
      <c r="M30" s="404">
        <v>0</v>
      </c>
      <c r="N30" s="404">
        <v>0</v>
      </c>
      <c r="O30" s="404">
        <v>0</v>
      </c>
      <c r="P30" s="405"/>
      <c r="Q30" s="404">
        <v>0</v>
      </c>
      <c r="R30" s="404">
        <v>0</v>
      </c>
      <c r="S30" s="404">
        <v>0</v>
      </c>
      <c r="T30" s="405"/>
      <c r="U30" s="404">
        <v>-4944</v>
      </c>
      <c r="V30" s="387">
        <v>-1.03E-2</v>
      </c>
    </row>
    <row r="31" spans="1:23" x14ac:dyDescent="0.2">
      <c r="D31" s="385" t="s">
        <v>89</v>
      </c>
      <c r="E31" s="404">
        <v>2825.1500000000005</v>
      </c>
      <c r="F31" s="404">
        <v>22850.880000000001</v>
      </c>
      <c r="G31" s="404">
        <v>-5319.7</v>
      </c>
      <c r="H31" s="405"/>
      <c r="I31" s="404">
        <v>11983.95</v>
      </c>
      <c r="J31" s="404">
        <v>22705.32</v>
      </c>
      <c r="K31" s="404">
        <v>7258.6500000000005</v>
      </c>
      <c r="L31" s="405"/>
      <c r="M31" s="404">
        <v>0</v>
      </c>
      <c r="N31" s="404">
        <v>0</v>
      </c>
      <c r="O31" s="404">
        <v>0</v>
      </c>
      <c r="P31" s="405"/>
      <c r="Q31" s="404">
        <v>0</v>
      </c>
      <c r="R31" s="404">
        <v>0</v>
      </c>
      <c r="S31" s="404">
        <v>0</v>
      </c>
      <c r="T31" s="405"/>
      <c r="U31" s="404">
        <v>62304.25</v>
      </c>
      <c r="V31" s="387">
        <v>0.128</v>
      </c>
    </row>
    <row r="32" spans="1:23" hidden="1" x14ac:dyDescent="0.2">
      <c r="A32" s="385" t="s">
        <v>90</v>
      </c>
      <c r="D32" s="385" t="s">
        <v>91</v>
      </c>
      <c r="E32" s="404">
        <v>2363.7799999999997</v>
      </c>
      <c r="F32" s="404">
        <v>7104.04</v>
      </c>
      <c r="G32" s="404">
        <v>11553.76</v>
      </c>
      <c r="H32" s="405"/>
      <c r="I32" s="404">
        <v>3647.92</v>
      </c>
      <c r="J32" s="404">
        <v>3321.89</v>
      </c>
      <c r="K32" s="404">
        <v>3975.42</v>
      </c>
      <c r="L32" s="405"/>
      <c r="M32" s="404">
        <v>0</v>
      </c>
      <c r="N32" s="404">
        <v>0</v>
      </c>
      <c r="O32" s="404">
        <v>0</v>
      </c>
      <c r="P32" s="405"/>
      <c r="Q32" s="404">
        <v>0</v>
      </c>
      <c r="R32" s="404">
        <v>0</v>
      </c>
      <c r="S32" s="404">
        <v>0</v>
      </c>
      <c r="T32" s="405"/>
      <c r="U32" s="404">
        <v>31966.81</v>
      </c>
      <c r="V32" s="387">
        <v>6.6500000000000004E-2</v>
      </c>
    </row>
    <row r="33" spans="1:23" hidden="1" x14ac:dyDescent="0.2">
      <c r="A33" s="385" t="s">
        <v>92</v>
      </c>
      <c r="D33" s="385" t="s">
        <v>83</v>
      </c>
      <c r="E33" s="404">
        <v>1945.49</v>
      </c>
      <c r="F33" s="404">
        <v>1990.94</v>
      </c>
      <c r="G33" s="404">
        <v>617.1</v>
      </c>
      <c r="H33" s="405"/>
      <c r="I33" s="404">
        <v>66.25</v>
      </c>
      <c r="J33" s="404">
        <v>0</v>
      </c>
      <c r="K33" s="404">
        <v>163.99</v>
      </c>
      <c r="L33" s="405"/>
      <c r="M33" s="404">
        <v>0</v>
      </c>
      <c r="N33" s="404">
        <v>0</v>
      </c>
      <c r="O33" s="404">
        <v>0</v>
      </c>
      <c r="P33" s="405"/>
      <c r="Q33" s="404">
        <v>0</v>
      </c>
      <c r="R33" s="404">
        <v>0</v>
      </c>
      <c r="S33" s="404">
        <v>0</v>
      </c>
      <c r="T33" s="405"/>
      <c r="U33" s="404">
        <v>4783.7699999999995</v>
      </c>
      <c r="V33" s="387">
        <v>0.01</v>
      </c>
    </row>
    <row r="34" spans="1:23" x14ac:dyDescent="0.2">
      <c r="D34" s="385" t="s">
        <v>93</v>
      </c>
      <c r="E34" s="404">
        <v>4309.2699999999995</v>
      </c>
      <c r="F34" s="404">
        <v>9094.98</v>
      </c>
      <c r="G34" s="404">
        <v>12170.86</v>
      </c>
      <c r="H34" s="405"/>
      <c r="I34" s="404">
        <v>3714.17</v>
      </c>
      <c r="J34" s="404">
        <v>3321.89</v>
      </c>
      <c r="K34" s="404">
        <v>4139.41</v>
      </c>
      <c r="L34" s="405"/>
      <c r="M34" s="404">
        <v>0</v>
      </c>
      <c r="N34" s="404">
        <v>0</v>
      </c>
      <c r="O34" s="404">
        <v>0</v>
      </c>
      <c r="P34" s="405"/>
      <c r="Q34" s="404">
        <v>0</v>
      </c>
      <c r="R34" s="404">
        <v>0</v>
      </c>
      <c r="S34" s="404">
        <v>0</v>
      </c>
      <c r="T34" s="405"/>
      <c r="U34" s="404">
        <v>36750.58</v>
      </c>
      <c r="V34" s="387">
        <v>7.5499999999999998E-2</v>
      </c>
    </row>
    <row r="35" spans="1:23" x14ac:dyDescent="0.2">
      <c r="D35" s="385" t="s">
        <v>94</v>
      </c>
      <c r="E35" s="404">
        <v>15583.740000000002</v>
      </c>
      <c r="F35" s="404">
        <v>36321.68</v>
      </c>
      <c r="G35" s="404">
        <v>12923.240000000002</v>
      </c>
      <c r="H35" s="405"/>
      <c r="I35" s="404">
        <v>20371.919999999998</v>
      </c>
      <c r="J35" s="404">
        <v>31977.739999999998</v>
      </c>
      <c r="K35" s="404">
        <v>13613.34</v>
      </c>
      <c r="L35" s="405"/>
      <c r="M35" s="404">
        <v>0</v>
      </c>
      <c r="N35" s="404">
        <v>0</v>
      </c>
      <c r="O35" s="404">
        <v>0</v>
      </c>
      <c r="P35" s="405"/>
      <c r="Q35" s="404">
        <v>0</v>
      </c>
      <c r="R35" s="404">
        <v>0</v>
      </c>
      <c r="S35" s="404">
        <v>0</v>
      </c>
      <c r="T35" s="405"/>
      <c r="U35" s="404">
        <v>130791.66</v>
      </c>
      <c r="V35" s="387">
        <v>0.26860000000000001</v>
      </c>
    </row>
    <row r="36" spans="1:23" hidden="1" x14ac:dyDescent="0.2">
      <c r="A36" s="385" t="s">
        <v>95</v>
      </c>
      <c r="D36" s="385" t="s">
        <v>75</v>
      </c>
      <c r="E36" s="404">
        <v>1489.77</v>
      </c>
      <c r="F36" s="404">
        <v>2763.14</v>
      </c>
      <c r="G36" s="404">
        <v>1558.65</v>
      </c>
      <c r="H36" s="405"/>
      <c r="I36" s="404">
        <v>2029.33</v>
      </c>
      <c r="J36" s="404">
        <v>2135.8900000000003</v>
      </c>
      <c r="K36" s="404">
        <v>2494.9699999999998</v>
      </c>
      <c r="L36" s="405"/>
      <c r="M36" s="404">
        <v>0</v>
      </c>
      <c r="N36" s="404">
        <v>0</v>
      </c>
      <c r="O36" s="404">
        <v>0</v>
      </c>
      <c r="P36" s="405"/>
      <c r="Q36" s="404">
        <v>0</v>
      </c>
      <c r="R36" s="404">
        <v>0</v>
      </c>
      <c r="S36" s="404">
        <v>0</v>
      </c>
      <c r="T36" s="405"/>
      <c r="U36" s="404">
        <v>12471.75</v>
      </c>
      <c r="V36" s="387">
        <v>2.5999999999999999E-2</v>
      </c>
    </row>
    <row r="37" spans="1:23" hidden="1" x14ac:dyDescent="0.2">
      <c r="A37" s="385" t="s">
        <v>96</v>
      </c>
      <c r="D37" s="385" t="s">
        <v>77</v>
      </c>
      <c r="E37" s="404">
        <v>1410.69</v>
      </c>
      <c r="F37" s="404">
        <v>3272.4100000000003</v>
      </c>
      <c r="G37" s="404">
        <v>4310.25</v>
      </c>
      <c r="H37" s="405"/>
      <c r="I37" s="404">
        <v>4366.46</v>
      </c>
      <c r="J37" s="404">
        <v>4208.2</v>
      </c>
      <c r="K37" s="404">
        <v>1115.5</v>
      </c>
      <c r="L37" s="405"/>
      <c r="M37" s="404">
        <v>0</v>
      </c>
      <c r="N37" s="404">
        <v>0</v>
      </c>
      <c r="O37" s="404">
        <v>0</v>
      </c>
      <c r="P37" s="405"/>
      <c r="Q37" s="404">
        <v>0</v>
      </c>
      <c r="R37" s="404">
        <v>0</v>
      </c>
      <c r="S37" s="404">
        <v>0</v>
      </c>
      <c r="T37" s="405"/>
      <c r="U37" s="404">
        <v>18683.510000000002</v>
      </c>
      <c r="V37" s="387">
        <v>3.8899999999999997E-2</v>
      </c>
    </row>
    <row r="38" spans="1:23" x14ac:dyDescent="0.2">
      <c r="D38" s="385" t="s">
        <v>97</v>
      </c>
      <c r="E38" s="404">
        <v>2900.46</v>
      </c>
      <c r="F38" s="404">
        <v>6035.55</v>
      </c>
      <c r="G38" s="404">
        <v>5868.9</v>
      </c>
      <c r="H38" s="405"/>
      <c r="I38" s="404">
        <v>6395.79</v>
      </c>
      <c r="J38" s="404">
        <v>6344.09</v>
      </c>
      <c r="K38" s="404">
        <v>3610.47</v>
      </c>
      <c r="L38" s="405"/>
      <c r="M38" s="404">
        <v>0</v>
      </c>
      <c r="N38" s="404">
        <v>0</v>
      </c>
      <c r="O38" s="404">
        <v>0</v>
      </c>
      <c r="P38" s="405"/>
      <c r="Q38" s="404">
        <v>0</v>
      </c>
      <c r="R38" s="404">
        <v>0</v>
      </c>
      <c r="S38" s="404">
        <v>0</v>
      </c>
      <c r="T38" s="405"/>
      <c r="U38" s="404">
        <v>31155.260000000002</v>
      </c>
      <c r="V38" s="387">
        <v>6.4000000000000001E-2</v>
      </c>
    </row>
    <row r="39" spans="1:23" x14ac:dyDescent="0.2">
      <c r="B39" s="403" t="s">
        <v>98</v>
      </c>
      <c r="E39" s="406">
        <v>127996.84</v>
      </c>
      <c r="F39" s="406">
        <v>161224.09999999998</v>
      </c>
      <c r="G39" s="406">
        <v>144888.63999999998</v>
      </c>
      <c r="H39" s="407"/>
      <c r="I39" s="406">
        <v>161227.22</v>
      </c>
      <c r="J39" s="406">
        <v>167400.16</v>
      </c>
      <c r="K39" s="406">
        <v>123282.99</v>
      </c>
      <c r="L39" s="407"/>
      <c r="M39" s="406">
        <v>0</v>
      </c>
      <c r="N39" s="406">
        <v>0</v>
      </c>
      <c r="O39" s="406">
        <v>0</v>
      </c>
      <c r="P39" s="407"/>
      <c r="Q39" s="406">
        <v>0</v>
      </c>
      <c r="R39" s="406">
        <v>0</v>
      </c>
      <c r="S39" s="406">
        <v>0</v>
      </c>
      <c r="T39" s="407"/>
      <c r="U39" s="406">
        <v>886019.95000000007</v>
      </c>
      <c r="V39" s="408">
        <v>1.8196000000000001</v>
      </c>
    </row>
    <row r="40" spans="1:23" x14ac:dyDescent="0.2">
      <c r="B40" s="403"/>
      <c r="E40" s="409"/>
      <c r="F40" s="409"/>
      <c r="G40" s="409"/>
      <c r="H40" s="410"/>
      <c r="I40" s="409"/>
      <c r="J40" s="409"/>
      <c r="K40" s="409"/>
      <c r="L40" s="410"/>
      <c r="M40" s="409"/>
      <c r="N40" s="409"/>
      <c r="O40" s="409"/>
      <c r="P40" s="410"/>
      <c r="Q40" s="409"/>
      <c r="R40" s="409"/>
      <c r="S40" s="409"/>
      <c r="T40" s="410"/>
      <c r="U40" s="409"/>
      <c r="V40" s="413"/>
    </row>
    <row r="41" spans="1:23" x14ac:dyDescent="0.2">
      <c r="A41" s="385" t="s">
        <v>99</v>
      </c>
      <c r="B41" s="403" t="s">
        <v>100</v>
      </c>
      <c r="E41" s="409">
        <v>16409.379999999997</v>
      </c>
      <c r="F41" s="409">
        <v>-14143.909999999996</v>
      </c>
      <c r="G41" s="409">
        <v>9914.8500000000022</v>
      </c>
      <c r="H41" s="410"/>
      <c r="I41" s="409">
        <v>-42994.310000000005</v>
      </c>
      <c r="J41" s="409">
        <v>-91419.86</v>
      </c>
      <c r="K41" s="409">
        <v>28977.890000000021</v>
      </c>
      <c r="L41" s="410"/>
      <c r="M41" s="409">
        <v>0</v>
      </c>
      <c r="N41" s="409">
        <v>0</v>
      </c>
      <c r="O41" s="409">
        <v>0</v>
      </c>
      <c r="P41" s="410"/>
      <c r="Q41" s="409">
        <v>0</v>
      </c>
      <c r="R41" s="409">
        <v>0</v>
      </c>
      <c r="S41" s="409">
        <v>0</v>
      </c>
      <c r="T41" s="410"/>
      <c r="U41" s="409">
        <v>-93255.960000000021</v>
      </c>
      <c r="V41" s="387">
        <v>-0.1915</v>
      </c>
    </row>
    <row r="42" spans="1:23" s="414" customFormat="1" x14ac:dyDescent="0.2">
      <c r="B42" s="415" t="s">
        <v>101</v>
      </c>
      <c r="E42" s="416">
        <v>0.15059533751700108</v>
      </c>
      <c r="F42" s="416">
        <v>-0.14352618603421652</v>
      </c>
      <c r="G42" s="416">
        <v>9.9919367931655942E-2</v>
      </c>
      <c r="H42" s="417"/>
      <c r="I42" s="416">
        <v>-0.71971217746768401</v>
      </c>
      <c r="J42" s="416">
        <v>-3.8926915052160953</v>
      </c>
      <c r="K42" s="416">
        <v>0.32050628638448136</v>
      </c>
      <c r="L42" s="410"/>
      <c r="M42" s="416" t="s">
        <v>460</v>
      </c>
      <c r="N42" s="416" t="s">
        <v>460</v>
      </c>
      <c r="O42" s="416" t="s">
        <v>460</v>
      </c>
      <c r="P42" s="410"/>
      <c r="Q42" s="416" t="s">
        <v>460</v>
      </c>
      <c r="R42" s="416" t="s">
        <v>460</v>
      </c>
      <c r="S42" s="416" t="s">
        <v>460</v>
      </c>
      <c r="T42" s="417"/>
      <c r="U42" s="416">
        <v>-0.19413206156821788</v>
      </c>
      <c r="V42" s="387"/>
    </row>
    <row r="43" spans="1:23" x14ac:dyDescent="0.2">
      <c r="E43" s="404"/>
      <c r="F43" s="404"/>
      <c r="G43" s="404"/>
      <c r="H43" s="405"/>
      <c r="I43" s="404"/>
      <c r="J43" s="404"/>
      <c r="K43" s="404"/>
      <c r="L43" s="405"/>
      <c r="M43" s="404"/>
      <c r="N43" s="404"/>
      <c r="O43" s="404"/>
      <c r="P43" s="405"/>
      <c r="Q43" s="404"/>
      <c r="R43" s="404"/>
      <c r="S43" s="404"/>
      <c r="T43" s="405"/>
      <c r="U43" s="404"/>
    </row>
    <row r="44" spans="1:23" hidden="1" x14ac:dyDescent="0.2">
      <c r="A44" s="385" t="s">
        <v>102</v>
      </c>
      <c r="E44" s="404">
        <v>134156.07</v>
      </c>
      <c r="F44" s="404">
        <v>108558.93000000002</v>
      </c>
      <c r="G44" s="404">
        <v>209460.73000000004</v>
      </c>
      <c r="H44" s="405"/>
      <c r="I44" s="404">
        <v>189643.63</v>
      </c>
      <c r="J44" s="404">
        <v>214911.43</v>
      </c>
      <c r="K44" s="404">
        <v>182013.92000000004</v>
      </c>
      <c r="L44" s="405"/>
      <c r="M44" s="404">
        <v>0</v>
      </c>
      <c r="N44" s="404">
        <v>0</v>
      </c>
      <c r="O44" s="404">
        <v>0</v>
      </c>
      <c r="P44" s="405"/>
      <c r="Q44" s="404">
        <v>0</v>
      </c>
      <c r="R44" s="404">
        <v>0</v>
      </c>
      <c r="S44" s="404">
        <v>0</v>
      </c>
      <c r="T44" s="405"/>
      <c r="U44" s="404">
        <v>1038744.7100000001</v>
      </c>
      <c r="V44" s="387">
        <v>2.1623999999999999</v>
      </c>
    </row>
    <row r="45" spans="1:23" x14ac:dyDescent="0.2">
      <c r="A45" s="411"/>
      <c r="B45" s="411" t="s">
        <v>26</v>
      </c>
      <c r="C45" s="411"/>
      <c r="D45" s="411"/>
      <c r="E45" s="418">
        <v>-19033.439999999988</v>
      </c>
      <c r="F45" s="418">
        <v>-62678.249999999971</v>
      </c>
      <c r="G45" s="418">
        <v>-45659.929999999978</v>
      </c>
      <c r="H45" s="419"/>
      <c r="I45" s="418">
        <v>-101489.01999999999</v>
      </c>
      <c r="J45" s="418">
        <v>-143915.16</v>
      </c>
      <c r="K45" s="418">
        <v>-26305.690000000002</v>
      </c>
      <c r="L45" s="419"/>
      <c r="M45" s="418">
        <v>0</v>
      </c>
      <c r="N45" s="418">
        <v>0</v>
      </c>
      <c r="O45" s="418">
        <v>0</v>
      </c>
      <c r="P45" s="419"/>
      <c r="Q45" s="418">
        <v>0</v>
      </c>
      <c r="R45" s="418">
        <v>0</v>
      </c>
      <c r="S45" s="418">
        <v>0</v>
      </c>
      <c r="T45" s="419"/>
      <c r="U45" s="418">
        <v>-399081.49000000005</v>
      </c>
      <c r="W45" s="411"/>
    </row>
    <row r="46" spans="1:23" s="414" customFormat="1" x14ac:dyDescent="0.2">
      <c r="B46" s="414" t="s">
        <v>103</v>
      </c>
      <c r="E46" s="420">
        <v>-0.17467736873115181</v>
      </c>
      <c r="F46" s="420">
        <v>-0.6360313498741953</v>
      </c>
      <c r="G46" s="420">
        <v>-0.4601483784279769</v>
      </c>
      <c r="H46" s="421"/>
      <c r="I46" s="420">
        <v>-1.6988965184756151</v>
      </c>
      <c r="J46" s="420">
        <v>-6.1279608260591871</v>
      </c>
      <c r="K46" s="420">
        <v>-0.27125615994670921</v>
      </c>
      <c r="L46" s="421"/>
      <c r="M46" s="420" t="s">
        <v>460</v>
      </c>
      <c r="N46" s="420" t="s">
        <v>460</v>
      </c>
      <c r="O46" s="420" t="s">
        <v>460</v>
      </c>
      <c r="P46" s="421"/>
      <c r="Q46" s="420" t="s">
        <v>460</v>
      </c>
      <c r="R46" s="420" t="s">
        <v>460</v>
      </c>
      <c r="S46" s="420" t="s">
        <v>460</v>
      </c>
      <c r="T46" s="421"/>
      <c r="U46" s="422">
        <v>-0.8196</v>
      </c>
      <c r="V46" s="387"/>
    </row>
    <row r="47" spans="1:23" s="425" customFormat="1" x14ac:dyDescent="0.2">
      <c r="A47" s="414"/>
      <c r="B47" s="414"/>
      <c r="C47" s="414"/>
      <c r="D47" s="414"/>
      <c r="E47" s="423"/>
      <c r="F47" s="423"/>
      <c r="G47" s="423"/>
      <c r="H47" s="421"/>
      <c r="I47" s="423"/>
      <c r="J47" s="423"/>
      <c r="K47" s="423"/>
      <c r="L47" s="421"/>
      <c r="M47" s="423"/>
      <c r="N47" s="423"/>
      <c r="O47" s="423"/>
      <c r="P47" s="421"/>
      <c r="Q47" s="423"/>
      <c r="R47" s="423"/>
      <c r="S47" s="423"/>
      <c r="T47" s="421"/>
      <c r="U47" s="424"/>
      <c r="V47" s="387"/>
      <c r="W47" s="414"/>
    </row>
    <row r="48" spans="1:23" x14ac:dyDescent="0.2">
      <c r="B48" s="403" t="s">
        <v>104</v>
      </c>
      <c r="C48" s="403"/>
      <c r="E48" s="404"/>
      <c r="F48" s="404"/>
      <c r="G48" s="404"/>
      <c r="H48" s="405"/>
      <c r="I48" s="404"/>
      <c r="J48" s="404"/>
      <c r="K48" s="404"/>
      <c r="L48" s="405"/>
      <c r="M48" s="404"/>
      <c r="N48" s="404"/>
      <c r="O48" s="404"/>
      <c r="P48" s="405"/>
      <c r="Q48" s="404"/>
      <c r="R48" s="404"/>
      <c r="S48" s="404"/>
      <c r="T48" s="405"/>
      <c r="U48" s="404"/>
    </row>
    <row r="49" spans="1:22" x14ac:dyDescent="0.2">
      <c r="C49" s="403" t="s">
        <v>105</v>
      </c>
      <c r="E49" s="409">
        <v>12722.04</v>
      </c>
      <c r="F49" s="409">
        <v>6477.6600000000008</v>
      </c>
      <c r="G49" s="409">
        <v>12621.95</v>
      </c>
      <c r="H49" s="410"/>
      <c r="I49" s="409">
        <v>13568.75</v>
      </c>
      <c r="J49" s="409">
        <v>22851.95</v>
      </c>
      <c r="K49" s="409">
        <v>15423.240000000003</v>
      </c>
      <c r="L49" s="410"/>
      <c r="M49" s="409">
        <v>0</v>
      </c>
      <c r="N49" s="409">
        <v>0</v>
      </c>
      <c r="O49" s="409">
        <v>0</v>
      </c>
      <c r="P49" s="410"/>
      <c r="Q49" s="409">
        <v>0</v>
      </c>
      <c r="R49" s="409">
        <v>0</v>
      </c>
      <c r="S49" s="409">
        <v>0</v>
      </c>
      <c r="T49" s="410"/>
      <c r="U49" s="409">
        <v>83665.59</v>
      </c>
      <c r="V49" s="387">
        <v>0.17180000000000001</v>
      </c>
    </row>
    <row r="50" spans="1:22" x14ac:dyDescent="0.2">
      <c r="C50" s="403" t="s">
        <v>106</v>
      </c>
      <c r="E50" s="409">
        <v>0</v>
      </c>
      <c r="F50" s="409">
        <v>0</v>
      </c>
      <c r="G50" s="409">
        <v>0</v>
      </c>
      <c r="H50" s="410"/>
      <c r="I50" s="409">
        <v>0</v>
      </c>
      <c r="J50" s="409">
        <v>17341.62</v>
      </c>
      <c r="K50" s="409">
        <v>18783</v>
      </c>
      <c r="L50" s="410"/>
      <c r="M50" s="409">
        <v>0</v>
      </c>
      <c r="N50" s="409">
        <v>0</v>
      </c>
      <c r="O50" s="409">
        <v>0</v>
      </c>
      <c r="P50" s="410"/>
      <c r="Q50" s="409">
        <v>0</v>
      </c>
      <c r="R50" s="409">
        <v>0</v>
      </c>
      <c r="S50" s="409">
        <v>0</v>
      </c>
      <c r="T50" s="410"/>
      <c r="U50" s="409">
        <v>36124.620000000003</v>
      </c>
      <c r="V50" s="387">
        <v>7.4200000000000002E-2</v>
      </c>
    </row>
    <row r="51" spans="1:22" x14ac:dyDescent="0.2">
      <c r="C51" s="403" t="s">
        <v>107</v>
      </c>
      <c r="E51" s="409">
        <v>11918.69</v>
      </c>
      <c r="F51" s="409">
        <v>1361.06</v>
      </c>
      <c r="G51" s="409">
        <v>2958.31</v>
      </c>
      <c r="H51" s="410"/>
      <c r="I51" s="409">
        <v>4404.24</v>
      </c>
      <c r="J51" s="409">
        <v>4929.58</v>
      </c>
      <c r="K51" s="409">
        <v>6461.3200000000006</v>
      </c>
      <c r="L51" s="410"/>
      <c r="M51" s="409">
        <v>0</v>
      </c>
      <c r="N51" s="409">
        <v>0</v>
      </c>
      <c r="O51" s="409">
        <v>0</v>
      </c>
      <c r="P51" s="410"/>
      <c r="Q51" s="409">
        <v>0</v>
      </c>
      <c r="R51" s="409">
        <v>0</v>
      </c>
      <c r="S51" s="409">
        <v>0</v>
      </c>
      <c r="T51" s="410"/>
      <c r="U51" s="409">
        <v>32033.199999999997</v>
      </c>
      <c r="V51" s="387">
        <v>6.5799999999999997E-2</v>
      </c>
    </row>
    <row r="52" spans="1:22" x14ac:dyDescent="0.2">
      <c r="C52" s="403" t="s">
        <v>108</v>
      </c>
      <c r="E52" s="409">
        <v>-1208.31</v>
      </c>
      <c r="F52" s="409">
        <v>2843.65</v>
      </c>
      <c r="G52" s="409">
        <v>1485.9</v>
      </c>
      <c r="H52" s="410"/>
      <c r="I52" s="409">
        <v>3156.64</v>
      </c>
      <c r="J52" s="409">
        <v>7115.5199999999995</v>
      </c>
      <c r="K52" s="409">
        <v>5848.57</v>
      </c>
      <c r="L52" s="410"/>
      <c r="M52" s="409">
        <v>0</v>
      </c>
      <c r="N52" s="409">
        <v>0</v>
      </c>
      <c r="O52" s="409">
        <v>0</v>
      </c>
      <c r="P52" s="410"/>
      <c r="Q52" s="409">
        <v>0</v>
      </c>
      <c r="R52" s="409">
        <v>0</v>
      </c>
      <c r="S52" s="409">
        <v>0</v>
      </c>
      <c r="T52" s="410"/>
      <c r="U52" s="409">
        <v>19241.97</v>
      </c>
      <c r="V52" s="387">
        <v>3.95E-2</v>
      </c>
    </row>
    <row r="53" spans="1:22" x14ac:dyDescent="0.2">
      <c r="C53" s="403" t="s">
        <v>109</v>
      </c>
      <c r="E53" s="409">
        <v>30812.35</v>
      </c>
      <c r="F53" s="409">
        <v>25453.83</v>
      </c>
      <c r="G53" s="409">
        <v>35238.21</v>
      </c>
      <c r="H53" s="410"/>
      <c r="I53" s="409">
        <v>38274.090000000004</v>
      </c>
      <c r="J53" s="409">
        <v>29637.519999999997</v>
      </c>
      <c r="K53" s="409">
        <v>29223.99</v>
      </c>
      <c r="L53" s="410"/>
      <c r="M53" s="409">
        <v>0</v>
      </c>
      <c r="N53" s="409">
        <v>0</v>
      </c>
      <c r="O53" s="409">
        <v>0</v>
      </c>
      <c r="P53" s="410"/>
      <c r="Q53" s="409">
        <v>0</v>
      </c>
      <c r="R53" s="409">
        <v>0</v>
      </c>
      <c r="S53" s="409">
        <v>0</v>
      </c>
      <c r="T53" s="410"/>
      <c r="U53" s="409">
        <v>188639.99</v>
      </c>
      <c r="V53" s="387">
        <v>0.38740000000000002</v>
      </c>
    </row>
    <row r="54" spans="1:22" x14ac:dyDescent="0.2">
      <c r="C54" s="403" t="s">
        <v>110</v>
      </c>
      <c r="E54" s="409">
        <v>1259.2</v>
      </c>
      <c r="F54" s="409">
        <v>360</v>
      </c>
      <c r="G54" s="409">
        <v>1136.0999999999999</v>
      </c>
      <c r="H54" s="410"/>
      <c r="I54" s="409">
        <v>2465.04</v>
      </c>
      <c r="J54" s="409">
        <v>486</v>
      </c>
      <c r="K54" s="409">
        <v>2071.8599999999997</v>
      </c>
      <c r="L54" s="410"/>
      <c r="M54" s="409">
        <v>0</v>
      </c>
      <c r="N54" s="409">
        <v>0</v>
      </c>
      <c r="O54" s="409">
        <v>0</v>
      </c>
      <c r="P54" s="410"/>
      <c r="Q54" s="409">
        <v>0</v>
      </c>
      <c r="R54" s="409">
        <v>0</v>
      </c>
      <c r="S54" s="409">
        <v>0</v>
      </c>
      <c r="T54" s="410"/>
      <c r="U54" s="409">
        <v>7778.2000000000007</v>
      </c>
      <c r="V54" s="387">
        <v>1.6E-2</v>
      </c>
    </row>
    <row r="55" spans="1:22" x14ac:dyDescent="0.2">
      <c r="C55" s="403" t="s">
        <v>111</v>
      </c>
      <c r="E55" s="409">
        <v>36068.050000000003</v>
      </c>
      <c r="F55" s="409">
        <v>290151.03999999998</v>
      </c>
      <c r="G55" s="409">
        <v>111495.07999999999</v>
      </c>
      <c r="H55" s="410"/>
      <c r="I55" s="409">
        <v>62105.14</v>
      </c>
      <c r="J55" s="409">
        <v>64121.99</v>
      </c>
      <c r="K55" s="409">
        <v>35643.479999999996</v>
      </c>
      <c r="L55" s="410"/>
      <c r="M55" s="409">
        <v>0</v>
      </c>
      <c r="N55" s="409">
        <v>0</v>
      </c>
      <c r="O55" s="409">
        <v>0</v>
      </c>
      <c r="P55" s="410"/>
      <c r="Q55" s="409">
        <v>0</v>
      </c>
      <c r="R55" s="409">
        <v>0</v>
      </c>
      <c r="S55" s="409">
        <v>0</v>
      </c>
      <c r="T55" s="410"/>
      <c r="U55" s="409">
        <v>599584.78</v>
      </c>
      <c r="V55" s="387">
        <v>1.2313000000000001</v>
      </c>
    </row>
    <row r="56" spans="1:22" x14ac:dyDescent="0.2">
      <c r="B56" s="403" t="s">
        <v>112</v>
      </c>
      <c r="E56" s="406">
        <v>91572.02</v>
      </c>
      <c r="F56" s="406">
        <v>326647.24</v>
      </c>
      <c r="G56" s="406">
        <v>164935.54999999999</v>
      </c>
      <c r="H56" s="407"/>
      <c r="I56" s="406">
        <v>123973.9</v>
      </c>
      <c r="J56" s="406">
        <v>146484.18</v>
      </c>
      <c r="K56" s="406">
        <v>113455.46</v>
      </c>
      <c r="L56" s="407"/>
      <c r="M56" s="406">
        <v>0</v>
      </c>
      <c r="N56" s="406">
        <v>0</v>
      </c>
      <c r="O56" s="406">
        <v>0</v>
      </c>
      <c r="P56" s="407"/>
      <c r="Q56" s="406">
        <v>0</v>
      </c>
      <c r="R56" s="406">
        <v>0</v>
      </c>
      <c r="S56" s="406">
        <v>0</v>
      </c>
      <c r="T56" s="405"/>
      <c r="U56" s="406">
        <v>967068.35000000009</v>
      </c>
      <c r="V56" s="408">
        <v>1.986</v>
      </c>
    </row>
    <row r="57" spans="1:22" x14ac:dyDescent="0.2">
      <c r="E57" s="404"/>
      <c r="F57" s="404"/>
      <c r="G57" s="404"/>
      <c r="H57" s="405"/>
      <c r="I57" s="404"/>
      <c r="J57" s="404"/>
      <c r="K57" s="404"/>
      <c r="L57" s="405"/>
      <c r="M57" s="404"/>
      <c r="N57" s="404"/>
      <c r="O57" s="404"/>
      <c r="P57" s="405"/>
      <c r="Q57" s="404"/>
      <c r="R57" s="404"/>
      <c r="S57" s="404"/>
      <c r="T57" s="405"/>
      <c r="U57" s="404"/>
    </row>
    <row r="58" spans="1:22" x14ac:dyDescent="0.2">
      <c r="A58" s="411"/>
      <c r="B58" s="411" t="s">
        <v>113</v>
      </c>
      <c r="C58" s="411"/>
      <c r="D58" s="411"/>
      <c r="E58" s="418">
        <v>-110605.45999999999</v>
      </c>
      <c r="F58" s="418">
        <v>-389325.49</v>
      </c>
      <c r="G58" s="418">
        <v>-210595.47999999998</v>
      </c>
      <c r="H58" s="419"/>
      <c r="I58" s="418">
        <v>-225462.91999999998</v>
      </c>
      <c r="J58" s="418">
        <v>-290399.33999999997</v>
      </c>
      <c r="K58" s="418">
        <v>-139761.15000000002</v>
      </c>
      <c r="L58" s="419"/>
      <c r="M58" s="418">
        <v>0</v>
      </c>
      <c r="N58" s="418">
        <v>0</v>
      </c>
      <c r="O58" s="418">
        <v>0</v>
      </c>
      <c r="P58" s="419"/>
      <c r="Q58" s="418">
        <v>0</v>
      </c>
      <c r="R58" s="418">
        <v>0</v>
      </c>
      <c r="S58" s="418">
        <v>0</v>
      </c>
      <c r="T58" s="419"/>
      <c r="U58" s="418">
        <v>-1366149.84</v>
      </c>
      <c r="V58" s="422">
        <v>-2.8056000000000001</v>
      </c>
    </row>
    <row r="59" spans="1:22" x14ac:dyDescent="0.2">
      <c r="A59" s="411"/>
      <c r="B59" s="411"/>
      <c r="C59" s="411"/>
      <c r="D59" s="411"/>
      <c r="E59" s="418"/>
      <c r="F59" s="418"/>
      <c r="G59" s="418"/>
      <c r="H59" s="419"/>
      <c r="I59" s="418"/>
      <c r="J59" s="418"/>
      <c r="K59" s="418"/>
      <c r="L59" s="419"/>
      <c r="M59" s="418"/>
      <c r="N59" s="418"/>
      <c r="O59" s="418"/>
      <c r="P59" s="419"/>
      <c r="Q59" s="418"/>
      <c r="R59" s="418"/>
      <c r="S59" s="418"/>
      <c r="T59" s="419"/>
      <c r="U59" s="418"/>
      <c r="V59" s="422"/>
    </row>
    <row r="60" spans="1:22" x14ac:dyDescent="0.2">
      <c r="A60" s="411"/>
      <c r="B60" s="411" t="s">
        <v>114</v>
      </c>
      <c r="C60" s="411"/>
      <c r="D60" s="411"/>
      <c r="E60" s="418"/>
      <c r="F60" s="418"/>
      <c r="G60" s="418"/>
      <c r="H60" s="419"/>
      <c r="I60" s="418"/>
      <c r="J60" s="418"/>
      <c r="K60" s="418"/>
      <c r="L60" s="419"/>
      <c r="M60" s="418"/>
      <c r="N60" s="418"/>
      <c r="O60" s="418"/>
      <c r="P60" s="419"/>
      <c r="Q60" s="418"/>
      <c r="R60" s="418"/>
      <c r="S60" s="418"/>
      <c r="T60" s="419"/>
      <c r="U60" s="418"/>
      <c r="V60" s="422">
        <v>0</v>
      </c>
    </row>
    <row r="61" spans="1:22" x14ac:dyDescent="0.2">
      <c r="E61" s="404"/>
      <c r="F61" s="404"/>
      <c r="G61" s="404"/>
      <c r="H61" s="405"/>
      <c r="I61" s="404"/>
      <c r="J61" s="404"/>
      <c r="K61" s="404"/>
      <c r="L61" s="405"/>
      <c r="M61" s="404"/>
      <c r="N61" s="404"/>
      <c r="O61" s="404"/>
      <c r="P61" s="405"/>
      <c r="Q61" s="404"/>
      <c r="R61" s="404"/>
      <c r="S61" s="404"/>
      <c r="T61" s="405"/>
      <c r="U61" s="404"/>
    </row>
    <row r="62" spans="1:22" x14ac:dyDescent="0.2">
      <c r="A62" s="411"/>
      <c r="B62" s="411" t="s">
        <v>115</v>
      </c>
      <c r="C62" s="411"/>
      <c r="D62" s="411"/>
      <c r="E62" s="418">
        <v>-110605.45999999999</v>
      </c>
      <c r="F62" s="418">
        <v>-389325.49</v>
      </c>
      <c r="G62" s="418">
        <v>-210595.47999999998</v>
      </c>
      <c r="H62" s="419"/>
      <c r="I62" s="418">
        <v>-225462.91999999998</v>
      </c>
      <c r="J62" s="418">
        <v>-290399.33999999997</v>
      </c>
      <c r="K62" s="418">
        <v>-139761.15000000002</v>
      </c>
      <c r="L62" s="419"/>
      <c r="M62" s="418"/>
      <c r="N62" s="418">
        <v>0</v>
      </c>
      <c r="O62" s="418">
        <v>0</v>
      </c>
      <c r="P62" s="419"/>
      <c r="Q62" s="418">
        <v>0</v>
      </c>
      <c r="R62" s="418">
        <v>0</v>
      </c>
      <c r="S62" s="418">
        <v>0</v>
      </c>
      <c r="T62" s="419"/>
      <c r="U62" s="418">
        <v>-1366149.84</v>
      </c>
    </row>
    <row r="63" spans="1:22" s="414" customFormat="1" x14ac:dyDescent="0.2">
      <c r="B63" s="414" t="s">
        <v>116</v>
      </c>
      <c r="E63" s="426">
        <v>-1.0150698307872184</v>
      </c>
      <c r="F63" s="426">
        <v>-3.9507040631340637</v>
      </c>
      <c r="G63" s="426">
        <v>-2.1223240733453048</v>
      </c>
      <c r="H63" s="421"/>
      <c r="I63" s="426">
        <v>-3.7741833533651827</v>
      </c>
      <c r="J63" s="426">
        <v>-12.365311475409834</v>
      </c>
      <c r="K63" s="426">
        <v>-1.4411738623368564</v>
      </c>
      <c r="L63" s="421"/>
      <c r="M63" s="426">
        <v>0</v>
      </c>
      <c r="N63" s="426">
        <v>0</v>
      </c>
      <c r="O63" s="426">
        <v>0</v>
      </c>
      <c r="P63" s="421"/>
      <c r="Q63" s="426">
        <v>0</v>
      </c>
      <c r="R63" s="426">
        <v>0</v>
      </c>
      <c r="S63" s="426">
        <v>0</v>
      </c>
      <c r="T63" s="421"/>
      <c r="U63" s="422">
        <v>-2.8056000000000001</v>
      </c>
      <c r="V63" s="387"/>
    </row>
    <row r="64" spans="1:22" x14ac:dyDescent="0.2">
      <c r="E64" s="427"/>
      <c r="F64" s="427"/>
      <c r="G64" s="427"/>
      <c r="H64" s="405"/>
      <c r="I64" s="427"/>
      <c r="J64" s="427"/>
      <c r="K64" s="427"/>
      <c r="L64" s="405"/>
      <c r="M64" s="427"/>
      <c r="N64" s="427"/>
      <c r="O64" s="427"/>
      <c r="P64" s="405"/>
      <c r="Q64" s="427"/>
      <c r="R64" s="427"/>
      <c r="S64" s="427"/>
      <c r="T64" s="405"/>
      <c r="U64" s="422"/>
    </row>
    <row r="65" spans="1:23" x14ac:dyDescent="0.2">
      <c r="B65" s="403" t="s">
        <v>117</v>
      </c>
      <c r="C65" s="403"/>
      <c r="E65" s="404"/>
      <c r="F65" s="404"/>
      <c r="G65" s="404"/>
      <c r="H65" s="405"/>
      <c r="I65" s="404"/>
      <c r="J65" s="404"/>
      <c r="K65" s="404"/>
      <c r="L65" s="405"/>
      <c r="M65" s="404"/>
      <c r="N65" s="404"/>
      <c r="O65" s="404"/>
      <c r="P65" s="405"/>
      <c r="Q65" s="404"/>
      <c r="R65" s="404"/>
      <c r="S65" s="404"/>
      <c r="T65" s="405"/>
      <c r="U65" s="404"/>
    </row>
    <row r="66" spans="1:23" x14ac:dyDescent="0.2">
      <c r="A66" s="385" t="s">
        <v>118</v>
      </c>
      <c r="D66" s="385" t="s">
        <v>119</v>
      </c>
      <c r="E66" s="404">
        <v>0</v>
      </c>
      <c r="F66" s="404">
        <v>0</v>
      </c>
      <c r="G66" s="404">
        <v>0</v>
      </c>
      <c r="H66" s="405"/>
      <c r="I66" s="404">
        <v>0</v>
      </c>
      <c r="J66" s="404">
        <v>0</v>
      </c>
      <c r="K66" s="404">
        <v>0</v>
      </c>
      <c r="L66" s="405"/>
      <c r="M66" s="404">
        <v>0</v>
      </c>
      <c r="N66" s="404">
        <v>0</v>
      </c>
      <c r="O66" s="404">
        <v>0</v>
      </c>
      <c r="P66" s="405"/>
      <c r="Q66" s="404">
        <v>0</v>
      </c>
      <c r="R66" s="404">
        <v>0</v>
      </c>
      <c r="S66" s="404">
        <v>0</v>
      </c>
      <c r="T66" s="405"/>
      <c r="U66" s="404">
        <v>0</v>
      </c>
      <c r="V66" s="387">
        <v>0</v>
      </c>
    </row>
    <row r="67" spans="1:23" x14ac:dyDescent="0.2">
      <c r="A67" s="385" t="s">
        <v>120</v>
      </c>
      <c r="D67" s="385" t="s">
        <v>121</v>
      </c>
      <c r="E67" s="404">
        <v>-11484.58</v>
      </c>
      <c r="F67" s="404">
        <v>-2405.85</v>
      </c>
      <c r="G67" s="404">
        <v>-3657.52</v>
      </c>
      <c r="H67" s="405"/>
      <c r="I67" s="404">
        <v>-9437.34</v>
      </c>
      <c r="J67" s="404">
        <v>-7023</v>
      </c>
      <c r="K67" s="404">
        <v>-13684.44</v>
      </c>
      <c r="L67" s="405"/>
      <c r="M67" s="404">
        <v>0</v>
      </c>
      <c r="N67" s="404">
        <v>0</v>
      </c>
      <c r="O67" s="404">
        <v>0</v>
      </c>
      <c r="P67" s="405"/>
      <c r="Q67" s="404">
        <v>0</v>
      </c>
      <c r="R67" s="404">
        <v>0</v>
      </c>
      <c r="S67" s="404">
        <v>0</v>
      </c>
      <c r="T67" s="405"/>
      <c r="U67" s="404">
        <v>-47692.73</v>
      </c>
      <c r="V67" s="387">
        <v>-9.7900000000000001E-2</v>
      </c>
      <c r="W67" s="411"/>
    </row>
    <row r="68" spans="1:23" s="411" customFormat="1" x14ac:dyDescent="0.2">
      <c r="A68" s="385"/>
      <c r="B68" s="403" t="s">
        <v>122</v>
      </c>
      <c r="C68" s="385"/>
      <c r="D68" s="385"/>
      <c r="E68" s="406">
        <v>-11484.58</v>
      </c>
      <c r="F68" s="406">
        <v>-2405.85</v>
      </c>
      <c r="G68" s="406">
        <v>-3657.52</v>
      </c>
      <c r="H68" s="407"/>
      <c r="I68" s="406">
        <v>-9437.34</v>
      </c>
      <c r="J68" s="406">
        <v>-7023</v>
      </c>
      <c r="K68" s="406">
        <v>-13684.44</v>
      </c>
      <c r="L68" s="407"/>
      <c r="M68" s="406">
        <v>0</v>
      </c>
      <c r="N68" s="406">
        <v>0</v>
      </c>
      <c r="O68" s="406">
        <v>0</v>
      </c>
      <c r="P68" s="407"/>
      <c r="Q68" s="406">
        <v>0</v>
      </c>
      <c r="R68" s="406">
        <v>0</v>
      </c>
      <c r="S68" s="406">
        <v>0</v>
      </c>
      <c r="T68" s="407"/>
      <c r="U68" s="406">
        <v>-47692.73</v>
      </c>
      <c r="V68" s="408">
        <v>-9.7900000000000001E-2</v>
      </c>
      <c r="W68" s="385"/>
    </row>
    <row r="69" spans="1:23" x14ac:dyDescent="0.2">
      <c r="E69" s="404"/>
      <c r="F69" s="404"/>
      <c r="G69" s="404"/>
      <c r="H69" s="405"/>
      <c r="I69" s="404"/>
      <c r="J69" s="404"/>
      <c r="K69" s="404"/>
      <c r="L69" s="405"/>
      <c r="M69" s="404"/>
      <c r="N69" s="404"/>
      <c r="O69" s="404"/>
      <c r="P69" s="405"/>
      <c r="Q69" s="404"/>
      <c r="R69" s="404"/>
      <c r="S69" s="404"/>
      <c r="T69" s="405"/>
      <c r="U69" s="404"/>
    </row>
    <row r="70" spans="1:23" x14ac:dyDescent="0.2">
      <c r="A70" s="411"/>
      <c r="B70" s="411" t="s">
        <v>123</v>
      </c>
      <c r="C70" s="411"/>
      <c r="D70" s="411"/>
      <c r="E70" s="418">
        <v>-122090.04</v>
      </c>
      <c r="F70" s="418">
        <v>-391731.33999999997</v>
      </c>
      <c r="G70" s="418">
        <v>-214252.99999999997</v>
      </c>
      <c r="H70" s="419"/>
      <c r="I70" s="418">
        <v>-234900.25999999998</v>
      </c>
      <c r="J70" s="418">
        <v>-297422.33999999997</v>
      </c>
      <c r="K70" s="418">
        <v>-153445.59000000003</v>
      </c>
      <c r="L70" s="419"/>
      <c r="M70" s="418">
        <v>0</v>
      </c>
      <c r="N70" s="418">
        <v>0</v>
      </c>
      <c r="O70" s="418">
        <v>0</v>
      </c>
      <c r="P70" s="419"/>
      <c r="Q70" s="418">
        <v>0</v>
      </c>
      <c r="R70" s="418">
        <v>0</v>
      </c>
      <c r="S70" s="418">
        <v>0</v>
      </c>
      <c r="T70" s="419"/>
      <c r="U70" s="418">
        <v>-1413842.57</v>
      </c>
    </row>
    <row r="71" spans="1:23" s="414" customFormat="1" x14ac:dyDescent="0.2">
      <c r="B71" s="414" t="s">
        <v>124</v>
      </c>
      <c r="E71" s="420">
        <v>-1.120468340745608</v>
      </c>
      <c r="F71" s="420">
        <v>-3.9751175721757939</v>
      </c>
      <c r="G71" s="420">
        <v>-2.1591835669334003</v>
      </c>
      <c r="H71" s="421"/>
      <c r="I71" s="420">
        <v>-3.9321616654000282</v>
      </c>
      <c r="J71" s="420">
        <v>-12.664353417074727</v>
      </c>
      <c r="K71" s="420">
        <v>-1.5822835859525892</v>
      </c>
      <c r="L71" s="421"/>
      <c r="M71" s="420" t="s">
        <v>460</v>
      </c>
      <c r="N71" s="420" t="s">
        <v>460</v>
      </c>
      <c r="O71" s="420" t="s">
        <v>460</v>
      </c>
      <c r="P71" s="421"/>
      <c r="Q71" s="420" t="s">
        <v>460</v>
      </c>
      <c r="R71" s="420" t="s">
        <v>460</v>
      </c>
      <c r="S71" s="420" t="s">
        <v>460</v>
      </c>
      <c r="T71" s="421"/>
      <c r="U71" s="422">
        <v>-2.9035000000000002</v>
      </c>
      <c r="V71" s="387"/>
    </row>
    <row r="72" spans="1:23" x14ac:dyDescent="0.2">
      <c r="B72" s="411"/>
      <c r="C72" s="411"/>
      <c r="E72" s="404"/>
      <c r="F72" s="404"/>
      <c r="G72" s="404"/>
      <c r="H72" s="405"/>
      <c r="I72" s="404"/>
      <c r="J72" s="404"/>
      <c r="K72" s="404"/>
      <c r="L72" s="405"/>
      <c r="M72" s="404"/>
      <c r="N72" s="404"/>
      <c r="O72" s="404"/>
      <c r="P72" s="405"/>
      <c r="Q72" s="404"/>
      <c r="R72" s="404"/>
      <c r="S72" s="404"/>
      <c r="T72" s="405"/>
      <c r="U72" s="404"/>
    </row>
    <row r="73" spans="1:23" x14ac:dyDescent="0.2">
      <c r="A73" s="385" t="s">
        <v>125</v>
      </c>
      <c r="D73" s="385" t="s">
        <v>126</v>
      </c>
      <c r="E73" s="404">
        <v>0</v>
      </c>
      <c r="F73" s="404">
        <v>0</v>
      </c>
      <c r="G73" s="404">
        <v>0</v>
      </c>
      <c r="H73" s="405"/>
      <c r="I73" s="404">
        <v>0</v>
      </c>
      <c r="J73" s="404">
        <v>0</v>
      </c>
      <c r="K73" s="404">
        <v>0</v>
      </c>
      <c r="L73" s="405"/>
      <c r="M73" s="404">
        <v>0</v>
      </c>
      <c r="N73" s="404">
        <v>0</v>
      </c>
      <c r="O73" s="404">
        <v>0</v>
      </c>
      <c r="P73" s="405"/>
      <c r="Q73" s="404">
        <v>0</v>
      </c>
      <c r="R73" s="404">
        <v>0</v>
      </c>
      <c r="S73" s="404">
        <v>0</v>
      </c>
      <c r="T73" s="405"/>
      <c r="U73" s="404">
        <v>0</v>
      </c>
      <c r="V73" s="387">
        <v>0</v>
      </c>
    </row>
    <row r="74" spans="1:23" x14ac:dyDescent="0.2">
      <c r="E74" s="404"/>
      <c r="F74" s="404"/>
      <c r="G74" s="404"/>
      <c r="H74" s="405"/>
      <c r="I74" s="404"/>
      <c r="J74" s="404"/>
      <c r="K74" s="404"/>
      <c r="L74" s="405"/>
      <c r="M74" s="404"/>
      <c r="N74" s="404"/>
      <c r="O74" s="404"/>
      <c r="P74" s="405"/>
      <c r="Q74" s="404"/>
      <c r="R74" s="404"/>
      <c r="S74" s="404"/>
      <c r="T74" s="405"/>
      <c r="U74" s="404"/>
    </row>
    <row r="75" spans="1:23" ht="13.5" thickBot="1" x14ac:dyDescent="0.25">
      <c r="A75" s="411"/>
      <c r="B75" s="411" t="s">
        <v>127</v>
      </c>
      <c r="C75" s="411"/>
      <c r="D75" s="411"/>
      <c r="E75" s="428">
        <v>-122090.04</v>
      </c>
      <c r="F75" s="428">
        <v>-391731.33999999997</v>
      </c>
      <c r="G75" s="428">
        <v>-214252.99999999997</v>
      </c>
      <c r="H75" s="429"/>
      <c r="I75" s="428">
        <v>-234900.25999999998</v>
      </c>
      <c r="J75" s="428">
        <v>-297422.33999999997</v>
      </c>
      <c r="K75" s="428">
        <v>-153445.59000000003</v>
      </c>
      <c r="L75" s="429"/>
      <c r="M75" s="428">
        <v>0</v>
      </c>
      <c r="N75" s="428">
        <v>0</v>
      </c>
      <c r="O75" s="428">
        <v>0</v>
      </c>
      <c r="P75" s="429"/>
      <c r="Q75" s="428">
        <v>0</v>
      </c>
      <c r="R75" s="428">
        <v>0</v>
      </c>
      <c r="S75" s="428">
        <v>0</v>
      </c>
      <c r="T75" s="429"/>
      <c r="U75" s="428">
        <v>-1413842.57</v>
      </c>
      <c r="V75" s="430">
        <v>-2.9035000000000002</v>
      </c>
    </row>
    <row r="76" spans="1:23" s="414" customFormat="1" ht="13.5" thickTop="1" x14ac:dyDescent="0.2">
      <c r="B76" s="414" t="s">
        <v>128</v>
      </c>
      <c r="E76" s="423">
        <v>-1.120468340745608</v>
      </c>
      <c r="F76" s="423">
        <v>-3.9751175721757939</v>
      </c>
      <c r="G76" s="423">
        <v>-2.1591835669334003</v>
      </c>
      <c r="H76" s="423">
        <v>0</v>
      </c>
      <c r="I76" s="423">
        <v>-3.9321616654000282</v>
      </c>
      <c r="J76" s="423">
        <v>-12.664353417074727</v>
      </c>
      <c r="K76" s="423">
        <v>-1.5822835859525892</v>
      </c>
      <c r="L76" s="423">
        <v>0</v>
      </c>
      <c r="M76" s="423">
        <v>0</v>
      </c>
      <c r="N76" s="423">
        <v>0</v>
      </c>
      <c r="O76" s="423">
        <v>0</v>
      </c>
      <c r="P76" s="423">
        <v>0</v>
      </c>
      <c r="Q76" s="423">
        <v>0</v>
      </c>
      <c r="R76" s="423">
        <v>0</v>
      </c>
      <c r="S76" s="423">
        <v>0</v>
      </c>
      <c r="T76" s="423">
        <v>0</v>
      </c>
      <c r="U76" s="423">
        <v>-2.9035344014518794</v>
      </c>
      <c r="V76" s="387"/>
    </row>
    <row r="78" spans="1:23" hidden="1" x14ac:dyDescent="0.2">
      <c r="A78" s="385" t="s">
        <v>129</v>
      </c>
      <c r="B78" s="385" t="s">
        <v>130</v>
      </c>
      <c r="E78" s="386">
        <v>122090.04000000004</v>
      </c>
      <c r="F78" s="386">
        <v>391731.34</v>
      </c>
      <c r="G78" s="386">
        <v>214252.99999999991</v>
      </c>
      <c r="I78" s="386">
        <v>234900.26</v>
      </c>
      <c r="J78" s="386">
        <v>297422.34000000008</v>
      </c>
      <c r="K78" s="386">
        <v>153445.59</v>
      </c>
      <c r="M78" s="386">
        <v>0</v>
      </c>
      <c r="N78" s="386">
        <v>0</v>
      </c>
      <c r="O78" s="386">
        <v>0</v>
      </c>
      <c r="Q78" s="386">
        <v>0</v>
      </c>
      <c r="R78" s="386">
        <v>0</v>
      </c>
      <c r="S78" s="386">
        <v>0</v>
      </c>
      <c r="U78" s="386">
        <v>1413842.57</v>
      </c>
    </row>
    <row r="79" spans="1:23" hidden="1" x14ac:dyDescent="0.2"/>
    <row r="80" spans="1:23" hidden="1" x14ac:dyDescent="0.2"/>
    <row r="81" spans="1:22" hidden="1" x14ac:dyDescent="0.2"/>
    <row r="82" spans="1:22" hidden="1" x14ac:dyDescent="0.2">
      <c r="B82" s="403" t="s">
        <v>104</v>
      </c>
      <c r="C82" s="403"/>
      <c r="E82" s="404"/>
      <c r="F82" s="404"/>
      <c r="G82" s="404"/>
      <c r="H82" s="405"/>
      <c r="I82" s="404"/>
      <c r="J82" s="404"/>
      <c r="K82" s="404"/>
      <c r="L82" s="405"/>
      <c r="M82" s="404"/>
      <c r="N82" s="404"/>
      <c r="O82" s="404"/>
      <c r="P82" s="405"/>
      <c r="Q82" s="404"/>
      <c r="R82" s="404"/>
      <c r="S82" s="404"/>
      <c r="T82" s="405"/>
      <c r="U82" s="404"/>
    </row>
    <row r="83" spans="1:22" hidden="1" x14ac:dyDescent="0.2">
      <c r="B83" s="403"/>
      <c r="C83" s="403" t="s">
        <v>105</v>
      </c>
      <c r="E83" s="404"/>
      <c r="F83" s="404"/>
      <c r="G83" s="404"/>
      <c r="H83" s="405"/>
      <c r="I83" s="404"/>
      <c r="J83" s="404"/>
      <c r="K83" s="404"/>
      <c r="L83" s="405"/>
      <c r="M83" s="404"/>
      <c r="N83" s="404"/>
      <c r="O83" s="404"/>
      <c r="P83" s="405"/>
      <c r="Q83" s="404"/>
      <c r="R83" s="404"/>
      <c r="S83" s="404"/>
      <c r="T83" s="405"/>
      <c r="U83" s="404"/>
    </row>
    <row r="84" spans="1:22" hidden="1" x14ac:dyDescent="0.2">
      <c r="A84" s="385" t="s">
        <v>131</v>
      </c>
      <c r="D84" s="385" t="s">
        <v>132</v>
      </c>
      <c r="E84" s="404">
        <v>11420.44</v>
      </c>
      <c r="F84" s="404">
        <v>4411.1500000000005</v>
      </c>
      <c r="G84" s="404">
        <v>12558.7</v>
      </c>
      <c r="H84" s="405"/>
      <c r="I84" s="404">
        <v>12688.87</v>
      </c>
      <c r="J84" s="404">
        <v>22851.95</v>
      </c>
      <c r="K84" s="404">
        <v>15369.830000000004</v>
      </c>
      <c r="L84" s="405"/>
      <c r="M84" s="404">
        <v>0</v>
      </c>
      <c r="N84" s="404">
        <v>0</v>
      </c>
      <c r="O84" s="404">
        <v>0</v>
      </c>
      <c r="P84" s="405"/>
      <c r="Q84" s="404">
        <v>0</v>
      </c>
      <c r="R84" s="404">
        <v>0</v>
      </c>
      <c r="S84" s="404">
        <v>0</v>
      </c>
      <c r="T84" s="405"/>
      <c r="U84" s="404">
        <v>79300.94</v>
      </c>
      <c r="V84" s="387">
        <v>0.1651</v>
      </c>
    </row>
    <row r="85" spans="1:22" hidden="1" x14ac:dyDescent="0.2">
      <c r="A85" s="385" t="s">
        <v>133</v>
      </c>
      <c r="D85" s="385" t="s">
        <v>81</v>
      </c>
      <c r="E85" s="404">
        <v>0</v>
      </c>
      <c r="F85" s="404">
        <v>260</v>
      </c>
      <c r="G85" s="404">
        <v>0</v>
      </c>
      <c r="H85" s="405"/>
      <c r="I85" s="404">
        <v>0</v>
      </c>
      <c r="J85" s="404">
        <v>0</v>
      </c>
      <c r="K85" s="404">
        <v>0</v>
      </c>
      <c r="L85" s="405"/>
      <c r="M85" s="404">
        <v>0</v>
      </c>
      <c r="N85" s="404">
        <v>0</v>
      </c>
      <c r="O85" s="404">
        <v>0</v>
      </c>
      <c r="P85" s="405"/>
      <c r="Q85" s="404">
        <v>0</v>
      </c>
      <c r="R85" s="404">
        <v>0</v>
      </c>
      <c r="S85" s="404">
        <v>0</v>
      </c>
      <c r="T85" s="405"/>
      <c r="U85" s="404">
        <v>260</v>
      </c>
      <c r="V85" s="387">
        <v>5.0000000000000001E-4</v>
      </c>
    </row>
    <row r="86" spans="1:22" hidden="1" x14ac:dyDescent="0.2">
      <c r="A86" s="385" t="s">
        <v>134</v>
      </c>
      <c r="D86" s="385" t="s">
        <v>94</v>
      </c>
      <c r="E86" s="404">
        <v>1301.6000000000001</v>
      </c>
      <c r="F86" s="404">
        <v>1782.51</v>
      </c>
      <c r="G86" s="404">
        <v>63.25</v>
      </c>
      <c r="H86" s="405"/>
      <c r="I86" s="404">
        <v>873.88</v>
      </c>
      <c r="J86" s="404">
        <v>0</v>
      </c>
      <c r="K86" s="404">
        <v>53.410000000000004</v>
      </c>
      <c r="L86" s="405"/>
      <c r="M86" s="404">
        <v>0</v>
      </c>
      <c r="N86" s="404">
        <v>0</v>
      </c>
      <c r="O86" s="404">
        <v>0</v>
      </c>
      <c r="P86" s="405"/>
      <c r="Q86" s="404">
        <v>0</v>
      </c>
      <c r="R86" s="404">
        <v>0</v>
      </c>
      <c r="S86" s="404">
        <v>0</v>
      </c>
      <c r="T86" s="405"/>
      <c r="U86" s="404">
        <v>4074.65</v>
      </c>
      <c r="V86" s="387">
        <v>8.5000000000000006E-3</v>
      </c>
    </row>
    <row r="87" spans="1:22" hidden="1" x14ac:dyDescent="0.2">
      <c r="A87" s="385" t="s">
        <v>135</v>
      </c>
      <c r="D87" s="385" t="s">
        <v>97</v>
      </c>
      <c r="E87" s="404">
        <v>0</v>
      </c>
      <c r="F87" s="404">
        <v>24</v>
      </c>
      <c r="G87" s="404">
        <v>0</v>
      </c>
      <c r="H87" s="405"/>
      <c r="I87" s="404">
        <v>6</v>
      </c>
      <c r="J87" s="404">
        <v>0</v>
      </c>
      <c r="K87" s="404">
        <v>0</v>
      </c>
      <c r="L87" s="405"/>
      <c r="M87" s="404">
        <v>0</v>
      </c>
      <c r="N87" s="404">
        <v>0</v>
      </c>
      <c r="O87" s="404">
        <v>0</v>
      </c>
      <c r="P87" s="405"/>
      <c r="Q87" s="404">
        <v>0</v>
      </c>
      <c r="R87" s="404">
        <v>0</v>
      </c>
      <c r="S87" s="404">
        <v>0</v>
      </c>
      <c r="T87" s="405"/>
      <c r="U87" s="404">
        <v>30</v>
      </c>
      <c r="V87" s="387">
        <v>1E-4</v>
      </c>
    </row>
    <row r="88" spans="1:22" hidden="1" x14ac:dyDescent="0.2">
      <c r="C88" s="403" t="s">
        <v>136</v>
      </c>
      <c r="E88" s="406">
        <v>12722.04</v>
      </c>
      <c r="F88" s="406">
        <v>6477.6600000000008</v>
      </c>
      <c r="G88" s="406">
        <v>12621.95</v>
      </c>
      <c r="H88" s="407"/>
      <c r="I88" s="406">
        <v>13568.75</v>
      </c>
      <c r="J88" s="406">
        <v>22851.95</v>
      </c>
      <c r="K88" s="406">
        <v>15423.240000000003</v>
      </c>
      <c r="L88" s="407"/>
      <c r="M88" s="406">
        <v>0</v>
      </c>
      <c r="N88" s="406">
        <v>0</v>
      </c>
      <c r="O88" s="406">
        <v>0</v>
      </c>
      <c r="P88" s="407"/>
      <c r="Q88" s="406">
        <v>0</v>
      </c>
      <c r="R88" s="406">
        <v>0</v>
      </c>
      <c r="S88" s="406">
        <v>0</v>
      </c>
      <c r="T88" s="407"/>
      <c r="U88" s="406">
        <v>83665.59</v>
      </c>
      <c r="V88" s="408">
        <v>0.17419999999999999</v>
      </c>
    </row>
    <row r="89" spans="1:22" hidden="1" x14ac:dyDescent="0.2">
      <c r="C89" s="403"/>
      <c r="E89" s="409"/>
      <c r="F89" s="409"/>
      <c r="G89" s="409"/>
      <c r="H89" s="410"/>
      <c r="I89" s="409"/>
      <c r="J89" s="409"/>
      <c r="K89" s="409"/>
      <c r="L89" s="410"/>
      <c r="M89" s="409"/>
      <c r="N89" s="409"/>
      <c r="O89" s="409"/>
      <c r="P89" s="410"/>
      <c r="Q89" s="409"/>
      <c r="R89" s="409"/>
      <c r="S89" s="409"/>
      <c r="T89" s="410"/>
      <c r="U89" s="409"/>
      <c r="V89" s="413"/>
    </row>
    <row r="90" spans="1:22" hidden="1" x14ac:dyDescent="0.2">
      <c r="B90" s="403"/>
      <c r="C90" s="403" t="s">
        <v>106</v>
      </c>
      <c r="E90" s="404"/>
      <c r="F90" s="404"/>
      <c r="G90" s="404"/>
      <c r="H90" s="405"/>
      <c r="I90" s="404"/>
      <c r="J90" s="404"/>
      <c r="K90" s="404"/>
      <c r="L90" s="405"/>
      <c r="M90" s="404"/>
      <c r="N90" s="404"/>
      <c r="O90" s="404"/>
      <c r="P90" s="405"/>
      <c r="Q90" s="404"/>
      <c r="R90" s="404"/>
      <c r="S90" s="404"/>
      <c r="T90" s="405"/>
      <c r="U90" s="404"/>
    </row>
    <row r="91" spans="1:22" hidden="1" x14ac:dyDescent="0.2">
      <c r="A91" s="385" t="s">
        <v>137</v>
      </c>
      <c r="D91" s="385" t="s">
        <v>132</v>
      </c>
      <c r="E91" s="404">
        <v>0</v>
      </c>
      <c r="F91" s="404">
        <v>0</v>
      </c>
      <c r="G91" s="404">
        <v>0</v>
      </c>
      <c r="H91" s="405"/>
      <c r="I91" s="404">
        <v>0</v>
      </c>
      <c r="J91" s="404">
        <v>17341.62</v>
      </c>
      <c r="K91" s="404">
        <v>18783</v>
      </c>
      <c r="L91" s="405"/>
      <c r="M91" s="404">
        <v>0</v>
      </c>
      <c r="N91" s="404">
        <v>0</v>
      </c>
      <c r="O91" s="404">
        <v>0</v>
      </c>
      <c r="P91" s="405"/>
      <c r="Q91" s="404">
        <v>0</v>
      </c>
      <c r="R91" s="404">
        <v>0</v>
      </c>
      <c r="S91" s="404">
        <v>0</v>
      </c>
      <c r="T91" s="405"/>
      <c r="U91" s="404">
        <v>36124.620000000003</v>
      </c>
      <c r="V91" s="387">
        <v>7.5200000000000003E-2</v>
      </c>
    </row>
    <row r="92" spans="1:22" hidden="1" x14ac:dyDescent="0.2">
      <c r="A92" s="385" t="s">
        <v>138</v>
      </c>
      <c r="D92" s="385" t="s">
        <v>81</v>
      </c>
      <c r="E92" s="404">
        <v>0</v>
      </c>
      <c r="F92" s="404">
        <v>0</v>
      </c>
      <c r="G92" s="404">
        <v>0</v>
      </c>
      <c r="H92" s="405"/>
      <c r="I92" s="404">
        <v>0</v>
      </c>
      <c r="J92" s="404">
        <v>0</v>
      </c>
      <c r="K92" s="404">
        <v>0</v>
      </c>
      <c r="L92" s="405"/>
      <c r="M92" s="404">
        <v>0</v>
      </c>
      <c r="N92" s="404">
        <v>0</v>
      </c>
      <c r="O92" s="404">
        <v>0</v>
      </c>
      <c r="P92" s="405"/>
      <c r="Q92" s="404">
        <v>0</v>
      </c>
      <c r="R92" s="404">
        <v>0</v>
      </c>
      <c r="S92" s="404">
        <v>0</v>
      </c>
      <c r="T92" s="405"/>
      <c r="U92" s="404">
        <v>0</v>
      </c>
      <c r="V92" s="387">
        <v>0</v>
      </c>
    </row>
    <row r="93" spans="1:22" hidden="1" x14ac:dyDescent="0.2">
      <c r="A93" s="385" t="s">
        <v>139</v>
      </c>
      <c r="D93" s="385" t="s">
        <v>94</v>
      </c>
      <c r="E93" s="404">
        <v>0</v>
      </c>
      <c r="F93" s="404">
        <v>0</v>
      </c>
      <c r="G93" s="404">
        <v>0</v>
      </c>
      <c r="H93" s="405"/>
      <c r="I93" s="404">
        <v>0</v>
      </c>
      <c r="J93" s="404">
        <v>0</v>
      </c>
      <c r="K93" s="404">
        <v>0</v>
      </c>
      <c r="L93" s="405"/>
      <c r="M93" s="404">
        <v>0</v>
      </c>
      <c r="N93" s="404">
        <v>0</v>
      </c>
      <c r="O93" s="404">
        <v>0</v>
      </c>
      <c r="P93" s="405"/>
      <c r="Q93" s="404">
        <v>0</v>
      </c>
      <c r="R93" s="404">
        <v>0</v>
      </c>
      <c r="S93" s="404">
        <v>0</v>
      </c>
      <c r="T93" s="405"/>
      <c r="U93" s="404">
        <v>0</v>
      </c>
      <c r="V93" s="387">
        <v>0</v>
      </c>
    </row>
    <row r="94" spans="1:22" hidden="1" x14ac:dyDescent="0.2">
      <c r="A94" s="385" t="s">
        <v>140</v>
      </c>
      <c r="D94" s="385" t="s">
        <v>97</v>
      </c>
      <c r="E94" s="404">
        <v>0</v>
      </c>
      <c r="F94" s="404">
        <v>0</v>
      </c>
      <c r="G94" s="404">
        <v>0</v>
      </c>
      <c r="H94" s="405"/>
      <c r="I94" s="404">
        <v>0</v>
      </c>
      <c r="J94" s="404">
        <v>0</v>
      </c>
      <c r="K94" s="404">
        <v>0</v>
      </c>
      <c r="L94" s="405"/>
      <c r="M94" s="404">
        <v>0</v>
      </c>
      <c r="N94" s="404">
        <v>0</v>
      </c>
      <c r="O94" s="404">
        <v>0</v>
      </c>
      <c r="P94" s="405"/>
      <c r="Q94" s="404">
        <v>0</v>
      </c>
      <c r="R94" s="404">
        <v>0</v>
      </c>
      <c r="S94" s="404">
        <v>0</v>
      </c>
      <c r="T94" s="405"/>
      <c r="U94" s="404">
        <v>0</v>
      </c>
      <c r="V94" s="387">
        <v>0</v>
      </c>
    </row>
    <row r="95" spans="1:22" hidden="1" x14ac:dyDescent="0.2">
      <c r="C95" s="403" t="s">
        <v>141</v>
      </c>
      <c r="E95" s="406">
        <v>0</v>
      </c>
      <c r="F95" s="406">
        <v>0</v>
      </c>
      <c r="G95" s="406">
        <v>0</v>
      </c>
      <c r="H95" s="407"/>
      <c r="I95" s="406">
        <v>0</v>
      </c>
      <c r="J95" s="406">
        <v>17341.62</v>
      </c>
      <c r="K95" s="406">
        <v>18783</v>
      </c>
      <c r="L95" s="407"/>
      <c r="M95" s="406">
        <v>0</v>
      </c>
      <c r="N95" s="406">
        <v>0</v>
      </c>
      <c r="O95" s="406">
        <v>0</v>
      </c>
      <c r="P95" s="407"/>
      <c r="Q95" s="406">
        <v>0</v>
      </c>
      <c r="R95" s="406">
        <v>0</v>
      </c>
      <c r="S95" s="406">
        <v>0</v>
      </c>
      <c r="T95" s="407"/>
      <c r="U95" s="406">
        <v>36124.620000000003</v>
      </c>
      <c r="V95" s="408">
        <v>7.5200000000000003E-2</v>
      </c>
    </row>
    <row r="96" spans="1:22" hidden="1" x14ac:dyDescent="0.2">
      <c r="C96" s="403"/>
      <c r="E96" s="409"/>
      <c r="F96" s="409"/>
      <c r="G96" s="409"/>
      <c r="H96" s="410"/>
      <c r="I96" s="409"/>
      <c r="J96" s="409"/>
      <c r="K96" s="409"/>
      <c r="L96" s="410"/>
      <c r="M96" s="409"/>
      <c r="N96" s="409"/>
      <c r="O96" s="409"/>
      <c r="P96" s="410"/>
      <c r="Q96" s="409"/>
      <c r="R96" s="409"/>
      <c r="S96" s="409"/>
      <c r="T96" s="410"/>
      <c r="U96" s="409"/>
      <c r="V96" s="413"/>
    </row>
    <row r="97" spans="1:23" hidden="1" x14ac:dyDescent="0.2">
      <c r="B97" s="403"/>
      <c r="C97" s="403" t="s">
        <v>107</v>
      </c>
      <c r="E97" s="404"/>
      <c r="F97" s="404"/>
      <c r="G97" s="404"/>
      <c r="H97" s="405"/>
      <c r="I97" s="404"/>
      <c r="J97" s="404"/>
      <c r="K97" s="404"/>
      <c r="L97" s="405"/>
      <c r="M97" s="404"/>
      <c r="N97" s="404"/>
      <c r="O97" s="404"/>
      <c r="P97" s="405"/>
      <c r="Q97" s="404"/>
      <c r="R97" s="404"/>
      <c r="S97" s="404"/>
      <c r="T97" s="405"/>
      <c r="U97" s="404"/>
    </row>
    <row r="98" spans="1:23" hidden="1" x14ac:dyDescent="0.2">
      <c r="A98" s="385" t="s">
        <v>142</v>
      </c>
      <c r="D98" s="385" t="s">
        <v>132</v>
      </c>
      <c r="E98" s="404">
        <v>0</v>
      </c>
      <c r="F98" s="404">
        <v>0</v>
      </c>
      <c r="G98" s="404">
        <v>0</v>
      </c>
      <c r="H98" s="405"/>
      <c r="I98" s="404">
        <v>0</v>
      </c>
      <c r="J98" s="404">
        <v>0</v>
      </c>
      <c r="K98" s="404">
        <v>0</v>
      </c>
      <c r="L98" s="405"/>
      <c r="M98" s="404">
        <v>0</v>
      </c>
      <c r="N98" s="404">
        <v>0</v>
      </c>
      <c r="O98" s="404">
        <v>0</v>
      </c>
      <c r="P98" s="405"/>
      <c r="Q98" s="404">
        <v>0</v>
      </c>
      <c r="R98" s="404">
        <v>0</v>
      </c>
      <c r="S98" s="404">
        <v>0</v>
      </c>
      <c r="T98" s="405"/>
      <c r="U98" s="404">
        <v>0</v>
      </c>
      <c r="V98" s="387">
        <v>0</v>
      </c>
    </row>
    <row r="99" spans="1:23" hidden="1" x14ac:dyDescent="0.2">
      <c r="A99" s="385" t="s">
        <v>143</v>
      </c>
      <c r="D99" s="385" t="s">
        <v>81</v>
      </c>
      <c r="E99" s="404">
        <v>11886</v>
      </c>
      <c r="F99" s="404">
        <v>0.02</v>
      </c>
      <c r="G99" s="404">
        <v>200</v>
      </c>
      <c r="H99" s="405"/>
      <c r="I99" s="404">
        <v>517.26</v>
      </c>
      <c r="J99" s="404">
        <v>0</v>
      </c>
      <c r="K99" s="404">
        <v>346.95</v>
      </c>
      <c r="L99" s="405"/>
      <c r="M99" s="404">
        <v>0</v>
      </c>
      <c r="N99" s="404">
        <v>0</v>
      </c>
      <c r="O99" s="404">
        <v>0</v>
      </c>
      <c r="P99" s="405"/>
      <c r="Q99" s="404">
        <v>0</v>
      </c>
      <c r="R99" s="404">
        <v>0</v>
      </c>
      <c r="S99" s="404">
        <v>0</v>
      </c>
      <c r="T99" s="405"/>
      <c r="U99" s="404">
        <v>12950.23</v>
      </c>
      <c r="V99" s="387">
        <v>2.7E-2</v>
      </c>
    </row>
    <row r="100" spans="1:23" ht="102" hidden="1" x14ac:dyDescent="0.2">
      <c r="A100" s="431" t="s">
        <v>144</v>
      </c>
      <c r="D100" s="385" t="s">
        <v>145</v>
      </c>
      <c r="E100" s="404">
        <v>0</v>
      </c>
      <c r="F100" s="404">
        <v>0</v>
      </c>
      <c r="G100" s="404">
        <v>0</v>
      </c>
      <c r="H100" s="405"/>
      <c r="I100" s="404">
        <v>2034</v>
      </c>
      <c r="J100" s="404">
        <v>2596</v>
      </c>
      <c r="K100" s="404">
        <v>5117.9000000000005</v>
      </c>
      <c r="L100" s="405"/>
      <c r="M100" s="404">
        <v>0</v>
      </c>
      <c r="N100" s="404">
        <v>0</v>
      </c>
      <c r="O100" s="404">
        <v>0</v>
      </c>
      <c r="P100" s="405"/>
      <c r="Q100" s="404">
        <v>0</v>
      </c>
      <c r="R100" s="404">
        <v>0</v>
      </c>
      <c r="S100" s="404">
        <v>0</v>
      </c>
      <c r="T100" s="405"/>
      <c r="U100" s="404">
        <v>9747.9</v>
      </c>
      <c r="V100" s="387">
        <v>2.0299999999999999E-2</v>
      </c>
    </row>
    <row r="101" spans="1:23" hidden="1" x14ac:dyDescent="0.2">
      <c r="A101" s="385" t="s">
        <v>146</v>
      </c>
      <c r="D101" s="385" t="s">
        <v>94</v>
      </c>
      <c r="E101" s="404">
        <v>32.69</v>
      </c>
      <c r="F101" s="404">
        <v>1361.04</v>
      </c>
      <c r="G101" s="404">
        <v>2758.31</v>
      </c>
      <c r="H101" s="405"/>
      <c r="I101" s="404">
        <v>1670.98</v>
      </c>
      <c r="J101" s="404">
        <v>987.58</v>
      </c>
      <c r="K101" s="404">
        <v>996.47</v>
      </c>
      <c r="L101" s="405"/>
      <c r="M101" s="404">
        <v>0</v>
      </c>
      <c r="N101" s="404">
        <v>0</v>
      </c>
      <c r="O101" s="404">
        <v>0</v>
      </c>
      <c r="P101" s="405"/>
      <c r="Q101" s="404">
        <v>0</v>
      </c>
      <c r="R101" s="404">
        <v>0</v>
      </c>
      <c r="S101" s="404">
        <v>0</v>
      </c>
      <c r="T101" s="405"/>
      <c r="U101" s="404">
        <v>7807.07</v>
      </c>
      <c r="V101" s="387">
        <v>1.6299999999999999E-2</v>
      </c>
    </row>
    <row r="102" spans="1:23" hidden="1" x14ac:dyDescent="0.2">
      <c r="A102" s="385" t="s">
        <v>147</v>
      </c>
      <c r="D102" s="385" t="s">
        <v>97</v>
      </c>
      <c r="E102" s="404">
        <v>0</v>
      </c>
      <c r="F102" s="404">
        <v>0</v>
      </c>
      <c r="G102" s="404">
        <v>0</v>
      </c>
      <c r="H102" s="405"/>
      <c r="I102" s="404">
        <v>182</v>
      </c>
      <c r="J102" s="404">
        <v>1346</v>
      </c>
      <c r="K102" s="404">
        <v>0</v>
      </c>
      <c r="L102" s="405"/>
      <c r="M102" s="404">
        <v>0</v>
      </c>
      <c r="N102" s="404">
        <v>0</v>
      </c>
      <c r="O102" s="404">
        <v>0</v>
      </c>
      <c r="P102" s="405"/>
      <c r="Q102" s="404">
        <v>0</v>
      </c>
      <c r="R102" s="404">
        <v>0</v>
      </c>
      <c r="S102" s="404">
        <v>0</v>
      </c>
      <c r="T102" s="405"/>
      <c r="U102" s="404">
        <v>1528</v>
      </c>
      <c r="V102" s="387">
        <v>3.2000000000000002E-3</v>
      </c>
    </row>
    <row r="103" spans="1:23" hidden="1" x14ac:dyDescent="0.2">
      <c r="C103" s="403" t="s">
        <v>148</v>
      </c>
      <c r="E103" s="406">
        <v>11918.69</v>
      </c>
      <c r="F103" s="406">
        <v>1361.06</v>
      </c>
      <c r="G103" s="406">
        <v>2958.31</v>
      </c>
      <c r="H103" s="407"/>
      <c r="I103" s="406">
        <v>4404.24</v>
      </c>
      <c r="J103" s="406">
        <v>4929.58</v>
      </c>
      <c r="K103" s="406">
        <v>6461.3200000000006</v>
      </c>
      <c r="L103" s="407"/>
      <c r="M103" s="406">
        <v>0</v>
      </c>
      <c r="N103" s="406">
        <v>0</v>
      </c>
      <c r="O103" s="406">
        <v>0</v>
      </c>
      <c r="P103" s="407"/>
      <c r="Q103" s="406">
        <v>0</v>
      </c>
      <c r="R103" s="406">
        <v>0</v>
      </c>
      <c r="S103" s="406">
        <v>0</v>
      </c>
      <c r="T103" s="407"/>
      <c r="U103" s="406">
        <v>32033.199999999997</v>
      </c>
      <c r="V103" s="408">
        <v>6.6699999999999995E-2</v>
      </c>
    </row>
    <row r="104" spans="1:23" hidden="1" x14ac:dyDescent="0.2">
      <c r="C104" s="403"/>
      <c r="E104" s="409"/>
      <c r="F104" s="409"/>
      <c r="G104" s="409"/>
      <c r="H104" s="410"/>
      <c r="I104" s="409"/>
      <c r="J104" s="409"/>
      <c r="K104" s="409"/>
      <c r="L104" s="410"/>
      <c r="M104" s="409"/>
      <c r="N104" s="409"/>
      <c r="O104" s="409"/>
      <c r="P104" s="410"/>
      <c r="Q104" s="409"/>
      <c r="R104" s="409"/>
      <c r="S104" s="409"/>
      <c r="T104" s="410"/>
      <c r="U104" s="409"/>
      <c r="V104" s="413"/>
      <c r="W104" s="414"/>
    </row>
    <row r="105" spans="1:23" hidden="1" x14ac:dyDescent="0.2">
      <c r="C105" s="403" t="s">
        <v>108</v>
      </c>
      <c r="E105" s="404"/>
      <c r="F105" s="404"/>
      <c r="G105" s="404"/>
      <c r="H105" s="405"/>
      <c r="I105" s="404"/>
      <c r="J105" s="404"/>
      <c r="K105" s="404"/>
      <c r="L105" s="405"/>
      <c r="M105" s="404"/>
      <c r="N105" s="404"/>
      <c r="O105" s="404"/>
      <c r="P105" s="405"/>
      <c r="Q105" s="404"/>
      <c r="R105" s="404"/>
      <c r="S105" s="404"/>
      <c r="T105" s="405"/>
      <c r="U105" s="404"/>
      <c r="W105" s="414"/>
    </row>
    <row r="106" spans="1:23" hidden="1" x14ac:dyDescent="0.2">
      <c r="A106" s="385" t="s">
        <v>149</v>
      </c>
      <c r="D106" s="385" t="s">
        <v>132</v>
      </c>
      <c r="E106" s="404">
        <v>820.69</v>
      </c>
      <c r="F106" s="404">
        <v>820</v>
      </c>
      <c r="G106" s="404">
        <v>800</v>
      </c>
      <c r="H106" s="405"/>
      <c r="I106" s="404">
        <v>3004.98</v>
      </c>
      <c r="J106" s="404">
        <v>5098.7299999999996</v>
      </c>
      <c r="K106" s="404">
        <v>3650.0299999999997</v>
      </c>
      <c r="L106" s="405"/>
      <c r="M106" s="404">
        <v>0</v>
      </c>
      <c r="N106" s="404">
        <v>0</v>
      </c>
      <c r="O106" s="404">
        <v>0</v>
      </c>
      <c r="P106" s="405"/>
      <c r="Q106" s="404">
        <v>0</v>
      </c>
      <c r="R106" s="404">
        <v>0</v>
      </c>
      <c r="S106" s="404">
        <v>0</v>
      </c>
      <c r="T106" s="405"/>
      <c r="U106" s="404">
        <v>14194.43</v>
      </c>
      <c r="V106" s="387">
        <v>2.9499999999999998E-2</v>
      </c>
    </row>
    <row r="107" spans="1:23" hidden="1" x14ac:dyDescent="0.2">
      <c r="A107" s="385" t="s">
        <v>150</v>
      </c>
      <c r="D107" s="385" t="s">
        <v>81</v>
      </c>
      <c r="E107" s="404">
        <v>0</v>
      </c>
      <c r="F107" s="404">
        <v>0</v>
      </c>
      <c r="G107" s="404">
        <v>0</v>
      </c>
      <c r="H107" s="405"/>
      <c r="I107" s="404">
        <v>0</v>
      </c>
      <c r="J107" s="404">
        <v>0</v>
      </c>
      <c r="K107" s="404">
        <v>0</v>
      </c>
      <c r="L107" s="405"/>
      <c r="M107" s="404">
        <v>0</v>
      </c>
      <c r="N107" s="404">
        <v>0</v>
      </c>
      <c r="O107" s="404">
        <v>0</v>
      </c>
      <c r="P107" s="405"/>
      <c r="Q107" s="404">
        <v>0</v>
      </c>
      <c r="R107" s="404">
        <v>0</v>
      </c>
      <c r="S107" s="404">
        <v>0</v>
      </c>
      <c r="T107" s="405"/>
      <c r="U107" s="404">
        <v>0</v>
      </c>
      <c r="V107" s="387">
        <v>0</v>
      </c>
    </row>
    <row r="108" spans="1:23" ht="102" hidden="1" x14ac:dyDescent="0.2">
      <c r="A108" s="431" t="s">
        <v>151</v>
      </c>
      <c r="D108" s="385" t="s">
        <v>145</v>
      </c>
      <c r="E108" s="404">
        <v>0</v>
      </c>
      <c r="F108" s="404">
        <v>0</v>
      </c>
      <c r="G108" s="404">
        <v>0</v>
      </c>
      <c r="H108" s="405"/>
      <c r="I108" s="404">
        <v>0</v>
      </c>
      <c r="J108" s="404">
        <v>0</v>
      </c>
      <c r="K108" s="404">
        <v>0</v>
      </c>
      <c r="L108" s="405"/>
      <c r="M108" s="404">
        <v>0</v>
      </c>
      <c r="N108" s="404">
        <v>0</v>
      </c>
      <c r="O108" s="404">
        <v>0</v>
      </c>
      <c r="P108" s="405"/>
      <c r="Q108" s="404">
        <v>0</v>
      </c>
      <c r="R108" s="404">
        <v>0</v>
      </c>
      <c r="S108" s="404">
        <v>0</v>
      </c>
      <c r="T108" s="405"/>
      <c r="U108" s="404">
        <v>0</v>
      </c>
      <c r="V108" s="387">
        <v>0</v>
      </c>
    </row>
    <row r="109" spans="1:23" hidden="1" x14ac:dyDescent="0.2">
      <c r="A109" s="385" t="s">
        <v>152</v>
      </c>
      <c r="D109" s="385" t="s">
        <v>94</v>
      </c>
      <c r="E109" s="404">
        <v>-2049</v>
      </c>
      <c r="F109" s="404">
        <v>1805</v>
      </c>
      <c r="G109" s="404">
        <v>633</v>
      </c>
      <c r="H109" s="405"/>
      <c r="I109" s="404">
        <v>28</v>
      </c>
      <c r="J109" s="404">
        <v>1971.99</v>
      </c>
      <c r="K109" s="404">
        <v>2116.67</v>
      </c>
      <c r="L109" s="405"/>
      <c r="M109" s="404">
        <v>0</v>
      </c>
      <c r="N109" s="404">
        <v>0</v>
      </c>
      <c r="O109" s="404">
        <v>0</v>
      </c>
      <c r="P109" s="405"/>
      <c r="Q109" s="404">
        <v>0</v>
      </c>
      <c r="R109" s="404">
        <v>0</v>
      </c>
      <c r="S109" s="404">
        <v>0</v>
      </c>
      <c r="T109" s="405"/>
      <c r="U109" s="404">
        <v>4505.66</v>
      </c>
      <c r="V109" s="387">
        <v>9.4000000000000004E-3</v>
      </c>
    </row>
    <row r="110" spans="1:23" hidden="1" x14ac:dyDescent="0.2">
      <c r="A110" s="385" t="s">
        <v>153</v>
      </c>
      <c r="D110" s="385" t="s">
        <v>154</v>
      </c>
      <c r="E110" s="404">
        <v>0</v>
      </c>
      <c r="F110" s="404">
        <v>0</v>
      </c>
      <c r="G110" s="404">
        <v>0</v>
      </c>
      <c r="H110" s="405"/>
      <c r="I110" s="404">
        <v>0</v>
      </c>
      <c r="J110" s="404">
        <v>0</v>
      </c>
      <c r="K110" s="404">
        <v>0</v>
      </c>
      <c r="L110" s="405"/>
      <c r="M110" s="404">
        <v>0</v>
      </c>
      <c r="N110" s="404">
        <v>0</v>
      </c>
      <c r="O110" s="404">
        <v>0</v>
      </c>
      <c r="P110" s="405"/>
      <c r="Q110" s="404">
        <v>0</v>
      </c>
      <c r="R110" s="404">
        <v>0</v>
      </c>
      <c r="S110" s="404">
        <v>0</v>
      </c>
      <c r="T110" s="405"/>
      <c r="U110" s="404">
        <v>0</v>
      </c>
      <c r="V110" s="387">
        <v>0</v>
      </c>
    </row>
    <row r="111" spans="1:23" hidden="1" x14ac:dyDescent="0.2">
      <c r="A111" s="385" t="s">
        <v>155</v>
      </c>
      <c r="D111" s="385" t="s">
        <v>97</v>
      </c>
      <c r="E111" s="404">
        <v>20</v>
      </c>
      <c r="F111" s="404">
        <v>218.65</v>
      </c>
      <c r="G111" s="404">
        <v>52.9</v>
      </c>
      <c r="H111" s="405"/>
      <c r="I111" s="404">
        <v>123.66</v>
      </c>
      <c r="J111" s="404">
        <v>44.800000000000004</v>
      </c>
      <c r="K111" s="404">
        <v>81.87</v>
      </c>
      <c r="L111" s="405"/>
      <c r="M111" s="404">
        <v>0</v>
      </c>
      <c r="N111" s="404">
        <v>0</v>
      </c>
      <c r="O111" s="404">
        <v>0</v>
      </c>
      <c r="P111" s="405"/>
      <c r="Q111" s="404">
        <v>0</v>
      </c>
      <c r="R111" s="404">
        <v>0</v>
      </c>
      <c r="S111" s="404">
        <v>0</v>
      </c>
      <c r="T111" s="405"/>
      <c r="U111" s="404">
        <v>541.88</v>
      </c>
      <c r="V111" s="387">
        <v>1.1000000000000001E-3</v>
      </c>
    </row>
    <row r="112" spans="1:23" hidden="1" x14ac:dyDescent="0.2">
      <c r="C112" s="403" t="s">
        <v>156</v>
      </c>
      <c r="E112" s="406">
        <v>-1208.31</v>
      </c>
      <c r="F112" s="406">
        <v>2843.65</v>
      </c>
      <c r="G112" s="406">
        <v>1485.9</v>
      </c>
      <c r="H112" s="407"/>
      <c r="I112" s="406">
        <v>3156.64</v>
      </c>
      <c r="J112" s="406">
        <v>7115.5199999999995</v>
      </c>
      <c r="K112" s="406">
        <v>5848.57</v>
      </c>
      <c r="L112" s="407"/>
      <c r="M112" s="406">
        <v>0</v>
      </c>
      <c r="N112" s="406">
        <v>0</v>
      </c>
      <c r="O112" s="406">
        <v>0</v>
      </c>
      <c r="P112" s="407"/>
      <c r="Q112" s="406">
        <v>0</v>
      </c>
      <c r="R112" s="406">
        <v>0</v>
      </c>
      <c r="S112" s="406">
        <v>0</v>
      </c>
      <c r="T112" s="407"/>
      <c r="U112" s="406">
        <v>19241.97</v>
      </c>
      <c r="V112" s="408">
        <v>4.0099999999999997E-2</v>
      </c>
    </row>
    <row r="113" spans="1:23" hidden="1" x14ac:dyDescent="0.2">
      <c r="C113" s="403"/>
      <c r="E113" s="409"/>
      <c r="F113" s="409"/>
      <c r="G113" s="409"/>
      <c r="H113" s="410"/>
      <c r="I113" s="409"/>
      <c r="J113" s="409"/>
      <c r="K113" s="409"/>
      <c r="L113" s="410"/>
      <c r="M113" s="409"/>
      <c r="N113" s="409"/>
      <c r="O113" s="409"/>
      <c r="P113" s="410"/>
      <c r="Q113" s="409"/>
      <c r="R113" s="409"/>
      <c r="S113" s="409"/>
      <c r="T113" s="410"/>
      <c r="U113" s="409"/>
      <c r="V113" s="413"/>
    </row>
    <row r="114" spans="1:23" hidden="1" x14ac:dyDescent="0.2">
      <c r="C114" s="403" t="s">
        <v>157</v>
      </c>
      <c r="E114" s="404"/>
      <c r="F114" s="404"/>
      <c r="G114" s="404"/>
      <c r="H114" s="405"/>
      <c r="I114" s="404"/>
      <c r="J114" s="404"/>
      <c r="K114" s="404"/>
      <c r="L114" s="405"/>
      <c r="M114" s="404"/>
      <c r="N114" s="404"/>
      <c r="O114" s="404"/>
      <c r="P114" s="405"/>
      <c r="Q114" s="404"/>
      <c r="R114" s="404"/>
      <c r="S114" s="404"/>
      <c r="T114" s="405"/>
      <c r="U114" s="404"/>
      <c r="W114" s="414"/>
    </row>
    <row r="115" spans="1:23" hidden="1" x14ac:dyDescent="0.2">
      <c r="A115" s="385" t="s">
        <v>158</v>
      </c>
      <c r="D115" s="385" t="s">
        <v>132</v>
      </c>
      <c r="E115" s="404">
        <v>0</v>
      </c>
      <c r="F115" s="404">
        <v>0</v>
      </c>
      <c r="G115" s="404">
        <v>0</v>
      </c>
      <c r="H115" s="405"/>
      <c r="I115" s="404">
        <v>3737.33</v>
      </c>
      <c r="J115" s="404">
        <v>-3737.33</v>
      </c>
      <c r="K115" s="404">
        <v>0</v>
      </c>
      <c r="L115" s="405"/>
      <c r="M115" s="404">
        <v>0</v>
      </c>
      <c r="N115" s="404">
        <v>0</v>
      </c>
      <c r="O115" s="404">
        <v>0</v>
      </c>
      <c r="P115" s="405"/>
      <c r="Q115" s="404">
        <v>0</v>
      </c>
      <c r="R115" s="404">
        <v>0</v>
      </c>
      <c r="S115" s="404">
        <v>0</v>
      </c>
      <c r="T115" s="405"/>
      <c r="U115" s="404">
        <v>0</v>
      </c>
      <c r="V115" s="387">
        <v>0</v>
      </c>
    </row>
    <row r="116" spans="1:23" hidden="1" x14ac:dyDescent="0.2">
      <c r="A116" s="385" t="s">
        <v>159</v>
      </c>
      <c r="D116" s="385" t="s">
        <v>81</v>
      </c>
      <c r="E116" s="404">
        <v>0</v>
      </c>
      <c r="F116" s="404">
        <v>0</v>
      </c>
      <c r="G116" s="404">
        <v>0</v>
      </c>
      <c r="H116" s="405"/>
      <c r="I116" s="404">
        <v>0</v>
      </c>
      <c r="J116" s="404">
        <v>0</v>
      </c>
      <c r="K116" s="404">
        <v>0</v>
      </c>
      <c r="L116" s="405"/>
      <c r="M116" s="404">
        <v>0</v>
      </c>
      <c r="N116" s="404">
        <v>0</v>
      </c>
      <c r="O116" s="404">
        <v>0</v>
      </c>
      <c r="P116" s="405"/>
      <c r="Q116" s="404">
        <v>0</v>
      </c>
      <c r="R116" s="404">
        <v>0</v>
      </c>
      <c r="S116" s="404">
        <v>0</v>
      </c>
      <c r="T116" s="405"/>
      <c r="U116" s="404">
        <v>0</v>
      </c>
      <c r="V116" s="387">
        <v>0</v>
      </c>
    </row>
    <row r="117" spans="1:23" hidden="1" x14ac:dyDescent="0.2">
      <c r="A117" s="385" t="s">
        <v>160</v>
      </c>
      <c r="D117" s="385" t="s">
        <v>94</v>
      </c>
      <c r="E117" s="404">
        <v>1028.24</v>
      </c>
      <c r="F117" s="404">
        <v>600</v>
      </c>
      <c r="G117" s="404">
        <v>1800</v>
      </c>
      <c r="H117" s="405"/>
      <c r="I117" s="404">
        <v>299.32</v>
      </c>
      <c r="J117" s="404">
        <v>0</v>
      </c>
      <c r="K117" s="404">
        <v>0</v>
      </c>
      <c r="L117" s="405"/>
      <c r="M117" s="404">
        <v>0</v>
      </c>
      <c r="N117" s="404">
        <v>0</v>
      </c>
      <c r="O117" s="404">
        <v>0</v>
      </c>
      <c r="P117" s="405"/>
      <c r="Q117" s="404">
        <v>0</v>
      </c>
      <c r="R117" s="404">
        <v>0</v>
      </c>
      <c r="S117" s="404">
        <v>0</v>
      </c>
      <c r="T117" s="405"/>
      <c r="U117" s="404">
        <v>3727.56</v>
      </c>
      <c r="V117" s="387">
        <v>7.7999999999999996E-3</v>
      </c>
    </row>
    <row r="118" spans="1:23" hidden="1" x14ac:dyDescent="0.2">
      <c r="A118" s="385" t="s">
        <v>161</v>
      </c>
      <c r="D118" s="385" t="s">
        <v>162</v>
      </c>
      <c r="E118" s="404">
        <v>6164.28</v>
      </c>
      <c r="F118" s="404">
        <v>6930.57</v>
      </c>
      <c r="G118" s="404">
        <v>5695.5700000000006</v>
      </c>
      <c r="H118" s="405"/>
      <c r="I118" s="404">
        <v>6403.56</v>
      </c>
      <c r="J118" s="404">
        <v>6870.57</v>
      </c>
      <c r="K118" s="404">
        <v>5961.04</v>
      </c>
      <c r="L118" s="405"/>
      <c r="M118" s="404">
        <v>0</v>
      </c>
      <c r="N118" s="404">
        <v>0</v>
      </c>
      <c r="O118" s="404">
        <v>0</v>
      </c>
      <c r="P118" s="405"/>
      <c r="Q118" s="404">
        <v>0</v>
      </c>
      <c r="R118" s="404">
        <v>0</v>
      </c>
      <c r="S118" s="404">
        <v>0</v>
      </c>
      <c r="T118" s="405"/>
      <c r="U118" s="404">
        <v>38025.590000000004</v>
      </c>
      <c r="V118" s="387">
        <v>7.9200000000000007E-2</v>
      </c>
    </row>
    <row r="119" spans="1:23" hidden="1" x14ac:dyDescent="0.2">
      <c r="A119" s="385" t="s">
        <v>163</v>
      </c>
      <c r="D119" s="385" t="s">
        <v>164</v>
      </c>
      <c r="E119" s="404">
        <v>0</v>
      </c>
      <c r="F119" s="404">
        <v>0</v>
      </c>
      <c r="G119" s="404">
        <v>0</v>
      </c>
      <c r="H119" s="405"/>
      <c r="I119" s="404">
        <v>0</v>
      </c>
      <c r="J119" s="404">
        <v>0</v>
      </c>
      <c r="K119" s="404">
        <v>0</v>
      </c>
      <c r="L119" s="405"/>
      <c r="M119" s="404">
        <v>0</v>
      </c>
      <c r="N119" s="404">
        <v>0</v>
      </c>
      <c r="O119" s="404">
        <v>0</v>
      </c>
      <c r="P119" s="405"/>
      <c r="Q119" s="404">
        <v>0</v>
      </c>
      <c r="R119" s="404">
        <v>0</v>
      </c>
      <c r="S119" s="404">
        <v>0</v>
      </c>
      <c r="T119" s="405"/>
      <c r="U119" s="404">
        <v>0</v>
      </c>
      <c r="V119" s="387">
        <v>0</v>
      </c>
    </row>
    <row r="120" spans="1:23" hidden="1" x14ac:dyDescent="0.2">
      <c r="A120" s="385" t="s">
        <v>165</v>
      </c>
      <c r="D120" s="385" t="s">
        <v>97</v>
      </c>
      <c r="E120" s="404">
        <v>9440</v>
      </c>
      <c r="F120" s="404">
        <v>0</v>
      </c>
      <c r="G120" s="404">
        <v>9440</v>
      </c>
      <c r="H120" s="405"/>
      <c r="I120" s="404">
        <v>5702.28</v>
      </c>
      <c r="J120" s="404">
        <v>4720</v>
      </c>
      <c r="K120" s="404">
        <v>3281</v>
      </c>
      <c r="L120" s="405"/>
      <c r="M120" s="404">
        <v>0</v>
      </c>
      <c r="N120" s="404">
        <v>0</v>
      </c>
      <c r="O120" s="404">
        <v>0</v>
      </c>
      <c r="P120" s="405"/>
      <c r="Q120" s="404">
        <v>0</v>
      </c>
      <c r="R120" s="404">
        <v>0</v>
      </c>
      <c r="S120" s="404">
        <v>0</v>
      </c>
      <c r="T120" s="405"/>
      <c r="U120" s="404">
        <v>32583.279999999999</v>
      </c>
      <c r="V120" s="387">
        <v>6.7799999999999999E-2</v>
      </c>
    </row>
    <row r="121" spans="1:23" hidden="1" x14ac:dyDescent="0.2">
      <c r="A121" s="385" t="s">
        <v>166</v>
      </c>
      <c r="D121" s="385" t="s">
        <v>167</v>
      </c>
      <c r="E121" s="404">
        <v>14179.83</v>
      </c>
      <c r="F121" s="404">
        <v>17923.260000000002</v>
      </c>
      <c r="G121" s="404">
        <v>18302.64</v>
      </c>
      <c r="H121" s="405"/>
      <c r="I121" s="404">
        <v>22131.600000000002</v>
      </c>
      <c r="J121" s="404">
        <v>21784.28</v>
      </c>
      <c r="K121" s="404">
        <v>19981.95</v>
      </c>
      <c r="L121" s="405"/>
      <c r="M121" s="404">
        <v>0</v>
      </c>
      <c r="N121" s="404">
        <v>0</v>
      </c>
      <c r="O121" s="404">
        <v>0</v>
      </c>
      <c r="P121" s="405"/>
      <c r="Q121" s="404">
        <v>0</v>
      </c>
      <c r="R121" s="404">
        <v>0</v>
      </c>
      <c r="S121" s="404">
        <v>0</v>
      </c>
      <c r="T121" s="405"/>
      <c r="U121" s="404">
        <v>114303.56</v>
      </c>
      <c r="V121" s="387">
        <v>0.2379</v>
      </c>
    </row>
    <row r="122" spans="1:23" hidden="1" x14ac:dyDescent="0.2">
      <c r="C122" s="403" t="s">
        <v>168</v>
      </c>
      <c r="E122" s="406">
        <v>30812.35</v>
      </c>
      <c r="F122" s="406">
        <v>25453.83</v>
      </c>
      <c r="G122" s="406">
        <v>35238.21</v>
      </c>
      <c r="H122" s="407"/>
      <c r="I122" s="406">
        <v>38274.090000000004</v>
      </c>
      <c r="J122" s="406">
        <v>29637.519999999997</v>
      </c>
      <c r="K122" s="406">
        <v>29223.99</v>
      </c>
      <c r="L122" s="407"/>
      <c r="M122" s="406">
        <v>0</v>
      </c>
      <c r="N122" s="406">
        <v>0</v>
      </c>
      <c r="O122" s="406">
        <v>0</v>
      </c>
      <c r="P122" s="407"/>
      <c r="Q122" s="406">
        <v>0</v>
      </c>
      <c r="R122" s="406">
        <v>0</v>
      </c>
      <c r="S122" s="406">
        <v>0</v>
      </c>
      <c r="T122" s="407"/>
      <c r="U122" s="406">
        <v>188639.99</v>
      </c>
      <c r="V122" s="408">
        <v>0.39269999999999999</v>
      </c>
    </row>
    <row r="123" spans="1:23" hidden="1" x14ac:dyDescent="0.2">
      <c r="E123" s="404"/>
      <c r="F123" s="404"/>
      <c r="G123" s="404"/>
      <c r="H123" s="405"/>
      <c r="I123" s="404"/>
      <c r="J123" s="404"/>
      <c r="K123" s="404"/>
      <c r="L123" s="405"/>
      <c r="M123" s="404"/>
      <c r="N123" s="404"/>
      <c r="O123" s="404"/>
      <c r="P123" s="405"/>
      <c r="Q123" s="404"/>
      <c r="R123" s="404"/>
      <c r="S123" s="404"/>
      <c r="T123" s="405"/>
      <c r="U123" s="404"/>
    </row>
    <row r="124" spans="1:23" hidden="1" x14ac:dyDescent="0.2">
      <c r="B124" s="403"/>
      <c r="C124" s="403" t="s">
        <v>110</v>
      </c>
      <c r="E124" s="404"/>
      <c r="F124" s="404"/>
      <c r="G124" s="404"/>
      <c r="H124" s="405"/>
      <c r="I124" s="404"/>
      <c r="J124" s="404"/>
      <c r="K124" s="404"/>
      <c r="L124" s="405"/>
      <c r="M124" s="404"/>
      <c r="N124" s="404"/>
      <c r="O124" s="404"/>
      <c r="P124" s="405"/>
      <c r="Q124" s="404"/>
      <c r="R124" s="404"/>
      <c r="S124" s="404"/>
      <c r="T124" s="405"/>
      <c r="U124" s="404"/>
    </row>
    <row r="125" spans="1:23" hidden="1" x14ac:dyDescent="0.2">
      <c r="A125" s="385" t="s">
        <v>169</v>
      </c>
      <c r="D125" s="385" t="s">
        <v>132</v>
      </c>
      <c r="E125" s="404">
        <v>0</v>
      </c>
      <c r="F125" s="404">
        <v>0</v>
      </c>
      <c r="G125" s="404">
        <v>0</v>
      </c>
      <c r="H125" s="405"/>
      <c r="I125" s="404">
        <v>1386.88</v>
      </c>
      <c r="J125" s="404">
        <v>0</v>
      </c>
      <c r="K125" s="404">
        <v>1152.71</v>
      </c>
      <c r="L125" s="405"/>
      <c r="M125" s="404">
        <v>0</v>
      </c>
      <c r="N125" s="404">
        <v>0</v>
      </c>
      <c r="O125" s="404">
        <v>0</v>
      </c>
      <c r="P125" s="405"/>
      <c r="Q125" s="404">
        <v>0</v>
      </c>
      <c r="R125" s="404">
        <v>0</v>
      </c>
      <c r="S125" s="404">
        <v>0</v>
      </c>
      <c r="T125" s="405"/>
      <c r="U125" s="404">
        <v>2539.59</v>
      </c>
      <c r="V125" s="387">
        <v>5.3E-3</v>
      </c>
    </row>
    <row r="126" spans="1:23" hidden="1" x14ac:dyDescent="0.2">
      <c r="A126" s="385" t="s">
        <v>170</v>
      </c>
      <c r="D126" s="385" t="s">
        <v>81</v>
      </c>
      <c r="E126" s="404">
        <v>0</v>
      </c>
      <c r="F126" s="404">
        <v>0</v>
      </c>
      <c r="G126" s="404">
        <v>0</v>
      </c>
      <c r="H126" s="405"/>
      <c r="I126" s="404">
        <v>0</v>
      </c>
      <c r="J126" s="404">
        <v>0</v>
      </c>
      <c r="K126" s="404">
        <v>0</v>
      </c>
      <c r="L126" s="405"/>
      <c r="M126" s="404">
        <v>0</v>
      </c>
      <c r="N126" s="404">
        <v>0</v>
      </c>
      <c r="O126" s="404">
        <v>0</v>
      </c>
      <c r="P126" s="405"/>
      <c r="Q126" s="404">
        <v>0</v>
      </c>
      <c r="R126" s="404">
        <v>0</v>
      </c>
      <c r="S126" s="404">
        <v>0</v>
      </c>
      <c r="T126" s="405"/>
      <c r="U126" s="404">
        <v>0</v>
      </c>
      <c r="V126" s="387">
        <v>0</v>
      </c>
    </row>
    <row r="127" spans="1:23" hidden="1" x14ac:dyDescent="0.2">
      <c r="A127" s="385" t="s">
        <v>171</v>
      </c>
      <c r="D127" s="385" t="s">
        <v>94</v>
      </c>
      <c r="E127" s="404">
        <v>1228.8</v>
      </c>
      <c r="F127" s="404">
        <v>360</v>
      </c>
      <c r="G127" s="404">
        <v>250</v>
      </c>
      <c r="H127" s="405"/>
      <c r="I127" s="404">
        <v>32</v>
      </c>
      <c r="J127" s="404">
        <v>34</v>
      </c>
      <c r="K127" s="404">
        <v>0</v>
      </c>
      <c r="L127" s="405"/>
      <c r="M127" s="404">
        <v>0</v>
      </c>
      <c r="N127" s="404">
        <v>0</v>
      </c>
      <c r="O127" s="404">
        <v>0</v>
      </c>
      <c r="P127" s="405"/>
      <c r="Q127" s="404">
        <v>0</v>
      </c>
      <c r="R127" s="404">
        <v>0</v>
      </c>
      <c r="S127" s="404">
        <v>0</v>
      </c>
      <c r="T127" s="405"/>
      <c r="U127" s="404">
        <v>1904.8</v>
      </c>
      <c r="V127" s="387">
        <v>4.0000000000000001E-3</v>
      </c>
    </row>
    <row r="128" spans="1:23" hidden="1" x14ac:dyDescent="0.2">
      <c r="A128" s="385" t="s">
        <v>172</v>
      </c>
      <c r="D128" s="385" t="s">
        <v>173</v>
      </c>
      <c r="E128" s="404">
        <v>30.400000000000002</v>
      </c>
      <c r="F128" s="404">
        <v>0</v>
      </c>
      <c r="G128" s="404">
        <v>886.1</v>
      </c>
      <c r="H128" s="405"/>
      <c r="I128" s="404">
        <v>532</v>
      </c>
      <c r="J128" s="404">
        <v>422.8</v>
      </c>
      <c r="K128" s="404">
        <v>537.41</v>
      </c>
      <c r="L128" s="405"/>
      <c r="M128" s="404">
        <v>0</v>
      </c>
      <c r="N128" s="404">
        <v>0</v>
      </c>
      <c r="O128" s="404">
        <v>0</v>
      </c>
      <c r="P128" s="405"/>
      <c r="Q128" s="404">
        <v>0</v>
      </c>
      <c r="R128" s="404">
        <v>0</v>
      </c>
      <c r="S128" s="404">
        <v>0</v>
      </c>
      <c r="T128" s="405"/>
      <c r="U128" s="404">
        <v>2408.71</v>
      </c>
      <c r="V128" s="387">
        <v>5.0000000000000001E-3</v>
      </c>
    </row>
    <row r="129" spans="1:23" hidden="1" x14ac:dyDescent="0.2">
      <c r="A129" s="385" t="s">
        <v>174</v>
      </c>
      <c r="D129" s="385" t="s">
        <v>97</v>
      </c>
      <c r="E129" s="404">
        <v>0</v>
      </c>
      <c r="F129" s="404">
        <v>0</v>
      </c>
      <c r="G129" s="404">
        <v>0</v>
      </c>
      <c r="H129" s="405"/>
      <c r="I129" s="404">
        <v>514.16</v>
      </c>
      <c r="J129" s="404">
        <v>29.2</v>
      </c>
      <c r="K129" s="404">
        <v>381.74</v>
      </c>
      <c r="L129" s="405"/>
      <c r="M129" s="404">
        <v>0</v>
      </c>
      <c r="N129" s="404">
        <v>0</v>
      </c>
      <c r="O129" s="404">
        <v>0</v>
      </c>
      <c r="P129" s="405"/>
      <c r="Q129" s="404">
        <v>0</v>
      </c>
      <c r="R129" s="404">
        <v>0</v>
      </c>
      <c r="S129" s="404">
        <v>0</v>
      </c>
      <c r="T129" s="405"/>
      <c r="U129" s="404">
        <v>925.1</v>
      </c>
      <c r="V129" s="387">
        <v>1.9E-3</v>
      </c>
    </row>
    <row r="130" spans="1:23" hidden="1" x14ac:dyDescent="0.2">
      <c r="C130" s="403" t="s">
        <v>175</v>
      </c>
      <c r="E130" s="406">
        <v>1259.2</v>
      </c>
      <c r="F130" s="406">
        <v>360</v>
      </c>
      <c r="G130" s="406">
        <v>1136.0999999999999</v>
      </c>
      <c r="H130" s="407"/>
      <c r="I130" s="406">
        <v>2465.04</v>
      </c>
      <c r="J130" s="406">
        <v>486</v>
      </c>
      <c r="K130" s="406">
        <v>2071.8599999999997</v>
      </c>
      <c r="L130" s="407"/>
      <c r="M130" s="406">
        <v>0</v>
      </c>
      <c r="N130" s="406">
        <v>0</v>
      </c>
      <c r="O130" s="406">
        <v>0</v>
      </c>
      <c r="P130" s="407"/>
      <c r="Q130" s="406">
        <v>0</v>
      </c>
      <c r="R130" s="406">
        <v>0</v>
      </c>
      <c r="S130" s="406">
        <v>0</v>
      </c>
      <c r="T130" s="407"/>
      <c r="U130" s="406">
        <v>7778.2000000000007</v>
      </c>
      <c r="V130" s="408">
        <v>1.6199999999999999E-2</v>
      </c>
    </row>
    <row r="131" spans="1:23" hidden="1" x14ac:dyDescent="0.2">
      <c r="C131" s="403"/>
      <c r="E131" s="409"/>
      <c r="F131" s="409"/>
      <c r="G131" s="409"/>
      <c r="H131" s="410"/>
      <c r="I131" s="409"/>
      <c r="J131" s="409"/>
      <c r="K131" s="409"/>
      <c r="L131" s="410"/>
      <c r="M131" s="409"/>
      <c r="N131" s="409"/>
      <c r="O131" s="409"/>
      <c r="P131" s="410"/>
      <c r="Q131" s="409"/>
      <c r="R131" s="409"/>
      <c r="S131" s="409"/>
      <c r="T131" s="410"/>
      <c r="U131" s="409"/>
      <c r="V131" s="413"/>
    </row>
    <row r="132" spans="1:23" hidden="1" x14ac:dyDescent="0.2">
      <c r="C132" s="403"/>
      <c r="E132" s="409"/>
      <c r="F132" s="409"/>
      <c r="G132" s="409"/>
      <c r="H132" s="410"/>
      <c r="I132" s="409"/>
      <c r="J132" s="409"/>
      <c r="K132" s="409"/>
      <c r="L132" s="410"/>
      <c r="M132" s="409"/>
      <c r="N132" s="409"/>
      <c r="O132" s="409"/>
      <c r="P132" s="410"/>
      <c r="Q132" s="409"/>
      <c r="R132" s="409"/>
      <c r="S132" s="409"/>
      <c r="T132" s="410"/>
      <c r="U132" s="409"/>
      <c r="V132" s="413"/>
    </row>
    <row r="133" spans="1:23" hidden="1" x14ac:dyDescent="0.2">
      <c r="C133" s="403" t="s">
        <v>111</v>
      </c>
      <c r="E133" s="404"/>
      <c r="F133" s="404"/>
      <c r="G133" s="404"/>
      <c r="H133" s="405"/>
      <c r="I133" s="404"/>
      <c r="J133" s="404"/>
      <c r="K133" s="404"/>
      <c r="L133" s="405"/>
      <c r="M133" s="404"/>
      <c r="N133" s="404"/>
      <c r="O133" s="404"/>
      <c r="P133" s="405"/>
      <c r="Q133" s="404"/>
      <c r="R133" s="404"/>
      <c r="S133" s="404"/>
      <c r="T133" s="405"/>
      <c r="U133" s="404"/>
    </row>
    <row r="134" spans="1:23" hidden="1" x14ac:dyDescent="0.2">
      <c r="A134" s="385" t="s">
        <v>176</v>
      </c>
      <c r="D134" s="385" t="s">
        <v>132</v>
      </c>
      <c r="E134" s="404">
        <v>1897.4899999999971</v>
      </c>
      <c r="F134" s="404">
        <v>9799.3299999999981</v>
      </c>
      <c r="G134" s="404">
        <v>43797.03</v>
      </c>
      <c r="H134" s="405"/>
      <c r="I134" s="404">
        <v>26115.539999999997</v>
      </c>
      <c r="J134" s="404">
        <v>32751.9</v>
      </c>
      <c r="K134" s="404">
        <v>19359.650000000001</v>
      </c>
      <c r="L134" s="405"/>
      <c r="M134" s="404">
        <v>0</v>
      </c>
      <c r="N134" s="404">
        <v>0</v>
      </c>
      <c r="O134" s="404">
        <v>0</v>
      </c>
      <c r="P134" s="405"/>
      <c r="Q134" s="404">
        <v>0</v>
      </c>
      <c r="R134" s="404">
        <v>0</v>
      </c>
      <c r="S134" s="404">
        <v>0</v>
      </c>
      <c r="T134" s="405"/>
      <c r="U134" s="404">
        <v>133720.94</v>
      </c>
      <c r="V134" s="387">
        <v>0.27839999999999998</v>
      </c>
    </row>
    <row r="135" spans="1:23" hidden="1" x14ac:dyDescent="0.2">
      <c r="A135" s="385" t="s">
        <v>177</v>
      </c>
      <c r="D135" s="385" t="s">
        <v>81</v>
      </c>
      <c r="E135" s="404">
        <v>11633.2</v>
      </c>
      <c r="F135" s="404">
        <v>4089.25</v>
      </c>
      <c r="G135" s="404">
        <v>14235.16</v>
      </c>
      <c r="H135" s="405"/>
      <c r="I135" s="404">
        <v>15610</v>
      </c>
      <c r="J135" s="404">
        <v>11838</v>
      </c>
      <c r="K135" s="404">
        <v>2522.67</v>
      </c>
      <c r="L135" s="405"/>
      <c r="M135" s="404">
        <v>0</v>
      </c>
      <c r="N135" s="404">
        <v>0</v>
      </c>
      <c r="O135" s="404">
        <v>0</v>
      </c>
      <c r="P135" s="405"/>
      <c r="Q135" s="404">
        <v>0</v>
      </c>
      <c r="R135" s="404">
        <v>0</v>
      </c>
      <c r="S135" s="404">
        <v>0</v>
      </c>
      <c r="T135" s="405"/>
      <c r="U135" s="404">
        <v>59928.28</v>
      </c>
      <c r="V135" s="387">
        <v>0.12479999999999999</v>
      </c>
    </row>
    <row r="136" spans="1:23" hidden="1" x14ac:dyDescent="0.2">
      <c r="A136" s="385" t="s">
        <v>178</v>
      </c>
      <c r="D136" s="385" t="s">
        <v>94</v>
      </c>
      <c r="E136" s="404">
        <v>4816.3999999999996</v>
      </c>
      <c r="F136" s="404">
        <v>3509.7800000000007</v>
      </c>
      <c r="G136" s="404">
        <v>8055.95</v>
      </c>
      <c r="H136" s="405"/>
      <c r="I136" s="404">
        <v>9072.3700000000008</v>
      </c>
      <c r="J136" s="404">
        <v>4760.58</v>
      </c>
      <c r="K136" s="404">
        <v>7277.17</v>
      </c>
      <c r="L136" s="405"/>
      <c r="M136" s="404">
        <v>0</v>
      </c>
      <c r="N136" s="404">
        <v>0</v>
      </c>
      <c r="O136" s="404">
        <v>0</v>
      </c>
      <c r="P136" s="405"/>
      <c r="Q136" s="404">
        <v>0</v>
      </c>
      <c r="R136" s="404">
        <v>0</v>
      </c>
      <c r="S136" s="404">
        <v>0</v>
      </c>
      <c r="T136" s="405"/>
      <c r="U136" s="404">
        <v>37492.25</v>
      </c>
      <c r="V136" s="387">
        <v>7.8E-2</v>
      </c>
    </row>
    <row r="137" spans="1:23" hidden="1" x14ac:dyDescent="0.2">
      <c r="A137" s="385" t="s">
        <v>179</v>
      </c>
      <c r="D137" s="385" t="s">
        <v>180</v>
      </c>
      <c r="E137" s="404">
        <v>2468.4</v>
      </c>
      <c r="F137" s="404">
        <v>2530.11</v>
      </c>
      <c r="G137" s="404">
        <v>2468.4</v>
      </c>
      <c r="H137" s="405"/>
      <c r="I137" s="404">
        <v>2468.4</v>
      </c>
      <c r="J137" s="404">
        <v>2468.4</v>
      </c>
      <c r="K137" s="404">
        <v>2367.34</v>
      </c>
      <c r="L137" s="405"/>
      <c r="M137" s="404">
        <v>0</v>
      </c>
      <c r="N137" s="404">
        <v>0</v>
      </c>
      <c r="O137" s="404">
        <v>0</v>
      </c>
      <c r="P137" s="405"/>
      <c r="Q137" s="404">
        <v>0</v>
      </c>
      <c r="R137" s="404">
        <v>0</v>
      </c>
      <c r="S137" s="404">
        <v>0</v>
      </c>
      <c r="T137" s="405"/>
      <c r="U137" s="404">
        <v>14771.050000000001</v>
      </c>
      <c r="V137" s="387">
        <v>3.0700000000000002E-2</v>
      </c>
    </row>
    <row r="138" spans="1:23" hidden="1" x14ac:dyDescent="0.2">
      <c r="A138" s="385" t="s">
        <v>181</v>
      </c>
      <c r="D138" s="385" t="s">
        <v>182</v>
      </c>
      <c r="E138" s="404">
        <v>0</v>
      </c>
      <c r="F138" s="404">
        <v>259655.53</v>
      </c>
      <c r="G138" s="404">
        <v>12508.83</v>
      </c>
      <c r="H138" s="405"/>
      <c r="I138" s="404">
        <v>2247.25</v>
      </c>
      <c r="J138" s="404">
        <v>-9011.5800000000017</v>
      </c>
      <c r="K138" s="404">
        <v>76.72</v>
      </c>
      <c r="L138" s="405"/>
      <c r="M138" s="404">
        <v>0</v>
      </c>
      <c r="N138" s="404">
        <v>0</v>
      </c>
      <c r="O138" s="404">
        <v>0</v>
      </c>
      <c r="P138" s="405"/>
      <c r="Q138" s="404">
        <v>0</v>
      </c>
      <c r="R138" s="404">
        <v>0</v>
      </c>
      <c r="S138" s="404">
        <v>0</v>
      </c>
      <c r="T138" s="405"/>
      <c r="U138" s="404">
        <v>265476.75</v>
      </c>
      <c r="V138" s="387">
        <v>0.55259999999999998</v>
      </c>
    </row>
    <row r="139" spans="1:23" hidden="1" x14ac:dyDescent="0.2">
      <c r="A139" s="385" t="s">
        <v>183</v>
      </c>
      <c r="D139" s="385" t="s">
        <v>184</v>
      </c>
      <c r="E139" s="404">
        <v>1485.7</v>
      </c>
      <c r="F139" s="404">
        <v>4552</v>
      </c>
      <c r="G139" s="404">
        <v>-2054.69</v>
      </c>
      <c r="H139" s="405"/>
      <c r="I139" s="404">
        <v>77</v>
      </c>
      <c r="J139" s="404">
        <v>236.88</v>
      </c>
      <c r="K139" s="404">
        <v>438.68</v>
      </c>
      <c r="L139" s="405"/>
      <c r="M139" s="404">
        <v>0</v>
      </c>
      <c r="N139" s="404">
        <v>0</v>
      </c>
      <c r="O139" s="404">
        <v>0</v>
      </c>
      <c r="P139" s="405"/>
      <c r="Q139" s="404">
        <v>0</v>
      </c>
      <c r="R139" s="404">
        <v>0</v>
      </c>
      <c r="S139" s="404">
        <v>0</v>
      </c>
      <c r="T139" s="405"/>
      <c r="U139" s="404">
        <v>4735.57</v>
      </c>
      <c r="V139" s="387">
        <v>9.9000000000000008E-3</v>
      </c>
      <c r="W139" s="414"/>
    </row>
    <row r="140" spans="1:23" hidden="1" x14ac:dyDescent="0.2">
      <c r="A140" s="385" t="s">
        <v>185</v>
      </c>
      <c r="D140" s="385" t="s">
        <v>186</v>
      </c>
      <c r="E140" s="404">
        <v>94.4</v>
      </c>
      <c r="F140" s="404">
        <v>188.6</v>
      </c>
      <c r="G140" s="404">
        <v>4232.3999999999996</v>
      </c>
      <c r="H140" s="405"/>
      <c r="I140" s="404">
        <v>52</v>
      </c>
      <c r="J140" s="404">
        <v>19.78</v>
      </c>
      <c r="K140" s="404">
        <v>-19.78</v>
      </c>
      <c r="L140" s="405"/>
      <c r="M140" s="404">
        <v>0</v>
      </c>
      <c r="N140" s="404">
        <v>0</v>
      </c>
      <c r="O140" s="404">
        <v>0</v>
      </c>
      <c r="P140" s="405"/>
      <c r="Q140" s="404">
        <v>0</v>
      </c>
      <c r="R140" s="404">
        <v>0</v>
      </c>
      <c r="S140" s="404">
        <v>0</v>
      </c>
      <c r="T140" s="405"/>
      <c r="U140" s="404">
        <v>4567.4000000000005</v>
      </c>
      <c r="V140" s="387">
        <v>9.4999999999999998E-3</v>
      </c>
    </row>
    <row r="141" spans="1:23" hidden="1" x14ac:dyDescent="0.2">
      <c r="A141" s="385" t="s">
        <v>187</v>
      </c>
      <c r="D141" s="385" t="s">
        <v>188</v>
      </c>
      <c r="E141" s="404">
        <v>868</v>
      </c>
      <c r="F141" s="404">
        <v>0</v>
      </c>
      <c r="G141" s="404">
        <v>0</v>
      </c>
      <c r="H141" s="405"/>
      <c r="I141" s="404">
        <v>260</v>
      </c>
      <c r="J141" s="404">
        <v>0</v>
      </c>
      <c r="K141" s="404">
        <v>0</v>
      </c>
      <c r="L141" s="405"/>
      <c r="M141" s="404">
        <v>0</v>
      </c>
      <c r="N141" s="404">
        <v>0</v>
      </c>
      <c r="O141" s="404">
        <v>0</v>
      </c>
      <c r="P141" s="405"/>
      <c r="Q141" s="404">
        <v>0</v>
      </c>
      <c r="R141" s="404">
        <v>0</v>
      </c>
      <c r="S141" s="404">
        <v>0</v>
      </c>
      <c r="T141" s="405"/>
      <c r="U141" s="404">
        <v>1128</v>
      </c>
      <c r="V141" s="387">
        <v>2.3E-3</v>
      </c>
    </row>
    <row r="142" spans="1:23" hidden="1" x14ac:dyDescent="0.2">
      <c r="A142" s="385" t="s">
        <v>189</v>
      </c>
      <c r="D142" s="385" t="s">
        <v>190</v>
      </c>
      <c r="E142" s="404">
        <v>7156.9000000000005</v>
      </c>
      <c r="F142" s="404">
        <v>2450.23</v>
      </c>
      <c r="G142" s="404">
        <v>4800.17</v>
      </c>
      <c r="H142" s="405"/>
      <c r="I142" s="404">
        <v>5482.58</v>
      </c>
      <c r="J142" s="404">
        <v>5923.6</v>
      </c>
      <c r="K142" s="404">
        <v>3698.8600000000006</v>
      </c>
      <c r="L142" s="405"/>
      <c r="M142" s="404">
        <v>0</v>
      </c>
      <c r="N142" s="404">
        <v>0</v>
      </c>
      <c r="O142" s="404">
        <v>0</v>
      </c>
      <c r="P142" s="405"/>
      <c r="Q142" s="404">
        <v>0</v>
      </c>
      <c r="R142" s="404">
        <v>0</v>
      </c>
      <c r="S142" s="404">
        <v>0</v>
      </c>
      <c r="T142" s="405"/>
      <c r="U142" s="404">
        <v>29512.340000000004</v>
      </c>
      <c r="V142" s="387">
        <v>6.1400000000000003E-2</v>
      </c>
    </row>
    <row r="143" spans="1:23" s="411" customFormat="1" hidden="1" x14ac:dyDescent="0.2">
      <c r="A143" s="385" t="s">
        <v>191</v>
      </c>
      <c r="B143" s="385"/>
      <c r="C143" s="385"/>
      <c r="D143" s="385" t="s">
        <v>192</v>
      </c>
      <c r="E143" s="404">
        <v>5647.56</v>
      </c>
      <c r="F143" s="404">
        <v>3376.21</v>
      </c>
      <c r="G143" s="404">
        <v>23451.83</v>
      </c>
      <c r="H143" s="405"/>
      <c r="I143" s="404">
        <v>720</v>
      </c>
      <c r="J143" s="404">
        <v>15134.43</v>
      </c>
      <c r="K143" s="404">
        <v>-77.83</v>
      </c>
      <c r="L143" s="405"/>
      <c r="M143" s="404">
        <v>0</v>
      </c>
      <c r="N143" s="404">
        <v>0</v>
      </c>
      <c r="O143" s="404">
        <v>0</v>
      </c>
      <c r="P143" s="405"/>
      <c r="Q143" s="404">
        <v>0</v>
      </c>
      <c r="R143" s="404">
        <v>0</v>
      </c>
      <c r="S143" s="404">
        <v>0</v>
      </c>
      <c r="T143" s="405"/>
      <c r="U143" s="404">
        <v>48252.200000000004</v>
      </c>
      <c r="V143" s="387">
        <v>0.1004</v>
      </c>
      <c r="W143" s="385"/>
    </row>
    <row r="144" spans="1:23" hidden="1" x14ac:dyDescent="0.2">
      <c r="A144" s="385" t="s">
        <v>193</v>
      </c>
      <c r="D144" s="385" t="s">
        <v>194</v>
      </c>
      <c r="E144" s="404">
        <v>0</v>
      </c>
      <c r="F144" s="404">
        <v>0</v>
      </c>
      <c r="G144" s="404">
        <v>0</v>
      </c>
      <c r="H144" s="405"/>
      <c r="I144" s="404">
        <v>0</v>
      </c>
      <c r="J144" s="404">
        <v>0</v>
      </c>
      <c r="K144" s="404">
        <v>0</v>
      </c>
      <c r="L144" s="405"/>
      <c r="M144" s="404">
        <v>0</v>
      </c>
      <c r="N144" s="404">
        <v>0</v>
      </c>
      <c r="O144" s="404">
        <v>0</v>
      </c>
      <c r="P144" s="405"/>
      <c r="Q144" s="404">
        <v>0</v>
      </c>
      <c r="R144" s="404">
        <v>0</v>
      </c>
      <c r="S144" s="404">
        <v>0</v>
      </c>
      <c r="T144" s="405"/>
      <c r="U144" s="404">
        <v>0</v>
      </c>
      <c r="V144" s="387">
        <v>0</v>
      </c>
    </row>
    <row r="145" spans="2:22" x14ac:dyDescent="0.2">
      <c r="C145" s="403" t="s">
        <v>195</v>
      </c>
      <c r="E145" s="406">
        <v>36068.050000000003</v>
      </c>
      <c r="F145" s="406">
        <v>290151.03999999998</v>
      </c>
      <c r="G145" s="406">
        <v>111495.07999999999</v>
      </c>
      <c r="H145" s="407"/>
      <c r="I145" s="406">
        <v>62105.14</v>
      </c>
      <c r="J145" s="406">
        <v>64121.99</v>
      </c>
      <c r="K145" s="406">
        <v>35643.479999999996</v>
      </c>
      <c r="L145" s="407"/>
      <c r="M145" s="406">
        <v>0</v>
      </c>
      <c r="N145" s="406">
        <v>0</v>
      </c>
      <c r="O145" s="406">
        <v>0</v>
      </c>
      <c r="P145" s="407"/>
      <c r="Q145" s="406">
        <v>0</v>
      </c>
      <c r="R145" s="406">
        <v>0</v>
      </c>
      <c r="S145" s="406">
        <v>0</v>
      </c>
      <c r="T145" s="407"/>
      <c r="U145" s="406">
        <v>599584.78</v>
      </c>
      <c r="V145" s="408">
        <v>1.2482</v>
      </c>
    </row>
    <row r="146" spans="2:22" x14ac:dyDescent="0.2">
      <c r="E146" s="404"/>
      <c r="F146" s="404"/>
      <c r="G146" s="404"/>
      <c r="H146" s="405"/>
      <c r="I146" s="404"/>
      <c r="J146" s="404"/>
      <c r="K146" s="404"/>
      <c r="L146" s="405"/>
      <c r="M146" s="404"/>
      <c r="N146" s="404"/>
      <c r="O146" s="404"/>
      <c r="P146" s="405"/>
      <c r="Q146" s="404"/>
      <c r="R146" s="404"/>
      <c r="S146" s="404"/>
      <c r="T146" s="405"/>
      <c r="U146" s="404"/>
    </row>
    <row r="147" spans="2:22" x14ac:dyDescent="0.2">
      <c r="B147" s="403" t="s">
        <v>112</v>
      </c>
      <c r="E147" s="406">
        <v>91572.02</v>
      </c>
      <c r="F147" s="406">
        <v>326647.24</v>
      </c>
      <c r="G147" s="406">
        <v>164935.54999999999</v>
      </c>
      <c r="H147" s="407"/>
      <c r="I147" s="406">
        <v>123973.9</v>
      </c>
      <c r="J147" s="406">
        <v>146484.18</v>
      </c>
      <c r="K147" s="406">
        <v>113455.46</v>
      </c>
      <c r="L147" s="407"/>
      <c r="M147" s="406">
        <v>0</v>
      </c>
      <c r="N147" s="406">
        <v>0</v>
      </c>
      <c r="O147" s="406">
        <v>0</v>
      </c>
      <c r="P147" s="407"/>
      <c r="Q147" s="406">
        <v>0</v>
      </c>
      <c r="R147" s="406">
        <v>0</v>
      </c>
      <c r="S147" s="406">
        <v>0</v>
      </c>
      <c r="T147" s="405"/>
      <c r="U147" s="406">
        <v>967068.35</v>
      </c>
      <c r="V147" s="408">
        <v>2.0131999999999999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workbookViewId="0">
      <selection sqref="A1:XFD1048576"/>
    </sheetView>
  </sheetViews>
  <sheetFormatPr defaultRowHeight="15" x14ac:dyDescent="0.25"/>
  <cols>
    <col min="2" max="2" width="35.42578125" bestFit="1" customWidth="1"/>
    <col min="3" max="5" width="9.7109375" bestFit="1" customWidth="1"/>
    <col min="6" max="14" width="9.5703125" bestFit="1" customWidth="1"/>
    <col min="15" max="15" width="11.140625" bestFit="1" customWidth="1"/>
  </cols>
  <sheetData>
    <row r="1" spans="2:15" ht="15.75" thickBot="1" x14ac:dyDescent="0.3">
      <c r="B1" s="49" t="s">
        <v>31</v>
      </c>
    </row>
    <row r="2" spans="2:15" x14ac:dyDescent="0.25">
      <c r="B2" s="24" t="s">
        <v>15</v>
      </c>
      <c r="C2" s="25" t="s">
        <v>196</v>
      </c>
      <c r="D2" s="25" t="s">
        <v>197</v>
      </c>
      <c r="E2" s="25" t="s">
        <v>198</v>
      </c>
      <c r="F2" s="25" t="s">
        <v>199</v>
      </c>
      <c r="G2" s="25" t="s">
        <v>52</v>
      </c>
      <c r="H2" s="25" t="s">
        <v>53</v>
      </c>
      <c r="I2" s="25" t="s">
        <v>54</v>
      </c>
      <c r="J2" s="25" t="s">
        <v>200</v>
      </c>
      <c r="K2" s="25" t="s">
        <v>201</v>
      </c>
      <c r="L2" s="25" t="s">
        <v>202</v>
      </c>
      <c r="M2" s="25" t="s">
        <v>203</v>
      </c>
      <c r="N2" s="25" t="s">
        <v>204</v>
      </c>
      <c r="O2" s="26" t="s">
        <v>205</v>
      </c>
    </row>
    <row r="3" spans="2:15" x14ac:dyDescent="0.25">
      <c r="B3" s="27" t="s">
        <v>206</v>
      </c>
      <c r="C3" s="28">
        <v>29</v>
      </c>
      <c r="D3" s="28">
        <v>30.5</v>
      </c>
      <c r="E3" s="28">
        <v>37</v>
      </c>
      <c r="F3" s="28">
        <v>39</v>
      </c>
      <c r="G3" s="28">
        <v>41.5</v>
      </c>
      <c r="H3" s="28">
        <v>43.5</v>
      </c>
      <c r="I3" s="28">
        <v>46</v>
      </c>
      <c r="J3" s="28">
        <v>47.5</v>
      </c>
      <c r="K3" s="28">
        <v>49</v>
      </c>
      <c r="L3" s="28">
        <v>51</v>
      </c>
      <c r="M3" s="28">
        <v>54</v>
      </c>
      <c r="N3" s="28">
        <v>56</v>
      </c>
      <c r="O3" s="29">
        <v>43.666666666666664</v>
      </c>
    </row>
    <row r="4" spans="2:15" x14ac:dyDescent="0.25">
      <c r="B4" s="30" t="s">
        <v>73</v>
      </c>
      <c r="C4" s="31">
        <v>113008.518</v>
      </c>
      <c r="D4" s="31">
        <v>114858.82</v>
      </c>
      <c r="E4" s="31">
        <v>161456.26200000002</v>
      </c>
      <c r="F4" s="31">
        <v>198270.86399999997</v>
      </c>
      <c r="G4" s="31">
        <v>220037.56360000002</v>
      </c>
      <c r="H4" s="31">
        <v>215428.644</v>
      </c>
      <c r="I4" s="31">
        <v>275209.03999999998</v>
      </c>
      <c r="J4" s="31">
        <v>247719.17999999996</v>
      </c>
      <c r="K4" s="31">
        <v>286103.89200000005</v>
      </c>
      <c r="L4" s="31">
        <v>310957.00200000004</v>
      </c>
      <c r="M4" s="31">
        <v>269094.16799999995</v>
      </c>
      <c r="N4" s="31">
        <v>209150.592</v>
      </c>
      <c r="O4" s="32">
        <v>2621294.5455999998</v>
      </c>
    </row>
    <row r="5" spans="2:15" x14ac:dyDescent="0.25">
      <c r="B5" s="33" t="s">
        <v>207</v>
      </c>
      <c r="C5" s="34">
        <v>64766.666666666679</v>
      </c>
      <c r="D5" s="34">
        <v>71052.584000000003</v>
      </c>
      <c r="E5" s="34">
        <v>98262.584000000003</v>
      </c>
      <c r="F5" s="34">
        <v>104201.83466666668</v>
      </c>
      <c r="G5" s="34">
        <v>109363.50133333333</v>
      </c>
      <c r="H5" s="34">
        <v>112385.16800000001</v>
      </c>
      <c r="I5" s="34">
        <v>116823.50133333333</v>
      </c>
      <c r="J5" s="34">
        <v>112103.50133333335</v>
      </c>
      <c r="K5" s="34">
        <v>110611.83466666666</v>
      </c>
      <c r="L5" s="34">
        <v>116278.50133333335</v>
      </c>
      <c r="M5" s="34">
        <v>123015.16800000002</v>
      </c>
      <c r="N5" s="34">
        <v>126918.50133333333</v>
      </c>
      <c r="O5" s="35">
        <v>1265783.3466666667</v>
      </c>
    </row>
    <row r="6" spans="2:15" x14ac:dyDescent="0.25">
      <c r="B6" s="33" t="s">
        <v>208</v>
      </c>
      <c r="C6" s="34">
        <v>16500.000000000007</v>
      </c>
      <c r="D6" s="34">
        <v>16500</v>
      </c>
      <c r="E6" s="34">
        <v>16500</v>
      </c>
      <c r="F6" s="34">
        <v>16500</v>
      </c>
      <c r="G6" s="34">
        <v>16500</v>
      </c>
      <c r="H6" s="34">
        <v>16500</v>
      </c>
      <c r="I6" s="34">
        <v>16499.999999999985</v>
      </c>
      <c r="J6" s="34">
        <v>16500</v>
      </c>
      <c r="K6" s="34">
        <v>16500</v>
      </c>
      <c r="L6" s="34">
        <v>16500</v>
      </c>
      <c r="M6" s="34">
        <v>16499.999999999985</v>
      </c>
      <c r="N6" s="34">
        <v>16499.999999999985</v>
      </c>
      <c r="O6" s="36">
        <v>198000</v>
      </c>
    </row>
    <row r="7" spans="2:15" x14ac:dyDescent="0.25">
      <c r="B7" s="30" t="s">
        <v>98</v>
      </c>
      <c r="C7" s="31">
        <v>81266.666666666686</v>
      </c>
      <c r="D7" s="31">
        <v>87552.584000000003</v>
      </c>
      <c r="E7" s="31">
        <v>114762.584</v>
      </c>
      <c r="F7" s="31">
        <v>120701.83466666668</v>
      </c>
      <c r="G7" s="31">
        <v>125863.50133333333</v>
      </c>
      <c r="H7" s="31">
        <v>128885.16800000001</v>
      </c>
      <c r="I7" s="31">
        <v>133323.50133333332</v>
      </c>
      <c r="J7" s="31">
        <v>128603.50133333335</v>
      </c>
      <c r="K7" s="31">
        <v>127111.83466666666</v>
      </c>
      <c r="L7" s="31">
        <v>132778.50133333335</v>
      </c>
      <c r="M7" s="31">
        <v>139515.16800000001</v>
      </c>
      <c r="N7" s="31">
        <v>143418.50133333332</v>
      </c>
      <c r="O7" s="37">
        <v>1463783.3466666669</v>
      </c>
    </row>
    <row r="8" spans="2:15" ht="15.75" thickBot="1" x14ac:dyDescent="0.3">
      <c r="B8" s="38" t="s">
        <v>26</v>
      </c>
      <c r="C8" s="39">
        <v>31741.85133333331</v>
      </c>
      <c r="D8" s="39">
        <v>27306.236000000004</v>
      </c>
      <c r="E8" s="39">
        <v>46693.678000000014</v>
      </c>
      <c r="F8" s="39">
        <v>77569.029333333296</v>
      </c>
      <c r="G8" s="39">
        <v>94174.06226666669</v>
      </c>
      <c r="H8" s="39">
        <v>86543.475999999995</v>
      </c>
      <c r="I8" s="39">
        <v>141885.53866666666</v>
      </c>
      <c r="J8" s="39">
        <v>119115.67866666662</v>
      </c>
      <c r="K8" s="39">
        <v>158992.05733333339</v>
      </c>
      <c r="L8" s="39">
        <v>178178.50066666669</v>
      </c>
      <c r="M8" s="39">
        <v>129578.99999999994</v>
      </c>
      <c r="N8" s="39">
        <v>65732.090666666685</v>
      </c>
      <c r="O8" s="40">
        <v>1157511.1989333332</v>
      </c>
    </row>
    <row r="9" spans="2:15" ht="15.75" thickTop="1" x14ac:dyDescent="0.25">
      <c r="B9" s="41" t="s">
        <v>103</v>
      </c>
      <c r="C9" s="42">
        <v>0.28088016633695978</v>
      </c>
      <c r="D9" s="42">
        <v>0.23773738925752505</v>
      </c>
      <c r="E9" s="42">
        <v>0.28920326422520554</v>
      </c>
      <c r="F9" s="42">
        <v>0.39122757508805384</v>
      </c>
      <c r="G9" s="42">
        <v>0.42799084268112975</v>
      </c>
      <c r="H9" s="42">
        <v>0.4017268752803364</v>
      </c>
      <c r="I9" s="42">
        <v>0.51555551615116524</v>
      </c>
      <c r="J9" s="42">
        <v>0.48084964057553653</v>
      </c>
      <c r="K9" s="42">
        <v>0.5557144162629335</v>
      </c>
      <c r="L9" s="42">
        <v>0.57300044546566176</v>
      </c>
      <c r="M9" s="42">
        <v>0.48153774926850129</v>
      </c>
      <c r="N9" s="42">
        <v>0.3142811599914892</v>
      </c>
      <c r="O9" s="43">
        <v>0.44157998225582284</v>
      </c>
    </row>
    <row r="10" spans="2:15" x14ac:dyDescent="0.25">
      <c r="B10" s="30" t="s">
        <v>209</v>
      </c>
      <c r="C10" s="31">
        <v>159929.05948857963</v>
      </c>
      <c r="D10" s="31">
        <v>124964.14740467667</v>
      </c>
      <c r="E10" s="31">
        <v>135423.67630089592</v>
      </c>
      <c r="F10" s="31">
        <v>127169.48081748828</v>
      </c>
      <c r="G10" s="31">
        <v>130293.73078747242</v>
      </c>
      <c r="H10" s="31">
        <v>128810.85263788915</v>
      </c>
      <c r="I10" s="31">
        <v>127606.2869009907</v>
      </c>
      <c r="J10" s="31">
        <v>130894.46542036091</v>
      </c>
      <c r="K10" s="31">
        <v>127691.17231852945</v>
      </c>
      <c r="L10" s="31">
        <v>130776.04782527036</v>
      </c>
      <c r="M10" s="31">
        <v>132014.47922190142</v>
      </c>
      <c r="N10" s="31">
        <v>130087.44760880488</v>
      </c>
      <c r="O10" s="44">
        <v>1585660.8467328595</v>
      </c>
    </row>
    <row r="11" spans="2:15" x14ac:dyDescent="0.25">
      <c r="B11" s="33" t="s">
        <v>105</v>
      </c>
      <c r="C11" s="34">
        <v>24171.136666666669</v>
      </c>
      <c r="D11" s="34">
        <v>24971.136666666669</v>
      </c>
      <c r="E11" s="34">
        <v>25371.136666666669</v>
      </c>
      <c r="F11" s="34">
        <v>25371.136666666669</v>
      </c>
      <c r="G11" s="34">
        <v>25371.136666666669</v>
      </c>
      <c r="H11" s="34">
        <v>25371.136666666669</v>
      </c>
      <c r="I11" s="34">
        <v>25371.136666666669</v>
      </c>
      <c r="J11" s="34">
        <v>25371.136666666669</v>
      </c>
      <c r="K11" s="34">
        <v>25371.136666666669</v>
      </c>
      <c r="L11" s="34">
        <v>25371.136666666669</v>
      </c>
      <c r="M11" s="34">
        <v>24971.136666666669</v>
      </c>
      <c r="N11" s="34">
        <v>24571.136666666669</v>
      </c>
      <c r="O11" s="45">
        <v>301653.63999999996</v>
      </c>
    </row>
    <row r="12" spans="2:15" x14ac:dyDescent="0.25">
      <c r="B12" s="33" t="s">
        <v>106</v>
      </c>
      <c r="C12" s="34">
        <v>0</v>
      </c>
      <c r="D12" s="34">
        <v>11813.256000000001</v>
      </c>
      <c r="E12" s="34">
        <v>11813.256000000001</v>
      </c>
      <c r="F12" s="34">
        <v>10500.672</v>
      </c>
      <c r="G12" s="34">
        <v>10500.672</v>
      </c>
      <c r="H12" s="34">
        <v>10500.672</v>
      </c>
      <c r="I12" s="34">
        <v>10500.672</v>
      </c>
      <c r="J12" s="34">
        <v>10500.672</v>
      </c>
      <c r="K12" s="34">
        <v>10500.672</v>
      </c>
      <c r="L12" s="34">
        <v>10500.672</v>
      </c>
      <c r="M12" s="34">
        <v>10500.672</v>
      </c>
      <c r="N12" s="34">
        <v>10500.672</v>
      </c>
      <c r="O12" s="45">
        <v>118132.56000000003</v>
      </c>
    </row>
    <row r="13" spans="2:15" x14ac:dyDescent="0.25">
      <c r="B13" s="33" t="s">
        <v>107</v>
      </c>
      <c r="C13" s="34">
        <v>1333.3333333333335</v>
      </c>
      <c r="D13" s="34">
        <v>1333.3333333333335</v>
      </c>
      <c r="E13" s="34">
        <v>1333.3333333333335</v>
      </c>
      <c r="F13" s="34">
        <v>1333.3333333333335</v>
      </c>
      <c r="G13" s="34">
        <v>1333.3333333333335</v>
      </c>
      <c r="H13" s="34">
        <v>1333.3333333333335</v>
      </c>
      <c r="I13" s="34">
        <v>1333.3333333333335</v>
      </c>
      <c r="J13" s="34">
        <v>1333.3333333333335</v>
      </c>
      <c r="K13" s="34">
        <v>1333.3333333333335</v>
      </c>
      <c r="L13" s="34">
        <v>1333.3333333333335</v>
      </c>
      <c r="M13" s="34">
        <v>1333.3333333333335</v>
      </c>
      <c r="N13" s="34">
        <v>1333.3333333333335</v>
      </c>
      <c r="O13" s="45">
        <v>16000.000000000005</v>
      </c>
    </row>
    <row r="14" spans="2:15" x14ac:dyDescent="0.25">
      <c r="B14" s="33" t="s">
        <v>108</v>
      </c>
      <c r="C14" s="34">
        <v>2833.3333333333335</v>
      </c>
      <c r="D14" s="34">
        <v>2833.3333333333335</v>
      </c>
      <c r="E14" s="34">
        <v>2833.3333333333335</v>
      </c>
      <c r="F14" s="34">
        <v>2833.3333333333335</v>
      </c>
      <c r="G14" s="34">
        <v>2833.3333333333335</v>
      </c>
      <c r="H14" s="34">
        <v>2833.3333333333335</v>
      </c>
      <c r="I14" s="34">
        <v>2833.3333333333335</v>
      </c>
      <c r="J14" s="34">
        <v>2833.3333333333335</v>
      </c>
      <c r="K14" s="34">
        <v>2833.3333333333335</v>
      </c>
      <c r="L14" s="34">
        <v>2833.3333333333335</v>
      </c>
      <c r="M14" s="34">
        <v>2833.3333333333335</v>
      </c>
      <c r="N14" s="34">
        <v>2833.3333333333335</v>
      </c>
      <c r="O14" s="45">
        <v>33999.999999999993</v>
      </c>
    </row>
    <row r="15" spans="2:15" x14ac:dyDescent="0.25">
      <c r="B15" s="33" t="s">
        <v>157</v>
      </c>
      <c r="C15" s="34">
        <v>22518.785488579615</v>
      </c>
      <c r="D15" s="34">
        <v>27740.617404676661</v>
      </c>
      <c r="E15" s="34">
        <v>26600.146300895911</v>
      </c>
      <c r="F15" s="34">
        <v>29261.868150821596</v>
      </c>
      <c r="G15" s="34">
        <v>32386.118120805724</v>
      </c>
      <c r="H15" s="34">
        <v>30903.23997122248</v>
      </c>
      <c r="I15" s="34">
        <v>29498.674234324004</v>
      </c>
      <c r="J15" s="34">
        <v>32786.852753694235</v>
      </c>
      <c r="K15" s="34">
        <v>29583.559651862772</v>
      </c>
      <c r="L15" s="34">
        <v>32268.435158603686</v>
      </c>
      <c r="M15" s="34">
        <v>33906.866555234737</v>
      </c>
      <c r="N15" s="34">
        <v>32379.834942138186</v>
      </c>
      <c r="O15" s="45">
        <v>359834.99873285962</v>
      </c>
    </row>
    <row r="16" spans="2:15" x14ac:dyDescent="0.25">
      <c r="B16" s="33" t="s">
        <v>110</v>
      </c>
      <c r="C16" s="34">
        <v>9986.3040000000001</v>
      </c>
      <c r="D16" s="34">
        <v>9986.3040000000001</v>
      </c>
      <c r="E16" s="34">
        <v>9986.3040000000001</v>
      </c>
      <c r="F16" s="34">
        <v>9986.3040000000001</v>
      </c>
      <c r="G16" s="34">
        <v>9986.3040000000001</v>
      </c>
      <c r="H16" s="34">
        <v>9986.3040000000001</v>
      </c>
      <c r="I16" s="34">
        <v>9986.3040000000001</v>
      </c>
      <c r="J16" s="34">
        <v>9986.3040000000001</v>
      </c>
      <c r="K16" s="34">
        <v>9986.3040000000001</v>
      </c>
      <c r="L16" s="34">
        <v>9986.3040000000001</v>
      </c>
      <c r="M16" s="34">
        <v>9986.3040000000001</v>
      </c>
      <c r="N16" s="34">
        <v>9986.3040000000001</v>
      </c>
      <c r="O16" s="45">
        <v>119835.64800000003</v>
      </c>
    </row>
    <row r="17" spans="2:15" x14ac:dyDescent="0.25">
      <c r="B17" s="33" t="s">
        <v>111</v>
      </c>
      <c r="C17" s="34">
        <v>99086.166666666672</v>
      </c>
      <c r="D17" s="34">
        <v>46286.166666666672</v>
      </c>
      <c r="E17" s="34">
        <v>57486.166666666672</v>
      </c>
      <c r="F17" s="34">
        <v>47882.833333333336</v>
      </c>
      <c r="G17" s="34">
        <v>47882.833333333336</v>
      </c>
      <c r="H17" s="34">
        <v>47882.833333333336</v>
      </c>
      <c r="I17" s="34">
        <v>48082.833333333336</v>
      </c>
      <c r="J17" s="34">
        <v>48082.833333333336</v>
      </c>
      <c r="K17" s="34">
        <v>48082.833333333336</v>
      </c>
      <c r="L17" s="34">
        <v>48482.833333333336</v>
      </c>
      <c r="M17" s="34">
        <v>48482.833333333336</v>
      </c>
      <c r="N17" s="34">
        <v>48482.833333333336</v>
      </c>
      <c r="O17" s="45">
        <v>636204</v>
      </c>
    </row>
    <row r="18" spans="2:15" x14ac:dyDescent="0.25">
      <c r="B18" s="30" t="s">
        <v>28</v>
      </c>
      <c r="C18" s="31">
        <v>-128187.20815524632</v>
      </c>
      <c r="D18" s="31">
        <v>-97657.911404676663</v>
      </c>
      <c r="E18" s="31">
        <v>-88729.99830089591</v>
      </c>
      <c r="F18" s="31">
        <v>-49600.451484154983</v>
      </c>
      <c r="G18" s="31">
        <v>-36119.668520805732</v>
      </c>
      <c r="H18" s="31">
        <v>-42267.37663788916</v>
      </c>
      <c r="I18" s="31">
        <v>14279.251765675959</v>
      </c>
      <c r="J18" s="31">
        <v>-11778.786753694294</v>
      </c>
      <c r="K18" s="31">
        <v>31300.885014803935</v>
      </c>
      <c r="L18" s="31">
        <v>47402.452841396327</v>
      </c>
      <c r="M18" s="31">
        <v>-2435.479221901478</v>
      </c>
      <c r="N18" s="31">
        <v>-64355.356942138198</v>
      </c>
      <c r="O18" s="44">
        <v>-428149.64779952646</v>
      </c>
    </row>
    <row r="19" spans="2:15" ht="15.75" thickBot="1" x14ac:dyDescent="0.3">
      <c r="B19" s="46" t="s">
        <v>210</v>
      </c>
      <c r="C19" s="47">
        <v>-1.1343145669359749</v>
      </c>
      <c r="D19" s="47">
        <v>-0.85024303231285725</v>
      </c>
      <c r="E19" s="47">
        <v>-0.54956058812321507</v>
      </c>
      <c r="F19" s="47">
        <v>-0.25016510486460075</v>
      </c>
      <c r="G19" s="47">
        <v>-0.16415228350040559</v>
      </c>
      <c r="H19" s="47">
        <v>-0.19620128434679818</v>
      </c>
      <c r="I19" s="47">
        <v>5.1885111643410989E-2</v>
      </c>
      <c r="J19" s="47">
        <v>-4.7548949393802678E-2</v>
      </c>
      <c r="K19" s="47">
        <v>0.10940391197056462</v>
      </c>
      <c r="L19" s="47">
        <v>0.15244053851984438</v>
      </c>
      <c r="M19" s="47">
        <v>-9.0506577678839874E-3</v>
      </c>
      <c r="N19" s="47">
        <v>-0.3076986602176971</v>
      </c>
      <c r="O19" s="48">
        <v>-0.16333519196391008</v>
      </c>
    </row>
    <row r="23" spans="2:15" x14ac:dyDescent="0.25">
      <c r="B23" s="49" t="s">
        <v>30</v>
      </c>
    </row>
    <row r="24" spans="2:15" ht="15.75" thickBot="1" x14ac:dyDescent="0.3"/>
    <row r="25" spans="2:15" x14ac:dyDescent="0.25">
      <c r="B25" s="24" t="s">
        <v>15</v>
      </c>
      <c r="C25" s="25" t="s">
        <v>196</v>
      </c>
      <c r="D25" s="25" t="s">
        <v>197</v>
      </c>
      <c r="E25" s="25" t="s">
        <v>198</v>
      </c>
      <c r="F25" s="25" t="s">
        <v>199</v>
      </c>
      <c r="G25" s="25" t="s">
        <v>52</v>
      </c>
      <c r="H25" s="25" t="s">
        <v>53</v>
      </c>
      <c r="I25" s="25" t="s">
        <v>54</v>
      </c>
      <c r="J25" s="25" t="s">
        <v>200</v>
      </c>
      <c r="K25" s="25" t="s">
        <v>201</v>
      </c>
      <c r="L25" s="25" t="s">
        <v>202</v>
      </c>
      <c r="M25" s="25" t="s">
        <v>203</v>
      </c>
      <c r="N25" s="25" t="s">
        <v>204</v>
      </c>
      <c r="O25" s="26" t="s">
        <v>205</v>
      </c>
    </row>
    <row r="26" spans="2:15" x14ac:dyDescent="0.25">
      <c r="B26" s="27" t="s">
        <v>206</v>
      </c>
      <c r="C26" s="28">
        <v>53</v>
      </c>
      <c r="D26" s="28">
        <v>56.5</v>
      </c>
      <c r="E26" s="28">
        <v>55</v>
      </c>
      <c r="F26" s="28">
        <v>59</v>
      </c>
      <c r="G26" s="28">
        <v>61.5</v>
      </c>
      <c r="H26" s="28">
        <v>60.5</v>
      </c>
      <c r="I26" s="28">
        <v>62</v>
      </c>
      <c r="J26" s="28">
        <v>63</v>
      </c>
      <c r="K26" s="28">
        <v>63</v>
      </c>
      <c r="L26" s="28">
        <v>63</v>
      </c>
      <c r="M26" s="28">
        <v>63</v>
      </c>
      <c r="N26" s="28">
        <v>63</v>
      </c>
      <c r="O26" s="29">
        <v>60.208333333333336</v>
      </c>
    </row>
    <row r="27" spans="2:15" x14ac:dyDescent="0.25">
      <c r="B27" s="30" t="s">
        <v>73</v>
      </c>
      <c r="C27" s="31">
        <v>494462.46400000004</v>
      </c>
      <c r="D27" s="31">
        <v>446393.61600000004</v>
      </c>
      <c r="E27" s="31">
        <v>461321.48160000006</v>
      </c>
      <c r="F27" s="31">
        <v>506853.31839999999</v>
      </c>
      <c r="G27" s="31">
        <v>549033.59720000008</v>
      </c>
      <c r="H27" s="31">
        <v>516573.71220000001</v>
      </c>
      <c r="I27" s="31">
        <v>598077.50540000002</v>
      </c>
      <c r="J27" s="31">
        <v>546128.4360000001</v>
      </c>
      <c r="K27" s="31">
        <v>576242.8672000001</v>
      </c>
      <c r="L27" s="31">
        <v>615884.7816000001</v>
      </c>
      <c r="M27" s="31">
        <v>509627.85599999997</v>
      </c>
      <c r="N27" s="31">
        <v>444335.16</v>
      </c>
      <c r="O27" s="32">
        <v>6264934.7956000008</v>
      </c>
    </row>
    <row r="28" spans="2:15" x14ac:dyDescent="0.25">
      <c r="B28" s="33" t="s">
        <v>207</v>
      </c>
      <c r="C28" s="34">
        <v>259711.22916666666</v>
      </c>
      <c r="D28" s="34">
        <v>280194.43750000006</v>
      </c>
      <c r="E28" s="34">
        <v>272760.08333333337</v>
      </c>
      <c r="F28" s="34">
        <v>302800.31250000006</v>
      </c>
      <c r="G28" s="34">
        <v>323565.00000000006</v>
      </c>
      <c r="H28" s="34">
        <v>333317.18750000006</v>
      </c>
      <c r="I28" s="34">
        <v>341731.29166666669</v>
      </c>
      <c r="J28" s="34">
        <v>349112.0625</v>
      </c>
      <c r="K28" s="34">
        <v>351405.33333333337</v>
      </c>
      <c r="L28" s="34">
        <v>356998.66666666669</v>
      </c>
      <c r="M28" s="34">
        <v>345342.64583333337</v>
      </c>
      <c r="N28" s="34">
        <v>350186.62500000006</v>
      </c>
      <c r="O28" s="35">
        <v>3867124.8750000005</v>
      </c>
    </row>
    <row r="29" spans="2:15" x14ac:dyDescent="0.25">
      <c r="B29" s="33" t="s">
        <v>208</v>
      </c>
      <c r="C29" s="34">
        <v>50919.999999999971</v>
      </c>
      <c r="D29" s="34">
        <v>53590</v>
      </c>
      <c r="E29" s="34">
        <v>41853.360655737692</v>
      </c>
      <c r="F29" s="34">
        <v>47454.344262295112</v>
      </c>
      <c r="G29" s="34">
        <v>47981.065573770495</v>
      </c>
      <c r="H29" s="34">
        <v>41194.918032786867</v>
      </c>
      <c r="I29" s="34">
        <v>43594.918032786867</v>
      </c>
      <c r="J29" s="34">
        <v>44632.540983606537</v>
      </c>
      <c r="K29" s="34">
        <v>42232.540983606537</v>
      </c>
      <c r="L29" s="34">
        <v>42157.295081967197</v>
      </c>
      <c r="M29" s="34">
        <v>37545.409836065548</v>
      </c>
      <c r="N29" s="34">
        <v>36271.147540983628</v>
      </c>
      <c r="O29" s="36">
        <v>529427.54098360636</v>
      </c>
    </row>
    <row r="30" spans="2:15" x14ac:dyDescent="0.25">
      <c r="B30" s="30" t="s">
        <v>98</v>
      </c>
      <c r="C30" s="31">
        <v>310631.22916666663</v>
      </c>
      <c r="D30" s="31">
        <v>333784.43750000006</v>
      </c>
      <c r="E30" s="31">
        <v>314613.44398907106</v>
      </c>
      <c r="F30" s="31">
        <v>350254.65676229517</v>
      </c>
      <c r="G30" s="31">
        <v>371546.06557377055</v>
      </c>
      <c r="H30" s="31">
        <v>374512.10553278693</v>
      </c>
      <c r="I30" s="31">
        <v>385326.20969945355</v>
      </c>
      <c r="J30" s="31">
        <v>393744.60348360654</v>
      </c>
      <c r="K30" s="31">
        <v>393637.87431693991</v>
      </c>
      <c r="L30" s="31">
        <v>399155.96174863388</v>
      </c>
      <c r="M30" s="31">
        <v>382888.05566939892</v>
      </c>
      <c r="N30" s="31">
        <v>386457.77254098369</v>
      </c>
      <c r="O30" s="37">
        <v>4396552.4159836071</v>
      </c>
    </row>
    <row r="31" spans="2:15" ht="15.75" thickBot="1" x14ac:dyDescent="0.3">
      <c r="B31" s="38" t="s">
        <v>26</v>
      </c>
      <c r="C31" s="39">
        <v>183831.23483333341</v>
      </c>
      <c r="D31" s="39">
        <v>112609.17849999998</v>
      </c>
      <c r="E31" s="39">
        <v>146708.03761092899</v>
      </c>
      <c r="F31" s="39">
        <v>156598.66163770482</v>
      </c>
      <c r="G31" s="39">
        <v>177487.53162622952</v>
      </c>
      <c r="H31" s="39">
        <v>142061.60666721308</v>
      </c>
      <c r="I31" s="39">
        <v>212751.29570054647</v>
      </c>
      <c r="J31" s="39">
        <v>152383.83251639357</v>
      </c>
      <c r="K31" s="39">
        <v>182604.99288306019</v>
      </c>
      <c r="L31" s="39">
        <v>216728.81985136622</v>
      </c>
      <c r="M31" s="39">
        <v>126739.80033060105</v>
      </c>
      <c r="N31" s="39">
        <v>57877.387459016289</v>
      </c>
      <c r="O31" s="40">
        <v>1868382.3796163937</v>
      </c>
    </row>
    <row r="32" spans="2:15" ht="15.75" thickTop="1" x14ac:dyDescent="0.25">
      <c r="B32" s="41" t="s">
        <v>103</v>
      </c>
      <c r="C32" s="42">
        <v>0.37177995948613279</v>
      </c>
      <c r="D32" s="42">
        <v>0.25226431217600559</v>
      </c>
      <c r="E32" s="42">
        <v>0.31801692195668385</v>
      </c>
      <c r="F32" s="42">
        <v>0.30896248668558551</v>
      </c>
      <c r="G32" s="42">
        <v>0.32327262399130552</v>
      </c>
      <c r="H32" s="42">
        <v>0.27500742548860402</v>
      </c>
      <c r="I32" s="42">
        <v>0.35572529275826276</v>
      </c>
      <c r="J32" s="42">
        <v>0.2790256329307737</v>
      </c>
      <c r="K32" s="42">
        <v>0.31688894262648176</v>
      </c>
      <c r="L32" s="42">
        <v>0.35189831982587533</v>
      </c>
      <c r="M32" s="42">
        <v>0.24869088068569206</v>
      </c>
      <c r="N32" s="42">
        <v>0.13025615046762515</v>
      </c>
      <c r="O32" s="43">
        <v>0.29822854356418826</v>
      </c>
    </row>
    <row r="33" spans="2:15" x14ac:dyDescent="0.25">
      <c r="B33" s="30" t="s">
        <v>209</v>
      </c>
      <c r="C33" s="31">
        <v>368814.25495161407</v>
      </c>
      <c r="D33" s="31">
        <v>291892.08272537403</v>
      </c>
      <c r="E33" s="31">
        <v>286842.47042915248</v>
      </c>
      <c r="F33" s="31">
        <v>276010.43304290116</v>
      </c>
      <c r="G33" s="31">
        <v>278219.48024114344</v>
      </c>
      <c r="H33" s="31">
        <v>278468.75124219107</v>
      </c>
      <c r="I33" s="31">
        <v>373739.81487715099</v>
      </c>
      <c r="J33" s="31">
        <v>380200.4899394454</v>
      </c>
      <c r="K33" s="31">
        <v>373114.56073014671</v>
      </c>
      <c r="L33" s="31">
        <v>384814.38831004617</v>
      </c>
      <c r="M33" s="31">
        <v>387415.43926163239</v>
      </c>
      <c r="N33" s="31">
        <v>384219.73817036411</v>
      </c>
      <c r="O33" s="44">
        <v>4063751.9039211622</v>
      </c>
    </row>
    <row r="34" spans="2:15" x14ac:dyDescent="0.25">
      <c r="B34" s="33" t="s">
        <v>105</v>
      </c>
      <c r="C34" s="34">
        <v>25866.633333333335</v>
      </c>
      <c r="D34" s="34">
        <v>25866.633333333335</v>
      </c>
      <c r="E34" s="34">
        <v>25866.633333333335</v>
      </c>
      <c r="F34" s="34">
        <v>25866.633333333335</v>
      </c>
      <c r="G34" s="34">
        <v>25866.633333333335</v>
      </c>
      <c r="H34" s="34">
        <v>25866.633333333335</v>
      </c>
      <c r="I34" s="34">
        <v>25866.633333333335</v>
      </c>
      <c r="J34" s="34">
        <v>25866.633333333335</v>
      </c>
      <c r="K34" s="34">
        <v>25866.633333333335</v>
      </c>
      <c r="L34" s="34">
        <v>25866.633333333335</v>
      </c>
      <c r="M34" s="34">
        <v>25866.633333333335</v>
      </c>
      <c r="N34" s="34">
        <v>25866.633333333335</v>
      </c>
      <c r="O34" s="45">
        <v>310399.60000000003</v>
      </c>
    </row>
    <row r="35" spans="2:15" x14ac:dyDescent="0.25">
      <c r="B35" s="33" t="s">
        <v>106</v>
      </c>
      <c r="C35" s="34">
        <v>7717.0833333333339</v>
      </c>
      <c r="D35" s="34">
        <v>7717.0833333333339</v>
      </c>
      <c r="E35" s="34">
        <v>7717.0833333333339</v>
      </c>
      <c r="F35" s="34">
        <v>5000</v>
      </c>
      <c r="G35" s="34">
        <v>5000</v>
      </c>
      <c r="H35" s="34">
        <v>5000</v>
      </c>
      <c r="I35" s="34">
        <v>5000</v>
      </c>
      <c r="J35" s="34">
        <v>5000</v>
      </c>
      <c r="K35" s="34">
        <v>5000</v>
      </c>
      <c r="L35" s="34">
        <v>9166.6666666666679</v>
      </c>
      <c r="M35" s="34">
        <v>9166.6666666666679</v>
      </c>
      <c r="N35" s="34">
        <v>9166.6666666666679</v>
      </c>
      <c r="O35" s="45">
        <v>80651.250000000015</v>
      </c>
    </row>
    <row r="36" spans="2:15" x14ac:dyDescent="0.25">
      <c r="B36" s="33" t="s">
        <v>107</v>
      </c>
      <c r="C36" s="34">
        <v>8333.3333333333339</v>
      </c>
      <c r="D36" s="34">
        <v>8333.3333333333339</v>
      </c>
      <c r="E36" s="34">
        <v>8333.3333333333339</v>
      </c>
      <c r="F36" s="34">
        <v>8333.3333333333339</v>
      </c>
      <c r="G36" s="34">
        <v>8333.3333333333339</v>
      </c>
      <c r="H36" s="34">
        <v>11583.333333333334</v>
      </c>
      <c r="I36" s="34">
        <v>11583.333333333334</v>
      </c>
      <c r="J36" s="34">
        <v>11583.333333333334</v>
      </c>
      <c r="K36" s="34">
        <v>11583.333333333334</v>
      </c>
      <c r="L36" s="34">
        <v>11583.333333333334</v>
      </c>
      <c r="M36" s="34">
        <v>11583.333333333334</v>
      </c>
      <c r="N36" s="34">
        <v>11583.333333333334</v>
      </c>
      <c r="O36" s="45">
        <v>122749.99999999999</v>
      </c>
    </row>
    <row r="37" spans="2:15" x14ac:dyDescent="0.25">
      <c r="B37" s="33" t="s">
        <v>108</v>
      </c>
      <c r="C37" s="34">
        <v>40883.333333333336</v>
      </c>
      <c r="D37" s="34">
        <v>40883.333333333336</v>
      </c>
      <c r="E37" s="34">
        <v>18451.833333333336</v>
      </c>
      <c r="F37" s="34">
        <v>18451.833333333336</v>
      </c>
      <c r="G37" s="34">
        <v>18451.833333333336</v>
      </c>
      <c r="H37" s="34">
        <v>18451.833333333336</v>
      </c>
      <c r="I37" s="34">
        <v>18451.833333333336</v>
      </c>
      <c r="J37" s="34">
        <v>18451.833333333336</v>
      </c>
      <c r="K37" s="34">
        <v>18451.833333333336</v>
      </c>
      <c r="L37" s="34">
        <v>18451.833333333336</v>
      </c>
      <c r="M37" s="34">
        <v>18451.833333333336</v>
      </c>
      <c r="N37" s="34">
        <v>18451.833333333336</v>
      </c>
      <c r="O37" s="45">
        <v>266285.00000000006</v>
      </c>
    </row>
    <row r="38" spans="2:15" x14ac:dyDescent="0.25">
      <c r="B38" s="33" t="s">
        <v>157</v>
      </c>
      <c r="C38" s="34">
        <v>34989.758797767929</v>
      </c>
      <c r="D38" s="34">
        <v>43067.586571527849</v>
      </c>
      <c r="E38" s="34">
        <v>60449.474275306362</v>
      </c>
      <c r="F38" s="34">
        <v>41209.520222388332</v>
      </c>
      <c r="G38" s="34">
        <v>45418.567420630599</v>
      </c>
      <c r="H38" s="34">
        <v>42417.838421678214</v>
      </c>
      <c r="I38" s="34">
        <v>41563.902056638122</v>
      </c>
      <c r="J38" s="34">
        <v>46024.577118932568</v>
      </c>
      <c r="K38" s="34">
        <v>40938.647909633888</v>
      </c>
      <c r="L38" s="34">
        <v>42221.808822866609</v>
      </c>
      <c r="M38" s="34">
        <v>44822.859774452831</v>
      </c>
      <c r="N38" s="34">
        <v>41627.158683184585</v>
      </c>
      <c r="O38" s="45">
        <v>524751.70007500774</v>
      </c>
    </row>
    <row r="39" spans="2:15" x14ac:dyDescent="0.25">
      <c r="B39" s="33" t="s">
        <v>110</v>
      </c>
      <c r="C39" s="34">
        <v>14712</v>
      </c>
      <c r="D39" s="34">
        <v>14712</v>
      </c>
      <c r="E39" s="34">
        <v>14712</v>
      </c>
      <c r="F39" s="34">
        <v>14712</v>
      </c>
      <c r="G39" s="34">
        <v>14712</v>
      </c>
      <c r="H39" s="34">
        <v>14712</v>
      </c>
      <c r="I39" s="34">
        <v>14712</v>
      </c>
      <c r="J39" s="34">
        <v>14712</v>
      </c>
      <c r="K39" s="34">
        <v>14712</v>
      </c>
      <c r="L39" s="34">
        <v>14712</v>
      </c>
      <c r="M39" s="34">
        <v>14712</v>
      </c>
      <c r="N39" s="34">
        <v>14712</v>
      </c>
      <c r="O39" s="45">
        <v>176544</v>
      </c>
    </row>
    <row r="40" spans="2:15" x14ac:dyDescent="0.25">
      <c r="B40" s="33" t="s">
        <v>111</v>
      </c>
      <c r="C40" s="34">
        <v>236312.11282051282</v>
      </c>
      <c r="D40" s="34">
        <v>151312.11282051282</v>
      </c>
      <c r="E40" s="34">
        <v>151312.11282051282</v>
      </c>
      <c r="F40" s="34">
        <v>162437.11282051282</v>
      </c>
      <c r="G40" s="34">
        <v>160437.11282051282</v>
      </c>
      <c r="H40" s="34">
        <v>160437.11282051282</v>
      </c>
      <c r="I40" s="34">
        <v>256562.11282051285</v>
      </c>
      <c r="J40" s="34">
        <v>258562.11282051285</v>
      </c>
      <c r="K40" s="34">
        <v>256562.11282051285</v>
      </c>
      <c r="L40" s="34">
        <v>262812.11282051285</v>
      </c>
      <c r="M40" s="34">
        <v>262812.11282051285</v>
      </c>
      <c r="N40" s="34">
        <v>262812.11282051285</v>
      </c>
      <c r="O40" s="45">
        <v>2582370.3538461542</v>
      </c>
    </row>
    <row r="41" spans="2:15" x14ac:dyDescent="0.25">
      <c r="B41" s="30" t="s">
        <v>28</v>
      </c>
      <c r="C41" s="31">
        <v>-184983.02011828066</v>
      </c>
      <c r="D41" s="31">
        <v>-179282.90422537405</v>
      </c>
      <c r="E41" s="31">
        <v>-140134.43281822349</v>
      </c>
      <c r="F41" s="31">
        <v>-119411.77140519634</v>
      </c>
      <c r="G41" s="31">
        <v>-100731.94861491391</v>
      </c>
      <c r="H41" s="31">
        <v>-136407.14457497798</v>
      </c>
      <c r="I41" s="31">
        <v>-160988.51917660452</v>
      </c>
      <c r="J41" s="31">
        <v>-227816.65742305183</v>
      </c>
      <c r="K41" s="31">
        <v>-190509.56784708652</v>
      </c>
      <c r="L41" s="31">
        <v>-168085.56845867995</v>
      </c>
      <c r="M41" s="31">
        <v>-260675.63893103134</v>
      </c>
      <c r="N41" s="31">
        <v>-326342.35071134783</v>
      </c>
      <c r="O41" s="44">
        <v>-2195369.5243047685</v>
      </c>
    </row>
    <row r="42" spans="2:15" ht="15.75" thickBot="1" x14ac:dyDescent="0.3">
      <c r="B42" s="46" t="s">
        <v>210</v>
      </c>
      <c r="C42" s="47">
        <v>-0.37410932797980928</v>
      </c>
      <c r="D42" s="47">
        <v>-0.40162515277856042</v>
      </c>
      <c r="E42" s="47">
        <v>-0.30376741254752676</v>
      </c>
      <c r="F42" s="47">
        <v>-0.23559433680368766</v>
      </c>
      <c r="G42" s="47">
        <v>-0.1834713742995579</v>
      </c>
      <c r="H42" s="47">
        <v>-0.26406133597864095</v>
      </c>
      <c r="I42" s="47">
        <v>-0.26917668316071147</v>
      </c>
      <c r="J42" s="47">
        <v>-0.41714849915460506</v>
      </c>
      <c r="K42" s="47">
        <v>-0.33060637916922836</v>
      </c>
      <c r="L42" s="47">
        <v>-0.27291722978121385</v>
      </c>
      <c r="M42" s="47">
        <v>-0.51150194374585234</v>
      </c>
      <c r="N42" s="47">
        <v>-0.73445088322820962</v>
      </c>
      <c r="O42" s="48">
        <v>-0.3504217674933543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workbookViewId="0">
      <selection activeCell="G57" sqref="G57"/>
    </sheetView>
  </sheetViews>
  <sheetFormatPr defaultRowHeight="15.75" x14ac:dyDescent="0.25"/>
  <cols>
    <col min="1" max="1" width="24.7109375" style="68" bestFit="1" customWidth="1"/>
    <col min="2" max="2" width="16.140625" style="68" bestFit="1" customWidth="1"/>
    <col min="3" max="5" width="9.140625" style="68"/>
    <col min="6" max="6" width="21.85546875" style="68" bestFit="1" customWidth="1"/>
    <col min="7" max="7" width="7.5703125" style="68" bestFit="1" customWidth="1"/>
    <col min="8" max="256" width="9.140625" style="68"/>
    <col min="257" max="257" width="24.7109375" style="68" bestFit="1" customWidth="1"/>
    <col min="258" max="258" width="16.140625" style="68" bestFit="1" customWidth="1"/>
    <col min="259" max="261" width="9.140625" style="68"/>
    <col min="262" max="262" width="21" style="68" bestFit="1" customWidth="1"/>
    <col min="263" max="512" width="9.140625" style="68"/>
    <col min="513" max="513" width="24.7109375" style="68" bestFit="1" customWidth="1"/>
    <col min="514" max="514" width="16.140625" style="68" bestFit="1" customWidth="1"/>
    <col min="515" max="517" width="9.140625" style="68"/>
    <col min="518" max="518" width="21" style="68" bestFit="1" customWidth="1"/>
    <col min="519" max="768" width="9.140625" style="68"/>
    <col min="769" max="769" width="24.7109375" style="68" bestFit="1" customWidth="1"/>
    <col min="770" max="770" width="16.140625" style="68" bestFit="1" customWidth="1"/>
    <col min="771" max="773" width="9.140625" style="68"/>
    <col min="774" max="774" width="21" style="68" bestFit="1" customWidth="1"/>
    <col min="775" max="1024" width="9.140625" style="68"/>
    <col min="1025" max="1025" width="24.7109375" style="68" bestFit="1" customWidth="1"/>
    <col min="1026" max="1026" width="16.140625" style="68" bestFit="1" customWidth="1"/>
    <col min="1027" max="1029" width="9.140625" style="68"/>
    <col min="1030" max="1030" width="21" style="68" bestFit="1" customWidth="1"/>
    <col min="1031" max="1280" width="9.140625" style="68"/>
    <col min="1281" max="1281" width="24.7109375" style="68" bestFit="1" customWidth="1"/>
    <col min="1282" max="1282" width="16.140625" style="68" bestFit="1" customWidth="1"/>
    <col min="1283" max="1285" width="9.140625" style="68"/>
    <col min="1286" max="1286" width="21" style="68" bestFit="1" customWidth="1"/>
    <col min="1287" max="1536" width="9.140625" style="68"/>
    <col min="1537" max="1537" width="24.7109375" style="68" bestFit="1" customWidth="1"/>
    <col min="1538" max="1538" width="16.140625" style="68" bestFit="1" customWidth="1"/>
    <col min="1539" max="1541" width="9.140625" style="68"/>
    <col min="1542" max="1542" width="21" style="68" bestFit="1" customWidth="1"/>
    <col min="1543" max="1792" width="9.140625" style="68"/>
    <col min="1793" max="1793" width="24.7109375" style="68" bestFit="1" customWidth="1"/>
    <col min="1794" max="1794" width="16.140625" style="68" bestFit="1" customWidth="1"/>
    <col min="1795" max="1797" width="9.140625" style="68"/>
    <col min="1798" max="1798" width="21" style="68" bestFit="1" customWidth="1"/>
    <col min="1799" max="2048" width="9.140625" style="68"/>
    <col min="2049" max="2049" width="24.7109375" style="68" bestFit="1" customWidth="1"/>
    <col min="2050" max="2050" width="16.140625" style="68" bestFit="1" customWidth="1"/>
    <col min="2051" max="2053" width="9.140625" style="68"/>
    <col min="2054" max="2054" width="21" style="68" bestFit="1" customWidth="1"/>
    <col min="2055" max="2304" width="9.140625" style="68"/>
    <col min="2305" max="2305" width="24.7109375" style="68" bestFit="1" customWidth="1"/>
    <col min="2306" max="2306" width="16.140625" style="68" bestFit="1" customWidth="1"/>
    <col min="2307" max="2309" width="9.140625" style="68"/>
    <col min="2310" max="2310" width="21" style="68" bestFit="1" customWidth="1"/>
    <col min="2311" max="2560" width="9.140625" style="68"/>
    <col min="2561" max="2561" width="24.7109375" style="68" bestFit="1" customWidth="1"/>
    <col min="2562" max="2562" width="16.140625" style="68" bestFit="1" customWidth="1"/>
    <col min="2563" max="2565" width="9.140625" style="68"/>
    <col min="2566" max="2566" width="21" style="68" bestFit="1" customWidth="1"/>
    <col min="2567" max="2816" width="9.140625" style="68"/>
    <col min="2817" max="2817" width="24.7109375" style="68" bestFit="1" customWidth="1"/>
    <col min="2818" max="2818" width="16.140625" style="68" bestFit="1" customWidth="1"/>
    <col min="2819" max="2821" width="9.140625" style="68"/>
    <col min="2822" max="2822" width="21" style="68" bestFit="1" customWidth="1"/>
    <col min="2823" max="3072" width="9.140625" style="68"/>
    <col min="3073" max="3073" width="24.7109375" style="68" bestFit="1" customWidth="1"/>
    <col min="3074" max="3074" width="16.140625" style="68" bestFit="1" customWidth="1"/>
    <col min="3075" max="3077" width="9.140625" style="68"/>
    <col min="3078" max="3078" width="21" style="68" bestFit="1" customWidth="1"/>
    <col min="3079" max="3328" width="9.140625" style="68"/>
    <col min="3329" max="3329" width="24.7109375" style="68" bestFit="1" customWidth="1"/>
    <col min="3330" max="3330" width="16.140625" style="68" bestFit="1" customWidth="1"/>
    <col min="3331" max="3333" width="9.140625" style="68"/>
    <col min="3334" max="3334" width="21" style="68" bestFit="1" customWidth="1"/>
    <col min="3335" max="3584" width="9.140625" style="68"/>
    <col min="3585" max="3585" width="24.7109375" style="68" bestFit="1" customWidth="1"/>
    <col min="3586" max="3586" width="16.140625" style="68" bestFit="1" customWidth="1"/>
    <col min="3587" max="3589" width="9.140625" style="68"/>
    <col min="3590" max="3590" width="21" style="68" bestFit="1" customWidth="1"/>
    <col min="3591" max="3840" width="9.140625" style="68"/>
    <col min="3841" max="3841" width="24.7109375" style="68" bestFit="1" customWidth="1"/>
    <col min="3842" max="3842" width="16.140625" style="68" bestFit="1" customWidth="1"/>
    <col min="3843" max="3845" width="9.140625" style="68"/>
    <col min="3846" max="3846" width="21" style="68" bestFit="1" customWidth="1"/>
    <col min="3847" max="4096" width="9.140625" style="68"/>
    <col min="4097" max="4097" width="24.7109375" style="68" bestFit="1" customWidth="1"/>
    <col min="4098" max="4098" width="16.140625" style="68" bestFit="1" customWidth="1"/>
    <col min="4099" max="4101" width="9.140625" style="68"/>
    <col min="4102" max="4102" width="21" style="68" bestFit="1" customWidth="1"/>
    <col min="4103" max="4352" width="9.140625" style="68"/>
    <col min="4353" max="4353" width="24.7109375" style="68" bestFit="1" customWidth="1"/>
    <col min="4354" max="4354" width="16.140625" style="68" bestFit="1" customWidth="1"/>
    <col min="4355" max="4357" width="9.140625" style="68"/>
    <col min="4358" max="4358" width="21" style="68" bestFit="1" customWidth="1"/>
    <col min="4359" max="4608" width="9.140625" style="68"/>
    <col min="4609" max="4609" width="24.7109375" style="68" bestFit="1" customWidth="1"/>
    <col min="4610" max="4610" width="16.140625" style="68" bestFit="1" customWidth="1"/>
    <col min="4611" max="4613" width="9.140625" style="68"/>
    <col min="4614" max="4614" width="21" style="68" bestFit="1" customWidth="1"/>
    <col min="4615" max="4864" width="9.140625" style="68"/>
    <col min="4865" max="4865" width="24.7109375" style="68" bestFit="1" customWidth="1"/>
    <col min="4866" max="4866" width="16.140625" style="68" bestFit="1" customWidth="1"/>
    <col min="4867" max="4869" width="9.140625" style="68"/>
    <col min="4870" max="4870" width="21" style="68" bestFit="1" customWidth="1"/>
    <col min="4871" max="5120" width="9.140625" style="68"/>
    <col min="5121" max="5121" width="24.7109375" style="68" bestFit="1" customWidth="1"/>
    <col min="5122" max="5122" width="16.140625" style="68" bestFit="1" customWidth="1"/>
    <col min="5123" max="5125" width="9.140625" style="68"/>
    <col min="5126" max="5126" width="21" style="68" bestFit="1" customWidth="1"/>
    <col min="5127" max="5376" width="9.140625" style="68"/>
    <col min="5377" max="5377" width="24.7109375" style="68" bestFit="1" customWidth="1"/>
    <col min="5378" max="5378" width="16.140625" style="68" bestFit="1" customWidth="1"/>
    <col min="5379" max="5381" width="9.140625" style="68"/>
    <col min="5382" max="5382" width="21" style="68" bestFit="1" customWidth="1"/>
    <col min="5383" max="5632" width="9.140625" style="68"/>
    <col min="5633" max="5633" width="24.7109375" style="68" bestFit="1" customWidth="1"/>
    <col min="5634" max="5634" width="16.140625" style="68" bestFit="1" customWidth="1"/>
    <col min="5635" max="5637" width="9.140625" style="68"/>
    <col min="5638" max="5638" width="21" style="68" bestFit="1" customWidth="1"/>
    <col min="5639" max="5888" width="9.140625" style="68"/>
    <col min="5889" max="5889" width="24.7109375" style="68" bestFit="1" customWidth="1"/>
    <col min="5890" max="5890" width="16.140625" style="68" bestFit="1" customWidth="1"/>
    <col min="5891" max="5893" width="9.140625" style="68"/>
    <col min="5894" max="5894" width="21" style="68" bestFit="1" customWidth="1"/>
    <col min="5895" max="6144" width="9.140625" style="68"/>
    <col min="6145" max="6145" width="24.7109375" style="68" bestFit="1" customWidth="1"/>
    <col min="6146" max="6146" width="16.140625" style="68" bestFit="1" customWidth="1"/>
    <col min="6147" max="6149" width="9.140625" style="68"/>
    <col min="6150" max="6150" width="21" style="68" bestFit="1" customWidth="1"/>
    <col min="6151" max="6400" width="9.140625" style="68"/>
    <col min="6401" max="6401" width="24.7109375" style="68" bestFit="1" customWidth="1"/>
    <col min="6402" max="6402" width="16.140625" style="68" bestFit="1" customWidth="1"/>
    <col min="6403" max="6405" width="9.140625" style="68"/>
    <col min="6406" max="6406" width="21" style="68" bestFit="1" customWidth="1"/>
    <col min="6407" max="6656" width="9.140625" style="68"/>
    <col min="6657" max="6657" width="24.7109375" style="68" bestFit="1" customWidth="1"/>
    <col min="6658" max="6658" width="16.140625" style="68" bestFit="1" customWidth="1"/>
    <col min="6659" max="6661" width="9.140625" style="68"/>
    <col min="6662" max="6662" width="21" style="68" bestFit="1" customWidth="1"/>
    <col min="6663" max="6912" width="9.140625" style="68"/>
    <col min="6913" max="6913" width="24.7109375" style="68" bestFit="1" customWidth="1"/>
    <col min="6914" max="6914" width="16.140625" style="68" bestFit="1" customWidth="1"/>
    <col min="6915" max="6917" width="9.140625" style="68"/>
    <col min="6918" max="6918" width="21" style="68" bestFit="1" customWidth="1"/>
    <col min="6919" max="7168" width="9.140625" style="68"/>
    <col min="7169" max="7169" width="24.7109375" style="68" bestFit="1" customWidth="1"/>
    <col min="7170" max="7170" width="16.140625" style="68" bestFit="1" customWidth="1"/>
    <col min="7171" max="7173" width="9.140625" style="68"/>
    <col min="7174" max="7174" width="21" style="68" bestFit="1" customWidth="1"/>
    <col min="7175" max="7424" width="9.140625" style="68"/>
    <col min="7425" max="7425" width="24.7109375" style="68" bestFit="1" customWidth="1"/>
    <col min="7426" max="7426" width="16.140625" style="68" bestFit="1" customWidth="1"/>
    <col min="7427" max="7429" width="9.140625" style="68"/>
    <col min="7430" max="7430" width="21" style="68" bestFit="1" customWidth="1"/>
    <col min="7431" max="7680" width="9.140625" style="68"/>
    <col min="7681" max="7681" width="24.7109375" style="68" bestFit="1" customWidth="1"/>
    <col min="7682" max="7682" width="16.140625" style="68" bestFit="1" customWidth="1"/>
    <col min="7683" max="7685" width="9.140625" style="68"/>
    <col min="7686" max="7686" width="21" style="68" bestFit="1" customWidth="1"/>
    <col min="7687" max="7936" width="9.140625" style="68"/>
    <col min="7937" max="7937" width="24.7109375" style="68" bestFit="1" customWidth="1"/>
    <col min="7938" max="7938" width="16.140625" style="68" bestFit="1" customWidth="1"/>
    <col min="7939" max="7941" width="9.140625" style="68"/>
    <col min="7942" max="7942" width="21" style="68" bestFit="1" customWidth="1"/>
    <col min="7943" max="8192" width="9.140625" style="68"/>
    <col min="8193" max="8193" width="24.7109375" style="68" bestFit="1" customWidth="1"/>
    <col min="8194" max="8194" width="16.140625" style="68" bestFit="1" customWidth="1"/>
    <col min="8195" max="8197" width="9.140625" style="68"/>
    <col min="8198" max="8198" width="21" style="68" bestFit="1" customWidth="1"/>
    <col min="8199" max="8448" width="9.140625" style="68"/>
    <col min="8449" max="8449" width="24.7109375" style="68" bestFit="1" customWidth="1"/>
    <col min="8450" max="8450" width="16.140625" style="68" bestFit="1" customWidth="1"/>
    <col min="8451" max="8453" width="9.140625" style="68"/>
    <col min="8454" max="8454" width="21" style="68" bestFit="1" customWidth="1"/>
    <col min="8455" max="8704" width="9.140625" style="68"/>
    <col min="8705" max="8705" width="24.7109375" style="68" bestFit="1" customWidth="1"/>
    <col min="8706" max="8706" width="16.140625" style="68" bestFit="1" customWidth="1"/>
    <col min="8707" max="8709" width="9.140625" style="68"/>
    <col min="8710" max="8710" width="21" style="68" bestFit="1" customWidth="1"/>
    <col min="8711" max="8960" width="9.140625" style="68"/>
    <col min="8961" max="8961" width="24.7109375" style="68" bestFit="1" customWidth="1"/>
    <col min="8962" max="8962" width="16.140625" style="68" bestFit="1" customWidth="1"/>
    <col min="8963" max="8965" width="9.140625" style="68"/>
    <col min="8966" max="8966" width="21" style="68" bestFit="1" customWidth="1"/>
    <col min="8967" max="9216" width="9.140625" style="68"/>
    <col min="9217" max="9217" width="24.7109375" style="68" bestFit="1" customWidth="1"/>
    <col min="9218" max="9218" width="16.140625" style="68" bestFit="1" customWidth="1"/>
    <col min="9219" max="9221" width="9.140625" style="68"/>
    <col min="9222" max="9222" width="21" style="68" bestFit="1" customWidth="1"/>
    <col min="9223" max="9472" width="9.140625" style="68"/>
    <col min="9473" max="9473" width="24.7109375" style="68" bestFit="1" customWidth="1"/>
    <col min="9474" max="9474" width="16.140625" style="68" bestFit="1" customWidth="1"/>
    <col min="9475" max="9477" width="9.140625" style="68"/>
    <col min="9478" max="9478" width="21" style="68" bestFit="1" customWidth="1"/>
    <col min="9479" max="9728" width="9.140625" style="68"/>
    <col min="9729" max="9729" width="24.7109375" style="68" bestFit="1" customWidth="1"/>
    <col min="9730" max="9730" width="16.140625" style="68" bestFit="1" customWidth="1"/>
    <col min="9731" max="9733" width="9.140625" style="68"/>
    <col min="9734" max="9734" width="21" style="68" bestFit="1" customWidth="1"/>
    <col min="9735" max="9984" width="9.140625" style="68"/>
    <col min="9985" max="9985" width="24.7109375" style="68" bestFit="1" customWidth="1"/>
    <col min="9986" max="9986" width="16.140625" style="68" bestFit="1" customWidth="1"/>
    <col min="9987" max="9989" width="9.140625" style="68"/>
    <col min="9990" max="9990" width="21" style="68" bestFit="1" customWidth="1"/>
    <col min="9991" max="10240" width="9.140625" style="68"/>
    <col min="10241" max="10241" width="24.7109375" style="68" bestFit="1" customWidth="1"/>
    <col min="10242" max="10242" width="16.140625" style="68" bestFit="1" customWidth="1"/>
    <col min="10243" max="10245" width="9.140625" style="68"/>
    <col min="10246" max="10246" width="21" style="68" bestFit="1" customWidth="1"/>
    <col min="10247" max="10496" width="9.140625" style="68"/>
    <col min="10497" max="10497" width="24.7109375" style="68" bestFit="1" customWidth="1"/>
    <col min="10498" max="10498" width="16.140625" style="68" bestFit="1" customWidth="1"/>
    <col min="10499" max="10501" width="9.140625" style="68"/>
    <col min="10502" max="10502" width="21" style="68" bestFit="1" customWidth="1"/>
    <col min="10503" max="10752" width="9.140625" style="68"/>
    <col min="10753" max="10753" width="24.7109375" style="68" bestFit="1" customWidth="1"/>
    <col min="10754" max="10754" width="16.140625" style="68" bestFit="1" customWidth="1"/>
    <col min="10755" max="10757" width="9.140625" style="68"/>
    <col min="10758" max="10758" width="21" style="68" bestFit="1" customWidth="1"/>
    <col min="10759" max="11008" width="9.140625" style="68"/>
    <col min="11009" max="11009" width="24.7109375" style="68" bestFit="1" customWidth="1"/>
    <col min="11010" max="11010" width="16.140625" style="68" bestFit="1" customWidth="1"/>
    <col min="11011" max="11013" width="9.140625" style="68"/>
    <col min="11014" max="11014" width="21" style="68" bestFit="1" customWidth="1"/>
    <col min="11015" max="11264" width="9.140625" style="68"/>
    <col min="11265" max="11265" width="24.7109375" style="68" bestFit="1" customWidth="1"/>
    <col min="11266" max="11266" width="16.140625" style="68" bestFit="1" customWidth="1"/>
    <col min="11267" max="11269" width="9.140625" style="68"/>
    <col min="11270" max="11270" width="21" style="68" bestFit="1" customWidth="1"/>
    <col min="11271" max="11520" width="9.140625" style="68"/>
    <col min="11521" max="11521" width="24.7109375" style="68" bestFit="1" customWidth="1"/>
    <col min="11522" max="11522" width="16.140625" style="68" bestFit="1" customWidth="1"/>
    <col min="11523" max="11525" width="9.140625" style="68"/>
    <col min="11526" max="11526" width="21" style="68" bestFit="1" customWidth="1"/>
    <col min="11527" max="11776" width="9.140625" style="68"/>
    <col min="11777" max="11777" width="24.7109375" style="68" bestFit="1" customWidth="1"/>
    <col min="11778" max="11778" width="16.140625" style="68" bestFit="1" customWidth="1"/>
    <col min="11779" max="11781" width="9.140625" style="68"/>
    <col min="11782" max="11782" width="21" style="68" bestFit="1" customWidth="1"/>
    <col min="11783" max="12032" width="9.140625" style="68"/>
    <col min="12033" max="12033" width="24.7109375" style="68" bestFit="1" customWidth="1"/>
    <col min="12034" max="12034" width="16.140625" style="68" bestFit="1" customWidth="1"/>
    <col min="12035" max="12037" width="9.140625" style="68"/>
    <col min="12038" max="12038" width="21" style="68" bestFit="1" customWidth="1"/>
    <col min="12039" max="12288" width="9.140625" style="68"/>
    <col min="12289" max="12289" width="24.7109375" style="68" bestFit="1" customWidth="1"/>
    <col min="12290" max="12290" width="16.140625" style="68" bestFit="1" customWidth="1"/>
    <col min="12291" max="12293" width="9.140625" style="68"/>
    <col min="12294" max="12294" width="21" style="68" bestFit="1" customWidth="1"/>
    <col min="12295" max="12544" width="9.140625" style="68"/>
    <col min="12545" max="12545" width="24.7109375" style="68" bestFit="1" customWidth="1"/>
    <col min="12546" max="12546" width="16.140625" style="68" bestFit="1" customWidth="1"/>
    <col min="12547" max="12549" width="9.140625" style="68"/>
    <col min="12550" max="12550" width="21" style="68" bestFit="1" customWidth="1"/>
    <col min="12551" max="12800" width="9.140625" style="68"/>
    <col min="12801" max="12801" width="24.7109375" style="68" bestFit="1" customWidth="1"/>
    <col min="12802" max="12802" width="16.140625" style="68" bestFit="1" customWidth="1"/>
    <col min="12803" max="12805" width="9.140625" style="68"/>
    <col min="12806" max="12806" width="21" style="68" bestFit="1" customWidth="1"/>
    <col min="12807" max="13056" width="9.140625" style="68"/>
    <col min="13057" max="13057" width="24.7109375" style="68" bestFit="1" customWidth="1"/>
    <col min="13058" max="13058" width="16.140625" style="68" bestFit="1" customWidth="1"/>
    <col min="13059" max="13061" width="9.140625" style="68"/>
    <col min="13062" max="13062" width="21" style="68" bestFit="1" customWidth="1"/>
    <col min="13063" max="13312" width="9.140625" style="68"/>
    <col min="13313" max="13313" width="24.7109375" style="68" bestFit="1" customWidth="1"/>
    <col min="13314" max="13314" width="16.140625" style="68" bestFit="1" customWidth="1"/>
    <col min="13315" max="13317" width="9.140625" style="68"/>
    <col min="13318" max="13318" width="21" style="68" bestFit="1" customWidth="1"/>
    <col min="13319" max="13568" width="9.140625" style="68"/>
    <col min="13569" max="13569" width="24.7109375" style="68" bestFit="1" customWidth="1"/>
    <col min="13570" max="13570" width="16.140625" style="68" bestFit="1" customWidth="1"/>
    <col min="13571" max="13573" width="9.140625" style="68"/>
    <col min="13574" max="13574" width="21" style="68" bestFit="1" customWidth="1"/>
    <col min="13575" max="13824" width="9.140625" style="68"/>
    <col min="13825" max="13825" width="24.7109375" style="68" bestFit="1" customWidth="1"/>
    <col min="13826" max="13826" width="16.140625" style="68" bestFit="1" customWidth="1"/>
    <col min="13827" max="13829" width="9.140625" style="68"/>
    <col min="13830" max="13830" width="21" style="68" bestFit="1" customWidth="1"/>
    <col min="13831" max="14080" width="9.140625" style="68"/>
    <col min="14081" max="14081" width="24.7109375" style="68" bestFit="1" customWidth="1"/>
    <col min="14082" max="14082" width="16.140625" style="68" bestFit="1" customWidth="1"/>
    <col min="14083" max="14085" width="9.140625" style="68"/>
    <col min="14086" max="14086" width="21" style="68" bestFit="1" customWidth="1"/>
    <col min="14087" max="14336" width="9.140625" style="68"/>
    <col min="14337" max="14337" width="24.7109375" style="68" bestFit="1" customWidth="1"/>
    <col min="14338" max="14338" width="16.140625" style="68" bestFit="1" customWidth="1"/>
    <col min="14339" max="14341" width="9.140625" style="68"/>
    <col min="14342" max="14342" width="21" style="68" bestFit="1" customWidth="1"/>
    <col min="14343" max="14592" width="9.140625" style="68"/>
    <col min="14593" max="14593" width="24.7109375" style="68" bestFit="1" customWidth="1"/>
    <col min="14594" max="14594" width="16.140625" style="68" bestFit="1" customWidth="1"/>
    <col min="14595" max="14597" width="9.140625" style="68"/>
    <col min="14598" max="14598" width="21" style="68" bestFit="1" customWidth="1"/>
    <col min="14599" max="14848" width="9.140625" style="68"/>
    <col min="14849" max="14849" width="24.7109375" style="68" bestFit="1" customWidth="1"/>
    <col min="14850" max="14850" width="16.140625" style="68" bestFit="1" customWidth="1"/>
    <col min="14851" max="14853" width="9.140625" style="68"/>
    <col min="14854" max="14854" width="21" style="68" bestFit="1" customWidth="1"/>
    <col min="14855" max="15104" width="9.140625" style="68"/>
    <col min="15105" max="15105" width="24.7109375" style="68" bestFit="1" customWidth="1"/>
    <col min="15106" max="15106" width="16.140625" style="68" bestFit="1" customWidth="1"/>
    <col min="15107" max="15109" width="9.140625" style="68"/>
    <col min="15110" max="15110" width="21" style="68" bestFit="1" customWidth="1"/>
    <col min="15111" max="15360" width="9.140625" style="68"/>
    <col min="15361" max="15361" width="24.7109375" style="68" bestFit="1" customWidth="1"/>
    <col min="15362" max="15362" width="16.140625" style="68" bestFit="1" customWidth="1"/>
    <col min="15363" max="15365" width="9.140625" style="68"/>
    <col min="15366" max="15366" width="21" style="68" bestFit="1" customWidth="1"/>
    <col min="15367" max="15616" width="9.140625" style="68"/>
    <col min="15617" max="15617" width="24.7109375" style="68" bestFit="1" customWidth="1"/>
    <col min="15618" max="15618" width="16.140625" style="68" bestFit="1" customWidth="1"/>
    <col min="15619" max="15621" width="9.140625" style="68"/>
    <col min="15622" max="15622" width="21" style="68" bestFit="1" customWidth="1"/>
    <col min="15623" max="15872" width="9.140625" style="68"/>
    <col min="15873" max="15873" width="24.7109375" style="68" bestFit="1" customWidth="1"/>
    <col min="15874" max="15874" width="16.140625" style="68" bestFit="1" customWidth="1"/>
    <col min="15875" max="15877" width="9.140625" style="68"/>
    <col min="15878" max="15878" width="21" style="68" bestFit="1" customWidth="1"/>
    <col min="15879" max="16128" width="9.140625" style="68"/>
    <col min="16129" max="16129" width="24.7109375" style="68" bestFit="1" customWidth="1"/>
    <col min="16130" max="16130" width="16.140625" style="68" bestFit="1" customWidth="1"/>
    <col min="16131" max="16133" width="9.140625" style="68"/>
    <col min="16134" max="16134" width="21" style="68" bestFit="1" customWidth="1"/>
    <col min="16135" max="16384" width="9.140625" style="68"/>
  </cols>
  <sheetData>
    <row r="1" spans="1:8" x14ac:dyDescent="0.25">
      <c r="A1" s="94" t="s">
        <v>242</v>
      </c>
      <c r="B1" s="95" t="s">
        <v>243</v>
      </c>
    </row>
    <row r="3" spans="1:8" x14ac:dyDescent="0.25">
      <c r="A3" s="96" t="s">
        <v>244</v>
      </c>
      <c r="B3" s="97"/>
    </row>
    <row r="4" spans="1:8" x14ac:dyDescent="0.25">
      <c r="A4" s="96" t="s">
        <v>245</v>
      </c>
      <c r="B4" s="97" t="s">
        <v>246</v>
      </c>
      <c r="F4" s="104" t="s">
        <v>245</v>
      </c>
      <c r="G4" s="104" t="s">
        <v>246</v>
      </c>
      <c r="H4" s="104" t="s">
        <v>9</v>
      </c>
    </row>
    <row r="5" spans="1:8" x14ac:dyDescent="0.25">
      <c r="A5" s="98" t="s">
        <v>247</v>
      </c>
      <c r="B5" s="99">
        <v>12</v>
      </c>
      <c r="F5" s="105" t="s">
        <v>250</v>
      </c>
      <c r="G5" s="107">
        <v>96.5</v>
      </c>
      <c r="H5" s="105" t="s">
        <v>11</v>
      </c>
    </row>
    <row r="6" spans="1:8" x14ac:dyDescent="0.25">
      <c r="A6" s="100" t="s">
        <v>248</v>
      </c>
      <c r="B6" s="101">
        <v>543</v>
      </c>
      <c r="F6" s="105" t="s">
        <v>293</v>
      </c>
      <c r="G6" s="107">
        <v>32</v>
      </c>
      <c r="H6" s="105" t="s">
        <v>11</v>
      </c>
    </row>
    <row r="7" spans="1:8" x14ac:dyDescent="0.25">
      <c r="A7" s="100" t="s">
        <v>249</v>
      </c>
      <c r="B7" s="101">
        <v>359.5</v>
      </c>
      <c r="F7" s="105" t="s">
        <v>253</v>
      </c>
      <c r="G7" s="107">
        <v>2607.6999999999998</v>
      </c>
      <c r="H7" s="105" t="s">
        <v>10</v>
      </c>
    </row>
    <row r="8" spans="1:8" x14ac:dyDescent="0.25">
      <c r="A8" s="100" t="s">
        <v>250</v>
      </c>
      <c r="B8" s="101">
        <v>96.5</v>
      </c>
      <c r="F8" s="105" t="s">
        <v>256</v>
      </c>
      <c r="G8" s="107">
        <v>1746.6</v>
      </c>
      <c r="H8" s="105" t="s">
        <v>10</v>
      </c>
    </row>
    <row r="9" spans="1:8" x14ac:dyDescent="0.25">
      <c r="A9" s="100" t="s">
        <v>251</v>
      </c>
      <c r="B9" s="101">
        <v>72</v>
      </c>
      <c r="F9" s="105" t="s">
        <v>257</v>
      </c>
      <c r="G9" s="107">
        <v>777.5</v>
      </c>
      <c r="H9" s="105" t="s">
        <v>10</v>
      </c>
    </row>
    <row r="10" spans="1:8" x14ac:dyDescent="0.25">
      <c r="A10" s="100" t="s">
        <v>252</v>
      </c>
      <c r="B10" s="101">
        <v>431.5</v>
      </c>
      <c r="F10" s="105" t="s">
        <v>248</v>
      </c>
      <c r="G10" s="107">
        <v>543</v>
      </c>
      <c r="H10" s="105" t="s">
        <v>10</v>
      </c>
    </row>
    <row r="11" spans="1:8" x14ac:dyDescent="0.25">
      <c r="A11" s="100" t="s">
        <v>253</v>
      </c>
      <c r="B11" s="101">
        <v>2607.6999999999998</v>
      </c>
      <c r="F11" s="105" t="s">
        <v>255</v>
      </c>
      <c r="G11" s="107">
        <v>456</v>
      </c>
      <c r="H11" s="105" t="s">
        <v>10</v>
      </c>
    </row>
    <row r="12" spans="1:8" x14ac:dyDescent="0.25">
      <c r="A12" s="100" t="s">
        <v>254</v>
      </c>
      <c r="B12" s="101">
        <v>8</v>
      </c>
      <c r="F12" s="105" t="s">
        <v>252</v>
      </c>
      <c r="G12" s="107">
        <v>431.5</v>
      </c>
      <c r="H12" s="105" t="s">
        <v>10</v>
      </c>
    </row>
    <row r="13" spans="1:8" x14ac:dyDescent="0.25">
      <c r="A13" s="100" t="s">
        <v>255</v>
      </c>
      <c r="B13" s="101">
        <v>456</v>
      </c>
      <c r="F13" s="105" t="s">
        <v>249</v>
      </c>
      <c r="G13" s="107">
        <v>359.5</v>
      </c>
      <c r="H13" s="105" t="s">
        <v>10</v>
      </c>
    </row>
    <row r="14" spans="1:8" x14ac:dyDescent="0.25">
      <c r="A14" s="100" t="s">
        <v>256</v>
      </c>
      <c r="B14" s="101">
        <v>1746.6</v>
      </c>
      <c r="F14" s="105" t="s">
        <v>251</v>
      </c>
      <c r="G14" s="107">
        <v>72</v>
      </c>
      <c r="H14" s="105" t="s">
        <v>10</v>
      </c>
    </row>
    <row r="15" spans="1:8" x14ac:dyDescent="0.25">
      <c r="A15" s="100" t="s">
        <v>257</v>
      </c>
      <c r="B15" s="101">
        <v>777.5</v>
      </c>
      <c r="F15" s="105" t="s">
        <v>254</v>
      </c>
      <c r="G15" s="107">
        <v>8</v>
      </c>
      <c r="H15" s="105" t="s">
        <v>10</v>
      </c>
    </row>
    <row r="16" spans="1:8" x14ac:dyDescent="0.25">
      <c r="A16" s="100" t="s">
        <v>258</v>
      </c>
      <c r="B16" s="101">
        <v>8</v>
      </c>
      <c r="F16" s="106" t="s">
        <v>258</v>
      </c>
      <c r="G16" s="108">
        <v>8</v>
      </c>
      <c r="H16" s="106" t="s">
        <v>10</v>
      </c>
    </row>
    <row r="17" spans="1:8" hidden="1" x14ac:dyDescent="0.25">
      <c r="A17" s="100" t="s">
        <v>259</v>
      </c>
      <c r="B17" s="101">
        <v>0</v>
      </c>
      <c r="F17" s="100" t="s">
        <v>294</v>
      </c>
      <c r="G17" s="101">
        <v>1024</v>
      </c>
      <c r="H17" s="68" t="s">
        <v>11</v>
      </c>
    </row>
    <row r="18" spans="1:8" hidden="1" x14ac:dyDescent="0.25">
      <c r="A18" s="100" t="s">
        <v>260</v>
      </c>
      <c r="B18" s="101">
        <v>0</v>
      </c>
      <c r="F18" s="102" t="s">
        <v>295</v>
      </c>
      <c r="G18" s="103">
        <v>9758.7999999999993</v>
      </c>
    </row>
    <row r="19" spans="1:8" hidden="1" x14ac:dyDescent="0.25">
      <c r="A19" s="100" t="s">
        <v>261</v>
      </c>
      <c r="B19" s="101">
        <v>0</v>
      </c>
      <c r="F19" s="100" t="s">
        <v>262</v>
      </c>
      <c r="G19" s="101">
        <v>0</v>
      </c>
    </row>
    <row r="20" spans="1:8" hidden="1" x14ac:dyDescent="0.25">
      <c r="A20" s="100" t="s">
        <v>262</v>
      </c>
      <c r="B20" s="101">
        <v>0</v>
      </c>
      <c r="F20" s="100" t="s">
        <v>263</v>
      </c>
      <c r="G20" s="101">
        <v>0</v>
      </c>
    </row>
    <row r="21" spans="1:8" hidden="1" x14ac:dyDescent="0.25">
      <c r="A21" s="100" t="s">
        <v>263</v>
      </c>
      <c r="B21" s="101">
        <v>0</v>
      </c>
      <c r="F21" s="100" t="s">
        <v>264</v>
      </c>
      <c r="G21" s="101">
        <v>0</v>
      </c>
    </row>
    <row r="22" spans="1:8" hidden="1" x14ac:dyDescent="0.25">
      <c r="A22" s="100" t="s">
        <v>264</v>
      </c>
      <c r="B22" s="101">
        <v>0</v>
      </c>
      <c r="F22" s="100" t="s">
        <v>265</v>
      </c>
      <c r="G22" s="101">
        <v>0</v>
      </c>
    </row>
    <row r="23" spans="1:8" hidden="1" x14ac:dyDescent="0.25">
      <c r="A23" s="100" t="s">
        <v>265</v>
      </c>
      <c r="B23" s="101">
        <v>0</v>
      </c>
      <c r="F23" s="100" t="s">
        <v>266</v>
      </c>
      <c r="G23" s="101">
        <v>0</v>
      </c>
    </row>
    <row r="24" spans="1:8" hidden="1" x14ac:dyDescent="0.25">
      <c r="A24" s="100" t="s">
        <v>266</v>
      </c>
      <c r="B24" s="101">
        <v>0</v>
      </c>
      <c r="F24" s="100" t="s">
        <v>267</v>
      </c>
      <c r="G24" s="101">
        <v>0</v>
      </c>
    </row>
    <row r="25" spans="1:8" hidden="1" x14ac:dyDescent="0.25">
      <c r="A25" s="100" t="s">
        <v>267</v>
      </c>
      <c r="B25" s="101">
        <v>0</v>
      </c>
      <c r="F25" s="100" t="s">
        <v>268</v>
      </c>
      <c r="G25" s="101">
        <v>0</v>
      </c>
    </row>
    <row r="26" spans="1:8" hidden="1" x14ac:dyDescent="0.25">
      <c r="A26" s="100" t="s">
        <v>268</v>
      </c>
      <c r="B26" s="101">
        <v>0</v>
      </c>
      <c r="F26" s="100" t="s">
        <v>269</v>
      </c>
      <c r="G26" s="101">
        <v>0</v>
      </c>
    </row>
    <row r="27" spans="1:8" hidden="1" x14ac:dyDescent="0.25">
      <c r="A27" s="100" t="s">
        <v>269</v>
      </c>
      <c r="B27" s="101">
        <v>0</v>
      </c>
      <c r="F27" s="100" t="s">
        <v>270</v>
      </c>
      <c r="G27" s="101">
        <v>0</v>
      </c>
    </row>
    <row r="28" spans="1:8" hidden="1" x14ac:dyDescent="0.25">
      <c r="A28" s="100" t="s">
        <v>270</v>
      </c>
      <c r="B28" s="101">
        <v>0</v>
      </c>
      <c r="F28" s="100" t="s">
        <v>271</v>
      </c>
      <c r="G28" s="101">
        <v>0</v>
      </c>
    </row>
    <row r="29" spans="1:8" hidden="1" x14ac:dyDescent="0.25">
      <c r="A29" s="100" t="s">
        <v>271</v>
      </c>
      <c r="B29" s="101">
        <v>0</v>
      </c>
      <c r="F29" s="100" t="s">
        <v>272</v>
      </c>
      <c r="G29" s="101">
        <v>0</v>
      </c>
    </row>
    <row r="30" spans="1:8" hidden="1" x14ac:dyDescent="0.25">
      <c r="A30" s="100" t="s">
        <v>272</v>
      </c>
      <c r="B30" s="101">
        <v>0</v>
      </c>
      <c r="F30" s="100" t="s">
        <v>273</v>
      </c>
      <c r="G30" s="101">
        <v>0</v>
      </c>
    </row>
    <row r="31" spans="1:8" hidden="1" x14ac:dyDescent="0.25">
      <c r="A31" s="100" t="s">
        <v>273</v>
      </c>
      <c r="B31" s="101">
        <v>0</v>
      </c>
      <c r="F31" s="100" t="s">
        <v>274</v>
      </c>
      <c r="G31" s="101">
        <v>0</v>
      </c>
    </row>
    <row r="32" spans="1:8" hidden="1" x14ac:dyDescent="0.25">
      <c r="A32" s="100" t="s">
        <v>274</v>
      </c>
      <c r="B32" s="101">
        <v>0</v>
      </c>
      <c r="F32" s="100" t="s">
        <v>275</v>
      </c>
      <c r="G32" s="101">
        <v>0</v>
      </c>
    </row>
    <row r="33" spans="1:7" hidden="1" x14ac:dyDescent="0.25">
      <c r="A33" s="100" t="s">
        <v>275</v>
      </c>
      <c r="B33" s="101">
        <v>0</v>
      </c>
      <c r="F33" s="100" t="s">
        <v>276</v>
      </c>
      <c r="G33" s="101">
        <v>0</v>
      </c>
    </row>
    <row r="34" spans="1:7" hidden="1" x14ac:dyDescent="0.25">
      <c r="A34" s="100" t="s">
        <v>276</v>
      </c>
      <c r="B34" s="101">
        <v>0</v>
      </c>
      <c r="F34" s="100" t="s">
        <v>277</v>
      </c>
      <c r="G34" s="101">
        <v>0</v>
      </c>
    </row>
    <row r="35" spans="1:7" hidden="1" x14ac:dyDescent="0.25">
      <c r="A35" s="100" t="s">
        <v>277</v>
      </c>
      <c r="B35" s="101">
        <v>0</v>
      </c>
      <c r="F35" s="100" t="s">
        <v>278</v>
      </c>
      <c r="G35" s="101">
        <v>0</v>
      </c>
    </row>
    <row r="36" spans="1:7" hidden="1" x14ac:dyDescent="0.25">
      <c r="A36" s="100" t="s">
        <v>278</v>
      </c>
      <c r="B36" s="101">
        <v>0</v>
      </c>
      <c r="F36" s="100" t="s">
        <v>279</v>
      </c>
      <c r="G36" s="101">
        <v>0</v>
      </c>
    </row>
    <row r="37" spans="1:7" hidden="1" x14ac:dyDescent="0.25">
      <c r="A37" s="100" t="s">
        <v>279</v>
      </c>
      <c r="B37" s="101">
        <v>0</v>
      </c>
      <c r="F37" s="100" t="s">
        <v>280</v>
      </c>
      <c r="G37" s="101">
        <v>0</v>
      </c>
    </row>
    <row r="38" spans="1:7" hidden="1" x14ac:dyDescent="0.25">
      <c r="A38" s="100" t="s">
        <v>280</v>
      </c>
      <c r="B38" s="101">
        <v>0</v>
      </c>
      <c r="F38" s="100" t="s">
        <v>281</v>
      </c>
      <c r="G38" s="101">
        <v>0</v>
      </c>
    </row>
    <row r="39" spans="1:7" hidden="1" x14ac:dyDescent="0.25">
      <c r="A39" s="100" t="s">
        <v>281</v>
      </c>
      <c r="B39" s="101">
        <v>0</v>
      </c>
      <c r="F39" s="100" t="s">
        <v>282</v>
      </c>
      <c r="G39" s="101">
        <v>0</v>
      </c>
    </row>
    <row r="40" spans="1:7" hidden="1" x14ac:dyDescent="0.25">
      <c r="A40" s="100" t="s">
        <v>282</v>
      </c>
      <c r="B40" s="101">
        <v>0</v>
      </c>
      <c r="F40" s="100" t="s">
        <v>283</v>
      </c>
      <c r="G40" s="101">
        <v>0</v>
      </c>
    </row>
    <row r="41" spans="1:7" hidden="1" x14ac:dyDescent="0.25">
      <c r="A41" s="100" t="s">
        <v>283</v>
      </c>
      <c r="B41" s="101">
        <v>0</v>
      </c>
      <c r="F41" s="100" t="s">
        <v>284</v>
      </c>
      <c r="G41" s="101">
        <v>0</v>
      </c>
    </row>
    <row r="42" spans="1:7" hidden="1" x14ac:dyDescent="0.25">
      <c r="A42" s="100" t="s">
        <v>284</v>
      </c>
      <c r="B42" s="101">
        <v>0</v>
      </c>
      <c r="F42" s="100" t="s">
        <v>285</v>
      </c>
      <c r="G42" s="101">
        <v>0</v>
      </c>
    </row>
    <row r="43" spans="1:7" hidden="1" x14ac:dyDescent="0.25">
      <c r="A43" s="100" t="s">
        <v>285</v>
      </c>
      <c r="B43" s="101">
        <v>0</v>
      </c>
      <c r="F43" s="100" t="s">
        <v>286</v>
      </c>
      <c r="G43" s="101">
        <v>0</v>
      </c>
    </row>
    <row r="44" spans="1:7" hidden="1" x14ac:dyDescent="0.25">
      <c r="A44" s="100" t="s">
        <v>286</v>
      </c>
      <c r="B44" s="101">
        <v>0</v>
      </c>
      <c r="F44" s="100" t="s">
        <v>287</v>
      </c>
      <c r="G44" s="101">
        <v>0</v>
      </c>
    </row>
    <row r="45" spans="1:7" hidden="1" x14ac:dyDescent="0.25">
      <c r="A45" s="100" t="s">
        <v>287</v>
      </c>
      <c r="B45" s="101">
        <v>0</v>
      </c>
      <c r="F45" s="100" t="s">
        <v>288</v>
      </c>
      <c r="G45" s="101">
        <v>0</v>
      </c>
    </row>
    <row r="46" spans="1:7" hidden="1" x14ac:dyDescent="0.25">
      <c r="A46" s="100" t="s">
        <v>288</v>
      </c>
      <c r="B46" s="101">
        <v>0</v>
      </c>
      <c r="F46" s="100" t="s">
        <v>289</v>
      </c>
      <c r="G46" s="101">
        <v>0</v>
      </c>
    </row>
    <row r="47" spans="1:7" hidden="1" x14ac:dyDescent="0.25">
      <c r="A47" s="100" t="s">
        <v>289</v>
      </c>
      <c r="B47" s="101">
        <v>0</v>
      </c>
      <c r="F47" s="100" t="s">
        <v>290</v>
      </c>
      <c r="G47" s="101">
        <v>0</v>
      </c>
    </row>
    <row r="48" spans="1:7" hidden="1" x14ac:dyDescent="0.25">
      <c r="A48" s="100" t="s">
        <v>290</v>
      </c>
      <c r="B48" s="101">
        <v>0</v>
      </c>
      <c r="F48" s="100" t="s">
        <v>291</v>
      </c>
      <c r="G48" s="101">
        <v>0</v>
      </c>
    </row>
    <row r="49" spans="1:7" hidden="1" x14ac:dyDescent="0.25">
      <c r="A49" s="100" t="s">
        <v>291</v>
      </c>
      <c r="B49" s="101">
        <v>0</v>
      </c>
      <c r="F49" s="100" t="s">
        <v>292</v>
      </c>
      <c r="G49" s="101">
        <v>1584.5</v>
      </c>
    </row>
    <row r="50" spans="1:7" x14ac:dyDescent="0.25">
      <c r="A50" s="100" t="s">
        <v>292</v>
      </c>
      <c r="B50" s="101">
        <v>1584.5</v>
      </c>
    </row>
    <row r="51" spans="1:7" x14ac:dyDescent="0.25">
      <c r="A51" s="100" t="s">
        <v>293</v>
      </c>
      <c r="B51" s="101">
        <v>32</v>
      </c>
    </row>
    <row r="52" spans="1:7" x14ac:dyDescent="0.25">
      <c r="A52" s="100" t="s">
        <v>294</v>
      </c>
      <c r="B52" s="101">
        <v>1024</v>
      </c>
    </row>
    <row r="53" spans="1:7" x14ac:dyDescent="0.25">
      <c r="A53" s="102" t="s">
        <v>295</v>
      </c>
      <c r="B53" s="103">
        <v>9758.7999999999993</v>
      </c>
    </row>
  </sheetData>
  <sortState ref="F7:H16">
    <sortCondition descending="1" ref="G7:G1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32"/>
  <sheetViews>
    <sheetView showGridLines="0" topLeftCell="B1" workbookViewId="0">
      <selection activeCell="F26" sqref="F26"/>
    </sheetView>
  </sheetViews>
  <sheetFormatPr defaultRowHeight="15" outlineLevelRow="1" x14ac:dyDescent="0.25"/>
  <cols>
    <col min="1" max="1" width="0" hidden="1" customWidth="1"/>
  </cols>
  <sheetData>
    <row r="4" spans="1:21" ht="15.75" thickBot="1" x14ac:dyDescent="0.3"/>
    <row r="5" spans="1:21" s="293" customFormat="1" ht="15.75" thickBot="1" x14ac:dyDescent="0.3">
      <c r="B5" s="294"/>
      <c r="C5" s="295"/>
      <c r="D5" s="296"/>
      <c r="E5" s="297"/>
      <c r="F5" s="298"/>
      <c r="G5" s="298" t="s">
        <v>24</v>
      </c>
      <c r="H5" s="298"/>
      <c r="I5" s="299"/>
      <c r="K5" s="297"/>
      <c r="L5" s="298"/>
      <c r="M5" s="298"/>
      <c r="N5" s="437" t="s">
        <v>25</v>
      </c>
      <c r="O5" s="298"/>
      <c r="P5" s="300"/>
      <c r="Q5" s="298"/>
      <c r="R5" s="299"/>
      <c r="T5" s="301" t="s">
        <v>376</v>
      </c>
      <c r="U5" s="299"/>
    </row>
    <row r="6" spans="1:21" s="293" customFormat="1" x14ac:dyDescent="0.25">
      <c r="B6" s="302"/>
      <c r="C6" s="303"/>
      <c r="D6" s="304"/>
      <c r="E6" s="305"/>
      <c r="F6" s="306"/>
      <c r="G6" s="306"/>
      <c r="H6" s="306"/>
      <c r="I6" s="304"/>
      <c r="K6" s="305"/>
      <c r="L6" s="306"/>
      <c r="M6" s="307" t="s">
        <v>377</v>
      </c>
      <c r="N6" s="307" t="s">
        <v>377</v>
      </c>
      <c r="O6" s="307" t="s">
        <v>377</v>
      </c>
      <c r="P6" s="308"/>
      <c r="Q6" s="307"/>
      <c r="R6" s="309"/>
      <c r="T6" s="305"/>
      <c r="U6" s="310"/>
    </row>
    <row r="7" spans="1:21" s="293" customFormat="1" x14ac:dyDescent="0.25">
      <c r="B7" s="311"/>
      <c r="C7" s="312"/>
      <c r="D7" s="304"/>
      <c r="E7" s="313"/>
      <c r="F7" s="307" t="s">
        <v>467</v>
      </c>
      <c r="G7" s="307" t="s">
        <v>467</v>
      </c>
      <c r="H7" s="307" t="s">
        <v>379</v>
      </c>
      <c r="I7" s="309"/>
      <c r="K7" s="313" t="s">
        <v>380</v>
      </c>
      <c r="L7" s="307"/>
      <c r="M7" s="307" t="s">
        <v>381</v>
      </c>
      <c r="N7" s="307" t="s">
        <v>381</v>
      </c>
      <c r="O7" s="307" t="s">
        <v>381</v>
      </c>
      <c r="P7" s="308"/>
      <c r="Q7" s="307"/>
      <c r="R7" s="309"/>
      <c r="T7" s="313" t="s">
        <v>382</v>
      </c>
      <c r="U7" s="314" t="s">
        <v>383</v>
      </c>
    </row>
    <row r="8" spans="1:21" s="293" customFormat="1" x14ac:dyDescent="0.25">
      <c r="B8" s="311"/>
      <c r="C8" s="312"/>
      <c r="D8" s="315"/>
      <c r="E8" s="313" t="s">
        <v>384</v>
      </c>
      <c r="F8" s="307" t="s">
        <v>467</v>
      </c>
      <c r="G8" s="307" t="s">
        <v>468</v>
      </c>
      <c r="H8" s="307" t="s">
        <v>386</v>
      </c>
      <c r="I8" s="309" t="s">
        <v>387</v>
      </c>
      <c r="K8" s="313" t="s">
        <v>388</v>
      </c>
      <c r="L8" s="307" t="s">
        <v>389</v>
      </c>
      <c r="M8" s="307" t="s">
        <v>390</v>
      </c>
      <c r="N8" s="307" t="s">
        <v>390</v>
      </c>
      <c r="O8" s="307" t="s">
        <v>391</v>
      </c>
      <c r="P8" s="308" t="s">
        <v>246</v>
      </c>
      <c r="Q8" s="307" t="s">
        <v>97</v>
      </c>
      <c r="R8" s="309" t="s">
        <v>246</v>
      </c>
      <c r="T8" s="313" t="s">
        <v>392</v>
      </c>
      <c r="U8" s="314" t="s">
        <v>392</v>
      </c>
    </row>
    <row r="9" spans="1:21" s="316" customFormat="1" ht="15.75" thickBot="1" x14ac:dyDescent="0.3">
      <c r="B9" s="317" t="s">
        <v>385</v>
      </c>
      <c r="C9" s="318" t="s">
        <v>296</v>
      </c>
      <c r="D9" s="319"/>
      <c r="E9" s="320" t="s">
        <v>393</v>
      </c>
      <c r="F9" s="321" t="s">
        <v>396</v>
      </c>
      <c r="G9" s="321" t="s">
        <v>469</v>
      </c>
      <c r="H9" s="321" t="s">
        <v>394</v>
      </c>
      <c r="I9" s="322" t="s">
        <v>24</v>
      </c>
      <c r="K9" s="320" t="s">
        <v>395</v>
      </c>
      <c r="L9" s="321" t="s">
        <v>393</v>
      </c>
      <c r="M9" s="321" t="s">
        <v>378</v>
      </c>
      <c r="N9" s="321" t="s">
        <v>470</v>
      </c>
      <c r="O9" s="321" t="s">
        <v>377</v>
      </c>
      <c r="P9" s="321" t="s">
        <v>396</v>
      </c>
      <c r="Q9" s="321" t="s">
        <v>397</v>
      </c>
      <c r="R9" s="322" t="s">
        <v>397</v>
      </c>
      <c r="T9" s="320" t="s">
        <v>376</v>
      </c>
      <c r="U9" s="322" t="s">
        <v>398</v>
      </c>
    </row>
    <row r="10" spans="1:21" s="293" customFormat="1" outlineLevel="1" x14ac:dyDescent="0.25">
      <c r="A10" s="293" t="s">
        <v>473</v>
      </c>
      <c r="B10" s="293" t="s">
        <v>474</v>
      </c>
      <c r="C10" s="293" t="s">
        <v>475</v>
      </c>
      <c r="E10" s="316">
        <v>8250</v>
      </c>
      <c r="F10" s="316">
        <v>0</v>
      </c>
      <c r="G10" s="316">
        <v>0</v>
      </c>
      <c r="H10" s="316">
        <v>0</v>
      </c>
      <c r="I10" s="316">
        <f t="shared" ref="I10:I15" si="0">E10+F10+G10+H10</f>
        <v>8250</v>
      </c>
      <c r="K10" s="316">
        <v>6663.28</v>
      </c>
      <c r="L10" s="316">
        <v>0</v>
      </c>
      <c r="M10" s="323">
        <v>0</v>
      </c>
      <c r="N10" s="323">
        <v>0</v>
      </c>
      <c r="O10" s="323">
        <v>0</v>
      </c>
      <c r="P10" s="316">
        <f t="shared" ref="P10:P15" si="1">M10+N10+O10</f>
        <v>0</v>
      </c>
      <c r="Q10" s="323">
        <v>0</v>
      </c>
      <c r="R10" s="316">
        <f t="shared" ref="R10:R15" si="2">K10+L10+P10+Q10</f>
        <v>6663.28</v>
      </c>
      <c r="T10" s="316">
        <f t="shared" ref="T10:T15" si="3">I10-R10</f>
        <v>1586.7200000000003</v>
      </c>
      <c r="U10" s="324">
        <f t="shared" ref="U10:U15" si="4">IF((I10-F10-G10)=0,"N/A",IF(I10&lt;0,-T10/(I10-F10-G10),T10/(I10-F10-G10)))</f>
        <v>0.19232969696969701</v>
      </c>
    </row>
    <row r="11" spans="1:21" s="293" customFormat="1" outlineLevel="1" x14ac:dyDescent="0.25">
      <c r="A11" s="293" t="s">
        <v>399</v>
      </c>
      <c r="B11" s="293" t="s">
        <v>400</v>
      </c>
      <c r="C11" s="293" t="s">
        <v>2</v>
      </c>
      <c r="E11" s="316">
        <v>0</v>
      </c>
      <c r="F11" s="316">
        <v>0</v>
      </c>
      <c r="G11" s="316">
        <v>0</v>
      </c>
      <c r="H11" s="316">
        <v>0</v>
      </c>
      <c r="I11" s="316">
        <f t="shared" si="0"/>
        <v>0</v>
      </c>
      <c r="K11" s="316">
        <v>14213.84</v>
      </c>
      <c r="L11" s="316">
        <v>0</v>
      </c>
      <c r="M11" s="323">
        <v>576.78</v>
      </c>
      <c r="N11" s="323">
        <v>0</v>
      </c>
      <c r="O11" s="323">
        <v>-307.14999999999998</v>
      </c>
      <c r="P11" s="316">
        <f t="shared" si="1"/>
        <v>269.63</v>
      </c>
      <c r="Q11" s="323">
        <v>0</v>
      </c>
      <c r="R11" s="316">
        <f t="shared" si="2"/>
        <v>14483.47</v>
      </c>
      <c r="T11" s="316">
        <f t="shared" si="3"/>
        <v>-14483.47</v>
      </c>
      <c r="U11" s="324" t="str">
        <f t="shared" si="4"/>
        <v>N/A</v>
      </c>
    </row>
    <row r="12" spans="1:21" s="293" customFormat="1" outlineLevel="1" x14ac:dyDescent="0.25">
      <c r="A12" s="293" t="s">
        <v>476</v>
      </c>
      <c r="B12" s="293" t="s">
        <v>477</v>
      </c>
      <c r="C12" s="293" t="s">
        <v>478</v>
      </c>
      <c r="E12" s="316">
        <v>0</v>
      </c>
      <c r="F12" s="316">
        <v>0</v>
      </c>
      <c r="G12" s="316">
        <v>0</v>
      </c>
      <c r="H12" s="316">
        <v>2.62</v>
      </c>
      <c r="I12" s="316">
        <f t="shared" si="0"/>
        <v>2.62</v>
      </c>
      <c r="K12" s="316">
        <v>0</v>
      </c>
      <c r="L12" s="316">
        <v>0</v>
      </c>
      <c r="M12" s="323">
        <v>0</v>
      </c>
      <c r="N12" s="323">
        <v>0</v>
      </c>
      <c r="O12" s="323">
        <v>0</v>
      </c>
      <c r="P12" s="316">
        <f t="shared" si="1"/>
        <v>0</v>
      </c>
      <c r="Q12" s="323">
        <v>0</v>
      </c>
      <c r="R12" s="316">
        <f t="shared" si="2"/>
        <v>0</v>
      </c>
      <c r="T12" s="316">
        <f t="shared" si="3"/>
        <v>2.62</v>
      </c>
      <c r="U12" s="324">
        <f t="shared" si="4"/>
        <v>1</v>
      </c>
    </row>
    <row r="13" spans="1:21" s="293" customFormat="1" outlineLevel="1" x14ac:dyDescent="0.25">
      <c r="A13" s="293" t="s">
        <v>401</v>
      </c>
      <c r="B13" s="293" t="s">
        <v>402</v>
      </c>
      <c r="C13" s="293" t="s">
        <v>403</v>
      </c>
      <c r="E13" s="316">
        <v>82160.240000000005</v>
      </c>
      <c r="F13" s="316">
        <v>6564.44</v>
      </c>
      <c r="G13" s="316">
        <v>0</v>
      </c>
      <c r="H13" s="316">
        <v>0</v>
      </c>
      <c r="I13" s="316">
        <f t="shared" si="0"/>
        <v>88724.680000000008</v>
      </c>
      <c r="K13" s="316">
        <v>30688.77</v>
      </c>
      <c r="L13" s="316">
        <v>1311.48</v>
      </c>
      <c r="M13" s="323">
        <v>897.67</v>
      </c>
      <c r="N13" s="323">
        <v>0</v>
      </c>
      <c r="O13" s="323">
        <v>9070.59</v>
      </c>
      <c r="P13" s="316">
        <f t="shared" si="1"/>
        <v>9968.26</v>
      </c>
      <c r="Q13" s="323">
        <v>971.53</v>
      </c>
      <c r="R13" s="316">
        <f t="shared" si="2"/>
        <v>42940.04</v>
      </c>
      <c r="T13" s="316">
        <f t="shared" si="3"/>
        <v>45784.640000000007</v>
      </c>
      <c r="U13" s="324">
        <f t="shared" si="4"/>
        <v>0.5572603001159685</v>
      </c>
    </row>
    <row r="14" spans="1:21" s="293" customFormat="1" outlineLevel="1" x14ac:dyDescent="0.25">
      <c r="A14" s="293" t="s">
        <v>404</v>
      </c>
      <c r="B14" s="293" t="s">
        <v>405</v>
      </c>
      <c r="C14" s="293" t="s">
        <v>12</v>
      </c>
      <c r="E14" s="316">
        <v>0</v>
      </c>
      <c r="F14" s="316">
        <v>0</v>
      </c>
      <c r="G14" s="316">
        <v>0</v>
      </c>
      <c r="H14" s="316">
        <v>0</v>
      </c>
      <c r="I14" s="316">
        <f t="shared" si="0"/>
        <v>0</v>
      </c>
      <c r="K14" s="316">
        <v>0</v>
      </c>
      <c r="L14" s="316">
        <v>0</v>
      </c>
      <c r="M14" s="323">
        <v>0</v>
      </c>
      <c r="N14" s="323">
        <v>0</v>
      </c>
      <c r="O14" s="323">
        <v>0</v>
      </c>
      <c r="P14" s="316">
        <f t="shared" si="1"/>
        <v>0</v>
      </c>
      <c r="Q14" s="323">
        <v>113.52</v>
      </c>
      <c r="R14" s="316">
        <f t="shared" si="2"/>
        <v>113.52</v>
      </c>
      <c r="T14" s="316">
        <f t="shared" si="3"/>
        <v>-113.52</v>
      </c>
      <c r="U14" s="324" t="str">
        <f t="shared" si="4"/>
        <v>N/A</v>
      </c>
    </row>
    <row r="15" spans="1:21" s="293" customFormat="1" outlineLevel="1" x14ac:dyDescent="0.25">
      <c r="A15" s="293" t="s">
        <v>479</v>
      </c>
      <c r="B15" s="293" t="s">
        <v>480</v>
      </c>
      <c r="C15" s="293" t="s">
        <v>481</v>
      </c>
      <c r="E15" s="316">
        <v>0</v>
      </c>
      <c r="F15" s="316">
        <v>0</v>
      </c>
      <c r="G15" s="316">
        <v>0</v>
      </c>
      <c r="H15" s="316">
        <v>0</v>
      </c>
      <c r="I15" s="316">
        <f t="shared" si="0"/>
        <v>0</v>
      </c>
      <c r="K15" s="316">
        <v>3027.82</v>
      </c>
      <c r="L15" s="316">
        <v>0</v>
      </c>
      <c r="M15" s="323">
        <v>740.83</v>
      </c>
      <c r="N15" s="323">
        <v>0</v>
      </c>
      <c r="O15" s="323">
        <v>0</v>
      </c>
      <c r="P15" s="316">
        <f t="shared" si="1"/>
        <v>740.83</v>
      </c>
      <c r="Q15" s="323">
        <v>30.45</v>
      </c>
      <c r="R15" s="316">
        <f t="shared" si="2"/>
        <v>3799.1</v>
      </c>
      <c r="T15" s="316">
        <f t="shared" si="3"/>
        <v>-3799.1</v>
      </c>
      <c r="U15" s="324" t="str">
        <f t="shared" si="4"/>
        <v>N/A</v>
      </c>
    </row>
    <row r="16" spans="1:21" s="316" customFormat="1" ht="15.75" thickBot="1" x14ac:dyDescent="0.3">
      <c r="A16" s="316" t="s">
        <v>406</v>
      </c>
      <c r="B16" s="325" t="s">
        <v>246</v>
      </c>
      <c r="C16" s="325"/>
      <c r="D16" s="325"/>
      <c r="E16" s="325">
        <v>90410.240000000005</v>
      </c>
      <c r="F16" s="325">
        <v>6564.44</v>
      </c>
      <c r="G16" s="325">
        <v>0</v>
      </c>
      <c r="H16" s="325">
        <v>2.62</v>
      </c>
      <c r="I16" s="325">
        <f>E16+F16+G16+H16</f>
        <v>96977.3</v>
      </c>
      <c r="K16" s="325">
        <v>54593.710000000006</v>
      </c>
      <c r="L16" s="325">
        <v>1311.48</v>
      </c>
      <c r="M16" s="325">
        <v>2215.2799999999997</v>
      </c>
      <c r="N16" s="325">
        <v>0</v>
      </c>
      <c r="O16" s="325">
        <v>8763.44</v>
      </c>
      <c r="P16" s="325">
        <f>M16+N16+O16</f>
        <v>10978.720000000001</v>
      </c>
      <c r="Q16" s="325">
        <v>1115.5</v>
      </c>
      <c r="R16" s="325">
        <f>K16+L16+P16+Q16</f>
        <v>67999.41</v>
      </c>
      <c r="T16" s="325">
        <f>I16-R16</f>
        <v>28977.89</v>
      </c>
      <c r="U16" s="326">
        <f>IF((I16-F16-G16)=0,"N/A",IF(I16&lt;0,-T16/(I16-F16-G16),T16/(I16-F16-G16)))</f>
        <v>0.32050628638448114</v>
      </c>
    </row>
    <row r="17" spans="1:21" ht="16.5" thickTop="1" thickBot="1" x14ac:dyDescent="0.3"/>
    <row r="18" spans="1:21" s="293" customFormat="1" ht="15.75" thickBot="1" x14ac:dyDescent="0.3">
      <c r="B18" s="294"/>
      <c r="C18" s="295"/>
      <c r="D18" s="296"/>
      <c r="E18" s="297"/>
      <c r="F18" s="298"/>
      <c r="G18" s="298" t="s">
        <v>24</v>
      </c>
      <c r="H18" s="298"/>
      <c r="I18" s="299"/>
      <c r="K18" s="297"/>
      <c r="L18" s="298"/>
      <c r="M18" s="298"/>
      <c r="N18" s="437" t="s">
        <v>25</v>
      </c>
      <c r="O18" s="298"/>
      <c r="P18" s="300"/>
      <c r="Q18" s="298"/>
      <c r="R18" s="299"/>
      <c r="T18" s="301" t="s">
        <v>376</v>
      </c>
      <c r="U18" s="299"/>
    </row>
    <row r="19" spans="1:21" s="293" customFormat="1" x14ac:dyDescent="0.25">
      <c r="B19" s="302"/>
      <c r="C19" s="303"/>
      <c r="D19" s="304"/>
      <c r="E19" s="305"/>
      <c r="F19" s="306"/>
      <c r="G19" s="306"/>
      <c r="H19" s="306"/>
      <c r="I19" s="304"/>
      <c r="K19" s="305"/>
      <c r="L19" s="306"/>
      <c r="M19" s="307" t="s">
        <v>377</v>
      </c>
      <c r="N19" s="307" t="s">
        <v>377</v>
      </c>
      <c r="O19" s="307" t="s">
        <v>377</v>
      </c>
      <c r="P19" s="308"/>
      <c r="Q19" s="307"/>
      <c r="R19" s="309"/>
      <c r="T19" s="305"/>
      <c r="U19" s="310"/>
    </row>
    <row r="20" spans="1:21" s="293" customFormat="1" x14ac:dyDescent="0.25">
      <c r="B20" s="311"/>
      <c r="C20" s="312"/>
      <c r="D20" s="304"/>
      <c r="E20" s="313"/>
      <c r="F20" s="307" t="s">
        <v>467</v>
      </c>
      <c r="G20" s="307" t="s">
        <v>467</v>
      </c>
      <c r="H20" s="307" t="s">
        <v>379</v>
      </c>
      <c r="I20" s="309"/>
      <c r="K20" s="313" t="s">
        <v>380</v>
      </c>
      <c r="L20" s="307"/>
      <c r="M20" s="307" t="s">
        <v>381</v>
      </c>
      <c r="N20" s="307" t="s">
        <v>381</v>
      </c>
      <c r="O20" s="307" t="s">
        <v>381</v>
      </c>
      <c r="P20" s="308"/>
      <c r="Q20" s="307"/>
      <c r="R20" s="309"/>
      <c r="T20" s="313" t="s">
        <v>382</v>
      </c>
      <c r="U20" s="314" t="s">
        <v>383</v>
      </c>
    </row>
    <row r="21" spans="1:21" s="293" customFormat="1" x14ac:dyDescent="0.25">
      <c r="B21" s="311"/>
      <c r="C21" s="312"/>
      <c r="D21" s="315"/>
      <c r="E21" s="313" t="s">
        <v>384</v>
      </c>
      <c r="F21" s="307" t="s">
        <v>467</v>
      </c>
      <c r="G21" s="307" t="s">
        <v>468</v>
      </c>
      <c r="H21" s="307" t="s">
        <v>386</v>
      </c>
      <c r="I21" s="309" t="s">
        <v>387</v>
      </c>
      <c r="K21" s="313" t="s">
        <v>388</v>
      </c>
      <c r="L21" s="307" t="s">
        <v>389</v>
      </c>
      <c r="M21" s="307" t="s">
        <v>390</v>
      </c>
      <c r="N21" s="307" t="s">
        <v>390</v>
      </c>
      <c r="O21" s="307" t="s">
        <v>391</v>
      </c>
      <c r="P21" s="308" t="s">
        <v>246</v>
      </c>
      <c r="Q21" s="307" t="s">
        <v>97</v>
      </c>
      <c r="R21" s="309" t="s">
        <v>246</v>
      </c>
      <c r="T21" s="313" t="s">
        <v>392</v>
      </c>
      <c r="U21" s="314" t="s">
        <v>392</v>
      </c>
    </row>
    <row r="22" spans="1:21" s="316" customFormat="1" ht="15.75" thickBot="1" x14ac:dyDescent="0.3">
      <c r="B22" s="317" t="s">
        <v>385</v>
      </c>
      <c r="C22" s="318" t="s">
        <v>296</v>
      </c>
      <c r="D22" s="319"/>
      <c r="E22" s="320" t="s">
        <v>393</v>
      </c>
      <c r="F22" s="321" t="s">
        <v>396</v>
      </c>
      <c r="G22" s="321" t="s">
        <v>469</v>
      </c>
      <c r="H22" s="321" t="s">
        <v>394</v>
      </c>
      <c r="I22" s="322" t="s">
        <v>24</v>
      </c>
      <c r="K22" s="320" t="s">
        <v>395</v>
      </c>
      <c r="L22" s="321" t="s">
        <v>393</v>
      </c>
      <c r="M22" s="321" t="s">
        <v>378</v>
      </c>
      <c r="N22" s="321" t="s">
        <v>470</v>
      </c>
      <c r="O22" s="321" t="s">
        <v>377</v>
      </c>
      <c r="P22" s="321" t="s">
        <v>396</v>
      </c>
      <c r="Q22" s="321" t="s">
        <v>397</v>
      </c>
      <c r="R22" s="322" t="s">
        <v>397</v>
      </c>
      <c r="T22" s="320" t="s">
        <v>376</v>
      </c>
      <c r="U22" s="322" t="s">
        <v>398</v>
      </c>
    </row>
    <row r="23" spans="1:21" s="293" customFormat="1" outlineLevel="1" x14ac:dyDescent="0.25">
      <c r="A23" s="293" t="s">
        <v>407</v>
      </c>
      <c r="B23" s="293" t="s">
        <v>408</v>
      </c>
      <c r="C23" s="293" t="s">
        <v>0</v>
      </c>
      <c r="E23" s="316">
        <v>81193.64</v>
      </c>
      <c r="F23" s="316">
        <v>0</v>
      </c>
      <c r="G23" s="316">
        <v>0</v>
      </c>
      <c r="H23" s="316">
        <v>0</v>
      </c>
      <c r="I23" s="316">
        <f t="shared" ref="I23:I30" si="5">E23+F23+G23+H23</f>
        <v>81193.64</v>
      </c>
      <c r="K23" s="316">
        <v>30787.94</v>
      </c>
      <c r="L23" s="316">
        <v>0</v>
      </c>
      <c r="M23" s="323">
        <v>90.66</v>
      </c>
      <c r="N23" s="323">
        <v>0</v>
      </c>
      <c r="O23" s="323">
        <v>328.75</v>
      </c>
      <c r="P23" s="316">
        <f t="shared" ref="P23:P30" si="6">M23+N23+O23</f>
        <v>419.40999999999997</v>
      </c>
      <c r="Q23" s="323">
        <v>78.260000000000005</v>
      </c>
      <c r="R23" s="316">
        <f t="shared" ref="R23:R30" si="7">K23+L23+P23+Q23</f>
        <v>31285.609999999997</v>
      </c>
      <c r="T23" s="316">
        <f t="shared" ref="T23:T30" si="8">I23-R23</f>
        <v>49908.03</v>
      </c>
      <c r="U23" s="324">
        <f t="shared" ref="U23:U30" si="9">IF((I23-F23-G23)=0,"N/A",IF(I23&lt;0,-T23/(I23-F23-G23),T23/(I23-F23-G23)))</f>
        <v>0.61467905614282103</v>
      </c>
    </row>
    <row r="24" spans="1:21" s="293" customFormat="1" outlineLevel="1" x14ac:dyDescent="0.25">
      <c r="A24" s="293" t="s">
        <v>409</v>
      </c>
      <c r="B24" s="293" t="s">
        <v>410</v>
      </c>
      <c r="C24" s="293" t="s">
        <v>411</v>
      </c>
      <c r="E24" s="316">
        <v>0</v>
      </c>
      <c r="F24" s="316">
        <v>0</v>
      </c>
      <c r="G24" s="316">
        <v>0</v>
      </c>
      <c r="H24" s="316">
        <v>0</v>
      </c>
      <c r="I24" s="316">
        <f t="shared" si="5"/>
        <v>0</v>
      </c>
      <c r="K24" s="316">
        <v>8522.18</v>
      </c>
      <c r="L24" s="316">
        <v>0</v>
      </c>
      <c r="M24" s="323">
        <v>0</v>
      </c>
      <c r="N24" s="323">
        <v>0</v>
      </c>
      <c r="O24" s="323">
        <v>34.619999999999997</v>
      </c>
      <c r="P24" s="316">
        <f t="shared" si="6"/>
        <v>34.619999999999997</v>
      </c>
      <c r="Q24" s="323">
        <v>0</v>
      </c>
      <c r="R24" s="316">
        <f t="shared" si="7"/>
        <v>8556.8000000000011</v>
      </c>
      <c r="T24" s="316">
        <f t="shared" si="8"/>
        <v>-8556.8000000000011</v>
      </c>
      <c r="U24" s="324" t="str">
        <f t="shared" si="9"/>
        <v>N/A</v>
      </c>
    </row>
    <row r="25" spans="1:21" s="293" customFormat="1" outlineLevel="1" x14ac:dyDescent="0.25">
      <c r="A25" s="293" t="s">
        <v>412</v>
      </c>
      <c r="B25" s="293" t="s">
        <v>413</v>
      </c>
      <c r="C25" s="293" t="s">
        <v>1</v>
      </c>
      <c r="E25" s="316">
        <v>45344.54</v>
      </c>
      <c r="F25" s="316">
        <v>1628.35</v>
      </c>
      <c r="G25" s="316">
        <v>0</v>
      </c>
      <c r="H25" s="316">
        <v>0</v>
      </c>
      <c r="I25" s="316">
        <f t="shared" si="5"/>
        <v>46972.89</v>
      </c>
      <c r="K25" s="316">
        <v>22282.53</v>
      </c>
      <c r="L25" s="316">
        <v>0</v>
      </c>
      <c r="M25" s="323">
        <v>63.15</v>
      </c>
      <c r="N25" s="323">
        <v>0</v>
      </c>
      <c r="O25" s="323">
        <v>0</v>
      </c>
      <c r="P25" s="316">
        <f t="shared" si="6"/>
        <v>63.15</v>
      </c>
      <c r="Q25" s="323">
        <v>0</v>
      </c>
      <c r="R25" s="316">
        <f t="shared" si="7"/>
        <v>22345.68</v>
      </c>
      <c r="T25" s="316">
        <f t="shared" si="8"/>
        <v>24627.21</v>
      </c>
      <c r="U25" s="324">
        <f t="shared" si="9"/>
        <v>0.54311301867876483</v>
      </c>
    </row>
    <row r="26" spans="1:21" s="293" customFormat="1" outlineLevel="1" x14ac:dyDescent="0.25">
      <c r="A26" s="293" t="s">
        <v>399</v>
      </c>
      <c r="B26" s="293" t="s">
        <v>400</v>
      </c>
      <c r="C26" s="293" t="s">
        <v>2</v>
      </c>
      <c r="E26" s="316">
        <v>0</v>
      </c>
      <c r="F26" s="316">
        <v>0</v>
      </c>
      <c r="G26" s="316">
        <v>0</v>
      </c>
      <c r="H26" s="316">
        <v>0</v>
      </c>
      <c r="I26" s="316">
        <f t="shared" si="5"/>
        <v>0</v>
      </c>
      <c r="K26" s="316">
        <v>38522.97</v>
      </c>
      <c r="L26" s="316">
        <v>0</v>
      </c>
      <c r="M26" s="323">
        <v>0</v>
      </c>
      <c r="N26" s="323">
        <v>0</v>
      </c>
      <c r="O26" s="323">
        <v>605.79999999999995</v>
      </c>
      <c r="P26" s="316">
        <f t="shared" si="6"/>
        <v>605.79999999999995</v>
      </c>
      <c r="Q26" s="323">
        <v>0</v>
      </c>
      <c r="R26" s="316">
        <f t="shared" si="7"/>
        <v>39128.770000000004</v>
      </c>
      <c r="T26" s="316">
        <f t="shared" si="8"/>
        <v>-39128.770000000004</v>
      </c>
      <c r="U26" s="324" t="str">
        <f t="shared" si="9"/>
        <v>N/A</v>
      </c>
    </row>
    <row r="27" spans="1:21" s="293" customFormat="1" outlineLevel="1" x14ac:dyDescent="0.25">
      <c r="A27" s="293" t="s">
        <v>471</v>
      </c>
      <c r="B27" s="293" t="s">
        <v>472</v>
      </c>
      <c r="C27" s="293" t="s">
        <v>466</v>
      </c>
      <c r="E27" s="316">
        <v>2909.35</v>
      </c>
      <c r="F27" s="316">
        <v>0</v>
      </c>
      <c r="G27" s="316">
        <v>0</v>
      </c>
      <c r="H27" s="316">
        <v>0</v>
      </c>
      <c r="I27" s="316">
        <f t="shared" si="5"/>
        <v>2909.35</v>
      </c>
      <c r="K27" s="316">
        <v>3213.12</v>
      </c>
      <c r="L27" s="316">
        <v>0</v>
      </c>
      <c r="M27" s="323">
        <v>0</v>
      </c>
      <c r="N27" s="323">
        <v>0</v>
      </c>
      <c r="O27" s="323">
        <v>0</v>
      </c>
      <c r="P27" s="316">
        <f t="shared" si="6"/>
        <v>0</v>
      </c>
      <c r="Q27" s="323">
        <v>0</v>
      </c>
      <c r="R27" s="316">
        <f t="shared" si="7"/>
        <v>3213.12</v>
      </c>
      <c r="T27" s="316">
        <f t="shared" si="8"/>
        <v>-303.77</v>
      </c>
      <c r="U27" s="324">
        <f t="shared" si="9"/>
        <v>-0.10441163833846048</v>
      </c>
    </row>
    <row r="28" spans="1:21" s="293" customFormat="1" outlineLevel="1" x14ac:dyDescent="0.25">
      <c r="A28" s="293" t="s">
        <v>414</v>
      </c>
      <c r="B28" s="293" t="s">
        <v>415</v>
      </c>
      <c r="C28" s="293" t="s">
        <v>416</v>
      </c>
      <c r="E28" s="316">
        <v>-14405</v>
      </c>
      <c r="F28" s="316">
        <v>0</v>
      </c>
      <c r="G28" s="316">
        <v>0</v>
      </c>
      <c r="H28" s="316">
        <v>0</v>
      </c>
      <c r="I28" s="316">
        <f t="shared" si="5"/>
        <v>-14405</v>
      </c>
      <c r="K28" s="316">
        <v>0</v>
      </c>
      <c r="L28" s="316">
        <v>0</v>
      </c>
      <c r="M28" s="323">
        <v>0</v>
      </c>
      <c r="N28" s="323">
        <v>0</v>
      </c>
      <c r="O28" s="323">
        <v>0</v>
      </c>
      <c r="P28" s="316">
        <f t="shared" si="6"/>
        <v>0</v>
      </c>
      <c r="Q28" s="323">
        <v>0</v>
      </c>
      <c r="R28" s="316">
        <f t="shared" si="7"/>
        <v>0</v>
      </c>
      <c r="T28" s="316">
        <f t="shared" si="8"/>
        <v>-14405</v>
      </c>
      <c r="U28" s="324">
        <f t="shared" si="9"/>
        <v>-1</v>
      </c>
    </row>
    <row r="29" spans="1:21" s="293" customFormat="1" outlineLevel="1" x14ac:dyDescent="0.25">
      <c r="A29" s="293" t="s">
        <v>417</v>
      </c>
      <c r="B29" s="293" t="s">
        <v>418</v>
      </c>
      <c r="C29" s="293" t="s">
        <v>3</v>
      </c>
      <c r="E29" s="316">
        <v>301703.73</v>
      </c>
      <c r="F29" s="316">
        <v>300.67</v>
      </c>
      <c r="G29" s="316">
        <v>0</v>
      </c>
      <c r="H29" s="316">
        <v>0</v>
      </c>
      <c r="I29" s="316">
        <f t="shared" si="5"/>
        <v>302004.39999999997</v>
      </c>
      <c r="K29" s="316">
        <v>145636.76</v>
      </c>
      <c r="L29" s="316">
        <v>0</v>
      </c>
      <c r="M29" s="323">
        <v>5447.59</v>
      </c>
      <c r="N29" s="323">
        <v>0</v>
      </c>
      <c r="O29" s="323">
        <v>1192.3200000000002</v>
      </c>
      <c r="P29" s="316">
        <f t="shared" si="6"/>
        <v>6639.91</v>
      </c>
      <c r="Q29" s="323">
        <v>355.19</v>
      </c>
      <c r="R29" s="316">
        <f t="shared" si="7"/>
        <v>152631.86000000002</v>
      </c>
      <c r="T29" s="316">
        <f t="shared" si="8"/>
        <v>149372.53999999995</v>
      </c>
      <c r="U29" s="324">
        <f t="shared" si="9"/>
        <v>0.49509676264194663</v>
      </c>
    </row>
    <row r="30" spans="1:21" s="293" customFormat="1" outlineLevel="1" x14ac:dyDescent="0.25">
      <c r="A30" s="293" t="s">
        <v>419</v>
      </c>
      <c r="B30" s="293" t="s">
        <v>420</v>
      </c>
      <c r="C30" s="293" t="s">
        <v>421</v>
      </c>
      <c r="E30" s="316">
        <v>4585.67</v>
      </c>
      <c r="F30" s="316">
        <v>0</v>
      </c>
      <c r="G30" s="316">
        <v>0</v>
      </c>
      <c r="H30" s="316">
        <v>0</v>
      </c>
      <c r="I30" s="316">
        <f t="shared" si="5"/>
        <v>4585.67</v>
      </c>
      <c r="K30" s="316">
        <v>3166.17</v>
      </c>
      <c r="L30" s="316">
        <v>0</v>
      </c>
      <c r="M30" s="323">
        <v>825.61</v>
      </c>
      <c r="N30" s="323">
        <v>0</v>
      </c>
      <c r="O30" s="323">
        <v>79.34</v>
      </c>
      <c r="P30" s="316">
        <f t="shared" si="6"/>
        <v>904.95</v>
      </c>
      <c r="Q30" s="323">
        <v>7.03</v>
      </c>
      <c r="R30" s="316">
        <f t="shared" si="7"/>
        <v>4078.15</v>
      </c>
      <c r="T30" s="316">
        <f t="shared" si="8"/>
        <v>507.52</v>
      </c>
      <c r="U30" s="324">
        <f t="shared" si="9"/>
        <v>0.11067521212821681</v>
      </c>
    </row>
    <row r="31" spans="1:21" s="316" customFormat="1" ht="15.75" thickBot="1" x14ac:dyDescent="0.3">
      <c r="A31" s="316" t="s">
        <v>406</v>
      </c>
      <c r="B31" s="325" t="s">
        <v>246</v>
      </c>
      <c r="C31" s="325"/>
      <c r="D31" s="325"/>
      <c r="E31" s="325">
        <v>421331.92999999993</v>
      </c>
      <c r="F31" s="325">
        <v>1929.02</v>
      </c>
      <c r="G31" s="325">
        <v>0</v>
      </c>
      <c r="H31" s="325">
        <v>0</v>
      </c>
      <c r="I31" s="325">
        <f>E31+F31+G31+H31</f>
        <v>423260.94999999995</v>
      </c>
      <c r="K31" s="325">
        <v>252131.67</v>
      </c>
      <c r="L31" s="325">
        <v>0</v>
      </c>
      <c r="M31" s="325">
        <v>6427.0099999999993</v>
      </c>
      <c r="N31" s="325">
        <v>0</v>
      </c>
      <c r="O31" s="325">
        <v>2240.83</v>
      </c>
      <c r="P31" s="325">
        <f>M31+N31+O31</f>
        <v>8667.84</v>
      </c>
      <c r="Q31" s="325">
        <v>440.48</v>
      </c>
      <c r="R31" s="325">
        <f>K31+L31+P31+Q31</f>
        <v>261239.99000000002</v>
      </c>
      <c r="T31" s="325">
        <f>I31-R31</f>
        <v>162020.95999999993</v>
      </c>
      <c r="U31" s="326">
        <f>IF((I31-F31-G31)=0,"N/A",IF(I31&lt;0,-T31/(I31-F31-G31),T31/(I31-F31-G31)))</f>
        <v>0.38454469852308598</v>
      </c>
    </row>
    <row r="32" spans="1:21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5"/>
  <sheetViews>
    <sheetView showGridLines="0" workbookViewId="0">
      <selection activeCell="F26" sqref="F26"/>
    </sheetView>
  </sheetViews>
  <sheetFormatPr defaultRowHeight="15" x14ac:dyDescent="0.25"/>
  <cols>
    <col min="4" max="4" width="12.7109375" bestFit="1" customWidth="1"/>
    <col min="5" max="5" width="14.28515625" customWidth="1"/>
    <col min="6" max="6" width="14" customWidth="1"/>
    <col min="7" max="7" width="11.7109375" customWidth="1"/>
  </cols>
  <sheetData>
    <row r="3" spans="3:7" x14ac:dyDescent="0.25">
      <c r="D3" s="93" t="s">
        <v>24</v>
      </c>
    </row>
    <row r="4" spans="3:7" ht="15.75" thickBot="1" x14ac:dyDescent="0.3"/>
    <row r="5" spans="3:7" ht="15.75" thickBot="1" x14ac:dyDescent="0.3">
      <c r="D5" s="5" t="s">
        <v>9</v>
      </c>
      <c r="E5" s="110" t="s">
        <v>298</v>
      </c>
      <c r="F5" s="110" t="s">
        <v>423</v>
      </c>
      <c r="G5" s="111" t="s">
        <v>299</v>
      </c>
    </row>
    <row r="6" spans="3:7" x14ac:dyDescent="0.25">
      <c r="D6" t="s">
        <v>10</v>
      </c>
      <c r="E6" s="112">
        <v>483371.98459200002</v>
      </c>
      <c r="F6" s="112">
        <f>'Q2-ZA Plan'!AL9</f>
        <v>533358.522</v>
      </c>
      <c r="G6" s="112">
        <f>F6-E6</f>
        <v>49986.537407999975</v>
      </c>
    </row>
    <row r="7" spans="3:7" x14ac:dyDescent="0.25">
      <c r="D7" t="s">
        <v>11</v>
      </c>
      <c r="E7" s="112">
        <v>192564.4</v>
      </c>
      <c r="F7" s="112">
        <f>'Q2-UG Plan'!AL9</f>
        <v>216639.35999999999</v>
      </c>
      <c r="G7" s="112">
        <f>F7-E7</f>
        <v>24074.959999999992</v>
      </c>
    </row>
    <row r="9" spans="3:7" x14ac:dyDescent="0.25">
      <c r="D9" s="93" t="s">
        <v>240</v>
      </c>
    </row>
    <row r="10" spans="3:7" ht="15.75" thickBot="1" x14ac:dyDescent="0.3"/>
    <row r="11" spans="3:7" ht="15.75" thickBot="1" x14ac:dyDescent="0.3">
      <c r="D11" s="5" t="s">
        <v>9</v>
      </c>
      <c r="E11" s="110" t="s">
        <v>424</v>
      </c>
      <c r="F11" s="110" t="s">
        <v>423</v>
      </c>
      <c r="G11" s="111" t="s">
        <v>300</v>
      </c>
    </row>
    <row r="12" spans="3:7" x14ac:dyDescent="0.25">
      <c r="D12" t="s">
        <v>10</v>
      </c>
      <c r="E12" s="109">
        <v>0.77658590308370035</v>
      </c>
      <c r="F12" s="109">
        <f>'Q2-ZA Plan'!AL39</f>
        <v>0.7</v>
      </c>
      <c r="G12" s="113">
        <f>F12-E12</f>
        <v>-7.6585903083700391E-2</v>
      </c>
    </row>
    <row r="13" spans="3:7" x14ac:dyDescent="0.25">
      <c r="D13" t="s">
        <v>11</v>
      </c>
      <c r="E13" s="109">
        <v>0.42</v>
      </c>
      <c r="F13" s="109">
        <f>'Q2-UG Plan'!AL39</f>
        <v>0.6</v>
      </c>
      <c r="G13" s="113">
        <f>F13-E13</f>
        <v>0.18</v>
      </c>
    </row>
    <row r="15" spans="3:7" ht="15.75" thickBot="1" x14ac:dyDescent="0.3"/>
    <row r="16" spans="3:7" x14ac:dyDescent="0.25">
      <c r="C16" s="347"/>
      <c r="D16" s="348" t="s">
        <v>54</v>
      </c>
      <c r="E16" s="348" t="s">
        <v>55</v>
      </c>
      <c r="F16" s="349" t="s">
        <v>56</v>
      </c>
    </row>
    <row r="17" spans="3:6" ht="15.75" x14ac:dyDescent="0.25">
      <c r="C17" s="343" t="s">
        <v>5</v>
      </c>
      <c r="D17" s="342">
        <f>'[3]South Africa'!$I$58</f>
        <v>603549.72602799989</v>
      </c>
      <c r="E17" s="342">
        <f>'[3]South Africa'!$P$58</f>
        <v>681848.15745599975</v>
      </c>
      <c r="F17" s="350">
        <f>'[3]South Africa'!$W$58</f>
        <v>549172.0874640001</v>
      </c>
    </row>
    <row r="18" spans="3:6" ht="15.75" x14ac:dyDescent="0.25">
      <c r="C18" s="343" t="s">
        <v>449</v>
      </c>
      <c r="D18" s="342">
        <v>535591.60400000005</v>
      </c>
      <c r="E18" s="342">
        <v>538463.57200000004</v>
      </c>
      <c r="F18" s="350">
        <v>608689.07999999984</v>
      </c>
    </row>
    <row r="19" spans="3:6" ht="16.5" thickBot="1" x14ac:dyDescent="0.3">
      <c r="C19" s="344" t="s">
        <v>299</v>
      </c>
      <c r="D19" s="345">
        <f>D18-D17</f>
        <v>-67958.122027999838</v>
      </c>
      <c r="E19" s="345">
        <f>E18-E17</f>
        <v>-143384.58545599971</v>
      </c>
      <c r="F19" s="346">
        <f>F18-F17</f>
        <v>59516.992535999743</v>
      </c>
    </row>
    <row r="21" spans="3:6" ht="15.75" thickBot="1" x14ac:dyDescent="0.3"/>
    <row r="22" spans="3:6" x14ac:dyDescent="0.25">
      <c r="C22" s="347"/>
      <c r="D22" s="348" t="s">
        <v>54</v>
      </c>
      <c r="E22" s="348" t="s">
        <v>55</v>
      </c>
      <c r="F22" s="349" t="s">
        <v>56</v>
      </c>
    </row>
    <row r="23" spans="3:6" ht="15.75" x14ac:dyDescent="0.25">
      <c r="C23" s="343" t="s">
        <v>5</v>
      </c>
      <c r="D23" s="342">
        <v>104051.9</v>
      </c>
      <c r="E23" s="342">
        <v>123127.92</v>
      </c>
      <c r="F23" s="350">
        <v>178545.18399999998</v>
      </c>
    </row>
    <row r="24" spans="3:6" ht="15.75" x14ac:dyDescent="0.25">
      <c r="C24" s="343" t="s">
        <v>449</v>
      </c>
      <c r="D24" s="342">
        <v>155874.31200000001</v>
      </c>
      <c r="E24" s="342">
        <v>172868.5146432317</v>
      </c>
      <c r="F24" s="350">
        <v>194645.88</v>
      </c>
    </row>
    <row r="25" spans="3:6" ht="16.5" thickBot="1" x14ac:dyDescent="0.3">
      <c r="C25" s="344" t="s">
        <v>299</v>
      </c>
      <c r="D25" s="345">
        <f>D24-D23</f>
        <v>51822.412000000011</v>
      </c>
      <c r="E25" s="345">
        <f>E24-E23</f>
        <v>49740.5946432317</v>
      </c>
      <c r="F25" s="346">
        <f>F24-F23</f>
        <v>16100.696000000025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B71"/>
  <sheetViews>
    <sheetView workbookViewId="0">
      <selection activeCell="K49" sqref="K49:K55"/>
    </sheetView>
  </sheetViews>
  <sheetFormatPr defaultRowHeight="15" x14ac:dyDescent="0.25"/>
  <cols>
    <col min="1" max="1" width="29.140625" bestFit="1" customWidth="1"/>
    <col min="2" max="3" width="12.7109375" hidden="1" customWidth="1"/>
    <col min="4" max="4" width="1.7109375" hidden="1" customWidth="1"/>
    <col min="5" max="5" width="1.28515625" hidden="1" customWidth="1"/>
    <col min="6" max="17" width="12.7109375" hidden="1" customWidth="1"/>
    <col min="18" max="18" width="1.28515625" hidden="1" customWidth="1"/>
    <col min="19" max="19" width="1.7109375" hidden="1" customWidth="1"/>
    <col min="20" max="22" width="12.7109375" hidden="1" customWidth="1"/>
    <col min="23" max="23" width="1.7109375" hidden="1" customWidth="1"/>
    <col min="24" max="30" width="12.7109375" hidden="1" customWidth="1"/>
    <col min="31" max="31" width="9.140625" hidden="1" customWidth="1"/>
    <col min="32" max="32" width="1.5703125" customWidth="1"/>
    <col min="33" max="44" width="12.7109375" customWidth="1"/>
    <col min="45" max="46" width="1.85546875" customWidth="1"/>
    <col min="47" max="50" width="12.7109375" customWidth="1"/>
    <col min="51" max="51" width="1.140625" customWidth="1"/>
    <col min="53" max="53" width="13.42578125" customWidth="1"/>
    <col min="54" max="54" width="13.5703125" bestFit="1" customWidth="1"/>
    <col min="55" max="55" width="12.7109375" customWidth="1"/>
    <col min="56" max="56" width="13.42578125" style="90" customWidth="1"/>
    <col min="57" max="57" width="14.28515625" bestFit="1" customWidth="1"/>
    <col min="59" max="59" width="1.5703125" customWidth="1"/>
    <col min="60" max="71" width="12.7109375" customWidth="1"/>
    <col min="72" max="72" width="1.140625" customWidth="1"/>
    <col min="73" max="73" width="2.85546875" customWidth="1"/>
    <col min="74" max="77" width="12.7109375" customWidth="1"/>
    <col min="78" max="78" width="1.140625" customWidth="1"/>
    <col min="79" max="79" width="6.28515625" customWidth="1"/>
    <col min="80" max="80" width="13.42578125" customWidth="1"/>
  </cols>
  <sheetData>
    <row r="1" spans="1:80" ht="15.75" thickBot="1" x14ac:dyDescent="0.3">
      <c r="A1" s="49" t="s">
        <v>304</v>
      </c>
      <c r="B1" s="441" t="s">
        <v>305</v>
      </c>
      <c r="C1" s="442"/>
    </row>
    <row r="2" spans="1:80" ht="15.75" thickBot="1" x14ac:dyDescent="0.3">
      <c r="N2" s="134">
        <f>N11/N35</f>
        <v>5076.5838297872333</v>
      </c>
      <c r="O2" s="134">
        <f>O11/O35</f>
        <v>5044.6547368421052</v>
      </c>
      <c r="P2" s="134">
        <f>P11/P35</f>
        <v>5761.420816326533</v>
      </c>
      <c r="AF2" s="135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7"/>
      <c r="BE2" s="135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V2" s="135"/>
      <c r="BW2" s="135"/>
      <c r="BX2" s="135"/>
      <c r="BY2" s="135"/>
      <c r="BZ2" s="135"/>
      <c r="CB2" s="135"/>
    </row>
    <row r="3" spans="1:80" s="49" customFormat="1" x14ac:dyDescent="0.25">
      <c r="A3" s="138"/>
      <c r="B3" s="139">
        <v>2012</v>
      </c>
      <c r="C3" s="140">
        <v>2013</v>
      </c>
      <c r="D3" s="141"/>
      <c r="E3" s="139"/>
      <c r="F3" s="142">
        <v>2013</v>
      </c>
      <c r="G3" s="142">
        <v>2013</v>
      </c>
      <c r="H3" s="142">
        <v>2013</v>
      </c>
      <c r="I3" s="142">
        <v>2013</v>
      </c>
      <c r="J3" s="142">
        <v>2013</v>
      </c>
      <c r="K3" s="142">
        <v>2013</v>
      </c>
      <c r="L3" s="142">
        <v>2013</v>
      </c>
      <c r="M3" s="142">
        <v>2013</v>
      </c>
      <c r="N3" s="142">
        <v>2013</v>
      </c>
      <c r="O3" s="142">
        <v>2013</v>
      </c>
      <c r="P3" s="142">
        <v>2013</v>
      </c>
      <c r="Q3" s="142">
        <v>2013</v>
      </c>
      <c r="R3" s="140"/>
      <c r="S3" s="141"/>
      <c r="T3" s="139">
        <v>2013</v>
      </c>
      <c r="U3" s="142">
        <v>2013</v>
      </c>
      <c r="V3" s="140" t="s">
        <v>306</v>
      </c>
      <c r="W3" s="141"/>
      <c r="X3" s="139">
        <v>2013</v>
      </c>
      <c r="Y3" s="142">
        <v>2013</v>
      </c>
      <c r="Z3" s="142">
        <v>2013</v>
      </c>
      <c r="AA3" s="142">
        <v>2013</v>
      </c>
      <c r="AB3" s="143">
        <v>2013</v>
      </c>
      <c r="AC3" s="144" t="s">
        <v>307</v>
      </c>
      <c r="AD3" s="144" t="s">
        <v>308</v>
      </c>
      <c r="AF3" s="139"/>
      <c r="AG3" s="142">
        <v>2014</v>
      </c>
      <c r="AH3" s="142">
        <v>2014</v>
      </c>
      <c r="AI3" s="142">
        <v>2014</v>
      </c>
      <c r="AJ3" s="142">
        <v>2014</v>
      </c>
      <c r="AK3" s="142">
        <v>2014</v>
      </c>
      <c r="AL3" s="142">
        <v>2014</v>
      </c>
      <c r="AM3" s="142">
        <v>2014</v>
      </c>
      <c r="AN3" s="142">
        <v>2014</v>
      </c>
      <c r="AO3" s="142">
        <v>2014</v>
      </c>
      <c r="AP3" s="142">
        <v>2014</v>
      </c>
      <c r="AQ3" s="142">
        <v>2014</v>
      </c>
      <c r="AR3" s="142">
        <v>2014</v>
      </c>
      <c r="AS3" s="140"/>
      <c r="AT3" s="145"/>
      <c r="AU3" s="139">
        <v>2014</v>
      </c>
      <c r="AV3" s="142">
        <v>2014</v>
      </c>
      <c r="AW3" s="142">
        <v>2014</v>
      </c>
      <c r="AX3" s="142">
        <v>2014</v>
      </c>
      <c r="AY3" s="140"/>
      <c r="BA3" s="143">
        <v>2014</v>
      </c>
      <c r="BB3" s="146" t="s">
        <v>309</v>
      </c>
      <c r="BC3" s="146" t="s">
        <v>310</v>
      </c>
      <c r="BD3" s="147">
        <v>2014</v>
      </c>
      <c r="BE3" s="146" t="s">
        <v>310</v>
      </c>
      <c r="BG3" s="139"/>
      <c r="BH3" s="142">
        <v>2015</v>
      </c>
      <c r="BI3" s="142">
        <v>2015</v>
      </c>
      <c r="BJ3" s="142">
        <v>2015</v>
      </c>
      <c r="BK3" s="142">
        <v>2015</v>
      </c>
      <c r="BL3" s="142">
        <v>2015</v>
      </c>
      <c r="BM3" s="142">
        <v>2015</v>
      </c>
      <c r="BN3" s="142">
        <v>2015</v>
      </c>
      <c r="BO3" s="142">
        <v>2015</v>
      </c>
      <c r="BP3" s="142">
        <v>2015</v>
      </c>
      <c r="BQ3" s="142">
        <v>2015</v>
      </c>
      <c r="BR3" s="142">
        <v>2015</v>
      </c>
      <c r="BS3" s="142">
        <v>2015</v>
      </c>
      <c r="BT3" s="148"/>
      <c r="BV3" s="139">
        <v>2015</v>
      </c>
      <c r="BW3" s="142">
        <v>2015</v>
      </c>
      <c r="BX3" s="142">
        <v>2015</v>
      </c>
      <c r="BY3" s="142">
        <v>2015</v>
      </c>
      <c r="BZ3" s="140"/>
      <c r="CB3" s="143" t="s">
        <v>311</v>
      </c>
    </row>
    <row r="4" spans="1:80" s="49" customFormat="1" ht="15.75" thickBot="1" x14ac:dyDescent="0.3">
      <c r="A4" s="149" t="s">
        <v>312</v>
      </c>
      <c r="B4" s="150" t="s">
        <v>6</v>
      </c>
      <c r="C4" s="151" t="s">
        <v>6</v>
      </c>
      <c r="D4" s="141"/>
      <c r="E4" s="150"/>
      <c r="F4" s="152" t="s">
        <v>313</v>
      </c>
      <c r="G4" s="152" t="s">
        <v>314</v>
      </c>
      <c r="H4" s="152" t="s">
        <v>315</v>
      </c>
      <c r="I4" s="152" t="s">
        <v>316</v>
      </c>
      <c r="J4" s="152" t="s">
        <v>317</v>
      </c>
      <c r="K4" s="152" t="s">
        <v>318</v>
      </c>
      <c r="L4" s="152" t="s">
        <v>319</v>
      </c>
      <c r="M4" s="152" t="s">
        <v>320</v>
      </c>
      <c r="N4" s="152" t="s">
        <v>321</v>
      </c>
      <c r="O4" s="152" t="s">
        <v>322</v>
      </c>
      <c r="P4" s="152" t="s">
        <v>323</v>
      </c>
      <c r="Q4" s="152" t="s">
        <v>324</v>
      </c>
      <c r="R4" s="151"/>
      <c r="S4" s="141"/>
      <c r="T4" s="150" t="s">
        <v>6</v>
      </c>
      <c r="U4" s="152" t="s">
        <v>325</v>
      </c>
      <c r="V4" s="151" t="s">
        <v>325</v>
      </c>
      <c r="W4" s="141"/>
      <c r="X4" s="150" t="s">
        <v>326</v>
      </c>
      <c r="Y4" s="152" t="s">
        <v>327</v>
      </c>
      <c r="Z4" s="152" t="s">
        <v>328</v>
      </c>
      <c r="AA4" s="152" t="s">
        <v>329</v>
      </c>
      <c r="AB4" s="153" t="s">
        <v>6</v>
      </c>
      <c r="AC4" s="154">
        <v>2012</v>
      </c>
      <c r="AD4" s="155" t="s">
        <v>330</v>
      </c>
      <c r="AF4" s="150"/>
      <c r="AG4" s="152" t="s">
        <v>313</v>
      </c>
      <c r="AH4" s="152" t="s">
        <v>314</v>
      </c>
      <c r="AI4" s="152" t="s">
        <v>315</v>
      </c>
      <c r="AJ4" s="152" t="s">
        <v>316</v>
      </c>
      <c r="AK4" s="152" t="s">
        <v>317</v>
      </c>
      <c r="AL4" s="152" t="s">
        <v>318</v>
      </c>
      <c r="AM4" s="152" t="s">
        <v>319</v>
      </c>
      <c r="AN4" s="152" t="s">
        <v>320</v>
      </c>
      <c r="AO4" s="152" t="s">
        <v>321</v>
      </c>
      <c r="AP4" s="152" t="s">
        <v>322</v>
      </c>
      <c r="AQ4" s="152" t="s">
        <v>323</v>
      </c>
      <c r="AR4" s="152" t="s">
        <v>324</v>
      </c>
      <c r="AS4" s="151"/>
      <c r="AT4" s="145"/>
      <c r="AU4" s="150" t="s">
        <v>326</v>
      </c>
      <c r="AV4" s="152" t="s">
        <v>327</v>
      </c>
      <c r="AW4" s="152" t="s">
        <v>328</v>
      </c>
      <c r="AX4" s="152" t="s">
        <v>329</v>
      </c>
      <c r="AY4" s="156"/>
      <c r="BA4" s="153" t="s">
        <v>325</v>
      </c>
      <c r="BB4" s="157" t="s">
        <v>331</v>
      </c>
      <c r="BC4" s="155" t="s">
        <v>332</v>
      </c>
      <c r="BD4" s="158" t="s">
        <v>333</v>
      </c>
      <c r="BE4" s="155" t="s">
        <v>334</v>
      </c>
      <c r="BG4" s="150"/>
      <c r="BH4" s="152" t="s">
        <v>313</v>
      </c>
      <c r="BI4" s="152" t="s">
        <v>314</v>
      </c>
      <c r="BJ4" s="152" t="s">
        <v>315</v>
      </c>
      <c r="BK4" s="152" t="s">
        <v>316</v>
      </c>
      <c r="BL4" s="152" t="s">
        <v>317</v>
      </c>
      <c r="BM4" s="152" t="s">
        <v>318</v>
      </c>
      <c r="BN4" s="152" t="s">
        <v>319</v>
      </c>
      <c r="BO4" s="152" t="s">
        <v>320</v>
      </c>
      <c r="BP4" s="152" t="s">
        <v>321</v>
      </c>
      <c r="BQ4" s="152" t="s">
        <v>322</v>
      </c>
      <c r="BR4" s="152" t="s">
        <v>323</v>
      </c>
      <c r="BS4" s="152" t="s">
        <v>324</v>
      </c>
      <c r="BT4" s="159"/>
      <c r="BV4" s="150" t="s">
        <v>326</v>
      </c>
      <c r="BW4" s="152" t="s">
        <v>327</v>
      </c>
      <c r="BX4" s="152" t="s">
        <v>328</v>
      </c>
      <c r="BY4" s="152" t="s">
        <v>329</v>
      </c>
      <c r="BZ4" s="156"/>
      <c r="CB4" s="153" t="s">
        <v>325</v>
      </c>
    </row>
    <row r="5" spans="1:80" s="49" customFormat="1" ht="3" customHeight="1" x14ac:dyDescent="0.25">
      <c r="A5" s="160"/>
      <c r="B5" s="161"/>
      <c r="C5" s="156"/>
      <c r="D5" s="141"/>
      <c r="E5" s="161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56"/>
      <c r="S5" s="141"/>
      <c r="T5" s="161"/>
      <c r="U5" s="145"/>
      <c r="V5" s="159"/>
      <c r="W5" s="141"/>
      <c r="X5" s="161"/>
      <c r="Y5" s="145"/>
      <c r="Z5" s="145"/>
      <c r="AA5" s="145"/>
      <c r="AB5" s="162"/>
      <c r="AC5" s="163"/>
      <c r="AD5" s="163"/>
      <c r="AF5" s="161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56"/>
      <c r="AT5" s="145"/>
      <c r="AU5" s="161"/>
      <c r="AV5" s="145"/>
      <c r="AW5" s="145"/>
      <c r="AX5" s="145"/>
      <c r="AY5" s="156"/>
      <c r="BA5" s="162"/>
      <c r="BB5" s="163"/>
      <c r="BC5" s="163"/>
      <c r="BD5" s="164"/>
      <c r="BE5" s="163"/>
      <c r="BG5" s="161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59"/>
      <c r="BV5" s="161"/>
      <c r="BW5" s="145"/>
      <c r="BX5" s="145"/>
      <c r="BY5" s="145"/>
      <c r="BZ5" s="156"/>
      <c r="CB5" s="162"/>
    </row>
    <row r="6" spans="1:80" x14ac:dyDescent="0.25">
      <c r="A6" s="165" t="s">
        <v>335</v>
      </c>
      <c r="B6" s="166">
        <f>[4]ZAF!$U$12</f>
        <v>582897.01</v>
      </c>
      <c r="C6" s="167">
        <f>T6</f>
        <v>2923107.97</v>
      </c>
      <c r="D6" s="168"/>
      <c r="E6" s="166"/>
      <c r="F6" s="169">
        <f>[5]ZAF!E$12</f>
        <v>97530.22</v>
      </c>
      <c r="G6" s="169">
        <f>[5]ZAF!F$12</f>
        <v>250251.4</v>
      </c>
      <c r="H6" s="169">
        <f>[5]ZAF!G$12</f>
        <v>133195.95000000001</v>
      </c>
      <c r="I6" s="169">
        <f>[5]ZAF!I$12</f>
        <v>196254.92</v>
      </c>
      <c r="J6" s="169">
        <f>[5]ZAF!J$12</f>
        <v>193898.72</v>
      </c>
      <c r="K6" s="169">
        <f>[5]ZAF!K$12</f>
        <v>234378.55</v>
      </c>
      <c r="L6" s="169">
        <f>[5]ZAF!M$12</f>
        <v>292432.48</v>
      </c>
      <c r="M6" s="169">
        <f>[5]ZAF!N$12</f>
        <v>245948.85</v>
      </c>
      <c r="N6" s="169">
        <f>[5]ZAF!O$12</f>
        <v>258876.18</v>
      </c>
      <c r="O6" s="169">
        <f>[5]ZAF!Q$12</f>
        <v>307132.19</v>
      </c>
      <c r="P6" s="169">
        <f>[5]ZAF!R$12</f>
        <v>462348.72000000003</v>
      </c>
      <c r="Q6" s="169">
        <f>[5]ZAF!S$12</f>
        <v>250859.79</v>
      </c>
      <c r="R6" s="167"/>
      <c r="S6" s="168"/>
      <c r="T6" s="166">
        <f>SUM(F6:Q6)</f>
        <v>2923107.97</v>
      </c>
      <c r="U6" s="169">
        <v>4479342.5703862067</v>
      </c>
      <c r="V6" s="167">
        <f>T6-U6</f>
        <v>-1556234.6003862065</v>
      </c>
      <c r="W6" s="168"/>
      <c r="X6" s="166">
        <f>SUM(F6:H6)</f>
        <v>480977.57</v>
      </c>
      <c r="Y6" s="169">
        <f>SUM(I6:K6)</f>
        <v>624532.18999999994</v>
      </c>
      <c r="Z6" s="169">
        <f>SUM(L6:N6)</f>
        <v>797257.51</v>
      </c>
      <c r="AA6" s="169">
        <f>SUM(O6:Q6)</f>
        <v>1020340.7000000001</v>
      </c>
      <c r="AB6" s="170">
        <f>SUM(X6:AA6)</f>
        <v>2923107.97</v>
      </c>
      <c r="AC6" s="171">
        <f>AB6-B6</f>
        <v>2340210.96</v>
      </c>
      <c r="AD6" s="172">
        <f>(AB6-B6)/B6</f>
        <v>4.0147932136416342</v>
      </c>
      <c r="AF6" s="166"/>
      <c r="AG6" s="173">
        <f>[6]ZAF!E12</f>
        <v>395743.66000000003</v>
      </c>
      <c r="AH6" s="173">
        <f>[6]ZAF!F12</f>
        <v>396381.43</v>
      </c>
      <c r="AI6" s="173">
        <f>[6]ZAF!G12</f>
        <v>557648.85</v>
      </c>
      <c r="AJ6" s="169">
        <f t="shared" ref="AJ6:AR6" si="0">((AJ33*AJ39)*AJ35*AJ38*8)+AJ42</f>
        <v>372196.00000000006</v>
      </c>
      <c r="AK6" s="169">
        <f t="shared" si="0"/>
        <v>412878.39999999991</v>
      </c>
      <c r="AL6" s="169">
        <f t="shared" si="0"/>
        <v>515415.6</v>
      </c>
      <c r="AM6" s="169">
        <f t="shared" si="0"/>
        <v>651710.05999999994</v>
      </c>
      <c r="AN6" s="169">
        <f t="shared" si="0"/>
        <v>576851.52</v>
      </c>
      <c r="AO6" s="169">
        <f t="shared" si="0"/>
        <v>626718.39999999991</v>
      </c>
      <c r="AP6" s="169">
        <f t="shared" si="0"/>
        <v>675518.27999999991</v>
      </c>
      <c r="AQ6" s="169">
        <f t="shared" si="0"/>
        <v>575561.6</v>
      </c>
      <c r="AR6" s="169">
        <f t="shared" si="0"/>
        <v>486772</v>
      </c>
      <c r="AS6" s="167"/>
      <c r="AT6" s="169"/>
      <c r="AU6" s="166">
        <f>SUM(AG6:AI6)</f>
        <v>1349773.94</v>
      </c>
      <c r="AV6" s="169">
        <f>SUM(AJ6:AL6)</f>
        <v>1300490</v>
      </c>
      <c r="AW6" s="169">
        <f>SUM(AM6:AO6)</f>
        <v>1855279.98</v>
      </c>
      <c r="AX6" s="169">
        <f>SUM(AP6:AR6)</f>
        <v>1737851.88</v>
      </c>
      <c r="AY6" s="167"/>
      <c r="BA6" s="170">
        <f>SUM(AU6:AX6)</f>
        <v>6243395.7999999998</v>
      </c>
      <c r="BB6" s="171">
        <f>BA6-C6</f>
        <v>3320287.8299999996</v>
      </c>
      <c r="BC6" s="172">
        <f>(BA6-C6)/C6</f>
        <v>1.135875877345714</v>
      </c>
      <c r="BD6" s="174">
        <v>6296416.8800000008</v>
      </c>
      <c r="BE6" s="172">
        <f>(BA6-BD6)/BD6</f>
        <v>-8.420833786977746E-3</v>
      </c>
      <c r="BG6" s="166"/>
      <c r="BH6" s="169">
        <f t="shared" ref="BH6:BS6" si="1">((BH33*BH39)*BH35*BH38*8)+BH42</f>
        <v>608616.79999999993</v>
      </c>
      <c r="BI6" s="169">
        <f t="shared" si="1"/>
        <v>595412</v>
      </c>
      <c r="BJ6" s="169">
        <f t="shared" si="1"/>
        <v>660618.4</v>
      </c>
      <c r="BK6" s="169">
        <f t="shared" si="1"/>
        <v>0</v>
      </c>
      <c r="BL6" s="169">
        <f t="shared" si="1"/>
        <v>0</v>
      </c>
      <c r="BM6" s="169">
        <f t="shared" si="1"/>
        <v>0</v>
      </c>
      <c r="BN6" s="169">
        <f t="shared" si="1"/>
        <v>0</v>
      </c>
      <c r="BO6" s="169">
        <f t="shared" si="1"/>
        <v>0</v>
      </c>
      <c r="BP6" s="169">
        <f t="shared" si="1"/>
        <v>0</v>
      </c>
      <c r="BQ6" s="169">
        <f t="shared" si="1"/>
        <v>0</v>
      </c>
      <c r="BR6" s="169">
        <f t="shared" si="1"/>
        <v>0</v>
      </c>
      <c r="BS6" s="169">
        <f t="shared" si="1"/>
        <v>0</v>
      </c>
      <c r="BT6" s="175"/>
      <c r="BV6" s="166">
        <f>SUM(BH6:BJ6)</f>
        <v>1864647.1999999997</v>
      </c>
      <c r="BW6" s="169">
        <f>SUM(BK6:BM6)</f>
        <v>0</v>
      </c>
      <c r="BX6" s="169">
        <f>SUM(BN6:BP6)</f>
        <v>0</v>
      </c>
      <c r="BY6" s="169">
        <f>SUM(BQ6:BS6)</f>
        <v>0</v>
      </c>
      <c r="BZ6" s="167"/>
      <c r="CB6" s="170">
        <f>SUM(AV6:AX6)+SUM(BH6:BJ6)</f>
        <v>6758269.0599999987</v>
      </c>
    </row>
    <row r="7" spans="1:80" x14ac:dyDescent="0.25">
      <c r="A7" s="165" t="s">
        <v>336</v>
      </c>
      <c r="B7" s="166">
        <f>[4]ZAF!$U$16</f>
        <v>140826.31</v>
      </c>
      <c r="C7" s="167">
        <f>T7</f>
        <v>196146.06</v>
      </c>
      <c r="D7" s="168"/>
      <c r="E7" s="166"/>
      <c r="F7" s="169">
        <f>[5]ZAF!E$16</f>
        <v>25277.14</v>
      </c>
      <c r="G7" s="169">
        <f>[5]ZAF!F$16</f>
        <v>11715.55</v>
      </c>
      <c r="H7" s="169">
        <f>[5]ZAF!G$16</f>
        <v>25148.880000000001</v>
      </c>
      <c r="I7" s="169">
        <f>[5]ZAF!I$16</f>
        <v>26410.95</v>
      </c>
      <c r="J7" s="169">
        <f>[5]ZAF!J$16</f>
        <v>21084.68</v>
      </c>
      <c r="K7" s="169">
        <f>[5]ZAF!K$16</f>
        <v>17655.350000000002</v>
      </c>
      <c r="L7" s="169">
        <f>[5]ZAF!M$16</f>
        <v>21350.99</v>
      </c>
      <c r="M7" s="169">
        <f>[5]ZAF!N$16</f>
        <v>6754.78</v>
      </c>
      <c r="N7" s="169">
        <f>[5]ZAF!O$16</f>
        <v>5951.11</v>
      </c>
      <c r="O7" s="169">
        <f>[5]ZAF!Q$16</f>
        <v>11980.08</v>
      </c>
      <c r="P7" s="169">
        <f>[5]ZAF!R$16</f>
        <v>10876.35</v>
      </c>
      <c r="Q7" s="169">
        <f>[5]ZAF!S$16</f>
        <v>11940.2</v>
      </c>
      <c r="R7" s="167"/>
      <c r="S7" s="168"/>
      <c r="T7" s="166">
        <f>SUM(F7:Q7)</f>
        <v>196146.06</v>
      </c>
      <c r="U7" s="169">
        <v>104615.48022138263</v>
      </c>
      <c r="V7" s="167">
        <f>T7-U7</f>
        <v>91530.579778617364</v>
      </c>
      <c r="W7" s="168"/>
      <c r="X7" s="166">
        <f>SUM(F7:H7)</f>
        <v>62141.570000000007</v>
      </c>
      <c r="Y7" s="169">
        <f>SUM(I7:K7)</f>
        <v>65150.98000000001</v>
      </c>
      <c r="Z7" s="169">
        <f>SUM(L7:N7)</f>
        <v>34056.879999999997</v>
      </c>
      <c r="AA7" s="169">
        <f>SUM(O7:Q7)</f>
        <v>34796.630000000005</v>
      </c>
      <c r="AB7" s="170">
        <f>SUM(X7:AA7)</f>
        <v>196146.06000000003</v>
      </c>
      <c r="AC7" s="171">
        <f>AB7-B7</f>
        <v>55319.750000000029</v>
      </c>
      <c r="AD7" s="172">
        <f>(AB7-B7)/B7</f>
        <v>0.3928225485706473</v>
      </c>
      <c r="AF7" s="166"/>
      <c r="AG7" s="173">
        <f>[6]ZAF!E16</f>
        <v>7067.07</v>
      </c>
      <c r="AH7" s="173">
        <f>[6]ZAF!F16</f>
        <v>10849.57</v>
      </c>
      <c r="AI7" s="173">
        <f>[6]ZAF!G16</f>
        <v>47348.65</v>
      </c>
      <c r="AJ7" s="176">
        <v>15960</v>
      </c>
      <c r="AK7" s="176">
        <v>15960</v>
      </c>
      <c r="AL7" s="176">
        <v>20520</v>
      </c>
      <c r="AM7" s="176">
        <v>20520</v>
      </c>
      <c r="AN7" s="176">
        <v>20520</v>
      </c>
      <c r="AO7" s="176">
        <v>20520</v>
      </c>
      <c r="AP7" s="176">
        <v>11400</v>
      </c>
      <c r="AQ7" s="176">
        <v>11400</v>
      </c>
      <c r="AR7" s="176">
        <v>11400</v>
      </c>
      <c r="AS7" s="167"/>
      <c r="AT7" s="169"/>
      <c r="AU7" s="166">
        <f>SUM(AG7:AI7)</f>
        <v>65265.29</v>
      </c>
      <c r="AV7" s="169">
        <f>SUM(AJ7:AL7)</f>
        <v>52440</v>
      </c>
      <c r="AW7" s="169">
        <f>SUM(AM7:AO7)</f>
        <v>61560</v>
      </c>
      <c r="AX7" s="169">
        <f>SUM(AP7:AR7)</f>
        <v>34200</v>
      </c>
      <c r="AY7" s="167"/>
      <c r="BA7" s="170">
        <f>SUM(AU7:AX7)</f>
        <v>213465.29</v>
      </c>
      <c r="BB7" s="171">
        <f>BA7-C7</f>
        <v>17319.23000000001</v>
      </c>
      <c r="BC7" s="172">
        <f>(BA7-C7)/C7</f>
        <v>8.8297618621551763E-2</v>
      </c>
      <c r="BD7" s="174">
        <v>0</v>
      </c>
      <c r="BE7" s="172" t="e">
        <f>(BA7-BD7)/BD7</f>
        <v>#DIV/0!</v>
      </c>
      <c r="BG7" s="166"/>
      <c r="BH7" s="176">
        <v>11400</v>
      </c>
      <c r="BI7" s="176">
        <v>11400</v>
      </c>
      <c r="BJ7" s="176">
        <v>11400</v>
      </c>
      <c r="BK7" s="176"/>
      <c r="BL7" s="176"/>
      <c r="BM7" s="176"/>
      <c r="BN7" s="176"/>
      <c r="BO7" s="176"/>
      <c r="BP7" s="176"/>
      <c r="BQ7" s="176"/>
      <c r="BR7" s="176"/>
      <c r="BS7" s="176"/>
      <c r="BT7" s="175"/>
      <c r="BV7" s="166">
        <f>SUM(BH7:BJ7)</f>
        <v>34200</v>
      </c>
      <c r="BW7" s="169">
        <f>SUM(BK7:BM7)</f>
        <v>0</v>
      </c>
      <c r="BX7" s="169">
        <f>SUM(BN7:BP7)</f>
        <v>0</v>
      </c>
      <c r="BY7" s="169">
        <f>SUM(BQ7:BS7)</f>
        <v>0</v>
      </c>
      <c r="BZ7" s="167"/>
      <c r="CB7" s="170">
        <f>SUM(AV7:AX7)+SUM(BH7:BJ7)</f>
        <v>182400</v>
      </c>
    </row>
    <row r="8" spans="1:80" x14ac:dyDescent="0.25">
      <c r="A8" s="165" t="s">
        <v>337</v>
      </c>
      <c r="B8" s="166">
        <f>[4]ZAF!$U$17</f>
        <v>0</v>
      </c>
      <c r="C8" s="167">
        <f>T8</f>
        <v>-17825.12</v>
      </c>
      <c r="D8" s="168"/>
      <c r="E8" s="166"/>
      <c r="F8" s="169">
        <f>[5]ZAF!E$17</f>
        <v>0</v>
      </c>
      <c r="G8" s="169">
        <f>[5]ZAF!F$17</f>
        <v>0</v>
      </c>
      <c r="H8" s="169">
        <f>[5]ZAF!G$17</f>
        <v>0</v>
      </c>
      <c r="I8" s="169">
        <f>[5]ZAF!I$17</f>
        <v>0</v>
      </c>
      <c r="J8" s="169">
        <f>[5]ZAF!J$17</f>
        <v>0</v>
      </c>
      <c r="K8" s="169">
        <f>[5]ZAF!K$17</f>
        <v>0</v>
      </c>
      <c r="L8" s="169">
        <f>[5]ZAF!M$17</f>
        <v>0</v>
      </c>
      <c r="M8" s="169">
        <f>[5]ZAF!N$17</f>
        <v>0</v>
      </c>
      <c r="N8" s="169">
        <f>[5]ZAF!O$17</f>
        <v>0</v>
      </c>
      <c r="O8" s="169">
        <f>[5]ZAF!Q$17</f>
        <v>0</v>
      </c>
      <c r="P8" s="169">
        <f>[5]ZAF!R$17</f>
        <v>-17825.12</v>
      </c>
      <c r="Q8" s="169">
        <f>[5]ZAF!S$17</f>
        <v>0</v>
      </c>
      <c r="R8" s="167"/>
      <c r="S8" s="168"/>
      <c r="T8" s="166">
        <f>SUM(F8:Q8)</f>
        <v>-17825.12</v>
      </c>
      <c r="U8" s="169">
        <v>-24245.033463645537</v>
      </c>
      <c r="V8" s="167">
        <f>T8-U8</f>
        <v>6419.9134636455383</v>
      </c>
      <c r="W8" s="168"/>
      <c r="X8" s="166">
        <f>SUM(F8:H8)</f>
        <v>0</v>
      </c>
      <c r="Y8" s="169">
        <f>SUM(I8:K8)</f>
        <v>0</v>
      </c>
      <c r="Z8" s="169">
        <f>SUM(L8:N8)</f>
        <v>0</v>
      </c>
      <c r="AA8" s="169">
        <f>SUM(O8:Q8)</f>
        <v>-17825.12</v>
      </c>
      <c r="AB8" s="170">
        <f>SUM(X8:AA8)</f>
        <v>-17825.12</v>
      </c>
      <c r="AC8" s="171">
        <f>AB8-B8</f>
        <v>-17825.12</v>
      </c>
      <c r="AD8" s="172" t="e">
        <f>(AB8-B8)/B8</f>
        <v>#DIV/0!</v>
      </c>
      <c r="AF8" s="166"/>
      <c r="AG8" s="173">
        <f>[6]ZAF!E17</f>
        <v>0</v>
      </c>
      <c r="AH8" s="173">
        <f>[6]ZAF!F17</f>
        <v>0</v>
      </c>
      <c r="AI8" s="173">
        <f>[6]ZAF!G17</f>
        <v>0</v>
      </c>
      <c r="AJ8" s="169">
        <f t="shared" ref="AJ8:AR8" si="2">AJ6*-0.005</f>
        <v>-1860.9800000000002</v>
      </c>
      <c r="AK8" s="169">
        <f t="shared" si="2"/>
        <v>-2064.3919999999994</v>
      </c>
      <c r="AL8" s="169">
        <f t="shared" si="2"/>
        <v>-2577.078</v>
      </c>
      <c r="AM8" s="169">
        <f t="shared" si="2"/>
        <v>-3258.5502999999999</v>
      </c>
      <c r="AN8" s="169">
        <f t="shared" si="2"/>
        <v>-2884.2576000000004</v>
      </c>
      <c r="AO8" s="169">
        <f t="shared" si="2"/>
        <v>-3133.5919999999996</v>
      </c>
      <c r="AP8" s="169">
        <f t="shared" si="2"/>
        <v>-3377.5913999999998</v>
      </c>
      <c r="AQ8" s="169">
        <f t="shared" si="2"/>
        <v>-2877.808</v>
      </c>
      <c r="AR8" s="169">
        <f t="shared" si="2"/>
        <v>-2433.86</v>
      </c>
      <c r="AS8" s="167"/>
      <c r="AT8" s="169"/>
      <c r="AU8" s="166">
        <f>SUM(AG8:AI8)</f>
        <v>0</v>
      </c>
      <c r="AV8" s="169">
        <f>SUM(AJ8:AL8)</f>
        <v>-6502.4499999999989</v>
      </c>
      <c r="AW8" s="169">
        <f>SUM(AM8:AO8)</f>
        <v>-9276.3999000000003</v>
      </c>
      <c r="AX8" s="169">
        <f>SUM(AP8:AR8)</f>
        <v>-8689.2594000000008</v>
      </c>
      <c r="AY8" s="167"/>
      <c r="BA8" s="170">
        <f>SUM(AU8:AX8)</f>
        <v>-24468.1093</v>
      </c>
      <c r="BB8" s="171">
        <f>BA8-C8</f>
        <v>-6642.9893000000011</v>
      </c>
      <c r="BC8" s="172">
        <f>(BA8-C8)/C8</f>
        <v>0.37267571270207445</v>
      </c>
      <c r="BD8" s="174">
        <v>-31482.084400000003</v>
      </c>
      <c r="BE8" s="172">
        <f>(BA8-BD8)/BD8</f>
        <v>-0.22279258929882045</v>
      </c>
      <c r="BG8" s="166"/>
      <c r="BH8" s="169">
        <f t="shared" ref="BH8:BS8" si="3">BH6*-0.005</f>
        <v>-3043.0839999999998</v>
      </c>
      <c r="BI8" s="169">
        <f t="shared" si="3"/>
        <v>-2977.06</v>
      </c>
      <c r="BJ8" s="169">
        <f t="shared" si="3"/>
        <v>-3303.0920000000001</v>
      </c>
      <c r="BK8" s="169">
        <f t="shared" si="3"/>
        <v>0</v>
      </c>
      <c r="BL8" s="169">
        <f t="shared" si="3"/>
        <v>0</v>
      </c>
      <c r="BM8" s="169">
        <f t="shared" si="3"/>
        <v>0</v>
      </c>
      <c r="BN8" s="169">
        <f t="shared" si="3"/>
        <v>0</v>
      </c>
      <c r="BO8" s="169">
        <f t="shared" si="3"/>
        <v>0</v>
      </c>
      <c r="BP8" s="169">
        <f t="shared" si="3"/>
        <v>0</v>
      </c>
      <c r="BQ8" s="169">
        <f t="shared" si="3"/>
        <v>0</v>
      </c>
      <c r="BR8" s="169">
        <f t="shared" si="3"/>
        <v>0</v>
      </c>
      <c r="BS8" s="169">
        <f t="shared" si="3"/>
        <v>0</v>
      </c>
      <c r="BT8" s="175"/>
      <c r="BV8" s="166">
        <f>SUM(BH8:BJ8)</f>
        <v>-9323.2360000000008</v>
      </c>
      <c r="BW8" s="169">
        <f>SUM(BK8:BM8)</f>
        <v>0</v>
      </c>
      <c r="BX8" s="169">
        <f>SUM(BN8:BP8)</f>
        <v>0</v>
      </c>
      <c r="BY8" s="169">
        <f>SUM(BQ8:BS8)</f>
        <v>0</v>
      </c>
      <c r="BZ8" s="167"/>
      <c r="CB8" s="170">
        <f>SUM(AV8:AX8)+SUM(BH8:BJ8)</f>
        <v>-33791.345300000001</v>
      </c>
    </row>
    <row r="9" spans="1:80" x14ac:dyDescent="0.25">
      <c r="A9" s="165" t="s">
        <v>73</v>
      </c>
      <c r="B9" s="166">
        <f>[4]ZAF!$U$19</f>
        <v>723723.32000000007</v>
      </c>
      <c r="C9" s="167">
        <f>T9</f>
        <v>3101428.91</v>
      </c>
      <c r="D9" s="168"/>
      <c r="E9" s="166"/>
      <c r="F9" s="169">
        <f t="shared" ref="F9:Q9" si="4">F6+F7+F8</f>
        <v>122807.36</v>
      </c>
      <c r="G9" s="169">
        <f t="shared" si="4"/>
        <v>261966.94999999998</v>
      </c>
      <c r="H9" s="169">
        <f t="shared" si="4"/>
        <v>158344.83000000002</v>
      </c>
      <c r="I9" s="169">
        <f t="shared" si="4"/>
        <v>222665.87000000002</v>
      </c>
      <c r="J9" s="169">
        <f t="shared" si="4"/>
        <v>214983.4</v>
      </c>
      <c r="K9" s="169">
        <f t="shared" si="4"/>
        <v>252033.9</v>
      </c>
      <c r="L9" s="169">
        <f t="shared" si="4"/>
        <v>313783.46999999997</v>
      </c>
      <c r="M9" s="169">
        <f t="shared" si="4"/>
        <v>252703.63</v>
      </c>
      <c r="N9" s="169">
        <f t="shared" si="4"/>
        <v>264827.28999999998</v>
      </c>
      <c r="O9" s="169">
        <f t="shared" si="4"/>
        <v>319112.27</v>
      </c>
      <c r="P9" s="169">
        <f t="shared" si="4"/>
        <v>455399.95</v>
      </c>
      <c r="Q9" s="169">
        <f t="shared" si="4"/>
        <v>262799.99</v>
      </c>
      <c r="R9" s="167"/>
      <c r="S9" s="168"/>
      <c r="T9" s="166">
        <f>SUM(F9:Q9)</f>
        <v>3101428.91</v>
      </c>
      <c r="U9" s="169">
        <v>4559713.0171439443</v>
      </c>
      <c r="V9" s="167">
        <f>T9-U9</f>
        <v>-1458284.1071439441</v>
      </c>
      <c r="W9" s="168"/>
      <c r="X9" s="166">
        <f>SUM(F9:H9)</f>
        <v>543119.14</v>
      </c>
      <c r="Y9" s="169">
        <f>SUM(I9:K9)</f>
        <v>689683.17</v>
      </c>
      <c r="Z9" s="169">
        <f>SUM(L9:N9)</f>
        <v>831314.3899999999</v>
      </c>
      <c r="AA9" s="169">
        <f>SUM(O9:Q9)</f>
        <v>1037312.21</v>
      </c>
      <c r="AB9" s="170">
        <f>SUM(X9:AA9)</f>
        <v>3101428.91</v>
      </c>
      <c r="AC9" s="171">
        <f>AB9-B9</f>
        <v>2377705.59</v>
      </c>
      <c r="AD9" s="172">
        <f>(AB9-B9)/B9</f>
        <v>3.2853792662090808</v>
      </c>
      <c r="AF9" s="166"/>
      <c r="AG9" s="173">
        <f t="shared" ref="AG9:AR9" si="5">AG6+AG7+AG8</f>
        <v>402810.73000000004</v>
      </c>
      <c r="AH9" s="173">
        <f t="shared" si="5"/>
        <v>407231</v>
      </c>
      <c r="AI9" s="173">
        <f t="shared" si="5"/>
        <v>604997.5</v>
      </c>
      <c r="AJ9" s="169">
        <f t="shared" si="5"/>
        <v>386295.02000000008</v>
      </c>
      <c r="AK9" s="169">
        <f t="shared" si="5"/>
        <v>426774.00799999991</v>
      </c>
      <c r="AL9" s="169">
        <f t="shared" si="5"/>
        <v>533358.522</v>
      </c>
      <c r="AM9" s="169">
        <f t="shared" si="5"/>
        <v>668971.50969999994</v>
      </c>
      <c r="AN9" s="169">
        <f t="shared" si="5"/>
        <v>594487.26240000001</v>
      </c>
      <c r="AO9" s="169">
        <f t="shared" si="5"/>
        <v>644104.80799999996</v>
      </c>
      <c r="AP9" s="169">
        <f t="shared" si="5"/>
        <v>683540.68859999988</v>
      </c>
      <c r="AQ9" s="169">
        <f t="shared" si="5"/>
        <v>584083.79200000002</v>
      </c>
      <c r="AR9" s="169">
        <f t="shared" si="5"/>
        <v>495738.14</v>
      </c>
      <c r="AS9" s="167"/>
      <c r="AT9" s="169"/>
      <c r="AU9" s="166">
        <f>SUM(AG9:AI9)</f>
        <v>1415039.23</v>
      </c>
      <c r="AV9" s="169">
        <f>SUM(AJ9:AL9)</f>
        <v>1346427.5499999998</v>
      </c>
      <c r="AW9" s="169">
        <f>SUM(AM9:AO9)</f>
        <v>1907563.5800999999</v>
      </c>
      <c r="AX9" s="169">
        <f>SUM(AP9:AR9)</f>
        <v>1763362.6206</v>
      </c>
      <c r="AY9" s="167"/>
      <c r="BA9" s="170">
        <f>SUM(AU9:AX9)</f>
        <v>6432392.9806999993</v>
      </c>
      <c r="BB9" s="171">
        <f>BA9-C9</f>
        <v>3330964.0706999991</v>
      </c>
      <c r="BC9" s="172">
        <f>(BA9-C9)/C9</f>
        <v>1.0740094863886462</v>
      </c>
      <c r="BD9" s="174">
        <v>6264934.7955999998</v>
      </c>
      <c r="BE9" s="172">
        <f>(BA9-BD9)/BD9</f>
        <v>2.6729437825531551E-2</v>
      </c>
      <c r="BG9" s="166"/>
      <c r="BH9" s="169">
        <f t="shared" ref="BH9:BS9" si="6">BH6+BH7+BH8</f>
        <v>616973.7159999999</v>
      </c>
      <c r="BI9" s="169">
        <f t="shared" si="6"/>
        <v>603834.93999999994</v>
      </c>
      <c r="BJ9" s="169">
        <f t="shared" si="6"/>
        <v>668715.30800000008</v>
      </c>
      <c r="BK9" s="169">
        <f t="shared" si="6"/>
        <v>0</v>
      </c>
      <c r="BL9" s="169">
        <f t="shared" si="6"/>
        <v>0</v>
      </c>
      <c r="BM9" s="169">
        <f t="shared" si="6"/>
        <v>0</v>
      </c>
      <c r="BN9" s="169">
        <f t="shared" si="6"/>
        <v>0</v>
      </c>
      <c r="BO9" s="169">
        <f t="shared" si="6"/>
        <v>0</v>
      </c>
      <c r="BP9" s="169">
        <f t="shared" si="6"/>
        <v>0</v>
      </c>
      <c r="BQ9" s="169">
        <f t="shared" si="6"/>
        <v>0</v>
      </c>
      <c r="BR9" s="169">
        <f t="shared" si="6"/>
        <v>0</v>
      </c>
      <c r="BS9" s="169">
        <f t="shared" si="6"/>
        <v>0</v>
      </c>
      <c r="BT9" s="175"/>
      <c r="BV9" s="166">
        <f>SUM(BH9:BJ9)</f>
        <v>1889523.9640000002</v>
      </c>
      <c r="BW9" s="169">
        <f>SUM(BK9:BM9)</f>
        <v>0</v>
      </c>
      <c r="BX9" s="169">
        <f>SUM(BN9:BP9)</f>
        <v>0</v>
      </c>
      <c r="BY9" s="169">
        <f>SUM(BQ9:BS9)</f>
        <v>0</v>
      </c>
      <c r="BZ9" s="167"/>
      <c r="CB9" s="170">
        <f>SUM(AV9:AX9)+SUM(BH9:BJ9)</f>
        <v>6906877.7147000004</v>
      </c>
    </row>
    <row r="10" spans="1:80" ht="4.5" customHeight="1" x14ac:dyDescent="0.25">
      <c r="A10" s="177"/>
      <c r="B10" s="166"/>
      <c r="C10" s="167"/>
      <c r="D10" s="168"/>
      <c r="E10" s="166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7"/>
      <c r="S10" s="168"/>
      <c r="T10" s="166"/>
      <c r="U10" s="169"/>
      <c r="V10" s="167"/>
      <c r="W10" s="168"/>
      <c r="X10" s="166"/>
      <c r="Y10" s="169"/>
      <c r="Z10" s="169"/>
      <c r="AA10" s="169"/>
      <c r="AB10" s="170"/>
      <c r="AC10" s="171"/>
      <c r="AD10" s="178"/>
      <c r="AF10" s="166"/>
      <c r="AG10" s="173"/>
      <c r="AH10" s="173"/>
      <c r="AI10" s="173"/>
      <c r="AJ10" s="169"/>
      <c r="AK10" s="169"/>
      <c r="AL10" s="169"/>
      <c r="AM10" s="169"/>
      <c r="AN10" s="169"/>
      <c r="AO10" s="169"/>
      <c r="AP10" s="169"/>
      <c r="AQ10" s="169"/>
      <c r="AR10" s="169"/>
      <c r="AS10" s="167"/>
      <c r="AT10" s="169"/>
      <c r="AU10" s="166"/>
      <c r="AV10" s="169"/>
      <c r="AW10" s="169"/>
      <c r="AX10" s="169"/>
      <c r="AY10" s="167"/>
      <c r="BA10" s="170"/>
      <c r="BB10" s="171"/>
      <c r="BC10" s="178"/>
      <c r="BD10" s="174"/>
      <c r="BE10" s="178"/>
      <c r="BG10" s="166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75"/>
      <c r="BV10" s="166"/>
      <c r="BW10" s="169"/>
      <c r="BX10" s="169"/>
      <c r="BY10" s="169"/>
      <c r="BZ10" s="167"/>
      <c r="CB10" s="170"/>
    </row>
    <row r="11" spans="1:80" x14ac:dyDescent="0.25">
      <c r="A11" s="165" t="s">
        <v>338</v>
      </c>
      <c r="B11" s="166">
        <f>[4]ZAF!$U$24</f>
        <v>1041383.49</v>
      </c>
      <c r="C11" s="167">
        <f>T11</f>
        <v>2561542.0600000005</v>
      </c>
      <c r="D11" s="168"/>
      <c r="E11" s="166"/>
      <c r="F11" s="169">
        <f>[5]ZAF!E$24</f>
        <v>147998.56</v>
      </c>
      <c r="G11" s="169">
        <f>[5]ZAF!F$24</f>
        <v>178687.5</v>
      </c>
      <c r="H11" s="169">
        <f>[5]ZAF!G$24</f>
        <v>164673.85999999999</v>
      </c>
      <c r="I11" s="169">
        <f>[5]ZAF!I$24</f>
        <v>170759.57</v>
      </c>
      <c r="J11" s="169">
        <f>[5]ZAF!J$24</f>
        <v>182971.62</v>
      </c>
      <c r="K11" s="169">
        <f>[5]ZAF!K$24</f>
        <v>186117.44</v>
      </c>
      <c r="L11" s="169">
        <f>[5]ZAF!M$24</f>
        <v>249627.02000000005</v>
      </c>
      <c r="M11" s="169">
        <f>[5]ZAF!N$24</f>
        <v>226478.75000000006</v>
      </c>
      <c r="N11" s="169">
        <f>[5]ZAF!O$24</f>
        <v>238599.43999999997</v>
      </c>
      <c r="O11" s="169">
        <f>[5]ZAF!Q$24</f>
        <v>239621.1</v>
      </c>
      <c r="P11" s="169">
        <f>[5]ZAF!R$24</f>
        <v>282309.62000000011</v>
      </c>
      <c r="Q11" s="169">
        <f>[5]ZAF!S$24</f>
        <v>293697.58</v>
      </c>
      <c r="R11" s="167"/>
      <c r="S11" s="168"/>
      <c r="T11" s="166">
        <f>SUM(F11:Q11)</f>
        <v>2561542.0600000005</v>
      </c>
      <c r="U11" s="169">
        <v>3029574.3</v>
      </c>
      <c r="V11" s="167">
        <f>U11-T11</f>
        <v>468032.23999999929</v>
      </c>
      <c r="W11" s="168"/>
      <c r="X11" s="166">
        <f>SUM(F11:H11)</f>
        <v>491359.92</v>
      </c>
      <c r="Y11" s="169">
        <f>SUM(I11:K11)</f>
        <v>539848.63</v>
      </c>
      <c r="Z11" s="169">
        <f>SUM(L11:N11)</f>
        <v>714705.21000000008</v>
      </c>
      <c r="AA11" s="169">
        <f>SUM(O11:Q11)</f>
        <v>815628.3</v>
      </c>
      <c r="AB11" s="170">
        <f>SUM(X11:AA11)</f>
        <v>2561542.0600000005</v>
      </c>
      <c r="AC11" s="171">
        <f>AB11-B11</f>
        <v>1520158.5700000005</v>
      </c>
      <c r="AD11" s="172">
        <f>(AB11-B11)/B11</f>
        <v>1.4597490593978981</v>
      </c>
      <c r="AF11" s="166"/>
      <c r="AG11" s="173">
        <f>[6]ZAF!E24</f>
        <v>290517.32000000007</v>
      </c>
      <c r="AH11" s="173">
        <f>[6]ZAF!F24</f>
        <v>388464.66000000003</v>
      </c>
      <c r="AI11" s="173">
        <f>[6]ZAF!G24</f>
        <v>309575.26</v>
      </c>
      <c r="AJ11" s="176">
        <v>299642.68520833342</v>
      </c>
      <c r="AK11" s="176">
        <v>310073.96416666673</v>
      </c>
      <c r="AL11" s="176">
        <v>345361.56520833331</v>
      </c>
      <c r="AM11" s="176">
        <v>367595.34416666668</v>
      </c>
      <c r="AN11" s="176">
        <v>365495.78979166679</v>
      </c>
      <c r="AO11" s="176">
        <v>379662.6216666667</v>
      </c>
      <c r="AP11" s="176">
        <v>393539.16187500005</v>
      </c>
      <c r="AQ11" s="176">
        <v>399736.09375</v>
      </c>
      <c r="AR11" s="176">
        <v>405567.59375</v>
      </c>
      <c r="AS11" s="167"/>
      <c r="AT11" s="169"/>
      <c r="AU11" s="166">
        <f>SUM(AG11:AI11)</f>
        <v>988557.24000000011</v>
      </c>
      <c r="AV11" s="169">
        <f>SUM(AJ11:AL11)</f>
        <v>955078.21458333347</v>
      </c>
      <c r="AW11" s="169">
        <f>SUM(AM11:AO11)</f>
        <v>1112753.7556250002</v>
      </c>
      <c r="AX11" s="169">
        <f>SUM(AP11:AR11)</f>
        <v>1198842.849375</v>
      </c>
      <c r="AY11" s="167"/>
      <c r="BA11" s="170">
        <f>SUM(AU11:AX11)</f>
        <v>4255232.0595833343</v>
      </c>
      <c r="BB11" s="171">
        <f>BA11-C11</f>
        <v>1693689.9995833337</v>
      </c>
      <c r="BC11" s="172">
        <f>(BA11-C11)/C11</f>
        <v>0.6611993712815839</v>
      </c>
      <c r="BD11" s="174">
        <v>3867124.8750000005</v>
      </c>
      <c r="BE11" s="172">
        <f>(BA11-BD11)/BD11</f>
        <v>0.10036065478318275</v>
      </c>
      <c r="BG11" s="166"/>
      <c r="BH11" s="176">
        <v>372827.77777777787</v>
      </c>
      <c r="BI11" s="176">
        <v>373069.8737373738</v>
      </c>
      <c r="BJ11" s="176">
        <v>373243.88020833343</v>
      </c>
      <c r="BK11" s="176"/>
      <c r="BL11" s="176"/>
      <c r="BM11" s="176"/>
      <c r="BN11" s="176"/>
      <c r="BO11" s="176"/>
      <c r="BP11" s="176"/>
      <c r="BQ11" s="176"/>
      <c r="BR11" s="176"/>
      <c r="BS11" s="176"/>
      <c r="BT11" s="175"/>
      <c r="BV11" s="166">
        <f>SUM(BH11:BJ11)</f>
        <v>1119141.5317234851</v>
      </c>
      <c r="BW11" s="169">
        <f>SUM(BK11:BM11)</f>
        <v>0</v>
      </c>
      <c r="BX11" s="169">
        <f>SUM(BN11:BP11)</f>
        <v>0</v>
      </c>
      <c r="BY11" s="169">
        <f>SUM(BQ11:BS11)</f>
        <v>0</v>
      </c>
      <c r="BZ11" s="167"/>
      <c r="CB11" s="170">
        <f>SUM(AV11:AX11)+SUM(BH11:BJ11)</f>
        <v>4385816.3513068194</v>
      </c>
    </row>
    <row r="12" spans="1:80" x14ac:dyDescent="0.25">
      <c r="A12" s="165" t="s">
        <v>339</v>
      </c>
      <c r="B12" s="166">
        <f>B13-B11</f>
        <v>352313.83999999985</v>
      </c>
      <c r="C12" s="167">
        <f>T12</f>
        <v>910844.74</v>
      </c>
      <c r="D12" s="168"/>
      <c r="E12" s="166"/>
      <c r="F12" s="169">
        <f t="shared" ref="F12:Q12" si="7">F13-F11</f>
        <v>74177.709999999992</v>
      </c>
      <c r="G12" s="169">
        <f t="shared" si="7"/>
        <v>54632.84</v>
      </c>
      <c r="H12" s="169">
        <f t="shared" si="7"/>
        <v>41144.339999999997</v>
      </c>
      <c r="I12" s="169">
        <f t="shared" si="7"/>
        <v>66302.260000000009</v>
      </c>
      <c r="J12" s="169">
        <f t="shared" si="7"/>
        <v>68458.139999999985</v>
      </c>
      <c r="K12" s="169">
        <f t="shared" si="7"/>
        <v>89289.06</v>
      </c>
      <c r="L12" s="169">
        <f t="shared" si="7"/>
        <v>91689.690000000031</v>
      </c>
      <c r="M12" s="169">
        <f t="shared" si="7"/>
        <v>105584.23000000004</v>
      </c>
      <c r="N12" s="169">
        <f t="shared" si="7"/>
        <v>106387.69999999998</v>
      </c>
      <c r="O12" s="169">
        <f t="shared" si="7"/>
        <v>82438.469999999943</v>
      </c>
      <c r="P12" s="169">
        <f t="shared" si="7"/>
        <v>64935.890000000014</v>
      </c>
      <c r="Q12" s="169">
        <f t="shared" si="7"/>
        <v>65804.410000000033</v>
      </c>
      <c r="R12" s="167"/>
      <c r="S12" s="168"/>
      <c r="T12" s="166">
        <f>SUM(F12:Q12)</f>
        <v>910844.74</v>
      </c>
      <c r="U12" s="169">
        <v>752320.26918040274</v>
      </c>
      <c r="V12" s="167">
        <f>U12-T12</f>
        <v>-158524.47081959725</v>
      </c>
      <c r="W12" s="168"/>
      <c r="X12" s="166">
        <f>SUM(F12:H12)</f>
        <v>169954.88999999998</v>
      </c>
      <c r="Y12" s="169">
        <f>SUM(I12:K12)</f>
        <v>224049.46</v>
      </c>
      <c r="Z12" s="169">
        <f>SUM(L12:N12)</f>
        <v>303661.62000000005</v>
      </c>
      <c r="AA12" s="169">
        <f>SUM(O12:Q12)</f>
        <v>213178.77</v>
      </c>
      <c r="AB12" s="170">
        <f>SUM(X12:AA12)</f>
        <v>910844.74</v>
      </c>
      <c r="AC12" s="171">
        <f>AB12-B12</f>
        <v>558530.90000000014</v>
      </c>
      <c r="AD12" s="172">
        <f>(AB12-B12)/B12</f>
        <v>1.5853220526335281</v>
      </c>
      <c r="AF12" s="166"/>
      <c r="AG12" s="173">
        <f>AG13-AG11</f>
        <v>71167.550000000047</v>
      </c>
      <c r="AH12" s="173">
        <f>AH13-AH11</f>
        <v>61698.880000000005</v>
      </c>
      <c r="AI12" s="173">
        <f>AI13-AI11</f>
        <v>75209.75</v>
      </c>
      <c r="AJ12" s="176">
        <v>67918.114754098351</v>
      </c>
      <c r="AK12" s="176">
        <v>70493.688524590165</v>
      </c>
      <c r="AL12" s="176">
        <v>75431.639344262308</v>
      </c>
      <c r="AM12" s="176">
        <v>82631.639344262308</v>
      </c>
      <c r="AN12" s="176">
        <v>71644.180327868846</v>
      </c>
      <c r="AO12" s="176">
        <v>69244.180327868846</v>
      </c>
      <c r="AP12" s="176">
        <v>69219.098360655713</v>
      </c>
      <c r="AQ12" s="176">
        <v>64481.803278688516</v>
      </c>
      <c r="AR12" s="176">
        <v>63057.049180327856</v>
      </c>
      <c r="AS12" s="167"/>
      <c r="AT12" s="169"/>
      <c r="AU12" s="166">
        <f>SUM(AG12:AI12)</f>
        <v>208076.18000000005</v>
      </c>
      <c r="AV12" s="169">
        <f>SUM(AJ12:AL12)</f>
        <v>213843.44262295082</v>
      </c>
      <c r="AW12" s="169">
        <f>SUM(AM12:AO12)</f>
        <v>223520</v>
      </c>
      <c r="AX12" s="169">
        <f>SUM(AP12:AR12)</f>
        <v>196757.95081967209</v>
      </c>
      <c r="AY12" s="167"/>
      <c r="BA12" s="170">
        <f>SUM(AU12:AX12)</f>
        <v>842197.57344262302</v>
      </c>
      <c r="BB12" s="171">
        <f>BA12-C12</f>
        <v>-68647.166557376971</v>
      </c>
      <c r="BC12" s="172">
        <f>(BA12-C12)/C12</f>
        <v>-7.5366485134861702E-2</v>
      </c>
      <c r="BD12" s="174">
        <v>529427.54098360636</v>
      </c>
      <c r="BE12" s="172">
        <f>(BA12-BD12)/BD12</f>
        <v>0.59077023435148712</v>
      </c>
      <c r="BG12" s="166"/>
      <c r="BH12" s="176">
        <v>63444</v>
      </c>
      <c r="BI12" s="176">
        <v>64500</v>
      </c>
      <c r="BJ12" s="176">
        <v>64660</v>
      </c>
      <c r="BK12" s="176"/>
      <c r="BL12" s="176"/>
      <c r="BM12" s="176"/>
      <c r="BN12" s="176"/>
      <c r="BO12" s="176"/>
      <c r="BP12" s="176"/>
      <c r="BQ12" s="176"/>
      <c r="BR12" s="176"/>
      <c r="BS12" s="176"/>
      <c r="BT12" s="175"/>
      <c r="BV12" s="166">
        <f>SUM(BH12:BJ12)</f>
        <v>192604</v>
      </c>
      <c r="BW12" s="169">
        <f>SUM(BK12:BM12)</f>
        <v>0</v>
      </c>
      <c r="BX12" s="169">
        <f>SUM(BN12:BP12)</f>
        <v>0</v>
      </c>
      <c r="BY12" s="169">
        <f>SUM(BQ12:BS12)</f>
        <v>0</v>
      </c>
      <c r="BZ12" s="167"/>
      <c r="CB12" s="170">
        <f>SUM(AV12:AX12)+SUM(BH12:BJ12)</f>
        <v>826725.39344262285</v>
      </c>
    </row>
    <row r="13" spans="1:80" x14ac:dyDescent="0.25">
      <c r="A13" s="165" t="s">
        <v>25</v>
      </c>
      <c r="B13" s="166">
        <f>[4]ZAF!$U$44</f>
        <v>1393697.3299999998</v>
      </c>
      <c r="C13" s="167">
        <f>T13</f>
        <v>3472386.8000000003</v>
      </c>
      <c r="D13" s="168"/>
      <c r="E13" s="166"/>
      <c r="F13" s="169">
        <f>[5]ZAF!E$44</f>
        <v>222176.27</v>
      </c>
      <c r="G13" s="169">
        <f>[5]ZAF!F$44</f>
        <v>233320.34</v>
      </c>
      <c r="H13" s="169">
        <f>[5]ZAF!G$44</f>
        <v>205818.19999999998</v>
      </c>
      <c r="I13" s="169">
        <f>[5]ZAF!I$44</f>
        <v>237061.83000000002</v>
      </c>
      <c r="J13" s="169">
        <f>[5]ZAF!J$44</f>
        <v>251429.75999999998</v>
      </c>
      <c r="K13" s="169">
        <f>[5]ZAF!K$44</f>
        <v>275406.5</v>
      </c>
      <c r="L13" s="169">
        <f>[5]ZAF!M$44</f>
        <v>341316.71000000008</v>
      </c>
      <c r="M13" s="169">
        <f>[5]ZAF!N$44</f>
        <v>332062.9800000001</v>
      </c>
      <c r="N13" s="169">
        <f>[5]ZAF!O$44</f>
        <v>344987.13999999996</v>
      </c>
      <c r="O13" s="169">
        <f>[5]ZAF!Q$44</f>
        <v>322059.56999999995</v>
      </c>
      <c r="P13" s="169">
        <f>[5]ZAF!R$44</f>
        <v>347245.51000000013</v>
      </c>
      <c r="Q13" s="169">
        <f>[5]ZAF!S$44</f>
        <v>359501.99000000005</v>
      </c>
      <c r="R13" s="167"/>
      <c r="S13" s="168"/>
      <c r="T13" s="166">
        <f>SUM(F13:Q13)</f>
        <v>3472386.8000000003</v>
      </c>
      <c r="U13" s="169">
        <v>3781894.5691804024</v>
      </c>
      <c r="V13" s="167">
        <f>U13-T13</f>
        <v>309507.76918040216</v>
      </c>
      <c r="W13" s="168"/>
      <c r="X13" s="166">
        <f>SUM(F13:H13)</f>
        <v>661314.80999999994</v>
      </c>
      <c r="Y13" s="169">
        <f>SUM(I13:K13)</f>
        <v>763898.09</v>
      </c>
      <c r="Z13" s="169">
        <f>SUM(L13:N13)</f>
        <v>1018366.8300000001</v>
      </c>
      <c r="AA13" s="169">
        <f>SUM(O13:Q13)</f>
        <v>1028807.0700000001</v>
      </c>
      <c r="AB13" s="170">
        <f>SUM(X13:AA13)</f>
        <v>3472386.8</v>
      </c>
      <c r="AC13" s="171">
        <f>AB13-B13</f>
        <v>2078689.47</v>
      </c>
      <c r="AD13" s="172">
        <f>(AB13-B13)/B13</f>
        <v>1.4914927547432413</v>
      </c>
      <c r="AF13" s="166"/>
      <c r="AG13" s="173">
        <f>[6]ZAF!E44</f>
        <v>361684.87000000011</v>
      </c>
      <c r="AH13" s="173">
        <f>[6]ZAF!F44</f>
        <v>450163.54000000004</v>
      </c>
      <c r="AI13" s="173">
        <f>[6]ZAF!G44</f>
        <v>384785.01</v>
      </c>
      <c r="AJ13" s="169">
        <f t="shared" ref="AJ13:AR13" si="8">AJ11+AJ12</f>
        <v>367560.79996243177</v>
      </c>
      <c r="AK13" s="169">
        <f t="shared" si="8"/>
        <v>380567.6526912569</v>
      </c>
      <c r="AL13" s="169">
        <f t="shared" si="8"/>
        <v>420793.20455259562</v>
      </c>
      <c r="AM13" s="169">
        <f t="shared" si="8"/>
        <v>450226.98351092899</v>
      </c>
      <c r="AN13" s="169">
        <f t="shared" si="8"/>
        <v>437139.97011953563</v>
      </c>
      <c r="AO13" s="169">
        <f t="shared" si="8"/>
        <v>448906.80199453555</v>
      </c>
      <c r="AP13" s="169">
        <f t="shared" si="8"/>
        <v>462758.26023565576</v>
      </c>
      <c r="AQ13" s="169">
        <f t="shared" si="8"/>
        <v>464217.89702868852</v>
      </c>
      <c r="AR13" s="169">
        <f t="shared" si="8"/>
        <v>468624.64293032786</v>
      </c>
      <c r="AS13" s="167"/>
      <c r="AT13" s="169"/>
      <c r="AU13" s="166">
        <f>SUM(AG13:AI13)</f>
        <v>1196633.4200000002</v>
      </c>
      <c r="AV13" s="169">
        <f>SUM(AJ13:AL13)</f>
        <v>1168921.6572062843</v>
      </c>
      <c r="AW13" s="169">
        <f>SUM(AM13:AO13)</f>
        <v>1336273.7556250002</v>
      </c>
      <c r="AX13" s="169">
        <f>SUM(AP13:AR13)</f>
        <v>1395600.8001946721</v>
      </c>
      <c r="AY13" s="167"/>
      <c r="BA13" s="170">
        <f>SUM(AU13:AX13)</f>
        <v>5097429.6330259573</v>
      </c>
      <c r="BB13" s="171">
        <f>BA13-C13</f>
        <v>1625042.833025957</v>
      </c>
      <c r="BC13" s="172">
        <f>(BA13-C13)/C13</f>
        <v>0.46799015392696369</v>
      </c>
      <c r="BD13" s="174">
        <v>4396552.4159836071</v>
      </c>
      <c r="BE13" s="172">
        <f>(BA13-BD13)/BD13</f>
        <v>0.15941518506507976</v>
      </c>
      <c r="BG13" s="166"/>
      <c r="BH13" s="169">
        <f t="shared" ref="BH13:BS13" si="9">BH11+BH12</f>
        <v>436271.77777777787</v>
      </c>
      <c r="BI13" s="169">
        <f t="shared" si="9"/>
        <v>437569.8737373738</v>
      </c>
      <c r="BJ13" s="169">
        <f t="shared" si="9"/>
        <v>437903.88020833343</v>
      </c>
      <c r="BK13" s="169">
        <f t="shared" si="9"/>
        <v>0</v>
      </c>
      <c r="BL13" s="169">
        <f t="shared" si="9"/>
        <v>0</v>
      </c>
      <c r="BM13" s="169">
        <f t="shared" si="9"/>
        <v>0</v>
      </c>
      <c r="BN13" s="169">
        <f t="shared" si="9"/>
        <v>0</v>
      </c>
      <c r="BO13" s="169">
        <f t="shared" si="9"/>
        <v>0</v>
      </c>
      <c r="BP13" s="169">
        <f t="shared" si="9"/>
        <v>0</v>
      </c>
      <c r="BQ13" s="169">
        <f t="shared" si="9"/>
        <v>0</v>
      </c>
      <c r="BR13" s="169">
        <f t="shared" si="9"/>
        <v>0</v>
      </c>
      <c r="BS13" s="169">
        <f t="shared" si="9"/>
        <v>0</v>
      </c>
      <c r="BT13" s="175"/>
      <c r="BV13" s="166">
        <f>SUM(BH13:BJ13)</f>
        <v>1311745.5317234851</v>
      </c>
      <c r="BW13" s="169">
        <f>SUM(BK13:BM13)</f>
        <v>0</v>
      </c>
      <c r="BX13" s="169">
        <f>SUM(BN13:BP13)</f>
        <v>0</v>
      </c>
      <c r="BY13" s="169">
        <f>SUM(BQ13:BS13)</f>
        <v>0</v>
      </c>
      <c r="BZ13" s="167"/>
      <c r="CB13" s="170">
        <f>SUM(AV13:AX13)+SUM(BH13:BJ13)</f>
        <v>5212541.7447494417</v>
      </c>
    </row>
    <row r="14" spans="1:80" ht="4.5" customHeight="1" x14ac:dyDescent="0.25">
      <c r="A14" s="177"/>
      <c r="B14" s="166"/>
      <c r="C14" s="167"/>
      <c r="D14" s="168"/>
      <c r="E14" s="166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7"/>
      <c r="S14" s="168"/>
      <c r="T14" s="166"/>
      <c r="U14" s="169"/>
      <c r="V14" s="167"/>
      <c r="W14" s="168"/>
      <c r="X14" s="166"/>
      <c r="Y14" s="169"/>
      <c r="Z14" s="169"/>
      <c r="AA14" s="169"/>
      <c r="AB14" s="170"/>
      <c r="AC14" s="171"/>
      <c r="AD14" s="178"/>
      <c r="AF14" s="166"/>
      <c r="AG14" s="173"/>
      <c r="AH14" s="173"/>
      <c r="AI14" s="173"/>
      <c r="AJ14" s="169"/>
      <c r="AK14" s="169"/>
      <c r="AL14" s="169"/>
      <c r="AM14" s="169"/>
      <c r="AN14" s="169"/>
      <c r="AO14" s="169"/>
      <c r="AP14" s="169"/>
      <c r="AQ14" s="169"/>
      <c r="AR14" s="169"/>
      <c r="AS14" s="167"/>
      <c r="AT14" s="169"/>
      <c r="AU14" s="166"/>
      <c r="AV14" s="169"/>
      <c r="AW14" s="169"/>
      <c r="AX14" s="169"/>
      <c r="AY14" s="167"/>
      <c r="BA14" s="170"/>
      <c r="BB14" s="171"/>
      <c r="BC14" s="178"/>
      <c r="BD14" s="174"/>
      <c r="BE14" s="178"/>
      <c r="BG14" s="166"/>
      <c r="BH14" s="169"/>
      <c r="BI14" s="169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75"/>
      <c r="BV14" s="166"/>
      <c r="BW14" s="169"/>
      <c r="BX14" s="169"/>
      <c r="BY14" s="169"/>
      <c r="BZ14" s="167"/>
      <c r="CB14" s="170"/>
    </row>
    <row r="15" spans="1:80" s="182" customFormat="1" x14ac:dyDescent="0.25">
      <c r="A15" s="179" t="s">
        <v>340</v>
      </c>
      <c r="B15" s="180">
        <f>[4]ZAF!$U$47</f>
        <v>-4.1946415199487719E-2</v>
      </c>
      <c r="C15" s="181">
        <f>T15</f>
        <v>0.42654482333794114</v>
      </c>
      <c r="E15" s="180"/>
      <c r="F15" s="183">
        <f>[5]ZAF!E$47</f>
        <v>-0.31691438817630063</v>
      </c>
      <c r="G15" s="183">
        <f>[5]ZAF!F$47</f>
        <v>0.453050532384634</v>
      </c>
      <c r="H15" s="183">
        <f>[5]ZAF!G$47</f>
        <v>0.11483397205395508</v>
      </c>
      <c r="I15" s="183">
        <f>[5]ZAF!I$47</f>
        <v>0.38957734155148827</v>
      </c>
      <c r="J15" s="183">
        <f>[5]ZAF!J$47</f>
        <v>0.48643895122154496</v>
      </c>
      <c r="K15" s="183">
        <f>[5]ZAF!K$47</f>
        <v>0.51087810723293592</v>
      </c>
      <c r="L15" s="183">
        <f>[5]ZAF!M$47</f>
        <v>0.49057221687549907</v>
      </c>
      <c r="M15" s="183">
        <f>[5]ZAF!N$47</f>
        <v>0.39905130680627288</v>
      </c>
      <c r="N15" s="183">
        <f>[5]ZAF!O$47</f>
        <v>0.42769234311167598</v>
      </c>
      <c r="O15" s="183">
        <f>[5]ZAF!Q$47</f>
        <v>0.38185994115432831</v>
      </c>
      <c r="P15" s="183">
        <f>[5]ZAF!R$47</f>
        <v>0.57358210002798504</v>
      </c>
      <c r="Q15" s="183">
        <f>[5]ZAF!S$47</f>
        <v>0.50377874429377456</v>
      </c>
      <c r="R15" s="167"/>
      <c r="S15" s="168"/>
      <c r="T15" s="180">
        <f>T59/(T6+T8)</f>
        <v>0.42654482333794114</v>
      </c>
      <c r="U15" s="184">
        <v>0.51256547873131375</v>
      </c>
      <c r="V15" s="185">
        <f>T15-U15</f>
        <v>-8.6020655393372614E-2</v>
      </c>
      <c r="X15" s="180">
        <f>X59/(X6+X8)</f>
        <v>0.20325941602640638</v>
      </c>
      <c r="Y15" s="184">
        <f>Y59/(Y6+Y8)</f>
        <v>0.46517254779133171</v>
      </c>
      <c r="Z15" s="184">
        <f>Z59/(Z6+Z8)</f>
        <v>0.44192097983498457</v>
      </c>
      <c r="AA15" s="184">
        <f>AA59/(AA6+AA8)</f>
        <v>0.4973788936028305</v>
      </c>
      <c r="AB15" s="186">
        <f>AB59/(AB6+AB8)</f>
        <v>0.42654482333794103</v>
      </c>
      <c r="AC15" s="172">
        <f>AB15-B15</f>
        <v>0.46849123853742874</v>
      </c>
      <c r="AD15" s="172"/>
      <c r="AF15" s="180"/>
      <c r="AG15" s="183">
        <f>[6]ZAF!$E$47</f>
        <v>0.5024102976153807</v>
      </c>
      <c r="AH15" s="183">
        <f>[6]ZAF!$E$47</f>
        <v>0.5024102976153807</v>
      </c>
      <c r="AI15" s="183">
        <f>[6]ZAF!$E$47</f>
        <v>0.5024102976153807</v>
      </c>
      <c r="AJ15" s="187">
        <v>0.51087810723293581</v>
      </c>
      <c r="AK15" s="187">
        <v>0.52300000000000002</v>
      </c>
      <c r="AL15" s="187">
        <v>0.51200000000000001</v>
      </c>
      <c r="AM15" s="187">
        <v>0.53</v>
      </c>
      <c r="AN15" s="187">
        <v>0.51400000000000001</v>
      </c>
      <c r="AO15" s="187">
        <v>0.52</v>
      </c>
      <c r="AP15" s="187">
        <v>0.52100000000000002</v>
      </c>
      <c r="AQ15" s="187">
        <v>0.51100000000000001</v>
      </c>
      <c r="AR15" s="187">
        <v>0.38957734155148827</v>
      </c>
      <c r="AS15" s="181"/>
      <c r="AT15" s="184"/>
      <c r="AU15" s="180">
        <f>AU59/(AU6+AU8)</f>
        <v>0.5024102976153807</v>
      </c>
      <c r="AV15" s="184">
        <f>AV59/(AV6+AV8)</f>
        <v>0.51517118809038887</v>
      </c>
      <c r="AW15" s="184">
        <f>AW59/(AW6+AW8)</f>
        <v>0.52164718614599614</v>
      </c>
      <c r="AX15" s="184">
        <f>AX59/(AX6+AX8)</f>
        <v>0.48087662291547023</v>
      </c>
      <c r="AY15" s="181"/>
      <c r="BA15" s="186">
        <f>BA59/(BA6+BA8)</f>
        <v>0.50478829167791739</v>
      </c>
      <c r="BB15" s="172">
        <f>BA15-C15</f>
        <v>7.8243468339976252E-2</v>
      </c>
      <c r="BC15" s="172"/>
      <c r="BD15" s="188">
        <v>0.48593164055376636</v>
      </c>
      <c r="BE15" s="172"/>
      <c r="BG15" s="180"/>
      <c r="BH15" s="187">
        <v>0.52</v>
      </c>
      <c r="BI15" s="187">
        <v>0.51</v>
      </c>
      <c r="BJ15" s="187">
        <v>0.51100000000000001</v>
      </c>
      <c r="BK15" s="187"/>
      <c r="BL15" s="187"/>
      <c r="BM15" s="187"/>
      <c r="BN15" s="187"/>
      <c r="BO15" s="187"/>
      <c r="BP15" s="187"/>
      <c r="BQ15" s="187"/>
      <c r="BR15" s="187"/>
      <c r="BS15" s="187"/>
      <c r="BT15" s="181"/>
      <c r="BV15" s="180">
        <f>BV59/(BV6+BV8)</f>
        <v>0.51361826430222302</v>
      </c>
      <c r="BW15" s="184" t="e">
        <f>BW59/(BW6+BW8)</f>
        <v>#DIV/0!</v>
      </c>
      <c r="BX15" s="184" t="e">
        <f>BX59/(BX6+BX8)</f>
        <v>#DIV/0!</v>
      </c>
      <c r="BY15" s="184" t="e">
        <f>BY59/(BY6+BY8)</f>
        <v>#DIV/0!</v>
      </c>
      <c r="BZ15" s="181"/>
      <c r="CB15" s="186">
        <f>CB59/(CB6+CB8)</f>
        <v>0.50770185836036708</v>
      </c>
    </row>
    <row r="16" spans="1:80" ht="4.5" customHeight="1" x14ac:dyDescent="0.25">
      <c r="A16" s="177"/>
      <c r="B16" s="189"/>
      <c r="C16" s="175"/>
      <c r="E16" s="189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75"/>
      <c r="T16" s="189"/>
      <c r="U16" s="190"/>
      <c r="V16" s="167"/>
      <c r="X16" s="189"/>
      <c r="Y16" s="190"/>
      <c r="Z16" s="190"/>
      <c r="AA16" s="190"/>
      <c r="AB16" s="191"/>
      <c r="AC16" s="177"/>
      <c r="AD16" s="178"/>
      <c r="AF16" s="189"/>
      <c r="AG16" s="192"/>
      <c r="AH16" s="192"/>
      <c r="AI16" s="192"/>
      <c r="AJ16" s="190"/>
      <c r="AK16" s="190"/>
      <c r="AL16" s="190"/>
      <c r="AM16" s="190"/>
      <c r="AN16" s="190"/>
      <c r="AO16" s="190"/>
      <c r="AP16" s="190"/>
      <c r="AQ16" s="190"/>
      <c r="AR16" s="190"/>
      <c r="AS16" s="175"/>
      <c r="AT16" s="190"/>
      <c r="AU16" s="189"/>
      <c r="AV16" s="190"/>
      <c r="AW16" s="190"/>
      <c r="AX16" s="190"/>
      <c r="AY16" s="175"/>
      <c r="BA16" s="191"/>
      <c r="BB16" s="177"/>
      <c r="BC16" s="178"/>
      <c r="BD16" s="193"/>
      <c r="BE16" s="178"/>
      <c r="BG16" s="189"/>
      <c r="BH16" s="190"/>
      <c r="BI16" s="190"/>
      <c r="BJ16" s="190"/>
      <c r="BK16" s="190"/>
      <c r="BL16" s="190"/>
      <c r="BM16" s="190"/>
      <c r="BN16" s="190"/>
      <c r="BO16" s="190"/>
      <c r="BP16" s="190"/>
      <c r="BQ16" s="190"/>
      <c r="BR16" s="190"/>
      <c r="BS16" s="190"/>
      <c r="BT16" s="175"/>
      <c r="BV16" s="189"/>
      <c r="BW16" s="190"/>
      <c r="BX16" s="190"/>
      <c r="BY16" s="190"/>
      <c r="BZ16" s="175"/>
      <c r="CB16" s="191"/>
    </row>
    <row r="17" spans="1:80" x14ac:dyDescent="0.25">
      <c r="A17" s="165" t="s">
        <v>297</v>
      </c>
      <c r="B17" s="166">
        <f>B9-B13</f>
        <v>-669974.00999999978</v>
      </c>
      <c r="C17" s="167">
        <f>T17</f>
        <v>-370957.89000000025</v>
      </c>
      <c r="D17" s="168"/>
      <c r="E17" s="166"/>
      <c r="F17" s="169">
        <f t="shared" ref="F17:Q17" si="10">F9-F13</f>
        <v>-99368.909999999989</v>
      </c>
      <c r="G17" s="169">
        <f t="shared" si="10"/>
        <v>28646.609999999986</v>
      </c>
      <c r="H17" s="169">
        <f t="shared" si="10"/>
        <v>-47473.369999999966</v>
      </c>
      <c r="I17" s="169">
        <f t="shared" si="10"/>
        <v>-14395.959999999992</v>
      </c>
      <c r="J17" s="169">
        <f t="shared" si="10"/>
        <v>-36446.359999999986</v>
      </c>
      <c r="K17" s="169">
        <f t="shared" si="10"/>
        <v>-23372.600000000006</v>
      </c>
      <c r="L17" s="169">
        <f t="shared" si="10"/>
        <v>-27533.240000000107</v>
      </c>
      <c r="M17" s="169">
        <f t="shared" si="10"/>
        <v>-79359.350000000093</v>
      </c>
      <c r="N17" s="169">
        <f t="shared" si="10"/>
        <v>-80159.849999999977</v>
      </c>
      <c r="O17" s="169">
        <f t="shared" si="10"/>
        <v>-2947.2999999999302</v>
      </c>
      <c r="P17" s="169">
        <f t="shared" si="10"/>
        <v>108154.43999999989</v>
      </c>
      <c r="Q17" s="169">
        <f t="shared" si="10"/>
        <v>-96702.000000000058</v>
      </c>
      <c r="R17" s="167"/>
      <c r="S17" s="168"/>
      <c r="T17" s="166">
        <f>SUM(F17:Q17)</f>
        <v>-370957.89000000025</v>
      </c>
      <c r="U17" s="169">
        <v>777818.44796354137</v>
      </c>
      <c r="V17" s="167">
        <f>T17-U17</f>
        <v>-1148776.3379635415</v>
      </c>
      <c r="W17" s="168"/>
      <c r="X17" s="166">
        <f>SUM(F17:H17)</f>
        <v>-118195.66999999997</v>
      </c>
      <c r="Y17" s="169">
        <f>SUM(I17:K17)</f>
        <v>-74214.919999999984</v>
      </c>
      <c r="Z17" s="169">
        <f>SUM(L17:N17)</f>
        <v>-187052.44000000018</v>
      </c>
      <c r="AA17" s="169">
        <f>SUM(O17:Q17)</f>
        <v>8505.1399999998976</v>
      </c>
      <c r="AB17" s="170">
        <f>SUM(X17:AA17)</f>
        <v>-370957.89000000025</v>
      </c>
      <c r="AC17" s="171">
        <f>AB17-B17</f>
        <v>299016.11999999953</v>
      </c>
      <c r="AD17" s="172">
        <f>(AB17-B17)/B17</f>
        <v>-0.44631002925023855</v>
      </c>
      <c r="AF17" s="166"/>
      <c r="AG17" s="173">
        <f t="shared" ref="AG17:AR17" si="11">AG9-AG13</f>
        <v>41125.859999999928</v>
      </c>
      <c r="AH17" s="173">
        <f t="shared" si="11"/>
        <v>-42932.540000000037</v>
      </c>
      <c r="AI17" s="173">
        <f t="shared" si="11"/>
        <v>220212.49</v>
      </c>
      <c r="AJ17" s="169">
        <f t="shared" si="11"/>
        <v>18734.220037568302</v>
      </c>
      <c r="AK17" s="169">
        <f t="shared" si="11"/>
        <v>46206.355308743019</v>
      </c>
      <c r="AL17" s="169">
        <f t="shared" si="11"/>
        <v>112565.31744740438</v>
      </c>
      <c r="AM17" s="169">
        <f t="shared" si="11"/>
        <v>218744.52618907095</v>
      </c>
      <c r="AN17" s="169">
        <f t="shared" si="11"/>
        <v>157347.29228046437</v>
      </c>
      <c r="AO17" s="169">
        <f t="shared" si="11"/>
        <v>195198.00600546441</v>
      </c>
      <c r="AP17" s="169">
        <f t="shared" si="11"/>
        <v>220782.42836434412</v>
      </c>
      <c r="AQ17" s="169">
        <f t="shared" si="11"/>
        <v>119865.8949713115</v>
      </c>
      <c r="AR17" s="169">
        <f t="shared" si="11"/>
        <v>27113.497069672158</v>
      </c>
      <c r="AS17" s="167"/>
      <c r="AT17" s="169"/>
      <c r="AU17" s="166">
        <f>SUM(AG17:AI17)</f>
        <v>218405.80999999988</v>
      </c>
      <c r="AV17" s="169">
        <f>SUM(AJ17:AL17)</f>
        <v>177505.8927937157</v>
      </c>
      <c r="AW17" s="169">
        <f>SUM(AM17:AO17)</f>
        <v>571289.82447499968</v>
      </c>
      <c r="AX17" s="169">
        <f>SUM(AP17:AR17)</f>
        <v>367761.82040532777</v>
      </c>
      <c r="AY17" s="167"/>
      <c r="BA17" s="170">
        <f>SUM(AU17:AX17)</f>
        <v>1334963.3476740429</v>
      </c>
      <c r="BB17" s="171">
        <f>BA17-C17</f>
        <v>1705921.237674043</v>
      </c>
      <c r="BC17" s="172">
        <f>(BA17-C17)/C17</f>
        <v>-4.5986924221346035</v>
      </c>
      <c r="BD17" s="174">
        <v>1868382.3796163937</v>
      </c>
      <c r="BE17" s="172">
        <f>(BA17-BD17)/BD17</f>
        <v>-0.2854977855506588</v>
      </c>
      <c r="BG17" s="166"/>
      <c r="BH17" s="169">
        <f t="shared" ref="BH17:BS17" si="12">BH9-BH13</f>
        <v>180701.93822222203</v>
      </c>
      <c r="BI17" s="169">
        <f t="shared" si="12"/>
        <v>166265.06626262615</v>
      </c>
      <c r="BJ17" s="169">
        <f t="shared" si="12"/>
        <v>230811.42779166665</v>
      </c>
      <c r="BK17" s="169">
        <f t="shared" si="12"/>
        <v>0</v>
      </c>
      <c r="BL17" s="169">
        <f t="shared" si="12"/>
        <v>0</v>
      </c>
      <c r="BM17" s="169">
        <f t="shared" si="12"/>
        <v>0</v>
      </c>
      <c r="BN17" s="169">
        <f t="shared" si="12"/>
        <v>0</v>
      </c>
      <c r="BO17" s="169">
        <f t="shared" si="12"/>
        <v>0</v>
      </c>
      <c r="BP17" s="169">
        <f t="shared" si="12"/>
        <v>0</v>
      </c>
      <c r="BQ17" s="169">
        <f t="shared" si="12"/>
        <v>0</v>
      </c>
      <c r="BR17" s="169">
        <f t="shared" si="12"/>
        <v>0</v>
      </c>
      <c r="BS17" s="169">
        <f t="shared" si="12"/>
        <v>0</v>
      </c>
      <c r="BT17" s="175"/>
      <c r="BV17" s="166">
        <f>SUM(BH17:BJ17)</f>
        <v>577778.43227651482</v>
      </c>
      <c r="BW17" s="169">
        <f>SUM(BK17:BM17)</f>
        <v>0</v>
      </c>
      <c r="BX17" s="169">
        <f>SUM(BN17:BP17)</f>
        <v>0</v>
      </c>
      <c r="BY17" s="169">
        <f>SUM(BQ17:BS17)</f>
        <v>0</v>
      </c>
      <c r="BZ17" s="167"/>
      <c r="CB17" s="170">
        <f>SUM(AV17:AX17)+SUM(BH17:BJ17)</f>
        <v>1694335.9699505579</v>
      </c>
    </row>
    <row r="18" spans="1:80" s="182" customFormat="1" x14ac:dyDescent="0.25">
      <c r="A18" s="172" t="s">
        <v>341</v>
      </c>
      <c r="B18" s="180">
        <f>B17/B9</f>
        <v>-0.92573223977361918</v>
      </c>
      <c r="C18" s="181">
        <f>T18</f>
        <v>-0.11960870320255067</v>
      </c>
      <c r="E18" s="180"/>
      <c r="F18" s="184">
        <f t="shared" ref="F18:Q18" si="13">F17/F9</f>
        <v>-0.8091445822139649</v>
      </c>
      <c r="G18" s="184">
        <f t="shared" si="13"/>
        <v>0.10935200031912418</v>
      </c>
      <c r="H18" s="184">
        <f t="shared" si="13"/>
        <v>-0.29981004116143206</v>
      </c>
      <c r="I18" s="184">
        <f t="shared" si="13"/>
        <v>-6.4652746287520352E-2</v>
      </c>
      <c r="J18" s="184">
        <f t="shared" si="13"/>
        <v>-0.16953104286191392</v>
      </c>
      <c r="K18" s="184">
        <f t="shared" si="13"/>
        <v>-9.2735937506819549E-2</v>
      </c>
      <c r="L18" s="184">
        <f t="shared" si="13"/>
        <v>-8.7745986109466212E-2</v>
      </c>
      <c r="M18" s="184">
        <f t="shared" si="13"/>
        <v>-0.31404119521353963</v>
      </c>
      <c r="N18" s="184">
        <f t="shared" si="13"/>
        <v>-0.30268727214631086</v>
      </c>
      <c r="O18" s="184">
        <f t="shared" si="13"/>
        <v>-9.235934425210068E-3</v>
      </c>
      <c r="P18" s="184">
        <f t="shared" si="13"/>
        <v>0.23749330670765309</v>
      </c>
      <c r="Q18" s="184">
        <f t="shared" si="13"/>
        <v>-0.36796805053150899</v>
      </c>
      <c r="R18" s="181"/>
      <c r="T18" s="180">
        <f>T17/T9</f>
        <v>-0.11960870320255067</v>
      </c>
      <c r="U18" s="184">
        <v>0.17058495678106109</v>
      </c>
      <c r="V18" s="181">
        <f>T18-U18</f>
        <v>-0.29019365998361174</v>
      </c>
      <c r="X18" s="180">
        <f>X17/X9</f>
        <v>-0.2176238347998562</v>
      </c>
      <c r="Y18" s="184">
        <f>Y17/Y9</f>
        <v>-0.10760726552164522</v>
      </c>
      <c r="Z18" s="184">
        <f>Z17/Z9</f>
        <v>-0.22500806223262923</v>
      </c>
      <c r="AA18" s="184">
        <f>AA17/AA9</f>
        <v>8.1992093778592446E-3</v>
      </c>
      <c r="AB18" s="186">
        <f>AB17/AB9</f>
        <v>-0.11960870320255067</v>
      </c>
      <c r="AC18" s="172">
        <f>AB18-B18</f>
        <v>0.8061235365710685</v>
      </c>
      <c r="AD18" s="172"/>
      <c r="AF18" s="180"/>
      <c r="AG18" s="183">
        <f t="shared" ref="AG18:AR18" si="14">AG17/AG9</f>
        <v>0.10209723062739645</v>
      </c>
      <c r="AH18" s="183">
        <f t="shared" si="14"/>
        <v>-0.10542552015931998</v>
      </c>
      <c r="AI18" s="183">
        <f t="shared" si="14"/>
        <v>0.36398909086401182</v>
      </c>
      <c r="AJ18" s="184">
        <f t="shared" si="14"/>
        <v>4.8497182380369021E-2</v>
      </c>
      <c r="AK18" s="184">
        <f t="shared" si="14"/>
        <v>0.10826890682795057</v>
      </c>
      <c r="AL18" s="184">
        <f t="shared" si="14"/>
        <v>0.21105000258607357</v>
      </c>
      <c r="AM18" s="184">
        <f t="shared" si="14"/>
        <v>0.32698631110189857</v>
      </c>
      <c r="AN18" s="184">
        <f t="shared" si="14"/>
        <v>0.26467731477582684</v>
      </c>
      <c r="AO18" s="184">
        <f t="shared" si="14"/>
        <v>0.30305317330508796</v>
      </c>
      <c r="AP18" s="184">
        <f t="shared" si="14"/>
        <v>0.32299822387536531</v>
      </c>
      <c r="AQ18" s="184">
        <f t="shared" si="14"/>
        <v>0.20522037524936404</v>
      </c>
      <c r="AR18" s="184">
        <f t="shared" si="14"/>
        <v>5.4693183521590971E-2</v>
      </c>
      <c r="AS18" s="181"/>
      <c r="AT18" s="184"/>
      <c r="AU18" s="180">
        <f>AU17/AU9</f>
        <v>0.15434611660907796</v>
      </c>
      <c r="AV18" s="184">
        <f>AV17/AV9</f>
        <v>0.13183471535005037</v>
      </c>
      <c r="AW18" s="184">
        <f>AW17/AW9</f>
        <v>0.29948664906102423</v>
      </c>
      <c r="AX18" s="184">
        <f>AX17/AX9</f>
        <v>0.20855711474716046</v>
      </c>
      <c r="AY18" s="181"/>
      <c r="BA18" s="186">
        <f>BA17/BA9</f>
        <v>0.20753759163650581</v>
      </c>
      <c r="BB18" s="172">
        <f>BA18-C18</f>
        <v>0.3271462948390565</v>
      </c>
      <c r="BC18" s="172"/>
      <c r="BD18" s="188">
        <v>0.29822854356418832</v>
      </c>
      <c r="BE18" s="172">
        <f>BA18-BD18</f>
        <v>-9.0690951927682506E-2</v>
      </c>
      <c r="BG18" s="180"/>
      <c r="BH18" s="184">
        <f t="shared" ref="BH18:BS18" si="15">BH17/BH9</f>
        <v>0.29288433775389883</v>
      </c>
      <c r="BI18" s="184">
        <f t="shared" si="15"/>
        <v>0.27534853525141517</v>
      </c>
      <c r="BJ18" s="184">
        <f t="shared" si="15"/>
        <v>0.34515648891301681</v>
      </c>
      <c r="BK18" s="184" t="e">
        <f t="shared" si="15"/>
        <v>#DIV/0!</v>
      </c>
      <c r="BL18" s="184" t="e">
        <f t="shared" si="15"/>
        <v>#DIV/0!</v>
      </c>
      <c r="BM18" s="184" t="e">
        <f t="shared" si="15"/>
        <v>#DIV/0!</v>
      </c>
      <c r="BN18" s="184" t="e">
        <f t="shared" si="15"/>
        <v>#DIV/0!</v>
      </c>
      <c r="BO18" s="184" t="e">
        <f t="shared" si="15"/>
        <v>#DIV/0!</v>
      </c>
      <c r="BP18" s="184" t="e">
        <f t="shared" si="15"/>
        <v>#DIV/0!</v>
      </c>
      <c r="BQ18" s="184" t="e">
        <f t="shared" si="15"/>
        <v>#DIV/0!</v>
      </c>
      <c r="BR18" s="184" t="e">
        <f t="shared" si="15"/>
        <v>#DIV/0!</v>
      </c>
      <c r="BS18" s="184" t="e">
        <f t="shared" si="15"/>
        <v>#DIV/0!</v>
      </c>
      <c r="BT18" s="181"/>
      <c r="BV18" s="180">
        <f>BV17/BV9</f>
        <v>0.30577989127663413</v>
      </c>
      <c r="BW18" s="184" t="e">
        <f>BW17/BW9</f>
        <v>#DIV/0!</v>
      </c>
      <c r="BX18" s="184" t="e">
        <f>BX17/BX9</f>
        <v>#DIV/0!</v>
      </c>
      <c r="BY18" s="184" t="e">
        <f>BY17/BY9</f>
        <v>#DIV/0!</v>
      </c>
      <c r="BZ18" s="181"/>
      <c r="CB18" s="186">
        <f>CB17/CB9</f>
        <v>0.24531141855088587</v>
      </c>
    </row>
    <row r="19" spans="1:80" ht="4.5" customHeight="1" x14ac:dyDescent="0.25">
      <c r="A19" s="177"/>
      <c r="B19" s="189"/>
      <c r="C19" s="175"/>
      <c r="E19" s="189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75"/>
      <c r="T19" s="189"/>
      <c r="U19" s="190"/>
      <c r="V19" s="175"/>
      <c r="X19" s="189"/>
      <c r="Y19" s="190"/>
      <c r="Z19" s="190"/>
      <c r="AA19" s="190"/>
      <c r="AB19" s="191"/>
      <c r="AC19" s="177"/>
      <c r="AD19" s="178"/>
      <c r="AF19" s="189"/>
      <c r="AG19" s="192"/>
      <c r="AH19" s="192"/>
      <c r="AI19" s="192"/>
      <c r="AJ19" s="190"/>
      <c r="AK19" s="190"/>
      <c r="AL19" s="190"/>
      <c r="AM19" s="190"/>
      <c r="AN19" s="190"/>
      <c r="AO19" s="190"/>
      <c r="AP19" s="190"/>
      <c r="AQ19" s="190"/>
      <c r="AR19" s="190"/>
      <c r="AS19" s="175"/>
      <c r="AT19" s="190"/>
      <c r="AU19" s="189"/>
      <c r="AV19" s="190"/>
      <c r="AW19" s="190"/>
      <c r="AX19" s="190"/>
      <c r="AY19" s="175"/>
      <c r="BA19" s="191"/>
      <c r="BB19" s="177"/>
      <c r="BC19" s="178"/>
      <c r="BD19" s="193"/>
      <c r="BE19" s="178"/>
      <c r="BG19" s="189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  <c r="BS19" s="190"/>
      <c r="BT19" s="175"/>
      <c r="BV19" s="189"/>
      <c r="BW19" s="190"/>
      <c r="BX19" s="190"/>
      <c r="BY19" s="190"/>
      <c r="BZ19" s="175"/>
      <c r="CB19" s="191"/>
    </row>
    <row r="20" spans="1:80" x14ac:dyDescent="0.25">
      <c r="A20" s="194" t="s">
        <v>105</v>
      </c>
      <c r="B20" s="166">
        <f>[4]ZAF!$U54</f>
        <v>148737.65000000002</v>
      </c>
      <c r="C20" s="167">
        <f t="shared" ref="C20:C27" si="16">T20</f>
        <v>321157.88</v>
      </c>
      <c r="E20" s="189"/>
      <c r="F20" s="169">
        <f>[5]ZAF!E54</f>
        <v>12142.6</v>
      </c>
      <c r="G20" s="169">
        <f>[5]ZAF!F54</f>
        <v>22818.949999999997</v>
      </c>
      <c r="H20" s="169">
        <f>[5]ZAF!G54</f>
        <v>17748.460000000003</v>
      </c>
      <c r="I20" s="169">
        <f>[5]ZAF!I54</f>
        <v>25558.5</v>
      </c>
      <c r="J20" s="169">
        <f>[5]ZAF!J54</f>
        <v>26139.559999999998</v>
      </c>
      <c r="K20" s="169">
        <f>[5]ZAF!K54</f>
        <v>20788.740000000005</v>
      </c>
      <c r="L20" s="169">
        <f>[5]ZAF!M54</f>
        <v>18873.060000000001</v>
      </c>
      <c r="M20" s="169">
        <f>[5]ZAF!N54</f>
        <v>22632.47</v>
      </c>
      <c r="N20" s="169">
        <f>[5]ZAF!O54</f>
        <v>37508.39</v>
      </c>
      <c r="O20" s="169">
        <f>[5]ZAF!Q54</f>
        <v>58856.69</v>
      </c>
      <c r="P20" s="169">
        <f>[5]ZAF!R54</f>
        <v>28777.65</v>
      </c>
      <c r="Q20" s="169">
        <f>[5]ZAF!S54</f>
        <v>29312.81</v>
      </c>
      <c r="R20" s="175"/>
      <c r="T20" s="166">
        <f t="shared" ref="T20:T27" si="17">SUM(F20:Q20)</f>
        <v>321157.88</v>
      </c>
      <c r="U20" s="169">
        <v>282307.73499999999</v>
      </c>
      <c r="V20" s="167">
        <f>U20-T20</f>
        <v>-38850.145000000019</v>
      </c>
      <c r="X20" s="195">
        <f t="shared" ref="X20:X26" si="18">SUM(F20:H20)</f>
        <v>52710.009999999995</v>
      </c>
      <c r="Y20" s="196">
        <f t="shared" ref="Y20:Y26" si="19">SUM(I20:K20)</f>
        <v>72486.8</v>
      </c>
      <c r="Z20" s="196">
        <f t="shared" ref="Z20:Z26" si="20">SUM(L20:N20)</f>
        <v>79013.919999999998</v>
      </c>
      <c r="AA20" s="196">
        <f t="shared" ref="AA20:AA26" si="21">SUM(O20:Q20)</f>
        <v>116947.15</v>
      </c>
      <c r="AB20" s="197">
        <f t="shared" ref="AB20:AB26" si="22">SUM(X20:AA20)</f>
        <v>321157.88</v>
      </c>
      <c r="AC20" s="171">
        <f>B20-AB20</f>
        <v>-172420.22999999998</v>
      </c>
      <c r="AD20" s="172">
        <f t="shared" ref="AD20:AD27" si="23">(AB20-B20)/B20</f>
        <v>1.1592238414416252</v>
      </c>
      <c r="AF20" s="189"/>
      <c r="AG20" s="173">
        <f>[6]ZAF!E54</f>
        <v>31645.039999999997</v>
      </c>
      <c r="AH20" s="173">
        <f>[6]ZAF!F54</f>
        <v>23122.74</v>
      </c>
      <c r="AI20" s="173">
        <f>[6]ZAF!G54</f>
        <v>20937.04</v>
      </c>
      <c r="AJ20" s="176">
        <v>26283.3</v>
      </c>
      <c r="AK20" s="176">
        <v>34074.966666666667</v>
      </c>
      <c r="AL20" s="176">
        <v>34074.966666666667</v>
      </c>
      <c r="AM20" s="176">
        <v>34074.966666666667</v>
      </c>
      <c r="AN20" s="176">
        <v>34074.966666666667</v>
      </c>
      <c r="AO20" s="176">
        <v>36699.966666666667</v>
      </c>
      <c r="AP20" s="176">
        <v>36699.966666666667</v>
      </c>
      <c r="AQ20" s="176">
        <v>36699.966666666667</v>
      </c>
      <c r="AR20" s="176">
        <v>36699.966666666667</v>
      </c>
      <c r="AS20" s="167"/>
      <c r="AT20" s="169"/>
      <c r="AU20" s="166">
        <f t="shared" ref="AU20:AU26" si="24">SUM(AG20:AI20)</f>
        <v>75704.820000000007</v>
      </c>
      <c r="AV20" s="169">
        <f t="shared" ref="AV20:AV27" si="25">SUM(AJ20:AL20)</f>
        <v>94433.233333333337</v>
      </c>
      <c r="AW20" s="169">
        <f t="shared" ref="AW20:AW26" si="26">SUM(AM20:AO20)</f>
        <v>104849.9</v>
      </c>
      <c r="AX20" s="169">
        <f t="shared" ref="AX20:AX26" si="27">SUM(AP20:AR20)</f>
        <v>110099.9</v>
      </c>
      <c r="AY20" s="198"/>
      <c r="BA20" s="170">
        <f t="shared" ref="BA20:BA27" si="28">SUM(AU20:AX20)</f>
        <v>385087.85333333339</v>
      </c>
      <c r="BB20" s="171">
        <f>C20-BA20</f>
        <v>-63929.973333333386</v>
      </c>
      <c r="BC20" s="172">
        <f t="shared" ref="BC20:BC27" si="29">(BA20-C20)/C20</f>
        <v>0.19906088971982686</v>
      </c>
      <c r="BD20" s="174">
        <v>310399.60000000003</v>
      </c>
      <c r="BE20" s="172">
        <f t="shared" ref="BE20:BE27" si="30">(BA20-BD20)/BD20</f>
        <v>0.24061968292914471</v>
      </c>
      <c r="BG20" s="189"/>
      <c r="BH20" s="176">
        <v>28123.131000000001</v>
      </c>
      <c r="BI20" s="176">
        <v>28123.131000000001</v>
      </c>
      <c r="BJ20" s="176">
        <v>28123.131000000001</v>
      </c>
      <c r="BK20" s="176"/>
      <c r="BL20" s="176"/>
      <c r="BM20" s="176"/>
      <c r="BN20" s="176"/>
      <c r="BO20" s="176"/>
      <c r="BP20" s="176"/>
      <c r="BQ20" s="176"/>
      <c r="BR20" s="176"/>
      <c r="BS20" s="176"/>
      <c r="BT20" s="175"/>
      <c r="BV20" s="166">
        <f t="shared" ref="BV20:BV26" si="31">SUM(BH20:BJ20)</f>
        <v>84369.393000000011</v>
      </c>
      <c r="BW20" s="169">
        <f t="shared" ref="BW20:BW26" si="32">SUM(BK20:BM20)</f>
        <v>0</v>
      </c>
      <c r="BX20" s="169">
        <f t="shared" ref="BX20:BX26" si="33">SUM(BN20:BP20)</f>
        <v>0</v>
      </c>
      <c r="BY20" s="169">
        <f t="shared" ref="BY20:BY26" si="34">SUM(BQ20:BS20)</f>
        <v>0</v>
      </c>
      <c r="BZ20" s="198"/>
      <c r="CB20" s="170">
        <f t="shared" ref="CB20:CB26" si="35">SUM(AV20:AX20)+SUM(BH20:BJ20)</f>
        <v>393752.42633333337</v>
      </c>
    </row>
    <row r="21" spans="1:80" x14ac:dyDescent="0.25">
      <c r="A21" s="194" t="s">
        <v>342</v>
      </c>
      <c r="B21" s="166">
        <f>[4]ZAF!$U55</f>
        <v>30452.9</v>
      </c>
      <c r="C21" s="167">
        <f t="shared" si="16"/>
        <v>1098.0200000000002</v>
      </c>
      <c r="E21" s="189"/>
      <c r="F21" s="169">
        <f>[5]ZAF!E55</f>
        <v>69.14</v>
      </c>
      <c r="G21" s="169">
        <f>[5]ZAF!F55</f>
        <v>0</v>
      </c>
      <c r="H21" s="169">
        <f>[5]ZAF!G55</f>
        <v>0</v>
      </c>
      <c r="I21" s="169">
        <f>[5]ZAF!I55</f>
        <v>0</v>
      </c>
      <c r="J21" s="169">
        <f>[5]ZAF!J55</f>
        <v>0</v>
      </c>
      <c r="K21" s="169">
        <f>[5]ZAF!K55</f>
        <v>0</v>
      </c>
      <c r="L21" s="169">
        <f>[5]ZAF!M55</f>
        <v>0</v>
      </c>
      <c r="M21" s="169">
        <f>[5]ZAF!N55</f>
        <v>1028.8800000000001</v>
      </c>
      <c r="N21" s="169">
        <f>[5]ZAF!O55</f>
        <v>0</v>
      </c>
      <c r="O21" s="169">
        <f>[5]ZAF!Q55</f>
        <v>0</v>
      </c>
      <c r="P21" s="169">
        <f>[5]ZAF!R55</f>
        <v>0</v>
      </c>
      <c r="Q21" s="169">
        <f>[5]ZAF!S55</f>
        <v>0</v>
      </c>
      <c r="R21" s="175"/>
      <c r="T21" s="166">
        <f t="shared" si="17"/>
        <v>1098.0200000000002</v>
      </c>
      <c r="U21" s="169">
        <v>2085.14</v>
      </c>
      <c r="V21" s="167">
        <f t="shared" ref="V21:V27" si="36">U21-T21</f>
        <v>987.11999999999966</v>
      </c>
      <c r="X21" s="195">
        <f t="shared" si="18"/>
        <v>69.14</v>
      </c>
      <c r="Y21" s="196">
        <f t="shared" si="19"/>
        <v>0</v>
      </c>
      <c r="Z21" s="196">
        <f t="shared" si="20"/>
        <v>1028.8800000000001</v>
      </c>
      <c r="AA21" s="196">
        <f t="shared" si="21"/>
        <v>0</v>
      </c>
      <c r="AB21" s="197">
        <f t="shared" si="22"/>
        <v>1098.0200000000002</v>
      </c>
      <c r="AC21" s="171">
        <f t="shared" ref="AC21:AC27" si="37">B21-AB21</f>
        <v>29354.880000000001</v>
      </c>
      <c r="AD21" s="172">
        <f t="shared" si="23"/>
        <v>-0.96394366382183638</v>
      </c>
      <c r="AF21" s="189"/>
      <c r="AG21" s="173">
        <f>[6]ZAF!E55</f>
        <v>0</v>
      </c>
      <c r="AH21" s="173">
        <f>[6]ZAF!F55</f>
        <v>0</v>
      </c>
      <c r="AI21" s="173">
        <f>[6]ZAF!G55</f>
        <v>0</v>
      </c>
      <c r="AJ21" s="176">
        <v>10000</v>
      </c>
      <c r="AK21" s="176">
        <v>8333.3333333333339</v>
      </c>
      <c r="AL21" s="176">
        <v>8333.3333333333339</v>
      </c>
      <c r="AM21" s="176">
        <v>8333.3333333333339</v>
      </c>
      <c r="AN21" s="176">
        <v>8333.3333333333339</v>
      </c>
      <c r="AO21" s="176">
        <v>0</v>
      </c>
      <c r="AP21" s="176">
        <v>0</v>
      </c>
      <c r="AQ21" s="176">
        <v>0</v>
      </c>
      <c r="AR21" s="176">
        <v>0</v>
      </c>
      <c r="AS21" s="167"/>
      <c r="AT21" s="169"/>
      <c r="AU21" s="166">
        <f t="shared" si="24"/>
        <v>0</v>
      </c>
      <c r="AV21" s="169">
        <f t="shared" si="25"/>
        <v>26666.666666666672</v>
      </c>
      <c r="AW21" s="169">
        <f t="shared" si="26"/>
        <v>16666.666666666668</v>
      </c>
      <c r="AX21" s="169">
        <f t="shared" si="27"/>
        <v>0</v>
      </c>
      <c r="AY21" s="198"/>
      <c r="BA21" s="170">
        <f t="shared" si="28"/>
        <v>43333.333333333343</v>
      </c>
      <c r="BB21" s="171">
        <f t="shared" ref="BB21:BB27" si="38">C21-BA21</f>
        <v>-42235.313333333346</v>
      </c>
      <c r="BC21" s="172">
        <f t="shared" si="29"/>
        <v>38.464976351371867</v>
      </c>
      <c r="BD21" s="174">
        <v>80651.25</v>
      </c>
      <c r="BE21" s="172">
        <f t="shared" si="30"/>
        <v>-0.4627072322706301</v>
      </c>
      <c r="BG21" s="189"/>
      <c r="BH21" s="176">
        <v>10031.25</v>
      </c>
      <c r="BI21" s="176">
        <v>10031.25</v>
      </c>
      <c r="BJ21" s="176">
        <v>10031.25</v>
      </c>
      <c r="BK21" s="176"/>
      <c r="BL21" s="176"/>
      <c r="BM21" s="176"/>
      <c r="BN21" s="176"/>
      <c r="BO21" s="176"/>
      <c r="BP21" s="176"/>
      <c r="BQ21" s="176"/>
      <c r="BR21" s="176"/>
      <c r="BS21" s="176"/>
      <c r="BT21" s="175"/>
      <c r="BV21" s="166">
        <f t="shared" si="31"/>
        <v>30093.75</v>
      </c>
      <c r="BW21" s="169">
        <f t="shared" si="32"/>
        <v>0</v>
      </c>
      <c r="BX21" s="169">
        <f t="shared" si="33"/>
        <v>0</v>
      </c>
      <c r="BY21" s="169">
        <f t="shared" si="34"/>
        <v>0</v>
      </c>
      <c r="BZ21" s="198"/>
      <c r="CB21" s="170">
        <f t="shared" si="35"/>
        <v>73427.083333333343</v>
      </c>
    </row>
    <row r="22" spans="1:80" x14ac:dyDescent="0.25">
      <c r="A22" s="194" t="s">
        <v>107</v>
      </c>
      <c r="B22" s="166">
        <f>[4]ZAF!$U56</f>
        <v>42914.25</v>
      </c>
      <c r="C22" s="167">
        <f t="shared" si="16"/>
        <v>110612.76000000001</v>
      </c>
      <c r="E22" s="189"/>
      <c r="F22" s="169">
        <f>[5]ZAF!E56</f>
        <v>9837.1200000000008</v>
      </c>
      <c r="G22" s="169">
        <f>[5]ZAF!F56</f>
        <v>0</v>
      </c>
      <c r="H22" s="169">
        <f>[5]ZAF!G56</f>
        <v>3573.8099999999995</v>
      </c>
      <c r="I22" s="169">
        <f>[5]ZAF!I56</f>
        <v>1327.74</v>
      </c>
      <c r="J22" s="169">
        <f>[5]ZAF!J56</f>
        <v>6545.4000000000005</v>
      </c>
      <c r="K22" s="169">
        <f>[5]ZAF!K56</f>
        <v>5669.21</v>
      </c>
      <c r="L22" s="169">
        <f>[5]ZAF!M56</f>
        <v>13061.56</v>
      </c>
      <c r="M22" s="169">
        <f>[5]ZAF!N56</f>
        <v>17807.670000000002</v>
      </c>
      <c r="N22" s="169">
        <f>[5]ZAF!O56</f>
        <v>7946.71</v>
      </c>
      <c r="O22" s="169">
        <f>[5]ZAF!Q56</f>
        <v>13578.380000000001</v>
      </c>
      <c r="P22" s="169">
        <f>[5]ZAF!R56</f>
        <v>10078.370000000001</v>
      </c>
      <c r="Q22" s="169">
        <f>[5]ZAF!S56</f>
        <v>21186.79</v>
      </c>
      <c r="R22" s="175"/>
      <c r="T22" s="166">
        <f t="shared" si="17"/>
        <v>110612.76000000001</v>
      </c>
      <c r="U22" s="169">
        <v>77810.929999999993</v>
      </c>
      <c r="V22" s="167">
        <f t="shared" si="36"/>
        <v>-32801.830000000016</v>
      </c>
      <c r="X22" s="195">
        <f t="shared" si="18"/>
        <v>13410.93</v>
      </c>
      <c r="Y22" s="196">
        <f t="shared" si="19"/>
        <v>13542.35</v>
      </c>
      <c r="Z22" s="196">
        <f t="shared" si="20"/>
        <v>38815.94</v>
      </c>
      <c r="AA22" s="196">
        <f t="shared" si="21"/>
        <v>44843.54</v>
      </c>
      <c r="AB22" s="197">
        <f t="shared" si="22"/>
        <v>110612.76000000001</v>
      </c>
      <c r="AC22" s="171">
        <f t="shared" si="37"/>
        <v>-67698.510000000009</v>
      </c>
      <c r="AD22" s="172">
        <f t="shared" si="23"/>
        <v>1.5775298414862198</v>
      </c>
      <c r="AF22" s="189"/>
      <c r="AG22" s="173">
        <f>[6]ZAF!E56</f>
        <v>6984.8199999999988</v>
      </c>
      <c r="AH22" s="173">
        <f>[6]ZAF!F56</f>
        <v>7573.97</v>
      </c>
      <c r="AI22" s="173">
        <f>[6]ZAF!G56</f>
        <v>9696.5599999999977</v>
      </c>
      <c r="AJ22" s="176">
        <v>11666.666666666668</v>
      </c>
      <c r="AK22" s="176">
        <v>11666.666666666668</v>
      </c>
      <c r="AL22" s="176">
        <v>14916.666666666668</v>
      </c>
      <c r="AM22" s="176">
        <v>14916.666666666668</v>
      </c>
      <c r="AN22" s="176">
        <v>14916.666666666668</v>
      </c>
      <c r="AO22" s="176">
        <v>14916.666666666668</v>
      </c>
      <c r="AP22" s="176">
        <v>14916.666666666668</v>
      </c>
      <c r="AQ22" s="176">
        <v>14916.666666666668</v>
      </c>
      <c r="AR22" s="176">
        <v>14916.666666666668</v>
      </c>
      <c r="AS22" s="167"/>
      <c r="AT22" s="169"/>
      <c r="AU22" s="166">
        <f t="shared" si="24"/>
        <v>24255.35</v>
      </c>
      <c r="AV22" s="169">
        <f t="shared" si="25"/>
        <v>38250</v>
      </c>
      <c r="AW22" s="169">
        <f t="shared" si="26"/>
        <v>44750</v>
      </c>
      <c r="AX22" s="169">
        <f t="shared" si="27"/>
        <v>44750</v>
      </c>
      <c r="AY22" s="198"/>
      <c r="BA22" s="170">
        <f t="shared" si="28"/>
        <v>152005.35</v>
      </c>
      <c r="BB22" s="171">
        <f t="shared" si="38"/>
        <v>-41392.589999999997</v>
      </c>
      <c r="BC22" s="172">
        <f t="shared" si="29"/>
        <v>0.37421170939048981</v>
      </c>
      <c r="BD22" s="174">
        <v>122750</v>
      </c>
      <c r="BE22" s="172">
        <f t="shared" si="30"/>
        <v>0.23833279022403264</v>
      </c>
      <c r="BG22" s="189"/>
      <c r="BH22" s="176">
        <v>15960.833333333336</v>
      </c>
      <c r="BI22" s="176">
        <v>15960.833333333336</v>
      </c>
      <c r="BJ22" s="176">
        <v>15960.833333333336</v>
      </c>
      <c r="BK22" s="176"/>
      <c r="BL22" s="176"/>
      <c r="BM22" s="176"/>
      <c r="BN22" s="176"/>
      <c r="BO22" s="176"/>
      <c r="BP22" s="176"/>
      <c r="BQ22" s="176"/>
      <c r="BR22" s="176"/>
      <c r="BS22" s="176"/>
      <c r="BT22" s="175"/>
      <c r="BV22" s="166">
        <f t="shared" si="31"/>
        <v>47882.500000000007</v>
      </c>
      <c r="BW22" s="169">
        <f t="shared" si="32"/>
        <v>0</v>
      </c>
      <c r="BX22" s="169">
        <f t="shared" si="33"/>
        <v>0</v>
      </c>
      <c r="BY22" s="169">
        <f t="shared" si="34"/>
        <v>0</v>
      </c>
      <c r="BZ22" s="198"/>
      <c r="CB22" s="170">
        <f t="shared" si="35"/>
        <v>175632.5</v>
      </c>
    </row>
    <row r="23" spans="1:80" x14ac:dyDescent="0.25">
      <c r="A23" s="194" t="s">
        <v>108</v>
      </c>
      <c r="B23" s="166">
        <f>[4]ZAF!$U57</f>
        <v>139525.91999999998</v>
      </c>
      <c r="C23" s="167">
        <f t="shared" si="16"/>
        <v>254733.38000000003</v>
      </c>
      <c r="E23" s="189"/>
      <c r="F23" s="169">
        <f>[5]ZAF!E57</f>
        <v>12169.73</v>
      </c>
      <c r="G23" s="169">
        <f>[5]ZAF!F57</f>
        <v>14939</v>
      </c>
      <c r="H23" s="169">
        <f>[5]ZAF!G57</f>
        <v>8847.5399999999991</v>
      </c>
      <c r="I23" s="169">
        <f>[5]ZAF!I57</f>
        <v>13509.270000000002</v>
      </c>
      <c r="J23" s="169">
        <f>[5]ZAF!J57</f>
        <v>37766.910000000003</v>
      </c>
      <c r="K23" s="169">
        <f>[5]ZAF!K57</f>
        <v>6028.5099999999993</v>
      </c>
      <c r="L23" s="169">
        <f>[5]ZAF!M57</f>
        <v>26224.75</v>
      </c>
      <c r="M23" s="169">
        <f>[5]ZAF!N57</f>
        <v>6584.079999999999</v>
      </c>
      <c r="N23" s="169">
        <f>[5]ZAF!O57</f>
        <v>25812.84</v>
      </c>
      <c r="O23" s="169">
        <f>[5]ZAF!Q57</f>
        <v>9916.6299999999992</v>
      </c>
      <c r="P23" s="169">
        <f>[5]ZAF!R57</f>
        <v>24123.010000000002</v>
      </c>
      <c r="Q23" s="169">
        <f>[5]ZAF!S57</f>
        <v>68811.110000000015</v>
      </c>
      <c r="R23" s="175"/>
      <c r="T23" s="166">
        <f t="shared" si="17"/>
        <v>254733.38000000003</v>
      </c>
      <c r="U23" s="169">
        <v>199586.11615384615</v>
      </c>
      <c r="V23" s="167">
        <f t="shared" si="36"/>
        <v>-55147.263846153888</v>
      </c>
      <c r="X23" s="195">
        <f t="shared" si="18"/>
        <v>35956.269999999997</v>
      </c>
      <c r="Y23" s="196">
        <f t="shared" si="19"/>
        <v>57304.69000000001</v>
      </c>
      <c r="Z23" s="196">
        <f t="shared" si="20"/>
        <v>58621.67</v>
      </c>
      <c r="AA23" s="196">
        <f t="shared" si="21"/>
        <v>102850.75000000001</v>
      </c>
      <c r="AB23" s="197">
        <f t="shared" si="22"/>
        <v>254733.38</v>
      </c>
      <c r="AC23" s="171">
        <f t="shared" si="37"/>
        <v>-115207.46000000002</v>
      </c>
      <c r="AD23" s="172">
        <f t="shared" si="23"/>
        <v>0.82570650671932522</v>
      </c>
      <c r="AF23" s="189"/>
      <c r="AG23" s="173">
        <f>[6]ZAF!E57</f>
        <v>20870.18</v>
      </c>
      <c r="AH23" s="173">
        <f>[6]ZAF!F57</f>
        <v>18055.29</v>
      </c>
      <c r="AI23" s="173">
        <f>[6]ZAF!G57</f>
        <v>15097.99</v>
      </c>
      <c r="AJ23" s="176">
        <v>39383.333333333336</v>
      </c>
      <c r="AK23" s="176">
        <v>39383.333333333336</v>
      </c>
      <c r="AL23" s="176">
        <v>39383.333333333336</v>
      </c>
      <c r="AM23" s="176">
        <v>39383.333333333336</v>
      </c>
      <c r="AN23" s="176">
        <v>39383.333333333336</v>
      </c>
      <c r="AO23" s="176">
        <v>39383.333333333336</v>
      </c>
      <c r="AP23" s="176">
        <v>39383.333333333336</v>
      </c>
      <c r="AQ23" s="176">
        <v>39383.333333333336</v>
      </c>
      <c r="AR23" s="176">
        <v>39383.333333333336</v>
      </c>
      <c r="AS23" s="167"/>
      <c r="AT23" s="169"/>
      <c r="AU23" s="166">
        <f t="shared" si="24"/>
        <v>54023.46</v>
      </c>
      <c r="AV23" s="169">
        <f t="shared" si="25"/>
        <v>118150</v>
      </c>
      <c r="AW23" s="169">
        <f t="shared" si="26"/>
        <v>118150</v>
      </c>
      <c r="AX23" s="169">
        <f t="shared" si="27"/>
        <v>118150</v>
      </c>
      <c r="AY23" s="198"/>
      <c r="BA23" s="170">
        <f t="shared" si="28"/>
        <v>408473.45999999996</v>
      </c>
      <c r="BB23" s="171">
        <f t="shared" si="38"/>
        <v>-153740.07999999993</v>
      </c>
      <c r="BC23" s="172">
        <f t="shared" si="29"/>
        <v>0.60353331000436572</v>
      </c>
      <c r="BD23" s="174">
        <v>266285</v>
      </c>
      <c r="BE23" s="172">
        <f t="shared" si="30"/>
        <v>0.53397097095217516</v>
      </c>
      <c r="BG23" s="189"/>
      <c r="BH23" s="176">
        <v>43910.125</v>
      </c>
      <c r="BI23" s="176">
        <v>43910.125</v>
      </c>
      <c r="BJ23" s="176">
        <v>43910.125</v>
      </c>
      <c r="BK23" s="176"/>
      <c r="BL23" s="176"/>
      <c r="BM23" s="176"/>
      <c r="BN23" s="176"/>
      <c r="BO23" s="176"/>
      <c r="BP23" s="176"/>
      <c r="BQ23" s="176"/>
      <c r="BR23" s="176"/>
      <c r="BS23" s="176"/>
      <c r="BT23" s="175"/>
      <c r="BV23" s="166">
        <f t="shared" si="31"/>
        <v>131730.375</v>
      </c>
      <c r="BW23" s="169">
        <f t="shared" si="32"/>
        <v>0</v>
      </c>
      <c r="BX23" s="169">
        <f t="shared" si="33"/>
        <v>0</v>
      </c>
      <c r="BY23" s="169">
        <f t="shared" si="34"/>
        <v>0</v>
      </c>
      <c r="BZ23" s="198"/>
      <c r="CB23" s="170">
        <f t="shared" si="35"/>
        <v>486180.375</v>
      </c>
    </row>
    <row r="24" spans="1:80" x14ac:dyDescent="0.25">
      <c r="A24" s="194" t="s">
        <v>109</v>
      </c>
      <c r="B24" s="166">
        <f>[4]ZAF!$U58</f>
        <v>49459.06</v>
      </c>
      <c r="C24" s="167">
        <f t="shared" si="16"/>
        <v>413627.91999999993</v>
      </c>
      <c r="E24" s="189"/>
      <c r="F24" s="169">
        <f>[5]ZAF!E58</f>
        <v>16009.11</v>
      </c>
      <c r="G24" s="169">
        <f>[5]ZAF!F58</f>
        <v>16562.64</v>
      </c>
      <c r="H24" s="169">
        <f>[5]ZAF!G58</f>
        <v>17839.669999999998</v>
      </c>
      <c r="I24" s="169">
        <f>[5]ZAF!I58</f>
        <v>22624.29</v>
      </c>
      <c r="J24" s="169">
        <f>[5]ZAF!J58</f>
        <v>29331.320000000003</v>
      </c>
      <c r="K24" s="169">
        <f>[5]ZAF!K58</f>
        <v>38952.550000000003</v>
      </c>
      <c r="L24" s="169">
        <f>[5]ZAF!M58</f>
        <v>46672.979999999996</v>
      </c>
      <c r="M24" s="169">
        <f>[5]ZAF!N58</f>
        <v>45819.619999999995</v>
      </c>
      <c r="N24" s="169">
        <f>[5]ZAF!O58</f>
        <v>42662.78</v>
      </c>
      <c r="O24" s="169">
        <f>[5]ZAF!Q58</f>
        <v>44837.59</v>
      </c>
      <c r="P24" s="169">
        <f>[5]ZAF!R58</f>
        <v>44507.33</v>
      </c>
      <c r="Q24" s="169">
        <f>[5]ZAF!S58</f>
        <v>47808.04</v>
      </c>
      <c r="R24" s="175"/>
      <c r="T24" s="166">
        <f t="shared" si="17"/>
        <v>413627.91999999993</v>
      </c>
      <c r="U24" s="169">
        <v>335893.22739849711</v>
      </c>
      <c r="V24" s="167">
        <f t="shared" si="36"/>
        <v>-77734.692601502815</v>
      </c>
      <c r="X24" s="195">
        <f t="shared" si="18"/>
        <v>50411.42</v>
      </c>
      <c r="Y24" s="196">
        <f t="shared" si="19"/>
        <v>90908.160000000003</v>
      </c>
      <c r="Z24" s="196">
        <f t="shared" si="20"/>
        <v>135155.38</v>
      </c>
      <c r="AA24" s="196">
        <f t="shared" si="21"/>
        <v>137152.95999999999</v>
      </c>
      <c r="AB24" s="197">
        <f t="shared" si="22"/>
        <v>413627.92000000004</v>
      </c>
      <c r="AC24" s="171">
        <f t="shared" si="37"/>
        <v>-364168.86000000004</v>
      </c>
      <c r="AD24" s="172">
        <f t="shared" si="23"/>
        <v>7.363036418403424</v>
      </c>
      <c r="AF24" s="189"/>
      <c r="AG24" s="173">
        <f>[6]ZAF!E58</f>
        <v>32653.989999999998</v>
      </c>
      <c r="AH24" s="173">
        <f>[6]ZAF!F58</f>
        <v>46946.380000000005</v>
      </c>
      <c r="AI24" s="173">
        <f>[6]ZAF!G58</f>
        <v>42813.3</v>
      </c>
      <c r="AJ24" s="176">
        <v>36851.328437633325</v>
      </c>
      <c r="AK24" s="176">
        <v>42466.840641739996</v>
      </c>
      <c r="AL24" s="176">
        <v>38398.120802570425</v>
      </c>
      <c r="AM24" s="176">
        <v>37878.148686181696</v>
      </c>
      <c r="AN24" s="176">
        <v>42327.977088092877</v>
      </c>
      <c r="AO24" s="176">
        <v>36762.658171542513</v>
      </c>
      <c r="AP24" s="176">
        <v>37217.091489254584</v>
      </c>
      <c r="AQ24" s="176">
        <v>38905.216488021033</v>
      </c>
      <c r="AR24" s="176">
        <v>35041.698796204902</v>
      </c>
      <c r="AS24" s="167"/>
      <c r="AT24" s="169"/>
      <c r="AU24" s="166">
        <f t="shared" si="24"/>
        <v>122413.67</v>
      </c>
      <c r="AV24" s="169">
        <f t="shared" si="25"/>
        <v>117716.28988194375</v>
      </c>
      <c r="AW24" s="169">
        <f t="shared" si="26"/>
        <v>116968.78394581709</v>
      </c>
      <c r="AX24" s="169">
        <f t="shared" si="27"/>
        <v>111164.00677348052</v>
      </c>
      <c r="AY24" s="198"/>
      <c r="BA24" s="170">
        <f t="shared" si="28"/>
        <v>468262.75060124137</v>
      </c>
      <c r="BB24" s="171">
        <f t="shared" si="38"/>
        <v>-54634.83060124144</v>
      </c>
      <c r="BC24" s="172">
        <f t="shared" si="29"/>
        <v>0.13208690216376459</v>
      </c>
      <c r="BD24" s="174">
        <v>524751.70007500786</v>
      </c>
      <c r="BE24" s="172">
        <f t="shared" si="30"/>
        <v>-0.10764891179140912</v>
      </c>
      <c r="BG24" s="189"/>
      <c r="BH24" s="176">
        <v>37494.617711939245</v>
      </c>
      <c r="BI24" s="176">
        <v>37494.617711939245</v>
      </c>
      <c r="BJ24" s="176">
        <v>37494.617711939245</v>
      </c>
      <c r="BK24" s="176"/>
      <c r="BL24" s="176"/>
      <c r="BM24" s="176"/>
      <c r="BN24" s="176"/>
      <c r="BO24" s="176"/>
      <c r="BP24" s="176"/>
      <c r="BQ24" s="176"/>
      <c r="BR24" s="176"/>
      <c r="BS24" s="176"/>
      <c r="BT24" s="175"/>
      <c r="BV24" s="166">
        <f t="shared" si="31"/>
        <v>112483.85313581774</v>
      </c>
      <c r="BW24" s="169">
        <f t="shared" si="32"/>
        <v>0</v>
      </c>
      <c r="BX24" s="169">
        <f t="shared" si="33"/>
        <v>0</v>
      </c>
      <c r="BY24" s="169">
        <f t="shared" si="34"/>
        <v>0</v>
      </c>
      <c r="BZ24" s="198"/>
      <c r="CB24" s="170">
        <f t="shared" si="35"/>
        <v>458332.93373705912</v>
      </c>
    </row>
    <row r="25" spans="1:80" x14ac:dyDescent="0.25">
      <c r="A25" s="194" t="s">
        <v>110</v>
      </c>
      <c r="B25" s="166">
        <f>[4]ZAF!$U59</f>
        <v>64854.68</v>
      </c>
      <c r="C25" s="167">
        <f t="shared" si="16"/>
        <v>110371.31000000003</v>
      </c>
      <c r="E25" s="189"/>
      <c r="F25" s="169">
        <f>[5]ZAF!E59</f>
        <v>5297.0300000000007</v>
      </c>
      <c r="G25" s="169">
        <f>[5]ZAF!F59</f>
        <v>6029.4000000000005</v>
      </c>
      <c r="H25" s="169">
        <f>[5]ZAF!G59</f>
        <v>16399.41</v>
      </c>
      <c r="I25" s="169">
        <f>[5]ZAF!I59</f>
        <v>6417.66</v>
      </c>
      <c r="J25" s="169">
        <f>[5]ZAF!J59</f>
        <v>6122.8</v>
      </c>
      <c r="K25" s="169">
        <f>[5]ZAF!K59</f>
        <v>11498.7</v>
      </c>
      <c r="L25" s="169">
        <f>[5]ZAF!M59</f>
        <v>17492.950000000004</v>
      </c>
      <c r="M25" s="169">
        <f>[5]ZAF!N59</f>
        <v>8278.9900000000016</v>
      </c>
      <c r="N25" s="169">
        <f>[5]ZAF!O59</f>
        <v>11.899999999997561</v>
      </c>
      <c r="O25" s="169">
        <f>[5]ZAF!Q59</f>
        <v>10737.829999999998</v>
      </c>
      <c r="P25" s="169">
        <f>[5]ZAF!R59</f>
        <v>7333.7999999999993</v>
      </c>
      <c r="Q25" s="169">
        <f>[5]ZAF!S59</f>
        <v>14750.840000000006</v>
      </c>
      <c r="R25" s="175"/>
      <c r="T25" s="166">
        <f t="shared" si="17"/>
        <v>110371.31000000003</v>
      </c>
      <c r="U25" s="169">
        <v>83429.84</v>
      </c>
      <c r="V25" s="167">
        <f t="shared" si="36"/>
        <v>-26941.47000000003</v>
      </c>
      <c r="X25" s="195">
        <f t="shared" si="18"/>
        <v>27725.84</v>
      </c>
      <c r="Y25" s="196">
        <f t="shared" si="19"/>
        <v>24039.16</v>
      </c>
      <c r="Z25" s="196">
        <f t="shared" si="20"/>
        <v>25783.840000000004</v>
      </c>
      <c r="AA25" s="196">
        <f t="shared" si="21"/>
        <v>32822.47</v>
      </c>
      <c r="AB25" s="197">
        <f t="shared" si="22"/>
        <v>110371.31</v>
      </c>
      <c r="AC25" s="171">
        <f t="shared" si="37"/>
        <v>-45516.63</v>
      </c>
      <c r="AD25" s="172">
        <f t="shared" si="23"/>
        <v>0.70182491070806297</v>
      </c>
      <c r="AF25" s="189"/>
      <c r="AG25" s="173">
        <f>[6]ZAF!E59</f>
        <v>8927.0300000000007</v>
      </c>
      <c r="AH25" s="173">
        <f>[6]ZAF!F59</f>
        <v>24202.420000000002</v>
      </c>
      <c r="AI25" s="173">
        <f>[6]ZAF!G59</f>
        <v>12432.669999999998</v>
      </c>
      <c r="AJ25" s="176">
        <v>20972.6</v>
      </c>
      <c r="AK25" s="176">
        <v>20972.6</v>
      </c>
      <c r="AL25" s="176">
        <v>20972.6</v>
      </c>
      <c r="AM25" s="176">
        <v>20972.6</v>
      </c>
      <c r="AN25" s="176">
        <v>20972.6</v>
      </c>
      <c r="AO25" s="176">
        <v>20972.6</v>
      </c>
      <c r="AP25" s="176">
        <v>30751.283333333333</v>
      </c>
      <c r="AQ25" s="176">
        <v>30751.283333333333</v>
      </c>
      <c r="AR25" s="176">
        <v>30751.283333333333</v>
      </c>
      <c r="AS25" s="167"/>
      <c r="AT25" s="169"/>
      <c r="AU25" s="166">
        <f t="shared" si="24"/>
        <v>45562.12</v>
      </c>
      <c r="AV25" s="169">
        <f t="shared" si="25"/>
        <v>62917.799999999996</v>
      </c>
      <c r="AW25" s="169">
        <f t="shared" si="26"/>
        <v>62917.799999999996</v>
      </c>
      <c r="AX25" s="169">
        <f t="shared" si="27"/>
        <v>92253.85</v>
      </c>
      <c r="AY25" s="198"/>
      <c r="BA25" s="170">
        <f t="shared" si="28"/>
        <v>263651.57</v>
      </c>
      <c r="BB25" s="171">
        <f t="shared" si="38"/>
        <v>-153280.25999999998</v>
      </c>
      <c r="BC25" s="172">
        <f t="shared" si="29"/>
        <v>1.3887690560164587</v>
      </c>
      <c r="BD25" s="174">
        <v>176544</v>
      </c>
      <c r="BE25" s="172">
        <f t="shared" si="30"/>
        <v>0.49340430714156247</v>
      </c>
      <c r="BG25" s="189"/>
      <c r="BH25" s="176">
        <v>25249.432000000001</v>
      </c>
      <c r="BI25" s="176">
        <v>25249.432000000001</v>
      </c>
      <c r="BJ25" s="176">
        <v>25249.432000000001</v>
      </c>
      <c r="BK25" s="176"/>
      <c r="BL25" s="176"/>
      <c r="BM25" s="176"/>
      <c r="BN25" s="176"/>
      <c r="BO25" s="176"/>
      <c r="BP25" s="176"/>
      <c r="BQ25" s="176"/>
      <c r="BR25" s="176"/>
      <c r="BS25" s="176"/>
      <c r="BT25" s="175"/>
      <c r="BV25" s="166">
        <f t="shared" si="31"/>
        <v>75748.296000000002</v>
      </c>
      <c r="BW25" s="169">
        <f t="shared" si="32"/>
        <v>0</v>
      </c>
      <c r="BX25" s="169">
        <f t="shared" si="33"/>
        <v>0</v>
      </c>
      <c r="BY25" s="169">
        <f t="shared" si="34"/>
        <v>0</v>
      </c>
      <c r="BZ25" s="198"/>
      <c r="CB25" s="170">
        <f t="shared" si="35"/>
        <v>293837.74600000004</v>
      </c>
    </row>
    <row r="26" spans="1:80" x14ac:dyDescent="0.25">
      <c r="A26" s="194" t="s">
        <v>111</v>
      </c>
      <c r="B26" s="166">
        <f>[4]ZAF!$U60</f>
        <v>936886.9800000001</v>
      </c>
      <c r="C26" s="167">
        <f t="shared" si="16"/>
        <v>1124147.2800000003</v>
      </c>
      <c r="E26" s="189"/>
      <c r="F26" s="169">
        <f>[5]ZAF!E60</f>
        <v>89342.85</v>
      </c>
      <c r="G26" s="169">
        <f>[5]ZAF!F60</f>
        <v>92868.640000000014</v>
      </c>
      <c r="H26" s="169">
        <f>[5]ZAF!G60</f>
        <v>82713.429999999993</v>
      </c>
      <c r="I26" s="169">
        <f>[5]ZAF!I60</f>
        <v>80907.429999999993</v>
      </c>
      <c r="J26" s="169">
        <f>[5]ZAF!J60</f>
        <v>103968.87</v>
      </c>
      <c r="K26" s="169">
        <f>[5]ZAF!K60</f>
        <v>75471.81</v>
      </c>
      <c r="L26" s="169">
        <f>[5]ZAF!M60</f>
        <v>86789.409999999989</v>
      </c>
      <c r="M26" s="169">
        <f>[5]ZAF!N60</f>
        <v>112084.63</v>
      </c>
      <c r="N26" s="169">
        <f>[5]ZAF!O60</f>
        <v>121294.39999999999</v>
      </c>
      <c r="O26" s="169">
        <f>[5]ZAF!Q60</f>
        <v>47580.540000000008</v>
      </c>
      <c r="P26" s="169">
        <f>[5]ZAF!R60</f>
        <v>103558.29000000002</v>
      </c>
      <c r="Q26" s="169">
        <f>[5]ZAF!S60</f>
        <v>127566.98000000001</v>
      </c>
      <c r="R26" s="175"/>
      <c r="T26" s="166">
        <f t="shared" si="17"/>
        <v>1124147.2800000003</v>
      </c>
      <c r="U26" s="169">
        <v>1008819.6945641027</v>
      </c>
      <c r="V26" s="167">
        <f t="shared" si="36"/>
        <v>-115327.58543589758</v>
      </c>
      <c r="X26" s="195">
        <f t="shared" si="18"/>
        <v>264924.92000000004</v>
      </c>
      <c r="Y26" s="196">
        <f t="shared" si="19"/>
        <v>260348.11</v>
      </c>
      <c r="Z26" s="196">
        <f t="shared" si="20"/>
        <v>320168.43999999994</v>
      </c>
      <c r="AA26" s="196">
        <f t="shared" si="21"/>
        <v>278705.81000000006</v>
      </c>
      <c r="AB26" s="197">
        <f t="shared" si="22"/>
        <v>1124147.28</v>
      </c>
      <c r="AC26" s="171">
        <f t="shared" si="37"/>
        <v>-187260.29999999993</v>
      </c>
      <c r="AD26" s="172">
        <f t="shared" si="23"/>
        <v>0.19987501587437997</v>
      </c>
      <c r="AF26" s="189"/>
      <c r="AG26" s="173">
        <f>[6]ZAF!E60</f>
        <v>118835.72000000004</v>
      </c>
      <c r="AH26" s="173">
        <f>[6]ZAF!F60</f>
        <v>92342.080000000002</v>
      </c>
      <c r="AI26" s="173">
        <f>[6]ZAF!G60</f>
        <v>109579.69000000002</v>
      </c>
      <c r="AJ26" s="176">
        <v>124886.09615384616</v>
      </c>
      <c r="AK26" s="176">
        <v>122886.09615384616</v>
      </c>
      <c r="AL26" s="176">
        <v>122886.09615384616</v>
      </c>
      <c r="AM26" s="176">
        <v>137969.4294871795</v>
      </c>
      <c r="AN26" s="176">
        <v>139969.4294871795</v>
      </c>
      <c r="AO26" s="176">
        <v>137969.4294871795</v>
      </c>
      <c r="AP26" s="176">
        <v>142636.09615384616</v>
      </c>
      <c r="AQ26" s="176">
        <v>147011.09615384616</v>
      </c>
      <c r="AR26" s="176">
        <v>147011.09615384616</v>
      </c>
      <c r="AS26" s="167"/>
      <c r="AT26" s="169"/>
      <c r="AU26" s="166">
        <f t="shared" si="24"/>
        <v>320757.49000000005</v>
      </c>
      <c r="AV26" s="169">
        <f t="shared" si="25"/>
        <v>370658.2884615385</v>
      </c>
      <c r="AW26" s="169">
        <f t="shared" si="26"/>
        <v>415908.2884615385</v>
      </c>
      <c r="AX26" s="169">
        <f t="shared" si="27"/>
        <v>436658.2884615385</v>
      </c>
      <c r="AY26" s="198"/>
      <c r="BA26" s="170">
        <f t="shared" si="28"/>
        <v>1543982.3553846155</v>
      </c>
      <c r="BB26" s="171">
        <f t="shared" si="38"/>
        <v>-419835.07538461522</v>
      </c>
      <c r="BC26" s="172">
        <f t="shared" si="29"/>
        <v>0.37346981383490524</v>
      </c>
      <c r="BD26" s="174">
        <v>2503370.3538461542</v>
      </c>
      <c r="BE26" s="172">
        <f t="shared" si="30"/>
        <v>-0.38323853959025445</v>
      </c>
      <c r="BG26" s="189"/>
      <c r="BH26" s="176">
        <v>198340</v>
      </c>
      <c r="BI26" s="176">
        <v>464311.39555128198</v>
      </c>
      <c r="BJ26" s="176">
        <v>210892</v>
      </c>
      <c r="BK26" s="176"/>
      <c r="BL26" s="176"/>
      <c r="BM26" s="176"/>
      <c r="BN26" s="176"/>
      <c r="BO26" s="176"/>
      <c r="BP26" s="176"/>
      <c r="BQ26" s="176"/>
      <c r="BR26" s="176"/>
      <c r="BS26" s="176"/>
      <c r="BT26" s="175"/>
      <c r="BV26" s="166">
        <f t="shared" si="31"/>
        <v>873543.39555128198</v>
      </c>
      <c r="BW26" s="169">
        <f t="shared" si="32"/>
        <v>0</v>
      </c>
      <c r="BX26" s="169">
        <f t="shared" si="33"/>
        <v>0</v>
      </c>
      <c r="BY26" s="169">
        <f t="shared" si="34"/>
        <v>0</v>
      </c>
      <c r="BZ26" s="198"/>
      <c r="CB26" s="170">
        <f t="shared" si="35"/>
        <v>2096768.2609358975</v>
      </c>
    </row>
    <row r="27" spans="1:80" x14ac:dyDescent="0.25">
      <c r="A27" s="165" t="s">
        <v>343</v>
      </c>
      <c r="B27" s="166">
        <f>[4]ZAF!$U$61</f>
        <v>1412831.44</v>
      </c>
      <c r="C27" s="167">
        <f t="shared" si="16"/>
        <v>2335748.5499999998</v>
      </c>
      <c r="D27" s="168"/>
      <c r="E27" s="166"/>
      <c r="F27" s="173">
        <f>SUM(F20:F26)</f>
        <v>144867.58000000002</v>
      </c>
      <c r="G27" s="173">
        <f>SUM(G20:G26)</f>
        <v>153218.63</v>
      </c>
      <c r="H27" s="173">
        <f t="shared" ref="H27:Q27" si="39">SUM(H20:H26)</f>
        <v>147122.32</v>
      </c>
      <c r="I27" s="173">
        <f t="shared" si="39"/>
        <v>150344.89000000001</v>
      </c>
      <c r="J27" s="173">
        <f t="shared" si="39"/>
        <v>209874.86</v>
      </c>
      <c r="K27" s="173">
        <f t="shared" si="39"/>
        <v>158409.52000000002</v>
      </c>
      <c r="L27" s="173">
        <f t="shared" si="39"/>
        <v>209114.71000000002</v>
      </c>
      <c r="M27" s="173">
        <f t="shared" si="39"/>
        <v>214236.34000000003</v>
      </c>
      <c r="N27" s="173">
        <f t="shared" si="39"/>
        <v>235237.02</v>
      </c>
      <c r="O27" s="173">
        <f t="shared" si="39"/>
        <v>185507.66</v>
      </c>
      <c r="P27" s="173">
        <f t="shared" si="39"/>
        <v>218378.45000000004</v>
      </c>
      <c r="Q27" s="173">
        <f t="shared" si="39"/>
        <v>309436.57000000007</v>
      </c>
      <c r="R27" s="199"/>
      <c r="S27" s="168"/>
      <c r="T27" s="166">
        <f t="shared" si="17"/>
        <v>2335748.5499999998</v>
      </c>
      <c r="U27" s="169">
        <v>1989932.6831164458</v>
      </c>
      <c r="V27" s="167">
        <f t="shared" si="36"/>
        <v>-345815.86688355403</v>
      </c>
      <c r="W27" s="168"/>
      <c r="X27" s="166">
        <f>SUM(X20:X26)</f>
        <v>445208.53</v>
      </c>
      <c r="Y27" s="169">
        <f>SUM(Y20:Y26)</f>
        <v>518629.27</v>
      </c>
      <c r="Z27" s="169">
        <f>SUM(Z20:Z26)</f>
        <v>658588.07000000007</v>
      </c>
      <c r="AA27" s="169">
        <f>SUM(AA20:AA26)</f>
        <v>713322.68</v>
      </c>
      <c r="AB27" s="170">
        <f>SUM(AB20:AB26)</f>
        <v>2335748.5499999998</v>
      </c>
      <c r="AC27" s="171">
        <f t="shared" si="37"/>
        <v>-922917.10999999987</v>
      </c>
      <c r="AD27" s="172">
        <f t="shared" si="23"/>
        <v>0.65323936307646147</v>
      </c>
      <c r="AF27" s="166"/>
      <c r="AG27" s="169">
        <f t="shared" ref="AG27:AR27" si="40">SUM(AG20:AG26)</f>
        <v>219916.78000000003</v>
      </c>
      <c r="AH27" s="169">
        <f t="shared" si="40"/>
        <v>212242.88</v>
      </c>
      <c r="AI27" s="169">
        <f t="shared" si="40"/>
        <v>210557.25</v>
      </c>
      <c r="AJ27" s="169">
        <f t="shared" si="40"/>
        <v>270043.3245914795</v>
      </c>
      <c r="AK27" s="169">
        <f t="shared" si="40"/>
        <v>279783.83679558616</v>
      </c>
      <c r="AL27" s="169">
        <f t="shared" si="40"/>
        <v>278965.11695641663</v>
      </c>
      <c r="AM27" s="169">
        <f t="shared" si="40"/>
        <v>293528.47817336122</v>
      </c>
      <c r="AN27" s="169">
        <f t="shared" si="40"/>
        <v>299978.30657527241</v>
      </c>
      <c r="AO27" s="169">
        <f t="shared" si="40"/>
        <v>286704.65432538872</v>
      </c>
      <c r="AP27" s="169">
        <f t="shared" si="40"/>
        <v>301604.43764310074</v>
      </c>
      <c r="AQ27" s="169">
        <f t="shared" si="40"/>
        <v>307667.5626418672</v>
      </c>
      <c r="AR27" s="169">
        <f t="shared" si="40"/>
        <v>303804.04495005106</v>
      </c>
      <c r="AS27" s="167"/>
      <c r="AT27" s="169"/>
      <c r="AU27" s="166">
        <f>SUM(AU20:AU26)</f>
        <v>642716.91</v>
      </c>
      <c r="AV27" s="169">
        <f t="shared" si="25"/>
        <v>828792.27834348229</v>
      </c>
      <c r="AW27" s="169">
        <f>SUM(AM27:AO27)</f>
        <v>880211.43907402235</v>
      </c>
      <c r="AX27" s="169">
        <f>SUM(AP27:AR27)</f>
        <v>913076.04523501894</v>
      </c>
      <c r="AY27" s="167"/>
      <c r="BA27" s="170">
        <f t="shared" si="28"/>
        <v>3264796.672652524</v>
      </c>
      <c r="BB27" s="171">
        <f t="shared" si="38"/>
        <v>-929048.12265252415</v>
      </c>
      <c r="BC27" s="172">
        <f t="shared" si="29"/>
        <v>0.39775177111959431</v>
      </c>
      <c r="BD27" s="174">
        <v>3984751.9039211618</v>
      </c>
      <c r="BE27" s="172">
        <f t="shared" si="30"/>
        <v>-0.18067755499662899</v>
      </c>
      <c r="BG27" s="166"/>
      <c r="BH27" s="169">
        <f t="shared" ref="BH27:BS27" si="41">SUM(BH20:BH26)</f>
        <v>359109.3890452726</v>
      </c>
      <c r="BI27" s="169">
        <f t="shared" si="41"/>
        <v>625080.78459655459</v>
      </c>
      <c r="BJ27" s="169">
        <f t="shared" si="41"/>
        <v>371661.3890452726</v>
      </c>
      <c r="BK27" s="169">
        <f t="shared" si="41"/>
        <v>0</v>
      </c>
      <c r="BL27" s="169">
        <f t="shared" si="41"/>
        <v>0</v>
      </c>
      <c r="BM27" s="169">
        <f t="shared" si="41"/>
        <v>0</v>
      </c>
      <c r="BN27" s="169">
        <f t="shared" si="41"/>
        <v>0</v>
      </c>
      <c r="BO27" s="169">
        <f t="shared" si="41"/>
        <v>0</v>
      </c>
      <c r="BP27" s="169">
        <f t="shared" si="41"/>
        <v>0</v>
      </c>
      <c r="BQ27" s="169">
        <f t="shared" si="41"/>
        <v>0</v>
      </c>
      <c r="BR27" s="169">
        <f t="shared" si="41"/>
        <v>0</v>
      </c>
      <c r="BS27" s="169">
        <f t="shared" si="41"/>
        <v>0</v>
      </c>
      <c r="BT27" s="175"/>
      <c r="BV27" s="166">
        <f>SUM(BH27:BJ27)</f>
        <v>1355851.5626870999</v>
      </c>
      <c r="BW27" s="169">
        <f>SUM(BK27:BM27)</f>
        <v>0</v>
      </c>
      <c r="BX27" s="169">
        <f>SUM(BN27:BP27)</f>
        <v>0</v>
      </c>
      <c r="BY27" s="169">
        <f>SUM(BQ27:BS27)</f>
        <v>0</v>
      </c>
      <c r="BZ27" s="167"/>
      <c r="CB27" s="170">
        <f>SUM(AV27:AX27)+SUM(BH27:BJ27)</f>
        <v>3977931.3253396237</v>
      </c>
    </row>
    <row r="28" spans="1:80" s="201" customFormat="1" x14ac:dyDescent="0.25">
      <c r="A28" s="200" t="s">
        <v>344</v>
      </c>
      <c r="B28" s="180">
        <f>B27/B9</f>
        <v>1.9521706720739631</v>
      </c>
      <c r="C28" s="181">
        <f>T28</f>
        <v>0.75312013197168515</v>
      </c>
      <c r="E28" s="202"/>
      <c r="F28" s="184">
        <f t="shared" ref="F28:Q28" si="42">F27/F9</f>
        <v>1.179632719081332</v>
      </c>
      <c r="G28" s="184">
        <f t="shared" si="42"/>
        <v>0.5848777107188522</v>
      </c>
      <c r="H28" s="184">
        <f t="shared" si="42"/>
        <v>0.92912613566227575</v>
      </c>
      <c r="I28" s="184">
        <f t="shared" si="42"/>
        <v>0.67520401757126047</v>
      </c>
      <c r="J28" s="184">
        <f t="shared" si="42"/>
        <v>0.97623751415225546</v>
      </c>
      <c r="K28" s="184">
        <f t="shared" si="42"/>
        <v>0.6285246548182607</v>
      </c>
      <c r="L28" s="184">
        <f t="shared" si="42"/>
        <v>0.66642997478484145</v>
      </c>
      <c r="M28" s="184">
        <f t="shared" si="42"/>
        <v>0.84777705805017534</v>
      </c>
      <c r="N28" s="184">
        <f t="shared" si="42"/>
        <v>0.88826578257852506</v>
      </c>
      <c r="O28" s="184">
        <f t="shared" si="42"/>
        <v>0.58132412144478174</v>
      </c>
      <c r="P28" s="184">
        <f t="shared" si="42"/>
        <v>0.47953112423486222</v>
      </c>
      <c r="Q28" s="184">
        <f t="shared" si="42"/>
        <v>1.1774603568287809</v>
      </c>
      <c r="R28" s="181"/>
      <c r="T28" s="180">
        <f>T27/T9</f>
        <v>0.75312013197168515</v>
      </c>
      <c r="U28" s="183">
        <v>0.43641621208057407</v>
      </c>
      <c r="V28" s="203">
        <f>U28-T28</f>
        <v>-0.31670391989111107</v>
      </c>
      <c r="X28" s="180">
        <f>X27/X9</f>
        <v>0.81972535528760782</v>
      </c>
      <c r="Y28" s="184">
        <f>Y27/Y9</f>
        <v>0.75198191366624179</v>
      </c>
      <c r="Z28" s="184">
        <f>Z27/Z9</f>
        <v>0.79222503293850133</v>
      </c>
      <c r="AA28" s="184">
        <f>AA27/AA9</f>
        <v>0.68766440144380458</v>
      </c>
      <c r="AB28" s="186">
        <f>AB27/AB9</f>
        <v>0.75312013197168515</v>
      </c>
      <c r="AC28" s="172">
        <f>B28-AB28</f>
        <v>1.199050540102278</v>
      </c>
      <c r="AD28" s="172"/>
      <c r="AF28" s="202"/>
      <c r="AG28" s="183">
        <f t="shared" ref="AG28:AR28" si="43">AG27/AG9</f>
        <v>0.54595561543258797</v>
      </c>
      <c r="AH28" s="183">
        <f t="shared" si="43"/>
        <v>0.5211854696720043</v>
      </c>
      <c r="AI28" s="183">
        <f t="shared" si="43"/>
        <v>0.34802995053698571</v>
      </c>
      <c r="AJ28" s="183">
        <f t="shared" si="43"/>
        <v>0.69905981338169842</v>
      </c>
      <c r="AK28" s="183">
        <f t="shared" si="43"/>
        <v>0.65557843624719103</v>
      </c>
      <c r="AL28" s="183">
        <f t="shared" si="43"/>
        <v>0.52303489200912523</v>
      </c>
      <c r="AM28" s="183">
        <f t="shared" si="43"/>
        <v>0.43877575340240421</v>
      </c>
      <c r="AN28" s="183">
        <f t="shared" si="43"/>
        <v>0.50460005713870515</v>
      </c>
      <c r="AO28" s="183">
        <f t="shared" si="43"/>
        <v>0.44512112122812897</v>
      </c>
      <c r="AP28" s="183">
        <f t="shared" si="43"/>
        <v>0.44123845540319573</v>
      </c>
      <c r="AQ28" s="183">
        <f t="shared" si="43"/>
        <v>0.52675244007090538</v>
      </c>
      <c r="AR28" s="183">
        <f t="shared" si="43"/>
        <v>0.61283169568121398</v>
      </c>
      <c r="AS28" s="204"/>
      <c r="AT28" s="183"/>
      <c r="AU28" s="180">
        <f>AU27/AU9</f>
        <v>0.45420430499301423</v>
      </c>
      <c r="AV28" s="184">
        <f>AV27/AV9</f>
        <v>0.61554910870880686</v>
      </c>
      <c r="AW28" s="184">
        <f>AW27/AW9</f>
        <v>0.46143229418747822</v>
      </c>
      <c r="AX28" s="184">
        <f>AX27/AX9</f>
        <v>0.51780390180003733</v>
      </c>
      <c r="AY28" s="181"/>
      <c r="BA28" s="186">
        <f>BA27/BA9</f>
        <v>0.50755553686603827</v>
      </c>
      <c r="BB28" s="172">
        <f>C28-BA28</f>
        <v>0.24556459510564688</v>
      </c>
      <c r="BC28" s="172"/>
      <c r="BD28" s="188">
        <v>0.63604044318541664</v>
      </c>
      <c r="BE28" s="172"/>
      <c r="BG28" s="202"/>
      <c r="BH28" s="183">
        <f t="shared" ref="BH28:BS28" si="44">BH27/BH9</f>
        <v>0.58204973685665506</v>
      </c>
      <c r="BI28" s="183">
        <f t="shared" si="44"/>
        <v>1.0351848546501046</v>
      </c>
      <c r="BJ28" s="183">
        <f t="shared" si="44"/>
        <v>0.55578417990286622</v>
      </c>
      <c r="BK28" s="183" t="e">
        <f t="shared" si="44"/>
        <v>#DIV/0!</v>
      </c>
      <c r="BL28" s="183" t="e">
        <f t="shared" si="44"/>
        <v>#DIV/0!</v>
      </c>
      <c r="BM28" s="183" t="e">
        <f t="shared" si="44"/>
        <v>#DIV/0!</v>
      </c>
      <c r="BN28" s="183" t="e">
        <f t="shared" si="44"/>
        <v>#DIV/0!</v>
      </c>
      <c r="BO28" s="183" t="e">
        <f t="shared" si="44"/>
        <v>#DIV/0!</v>
      </c>
      <c r="BP28" s="183" t="e">
        <f t="shared" si="44"/>
        <v>#DIV/0!</v>
      </c>
      <c r="BQ28" s="183" t="e">
        <f t="shared" si="44"/>
        <v>#DIV/0!</v>
      </c>
      <c r="BR28" s="183" t="e">
        <f t="shared" si="44"/>
        <v>#DIV/0!</v>
      </c>
      <c r="BS28" s="183" t="e">
        <f t="shared" si="44"/>
        <v>#DIV/0!</v>
      </c>
      <c r="BT28" s="203"/>
      <c r="BV28" s="180">
        <f>BV27/BV9</f>
        <v>0.71756251231492707</v>
      </c>
      <c r="BW28" s="184" t="e">
        <f>BW27/BW9</f>
        <v>#DIV/0!</v>
      </c>
      <c r="BX28" s="184" t="e">
        <f>BX27/BX9</f>
        <v>#DIV/0!</v>
      </c>
      <c r="BY28" s="184" t="e">
        <f>BY27/BY9</f>
        <v>#DIV/0!</v>
      </c>
      <c r="BZ28" s="181"/>
      <c r="CB28" s="186">
        <f>CB27/CB9</f>
        <v>0.57593770870929695</v>
      </c>
    </row>
    <row r="29" spans="1:80" ht="4.5" customHeight="1" x14ac:dyDescent="0.25">
      <c r="A29" s="177"/>
      <c r="B29" s="189"/>
      <c r="C29" s="175"/>
      <c r="E29" s="189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75"/>
      <c r="T29" s="189"/>
      <c r="U29" s="190"/>
      <c r="V29" s="175"/>
      <c r="X29" s="189"/>
      <c r="Y29" s="190"/>
      <c r="Z29" s="190"/>
      <c r="AA29" s="190"/>
      <c r="AB29" s="191"/>
      <c r="AC29" s="177"/>
      <c r="AD29" s="178"/>
      <c r="AF29" s="189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75"/>
      <c r="AT29" s="190"/>
      <c r="AU29" s="189"/>
      <c r="AV29" s="190"/>
      <c r="AW29" s="190"/>
      <c r="AX29" s="190"/>
      <c r="AY29" s="175"/>
      <c r="BA29" s="191"/>
      <c r="BB29" s="177"/>
      <c r="BC29" s="178"/>
      <c r="BD29" s="193"/>
      <c r="BE29" s="178"/>
      <c r="BG29" s="189"/>
      <c r="BH29" s="190"/>
      <c r="BI29" s="190"/>
      <c r="BJ29" s="190"/>
      <c r="BK29" s="190"/>
      <c r="BL29" s="190"/>
      <c r="BM29" s="190"/>
      <c r="BN29" s="190"/>
      <c r="BO29" s="190"/>
      <c r="BP29" s="190"/>
      <c r="BQ29" s="190"/>
      <c r="BR29" s="190"/>
      <c r="BS29" s="190"/>
      <c r="BT29" s="175"/>
      <c r="BV29" s="189"/>
      <c r="BW29" s="190"/>
      <c r="BX29" s="190"/>
      <c r="BY29" s="190"/>
      <c r="BZ29" s="175"/>
      <c r="CB29" s="191"/>
    </row>
    <row r="30" spans="1:80" s="212" customFormat="1" x14ac:dyDescent="0.25">
      <c r="A30" s="205" t="s">
        <v>345</v>
      </c>
      <c r="B30" s="206">
        <f>B17-B27</f>
        <v>-2082805.4499999997</v>
      </c>
      <c r="C30" s="207">
        <f>T30</f>
        <v>-2706706.44</v>
      </c>
      <c r="D30" s="208"/>
      <c r="E30" s="206"/>
      <c r="F30" s="209">
        <f t="shared" ref="F30:Q30" si="45">F17-F27</f>
        <v>-244236.49</v>
      </c>
      <c r="G30" s="209">
        <f t="shared" si="45"/>
        <v>-124572.02000000002</v>
      </c>
      <c r="H30" s="209">
        <f t="shared" si="45"/>
        <v>-194595.68999999997</v>
      </c>
      <c r="I30" s="209">
        <f t="shared" si="45"/>
        <v>-164740.85</v>
      </c>
      <c r="J30" s="209">
        <f t="shared" si="45"/>
        <v>-246321.21999999997</v>
      </c>
      <c r="K30" s="209">
        <f t="shared" si="45"/>
        <v>-181782.12000000002</v>
      </c>
      <c r="L30" s="209">
        <f t="shared" si="45"/>
        <v>-236647.95000000013</v>
      </c>
      <c r="M30" s="209">
        <f t="shared" si="45"/>
        <v>-293595.69000000012</v>
      </c>
      <c r="N30" s="209">
        <f t="shared" si="45"/>
        <v>-315396.87</v>
      </c>
      <c r="O30" s="209">
        <f t="shared" si="45"/>
        <v>-188454.95999999993</v>
      </c>
      <c r="P30" s="209">
        <f t="shared" si="45"/>
        <v>-110224.01000000015</v>
      </c>
      <c r="Q30" s="209">
        <f t="shared" si="45"/>
        <v>-406138.57000000012</v>
      </c>
      <c r="R30" s="207"/>
      <c r="S30" s="208"/>
      <c r="T30" s="206">
        <f>T17-T27</f>
        <v>-2706706.44</v>
      </c>
      <c r="U30" s="209">
        <v>-1212114.2351529044</v>
      </c>
      <c r="V30" s="207">
        <f>T30-U30</f>
        <v>-1494592.2048470955</v>
      </c>
      <c r="W30" s="208"/>
      <c r="X30" s="206">
        <f>X17-X27</f>
        <v>-563404.19999999995</v>
      </c>
      <c r="Y30" s="209">
        <f>Y17-Y27</f>
        <v>-592844.18999999994</v>
      </c>
      <c r="Z30" s="209">
        <f>Z17-Z27</f>
        <v>-845640.51000000024</v>
      </c>
      <c r="AA30" s="209">
        <f>AA17-AA27</f>
        <v>-704817.54000000015</v>
      </c>
      <c r="AB30" s="210">
        <f>AB17-AB27</f>
        <v>-2706706.44</v>
      </c>
      <c r="AC30" s="210">
        <f>AB30-B30</f>
        <v>-623900.99000000022</v>
      </c>
      <c r="AD30" s="211">
        <f>(AB30-B30)/B30</f>
        <v>0.29954837596569583</v>
      </c>
      <c r="AF30" s="206"/>
      <c r="AG30" s="209">
        <f t="shared" ref="AG30:AR30" si="46">AG17-AG27</f>
        <v>-178790.9200000001</v>
      </c>
      <c r="AH30" s="209">
        <f t="shared" si="46"/>
        <v>-255175.42000000004</v>
      </c>
      <c r="AI30" s="209">
        <f t="shared" si="46"/>
        <v>9655.2399999999907</v>
      </c>
      <c r="AJ30" s="209">
        <f t="shared" si="46"/>
        <v>-251309.10455391119</v>
      </c>
      <c r="AK30" s="209">
        <f t="shared" si="46"/>
        <v>-233577.48148684314</v>
      </c>
      <c r="AL30" s="209">
        <f t="shared" si="46"/>
        <v>-166399.79950901226</v>
      </c>
      <c r="AM30" s="209">
        <f t="shared" si="46"/>
        <v>-74783.951984290266</v>
      </c>
      <c r="AN30" s="209">
        <f t="shared" si="46"/>
        <v>-142631.01429480803</v>
      </c>
      <c r="AO30" s="209">
        <f t="shared" si="46"/>
        <v>-91506.648319924308</v>
      </c>
      <c r="AP30" s="209">
        <f t="shared" si="46"/>
        <v>-80822.009278756625</v>
      </c>
      <c r="AQ30" s="209">
        <f t="shared" si="46"/>
        <v>-187801.6676705557</v>
      </c>
      <c r="AR30" s="209">
        <f t="shared" si="46"/>
        <v>-276690.5478803789</v>
      </c>
      <c r="AS30" s="207"/>
      <c r="AT30" s="209"/>
      <c r="AU30" s="206">
        <f>AU17-AU27</f>
        <v>-424311.10000000015</v>
      </c>
      <c r="AV30" s="209">
        <f>AV17-AV27</f>
        <v>-651286.38554976659</v>
      </c>
      <c r="AW30" s="209">
        <f>AW17-AW27</f>
        <v>-308921.61459902267</v>
      </c>
      <c r="AX30" s="209">
        <f>AX17-AX27</f>
        <v>-545314.22482969123</v>
      </c>
      <c r="AY30" s="207"/>
      <c r="BA30" s="210">
        <f>BA17-BA27</f>
        <v>-1929833.324978481</v>
      </c>
      <c r="BB30" s="210">
        <f>BA30-C30</f>
        <v>776873.1150215189</v>
      </c>
      <c r="BC30" s="211">
        <f>(BA30-C30)/C30</f>
        <v>-0.2870178692232021</v>
      </c>
      <c r="BD30" s="210">
        <v>-2116369.5243047681</v>
      </c>
      <c r="BE30" s="211">
        <f>(BA30-BD30)/BD30</f>
        <v>-8.813971151260297E-2</v>
      </c>
      <c r="BG30" s="206"/>
      <c r="BH30" s="209">
        <f t="shared" ref="BH30:BS30" si="47">BH17-BH27</f>
        <v>-178407.45082305057</v>
      </c>
      <c r="BI30" s="209">
        <f t="shared" si="47"/>
        <v>-458815.71833392844</v>
      </c>
      <c r="BJ30" s="209">
        <f t="shared" si="47"/>
        <v>-140849.96125360596</v>
      </c>
      <c r="BK30" s="209">
        <f t="shared" si="47"/>
        <v>0</v>
      </c>
      <c r="BL30" s="209">
        <f t="shared" si="47"/>
        <v>0</v>
      </c>
      <c r="BM30" s="209">
        <f t="shared" si="47"/>
        <v>0</v>
      </c>
      <c r="BN30" s="209">
        <f t="shared" si="47"/>
        <v>0</v>
      </c>
      <c r="BO30" s="209">
        <f t="shared" si="47"/>
        <v>0</v>
      </c>
      <c r="BP30" s="209">
        <f t="shared" si="47"/>
        <v>0</v>
      </c>
      <c r="BQ30" s="209">
        <f t="shared" si="47"/>
        <v>0</v>
      </c>
      <c r="BR30" s="209">
        <f t="shared" si="47"/>
        <v>0</v>
      </c>
      <c r="BS30" s="209">
        <f t="shared" si="47"/>
        <v>0</v>
      </c>
      <c r="BT30" s="213"/>
      <c r="BV30" s="206">
        <f>BV17-BV27</f>
        <v>-778073.13041058509</v>
      </c>
      <c r="BW30" s="209">
        <f>BW17-BW27</f>
        <v>0</v>
      </c>
      <c r="BX30" s="209">
        <f>BX17-BX27</f>
        <v>0</v>
      </c>
      <c r="BY30" s="209">
        <f>BY17-BY27</f>
        <v>0</v>
      </c>
      <c r="BZ30" s="207"/>
      <c r="CB30" s="210">
        <f>CB17-CB27</f>
        <v>-2283595.355389066</v>
      </c>
    </row>
    <row r="31" spans="1:80" s="201" customFormat="1" ht="15.75" thickBot="1" x14ac:dyDescent="0.3">
      <c r="A31" s="214" t="s">
        <v>346</v>
      </c>
      <c r="B31" s="215">
        <f>B30/B9</f>
        <v>-2.8779029118475821</v>
      </c>
      <c r="C31" s="216">
        <f>T31</f>
        <v>-0.87272883517423583</v>
      </c>
      <c r="E31" s="217"/>
      <c r="F31" s="218">
        <f t="shared" ref="F31:Q31" si="48">F30/F9</f>
        <v>-1.988777301295297</v>
      </c>
      <c r="G31" s="218">
        <f t="shared" si="48"/>
        <v>-0.47552571039972802</v>
      </c>
      <c r="H31" s="218">
        <f t="shared" si="48"/>
        <v>-1.2289361768237077</v>
      </c>
      <c r="I31" s="218">
        <f t="shared" si="48"/>
        <v>-0.73985676385878085</v>
      </c>
      <c r="J31" s="218">
        <f t="shared" si="48"/>
        <v>-1.1457685570141694</v>
      </c>
      <c r="K31" s="218">
        <f t="shared" si="48"/>
        <v>-0.72126059232508022</v>
      </c>
      <c r="L31" s="218">
        <f t="shared" si="48"/>
        <v>-0.75417596089430761</v>
      </c>
      <c r="M31" s="218">
        <f t="shared" si="48"/>
        <v>-1.1618182532637149</v>
      </c>
      <c r="N31" s="218">
        <f t="shared" si="48"/>
        <v>-1.1909530547248359</v>
      </c>
      <c r="O31" s="218">
        <f t="shared" si="48"/>
        <v>-0.59056005586999183</v>
      </c>
      <c r="P31" s="218">
        <f t="shared" si="48"/>
        <v>-0.2420378175272091</v>
      </c>
      <c r="Q31" s="218">
        <f t="shared" si="48"/>
        <v>-1.54542840736029</v>
      </c>
      <c r="R31" s="219"/>
      <c r="T31" s="215">
        <f>T30/T9</f>
        <v>-0.87272883517423583</v>
      </c>
      <c r="U31" s="220">
        <v>-0.26583125529951296</v>
      </c>
      <c r="V31" s="216">
        <f>T31-U31</f>
        <v>-0.60689757987472293</v>
      </c>
      <c r="X31" s="215">
        <f>X30/X9</f>
        <v>-1.0373491900874638</v>
      </c>
      <c r="Y31" s="218">
        <f>Y30/Y9</f>
        <v>-0.85958917918788702</v>
      </c>
      <c r="Z31" s="218">
        <f>Z30/Z9</f>
        <v>-1.0172330951711306</v>
      </c>
      <c r="AA31" s="218">
        <f>AA30/AA9</f>
        <v>-0.67946519206594524</v>
      </c>
      <c r="AB31" s="221">
        <f>AB30/AB9</f>
        <v>-0.87272883517423583</v>
      </c>
      <c r="AC31" s="222">
        <f>AB31-B31</f>
        <v>2.0051740766733461</v>
      </c>
      <c r="AD31" s="222"/>
      <c r="AF31" s="217"/>
      <c r="AG31" s="220">
        <f t="shared" ref="AG31:AR31" si="49">AG30/AG9</f>
        <v>-0.44385838480519146</v>
      </c>
      <c r="AH31" s="220">
        <f t="shared" si="49"/>
        <v>-0.62661098983132435</v>
      </c>
      <c r="AI31" s="220">
        <f t="shared" si="49"/>
        <v>1.5959140327026129E-2</v>
      </c>
      <c r="AJ31" s="220">
        <f t="shared" si="49"/>
        <v>-0.65056263100132938</v>
      </c>
      <c r="AK31" s="220">
        <f t="shared" si="49"/>
        <v>-0.54730952941924049</v>
      </c>
      <c r="AL31" s="220">
        <f t="shared" si="49"/>
        <v>-0.31198488942305164</v>
      </c>
      <c r="AM31" s="220">
        <f t="shared" si="49"/>
        <v>-0.1117894423005056</v>
      </c>
      <c r="AN31" s="220">
        <f t="shared" si="49"/>
        <v>-0.23992274236287831</v>
      </c>
      <c r="AO31" s="220">
        <f t="shared" si="49"/>
        <v>-0.14206794792304098</v>
      </c>
      <c r="AP31" s="220">
        <f t="shared" si="49"/>
        <v>-0.11824023152783042</v>
      </c>
      <c r="AQ31" s="220">
        <f t="shared" si="49"/>
        <v>-0.3215320648215414</v>
      </c>
      <c r="AR31" s="220">
        <f t="shared" si="49"/>
        <v>-0.55813851215962296</v>
      </c>
      <c r="AS31" s="216"/>
      <c r="AT31" s="223"/>
      <c r="AU31" s="215">
        <f>AU30/AU9</f>
        <v>-0.2998581883839363</v>
      </c>
      <c r="AV31" s="218">
        <f>AV30/AV9</f>
        <v>-0.48371439335875643</v>
      </c>
      <c r="AW31" s="218">
        <f>AW30/AW9</f>
        <v>-0.16194564512645399</v>
      </c>
      <c r="AX31" s="218">
        <f>AX30/AX9</f>
        <v>-0.30924678705287695</v>
      </c>
      <c r="AY31" s="219"/>
      <c r="BA31" s="221">
        <f>BA30/BA9</f>
        <v>-0.3000179452295324</v>
      </c>
      <c r="BB31" s="222">
        <f>BA31-C31</f>
        <v>0.57271088994470343</v>
      </c>
      <c r="BC31" s="222"/>
      <c r="BD31" s="224">
        <v>-0.33781189962122837</v>
      </c>
      <c r="BE31" s="222"/>
      <c r="BG31" s="217"/>
      <c r="BH31" s="220">
        <f t="shared" ref="BH31:BS31" si="50">BH30/BH9</f>
        <v>-0.28916539910275629</v>
      </c>
      <c r="BI31" s="220">
        <f t="shared" si="50"/>
        <v>-0.75983631939868945</v>
      </c>
      <c r="BJ31" s="220">
        <f t="shared" si="50"/>
        <v>-0.21062769098984938</v>
      </c>
      <c r="BK31" s="220" t="e">
        <f t="shared" si="50"/>
        <v>#DIV/0!</v>
      </c>
      <c r="BL31" s="220" t="e">
        <f t="shared" si="50"/>
        <v>#DIV/0!</v>
      </c>
      <c r="BM31" s="220" t="e">
        <f t="shared" si="50"/>
        <v>#DIV/0!</v>
      </c>
      <c r="BN31" s="220" t="e">
        <f t="shared" si="50"/>
        <v>#DIV/0!</v>
      </c>
      <c r="BO31" s="220" t="e">
        <f t="shared" si="50"/>
        <v>#DIV/0!</v>
      </c>
      <c r="BP31" s="220" t="e">
        <f t="shared" si="50"/>
        <v>#DIV/0!</v>
      </c>
      <c r="BQ31" s="220" t="e">
        <f t="shared" si="50"/>
        <v>#DIV/0!</v>
      </c>
      <c r="BR31" s="220" t="e">
        <f t="shared" si="50"/>
        <v>#DIV/0!</v>
      </c>
      <c r="BS31" s="220" t="e">
        <f t="shared" si="50"/>
        <v>#DIV/0!</v>
      </c>
      <c r="BT31" s="216"/>
      <c r="BV31" s="215">
        <f>BV30/BV9</f>
        <v>-0.41178262103829294</v>
      </c>
      <c r="BW31" s="218" t="e">
        <f>BW30/BW9</f>
        <v>#DIV/0!</v>
      </c>
      <c r="BX31" s="218" t="e">
        <f>BX30/BX9</f>
        <v>#DIV/0!</v>
      </c>
      <c r="BY31" s="218" t="e">
        <f>BY30/BY9</f>
        <v>#DIV/0!</v>
      </c>
      <c r="BZ31" s="219"/>
      <c r="CB31" s="221">
        <f>CB30/CB9</f>
        <v>-0.33062629015841116</v>
      </c>
    </row>
    <row r="32" spans="1:80" ht="15.75" thickBot="1" x14ac:dyDescent="0.3">
      <c r="C32" s="135"/>
      <c r="P32" s="225">
        <f>(P35-K35)/K35</f>
        <v>0.16666666666666666</v>
      </c>
      <c r="AD32" s="201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C32" s="201"/>
      <c r="BD32" s="137"/>
      <c r="BE32" s="201"/>
      <c r="BG32" s="135"/>
      <c r="BH32" s="135"/>
      <c r="BI32" s="135"/>
      <c r="BJ32" s="135"/>
      <c r="BK32" s="135"/>
      <c r="BL32" s="135"/>
      <c r="BM32" s="135"/>
      <c r="BN32" s="135"/>
      <c r="BO32" s="135"/>
      <c r="BP32" s="135"/>
      <c r="BQ32" s="135"/>
      <c r="BR32" s="135"/>
      <c r="BS32" s="135"/>
      <c r="BV32" s="135"/>
      <c r="BW32" s="135"/>
      <c r="BX32" s="135"/>
      <c r="BY32" s="135"/>
      <c r="BZ32" s="135"/>
      <c r="CB32" s="135"/>
    </row>
    <row r="33" spans="1:80" x14ac:dyDescent="0.25">
      <c r="A33" s="226" t="s">
        <v>347</v>
      </c>
      <c r="B33" s="227">
        <v>261</v>
      </c>
      <c r="C33" s="228">
        <f t="shared" ref="C33:C41" si="51">T33</f>
        <v>261</v>
      </c>
      <c r="E33" s="229"/>
      <c r="F33" s="230">
        <f>'[7]2013'!B$49</f>
        <v>23</v>
      </c>
      <c r="G33" s="230">
        <f>'[7]2013'!C$49</f>
        <v>20</v>
      </c>
      <c r="H33" s="230">
        <f>'[7]2013'!D$49</f>
        <v>21</v>
      </c>
      <c r="I33" s="230">
        <f>'[7]2013'!E$49</f>
        <v>22</v>
      </c>
      <c r="J33" s="230">
        <f>'[7]2013'!F$49</f>
        <v>23</v>
      </c>
      <c r="K33" s="230">
        <v>20</v>
      </c>
      <c r="L33" s="230">
        <f>'[7]2013'!H$49</f>
        <v>23</v>
      </c>
      <c r="M33" s="230">
        <f>'[7]2013'!I$49</f>
        <v>22</v>
      </c>
      <c r="N33" s="230">
        <f>'[7]2013'!J$49</f>
        <v>21</v>
      </c>
      <c r="O33" s="230">
        <f>'[7]2013'!K$49</f>
        <v>23</v>
      </c>
      <c r="P33" s="230">
        <f>'[7]2013'!L$49</f>
        <v>21</v>
      </c>
      <c r="Q33" s="230">
        <f>'[7]2013'!M$49</f>
        <v>22</v>
      </c>
      <c r="R33" s="231"/>
      <c r="T33" s="227">
        <f>SUM(F33:Q33)</f>
        <v>261</v>
      </c>
      <c r="U33" s="232">
        <v>261</v>
      </c>
      <c r="V33" s="231"/>
      <c r="X33" s="229">
        <f>SUM(F33:H33)</f>
        <v>64</v>
      </c>
      <c r="Y33" s="230">
        <f>SUM(I33:K33)</f>
        <v>65</v>
      </c>
      <c r="Z33" s="230">
        <f>SUM(L33:N33)</f>
        <v>66</v>
      </c>
      <c r="AA33" s="230">
        <f>SUM(O33:Q33)</f>
        <v>66</v>
      </c>
      <c r="AB33" s="233">
        <f>SUM(X33:AA33)</f>
        <v>261</v>
      </c>
      <c r="AC33" s="234">
        <f t="shared" ref="AC33:AC40" si="52">AB33-B33</f>
        <v>0</v>
      </c>
      <c r="AD33" s="235"/>
      <c r="AF33" s="229"/>
      <c r="AG33" s="232">
        <v>23</v>
      </c>
      <c r="AH33" s="232">
        <v>20</v>
      </c>
      <c r="AI33" s="232">
        <v>21</v>
      </c>
      <c r="AJ33" s="232">
        <v>22</v>
      </c>
      <c r="AK33" s="232">
        <v>22</v>
      </c>
      <c r="AL33" s="232">
        <v>21</v>
      </c>
      <c r="AM33" s="232">
        <v>23</v>
      </c>
      <c r="AN33" s="232">
        <v>21</v>
      </c>
      <c r="AO33" s="232">
        <v>22</v>
      </c>
      <c r="AP33" s="232">
        <v>23</v>
      </c>
      <c r="AQ33" s="232">
        <v>20</v>
      </c>
      <c r="AR33" s="232">
        <v>23</v>
      </c>
      <c r="AS33" s="228"/>
      <c r="AT33" s="169"/>
      <c r="AU33" s="227">
        <f>SUM(AG33:AI33)</f>
        <v>64</v>
      </c>
      <c r="AV33" s="232">
        <f>SUM(AJ33:AL33)</f>
        <v>65</v>
      </c>
      <c r="AW33" s="232">
        <f>SUM(AM33:AO33)</f>
        <v>66</v>
      </c>
      <c r="AX33" s="232">
        <f>SUM(AP33:AR33)</f>
        <v>66</v>
      </c>
      <c r="AY33" s="231"/>
      <c r="BA33" s="236">
        <f>SUM(AU33:AX33)</f>
        <v>261</v>
      </c>
      <c r="BB33" s="234">
        <f t="shared" ref="BB33:BB40" si="53">BA33-C33</f>
        <v>0</v>
      </c>
      <c r="BC33" s="235"/>
      <c r="BD33" s="237">
        <v>261</v>
      </c>
      <c r="BE33" s="235"/>
      <c r="BG33" s="229"/>
      <c r="BH33" s="232">
        <v>22</v>
      </c>
      <c r="BI33" s="232">
        <v>20</v>
      </c>
      <c r="BJ33" s="232">
        <v>22</v>
      </c>
      <c r="BK33" s="232">
        <v>22</v>
      </c>
      <c r="BL33" s="232">
        <v>21</v>
      </c>
      <c r="BM33" s="232">
        <v>22</v>
      </c>
      <c r="BN33" s="232">
        <v>23</v>
      </c>
      <c r="BO33" s="232">
        <v>21</v>
      </c>
      <c r="BP33" s="232">
        <v>22</v>
      </c>
      <c r="BQ33" s="232">
        <v>22</v>
      </c>
      <c r="BR33" s="232">
        <v>21</v>
      </c>
      <c r="BS33" s="232">
        <v>23</v>
      </c>
      <c r="BT33" s="231"/>
      <c r="BV33" s="227">
        <f>SUM(BH33:BJ33)</f>
        <v>64</v>
      </c>
      <c r="BW33" s="232">
        <f>SUM(BK33:BM33)</f>
        <v>65</v>
      </c>
      <c r="BX33" s="232">
        <f>SUM(BN33:BP33)</f>
        <v>66</v>
      </c>
      <c r="BY33" s="232">
        <f>SUM(BQ33:BS33)</f>
        <v>66</v>
      </c>
      <c r="BZ33" s="231"/>
      <c r="CB33" s="236">
        <f>SUM(AV33:AX33)+SUM(BH33:BJ33)</f>
        <v>261</v>
      </c>
    </row>
    <row r="34" spans="1:80" x14ac:dyDescent="0.25">
      <c r="A34" s="238" t="s">
        <v>348</v>
      </c>
      <c r="B34" s="166">
        <v>251</v>
      </c>
      <c r="C34" s="167">
        <f t="shared" si="51"/>
        <v>249</v>
      </c>
      <c r="E34" s="189"/>
      <c r="F34" s="239">
        <f>'[7]2013'!B$51</f>
        <v>22</v>
      </c>
      <c r="G34" s="239">
        <f>'[7]2013'!C$51</f>
        <v>20</v>
      </c>
      <c r="H34" s="239">
        <f>'[7]2013'!D$51</f>
        <v>20</v>
      </c>
      <c r="I34" s="239">
        <f>'[7]2013'!E$51</f>
        <v>19</v>
      </c>
      <c r="J34" s="239">
        <f>'[7]2013'!F$51</f>
        <v>22</v>
      </c>
      <c r="K34" s="239">
        <v>19</v>
      </c>
      <c r="L34" s="239">
        <f>'[7]2013'!H$51</f>
        <v>23</v>
      </c>
      <c r="M34" s="239">
        <f>'[7]2013'!I$51</f>
        <v>21</v>
      </c>
      <c r="N34" s="239">
        <f>'[7]2013'!J$51</f>
        <v>20</v>
      </c>
      <c r="O34" s="239">
        <f>'[7]2013'!K$51</f>
        <v>23</v>
      </c>
      <c r="P34" s="239">
        <f>'[7]2013'!L$51</f>
        <v>21</v>
      </c>
      <c r="Q34" s="239">
        <f>'[7]2013'!M$51</f>
        <v>19</v>
      </c>
      <c r="R34" s="240"/>
      <c r="T34" s="166">
        <f>SUM(F34:Q34)</f>
        <v>249</v>
      </c>
      <c r="U34" s="169">
        <v>249</v>
      </c>
      <c r="V34" s="175"/>
      <c r="X34" s="189">
        <f>SUM(F34:H34)</f>
        <v>62</v>
      </c>
      <c r="Y34" s="190">
        <f>SUM(I34:K34)</f>
        <v>60</v>
      </c>
      <c r="Z34" s="190">
        <f>SUM(L34:N34)</f>
        <v>64</v>
      </c>
      <c r="AA34" s="190">
        <f>SUM(O34:Q34)</f>
        <v>63</v>
      </c>
      <c r="AB34" s="177">
        <f>SUM(X34:AA34)</f>
        <v>249</v>
      </c>
      <c r="AC34" s="171">
        <f t="shared" si="52"/>
        <v>-2</v>
      </c>
      <c r="AD34" s="172">
        <f>(AB34-B34)/B34</f>
        <v>-7.9681274900398405E-3</v>
      </c>
      <c r="AF34" s="189"/>
      <c r="AG34" s="169">
        <f>'[8]2014'!B51</f>
        <v>22</v>
      </c>
      <c r="AH34" s="169">
        <f>'[8]2014'!C51</f>
        <v>20</v>
      </c>
      <c r="AI34" s="169">
        <f>'[8]2014'!D51</f>
        <v>20</v>
      </c>
      <c r="AJ34" s="169">
        <f>'[8]2014'!E51</f>
        <v>19</v>
      </c>
      <c r="AK34" s="169">
        <f>'[8]2014'!F51</f>
        <v>21</v>
      </c>
      <c r="AL34" s="169">
        <f>'[8]2014'!G51</f>
        <v>20</v>
      </c>
      <c r="AM34" s="169">
        <f>'[8]2014'!H51</f>
        <v>23</v>
      </c>
      <c r="AN34" s="169">
        <f>'[8]2014'!I51</f>
        <v>21</v>
      </c>
      <c r="AO34" s="169">
        <f>'[8]2014'!J51</f>
        <v>21</v>
      </c>
      <c r="AP34" s="169">
        <f>'[8]2014'!K51</f>
        <v>23</v>
      </c>
      <c r="AQ34" s="169">
        <f>'[8]2014'!L51</f>
        <v>20</v>
      </c>
      <c r="AR34" s="169">
        <f>'[8]2014'!M51</f>
        <v>20</v>
      </c>
      <c r="AS34" s="167"/>
      <c r="AT34" s="169"/>
      <c r="AU34" s="166">
        <f>SUM(AG34:AI34)</f>
        <v>62</v>
      </c>
      <c r="AV34" s="169">
        <f>SUM(AJ34:AL34)</f>
        <v>60</v>
      </c>
      <c r="AW34" s="169">
        <f>SUM(AM34:AO34)</f>
        <v>65</v>
      </c>
      <c r="AX34" s="169">
        <f>SUM(AP34:AR34)</f>
        <v>63</v>
      </c>
      <c r="AY34" s="175"/>
      <c r="BA34" s="170">
        <f>SUM(AU34:AX34)</f>
        <v>250</v>
      </c>
      <c r="BB34" s="171">
        <f t="shared" si="53"/>
        <v>1</v>
      </c>
      <c r="BC34" s="172"/>
      <c r="BD34" s="174">
        <v>250</v>
      </c>
      <c r="BE34" s="172"/>
      <c r="BG34" s="189"/>
      <c r="BH34" s="169">
        <f>'[8]2015'!B51</f>
        <v>21</v>
      </c>
      <c r="BI34" s="169">
        <f>'[8]2015'!C51</f>
        <v>20</v>
      </c>
      <c r="BJ34" s="169">
        <f>'[8]2015'!D51</f>
        <v>22</v>
      </c>
      <c r="BK34" s="169">
        <f>'[8]2015'!E51</f>
        <v>19</v>
      </c>
      <c r="BL34" s="169">
        <f>'[8]2015'!F51</f>
        <v>20</v>
      </c>
      <c r="BM34" s="169">
        <f>'[8]2015'!G51</f>
        <v>21</v>
      </c>
      <c r="BN34" s="169">
        <f>'[8]2015'!H51</f>
        <v>23</v>
      </c>
      <c r="BO34" s="169">
        <f>'[8]2015'!I51</f>
        <v>20</v>
      </c>
      <c r="BP34" s="169">
        <f>'[8]2015'!J51</f>
        <v>21</v>
      </c>
      <c r="BQ34" s="169">
        <f>'[8]2015'!K51</f>
        <v>22</v>
      </c>
      <c r="BR34" s="169">
        <f>'[8]2015'!L51</f>
        <v>21</v>
      </c>
      <c r="BS34" s="169">
        <f>'[8]2015'!M51</f>
        <v>18</v>
      </c>
      <c r="BT34" s="175"/>
      <c r="BV34" s="166">
        <f>SUM(BH34:BJ34)</f>
        <v>63</v>
      </c>
      <c r="BW34" s="169">
        <f>SUM(BK34:BM34)</f>
        <v>60</v>
      </c>
      <c r="BX34" s="169">
        <f>SUM(BN34:BP34)</f>
        <v>64</v>
      </c>
      <c r="BY34" s="169">
        <f>SUM(BQ34:BS34)</f>
        <v>61</v>
      </c>
      <c r="BZ34" s="175"/>
      <c r="CB34" s="170">
        <f>SUM(AV34:AX34)+SUM(BH34:BJ34)</f>
        <v>251</v>
      </c>
    </row>
    <row r="35" spans="1:80" s="132" customFormat="1" x14ac:dyDescent="0.25">
      <c r="A35" s="238" t="s">
        <v>349</v>
      </c>
      <c r="B35" s="241">
        <f>AVERAGE('[9]2012'!$C$41:$N$41)</f>
        <v>9.7291666666666661</v>
      </c>
      <c r="C35" s="242">
        <f t="shared" si="51"/>
        <v>40.1875</v>
      </c>
      <c r="E35" s="241"/>
      <c r="F35" s="243">
        <f>'[9]2013'!C$43</f>
        <v>28</v>
      </c>
      <c r="G35" s="243">
        <f>'[9]2013'!D$43</f>
        <v>31.25</v>
      </c>
      <c r="H35" s="243">
        <f>'[9]2013'!E$43</f>
        <v>29</v>
      </c>
      <c r="I35" s="243">
        <f>'[9]2013'!F$43</f>
        <v>30</v>
      </c>
      <c r="J35" s="243">
        <f>'[9]2013'!G$43</f>
        <v>34.5</v>
      </c>
      <c r="K35" s="243">
        <f>'[9]2013'!H$43</f>
        <v>42</v>
      </c>
      <c r="L35" s="243">
        <f>'[9]2013'!I$43</f>
        <v>47.25</v>
      </c>
      <c r="M35" s="243">
        <f>'[9]2013'!J$43</f>
        <v>47.25</v>
      </c>
      <c r="N35" s="243">
        <f>'[9]2013'!K$43</f>
        <v>47</v>
      </c>
      <c r="O35" s="243">
        <f>'[9]2013'!L$43</f>
        <v>47.5</v>
      </c>
      <c r="P35" s="243">
        <f>'[9]2013'!M$43</f>
        <v>49</v>
      </c>
      <c r="Q35" s="243">
        <f>'[9]2013'!N$43</f>
        <v>49.5</v>
      </c>
      <c r="R35" s="240"/>
      <c r="T35" s="241">
        <f>AVERAGE(F35:Q35)</f>
        <v>40.1875</v>
      </c>
      <c r="U35" s="244">
        <v>46.020833333333336</v>
      </c>
      <c r="V35" s="242">
        <f t="shared" ref="V35:V40" si="54">T35-U35</f>
        <v>-5.8333333333333357</v>
      </c>
      <c r="X35" s="241">
        <f>AVERAGE(F35:H35)</f>
        <v>29.416666666666668</v>
      </c>
      <c r="Y35" s="244">
        <f>AVERAGE(I35:K35)</f>
        <v>35.5</v>
      </c>
      <c r="Z35" s="244">
        <f>AVERAGE(L35:N35)</f>
        <v>47.166666666666664</v>
      </c>
      <c r="AA35" s="244">
        <f>AVERAGE(O35:Q35)</f>
        <v>48.666666666666664</v>
      </c>
      <c r="AB35" s="245">
        <f>AVERAGE(F35:Q35)</f>
        <v>40.1875</v>
      </c>
      <c r="AC35" s="245">
        <f t="shared" si="52"/>
        <v>30.458333333333336</v>
      </c>
      <c r="AD35" s="172">
        <f>(AB35-B35)/B35</f>
        <v>3.1306209850107072</v>
      </c>
      <c r="AF35" s="246"/>
      <c r="AG35" s="243">
        <f>'[10]2014'!C47</f>
        <v>51</v>
      </c>
      <c r="AH35" s="243">
        <f>'[10]2014'!D47</f>
        <v>55.25</v>
      </c>
      <c r="AI35" s="243">
        <f>'[10]2014'!E47</f>
        <v>57</v>
      </c>
      <c r="AJ35" s="247">
        <v>55</v>
      </c>
      <c r="AK35" s="247">
        <v>56</v>
      </c>
      <c r="AL35" s="247">
        <v>59.5</v>
      </c>
      <c r="AM35" s="247">
        <v>65.5</v>
      </c>
      <c r="AN35" s="247">
        <v>63.5</v>
      </c>
      <c r="AO35" s="247">
        <v>65</v>
      </c>
      <c r="AP35" s="247">
        <v>67</v>
      </c>
      <c r="AQ35" s="247">
        <v>67</v>
      </c>
      <c r="AR35" s="247">
        <v>68</v>
      </c>
      <c r="AS35" s="242"/>
      <c r="AT35" s="244"/>
      <c r="AU35" s="241">
        <f>AVERAGE(AG35:AI35)</f>
        <v>54.416666666666664</v>
      </c>
      <c r="AV35" s="244">
        <f>AVERAGE(AJ35:AL35)</f>
        <v>56.833333333333336</v>
      </c>
      <c r="AW35" s="244">
        <f>AVERAGE(AM35:AO35)</f>
        <v>64.666666666666671</v>
      </c>
      <c r="AX35" s="244">
        <f>AVERAGE(AP35:AR35)</f>
        <v>67.333333333333329</v>
      </c>
      <c r="AY35" s="242"/>
      <c r="BA35" s="248">
        <f>AVERAGE(AU35:AX35)</f>
        <v>60.8125</v>
      </c>
      <c r="BB35" s="245">
        <f t="shared" si="53"/>
        <v>20.625</v>
      </c>
      <c r="BC35" s="172">
        <f>(BA35-C35)/C35</f>
        <v>0.51321928460342148</v>
      </c>
      <c r="BD35" s="249">
        <v>64.25</v>
      </c>
      <c r="BE35" s="172">
        <f>(BA35-BD35)/BD35</f>
        <v>-5.3501945525291826E-2</v>
      </c>
      <c r="BG35" s="246"/>
      <c r="BH35" s="247">
        <v>70</v>
      </c>
      <c r="BI35" s="247">
        <v>71</v>
      </c>
      <c r="BJ35" s="247">
        <v>70</v>
      </c>
      <c r="BK35" s="247"/>
      <c r="BL35" s="247"/>
      <c r="BM35" s="247"/>
      <c r="BN35" s="247"/>
      <c r="BO35" s="247"/>
      <c r="BP35" s="247"/>
      <c r="BQ35" s="247"/>
      <c r="BR35" s="247"/>
      <c r="BS35" s="247"/>
      <c r="BT35" s="242"/>
      <c r="BV35" s="241">
        <f>AVERAGE(BH35:BJ35)</f>
        <v>70.333333333333329</v>
      </c>
      <c r="BW35" s="244" t="e">
        <f>AVERAGE(BK35:BM35)</f>
        <v>#DIV/0!</v>
      </c>
      <c r="BX35" s="244" t="e">
        <f>AVERAGE(BN35:BP35)</f>
        <v>#DIV/0!</v>
      </c>
      <c r="BY35" s="244" t="e">
        <f>AVERAGE(BQ35:BS35)</f>
        <v>#DIV/0!</v>
      </c>
      <c r="BZ35" s="242"/>
      <c r="CB35" s="248">
        <f>AVERAGE(AJ35:AR35,BH35:BJ35)</f>
        <v>64.791666666666671</v>
      </c>
    </row>
    <row r="36" spans="1:80" x14ac:dyDescent="0.25">
      <c r="A36" s="250" t="s">
        <v>350</v>
      </c>
      <c r="B36" s="166">
        <v>11</v>
      </c>
      <c r="C36" s="167">
        <f t="shared" si="51"/>
        <v>28</v>
      </c>
      <c r="E36" s="189"/>
      <c r="F36" s="251">
        <f>'[11]ASA by Grade'!B$49</f>
        <v>4</v>
      </c>
      <c r="G36" s="251">
        <f>'[11]ASA by Grade'!C$49</f>
        <v>1</v>
      </c>
      <c r="H36" s="251">
        <f>'[11]ASA by Grade'!D$49</f>
        <v>2</v>
      </c>
      <c r="I36" s="251">
        <f>'[11]ASA by Grade'!E$49</f>
        <v>3</v>
      </c>
      <c r="J36" s="251">
        <f>'[11]ASA by Grade'!F$49</f>
        <v>4</v>
      </c>
      <c r="K36" s="251">
        <f>'[11]ASA by Grade'!G$49</f>
        <v>2</v>
      </c>
      <c r="L36" s="251">
        <f>'[11]ASA by Grade'!H$49</f>
        <v>5</v>
      </c>
      <c r="M36" s="251">
        <f>'[11]ASA by Grade'!I$49</f>
        <v>1</v>
      </c>
      <c r="N36" s="251">
        <f>'[11]ASA by Grade'!J$49</f>
        <v>3</v>
      </c>
      <c r="O36" s="251">
        <f>'[11]ASA by Grade'!K$49</f>
        <v>0</v>
      </c>
      <c r="P36" s="251">
        <f>'[11]ASA by Grade'!L$49</f>
        <v>3</v>
      </c>
      <c r="Q36" s="251">
        <f>'[11]ASA by Grade'!M$49</f>
        <v>0</v>
      </c>
      <c r="R36" s="240"/>
      <c r="T36" s="166">
        <f>SUM(F36:Q36)</f>
        <v>28</v>
      </c>
      <c r="U36" s="169">
        <v>35</v>
      </c>
      <c r="V36" s="167">
        <f t="shared" si="54"/>
        <v>-7</v>
      </c>
      <c r="X36" s="189">
        <f>SUM(F36:H36)</f>
        <v>7</v>
      </c>
      <c r="Y36" s="190">
        <f>SUM(I36:K36)</f>
        <v>9</v>
      </c>
      <c r="Z36" s="190">
        <f>SUM(L36:N36)</f>
        <v>9</v>
      </c>
      <c r="AA36" s="190">
        <f>SUM(O36:Q36)</f>
        <v>3</v>
      </c>
      <c r="AB36" s="177">
        <f>SUM(X36:AA36)</f>
        <v>28</v>
      </c>
      <c r="AC36" s="171">
        <f t="shared" si="52"/>
        <v>17</v>
      </c>
      <c r="AD36" s="178"/>
      <c r="AF36" s="252"/>
      <c r="AG36" s="251">
        <f>'[12]Pan Africa By Grade'!B30</f>
        <v>4</v>
      </c>
      <c r="AH36" s="251">
        <f>'[12]Pan Africa By Grade'!C30</f>
        <v>4</v>
      </c>
      <c r="AI36" s="251">
        <f>'[12]Pan Africa By Grade'!D30</f>
        <v>4</v>
      </c>
      <c r="AJ36" s="253">
        <v>3</v>
      </c>
      <c r="AK36" s="253">
        <v>1</v>
      </c>
      <c r="AL36" s="253">
        <v>3</v>
      </c>
      <c r="AM36" s="253">
        <v>4</v>
      </c>
      <c r="AN36" s="253">
        <v>3</v>
      </c>
      <c r="AO36" s="253">
        <v>3</v>
      </c>
      <c r="AP36" s="253">
        <v>3</v>
      </c>
      <c r="AQ36" s="253">
        <v>2</v>
      </c>
      <c r="AR36" s="253">
        <v>0</v>
      </c>
      <c r="AS36" s="167"/>
      <c r="AT36" s="169"/>
      <c r="AU36" s="166">
        <f>SUM(AG36:AI36)</f>
        <v>12</v>
      </c>
      <c r="AV36" s="169">
        <f>SUM(AJ36:AL36)</f>
        <v>7</v>
      </c>
      <c r="AW36" s="169">
        <f>SUM(AM36:AO36)</f>
        <v>10</v>
      </c>
      <c r="AX36" s="169">
        <f>SUM(AP36:AR36)</f>
        <v>5</v>
      </c>
      <c r="AY36" s="175"/>
      <c r="BA36" s="170">
        <f>SUM(AU36:AX36)</f>
        <v>34</v>
      </c>
      <c r="BB36" s="171">
        <f t="shared" si="53"/>
        <v>6</v>
      </c>
      <c r="BC36" s="178"/>
      <c r="BD36" s="174">
        <v>24</v>
      </c>
      <c r="BE36" s="172">
        <f>(BA36-BD36)/BD36</f>
        <v>0.41666666666666669</v>
      </c>
      <c r="BG36" s="252"/>
      <c r="BH36" s="253">
        <v>2</v>
      </c>
      <c r="BI36" s="253">
        <v>3</v>
      </c>
      <c r="BJ36" s="253">
        <v>2</v>
      </c>
      <c r="BK36" s="253"/>
      <c r="BL36" s="253"/>
      <c r="BM36" s="253"/>
      <c r="BN36" s="253"/>
      <c r="BO36" s="253"/>
      <c r="BP36" s="253"/>
      <c r="BQ36" s="253"/>
      <c r="BR36" s="253"/>
      <c r="BS36" s="253"/>
      <c r="BT36" s="175"/>
      <c r="BV36" s="166">
        <f>SUM(BH36:BJ36)</f>
        <v>7</v>
      </c>
      <c r="BW36" s="169">
        <f>SUM(BK36:BM36)</f>
        <v>0</v>
      </c>
      <c r="BX36" s="169">
        <f>SUM(BN36:BP36)</f>
        <v>0</v>
      </c>
      <c r="BY36" s="169">
        <f>SUM(BQ36:BS36)</f>
        <v>0</v>
      </c>
      <c r="BZ36" s="175"/>
      <c r="CB36" s="170">
        <f>SUM(AV36:AX36)+SUM(BH36:BJ36)</f>
        <v>29</v>
      </c>
    </row>
    <row r="37" spans="1:80" x14ac:dyDescent="0.25">
      <c r="A37" s="238" t="s">
        <v>351</v>
      </c>
      <c r="B37" s="166">
        <v>5</v>
      </c>
      <c r="C37" s="167">
        <f t="shared" si="51"/>
        <v>10</v>
      </c>
      <c r="E37" s="189"/>
      <c r="F37" s="251">
        <f>'[11]ASA by Grade'!B$43</f>
        <v>2</v>
      </c>
      <c r="G37" s="251">
        <f>'[11]ASA by Grade'!C$43</f>
        <v>1</v>
      </c>
      <c r="H37" s="251">
        <f>'[11]ASA by Grade'!D$43</f>
        <v>0</v>
      </c>
      <c r="I37" s="251">
        <f>'[11]ASA by Grade'!E$43</f>
        <v>2</v>
      </c>
      <c r="J37" s="251">
        <f>'[11]ASA by Grade'!F$43</f>
        <v>1</v>
      </c>
      <c r="K37" s="251">
        <f>'[11]ASA by Grade'!G$43</f>
        <v>0</v>
      </c>
      <c r="L37" s="251">
        <f>'[11]ASA by Grade'!H$43</f>
        <v>2</v>
      </c>
      <c r="M37" s="251">
        <f>'[11]ASA by Grade'!I$43</f>
        <v>1</v>
      </c>
      <c r="N37" s="251">
        <f>'[11]ASA by Grade'!J$43</f>
        <v>1</v>
      </c>
      <c r="O37" s="251">
        <f>'[11]ASA by Grade'!K$43</f>
        <v>0</v>
      </c>
      <c r="P37" s="251">
        <f>'[11]ASA by Grade'!L$43</f>
        <v>0</v>
      </c>
      <c r="Q37" s="251">
        <f>'[11]ASA by Grade'!M$43</f>
        <v>0</v>
      </c>
      <c r="R37" s="240"/>
      <c r="T37" s="166">
        <f>SUM(F37:Q37)</f>
        <v>10</v>
      </c>
      <c r="U37" s="169">
        <v>11</v>
      </c>
      <c r="V37" s="167">
        <f t="shared" si="54"/>
        <v>-1</v>
      </c>
      <c r="X37" s="189">
        <f>SUM(F37:H37)</f>
        <v>3</v>
      </c>
      <c r="Y37" s="190">
        <f>SUM(I37:K37)</f>
        <v>3</v>
      </c>
      <c r="Z37" s="190">
        <f>SUM(L37:N37)</f>
        <v>4</v>
      </c>
      <c r="AA37" s="190">
        <f>SUM(O37:Q37)</f>
        <v>0</v>
      </c>
      <c r="AB37" s="177">
        <f>SUM(X37:AA37)</f>
        <v>10</v>
      </c>
      <c r="AC37" s="171">
        <f t="shared" si="52"/>
        <v>5</v>
      </c>
      <c r="AD37" s="178"/>
      <c r="AF37" s="252"/>
      <c r="AG37" s="251">
        <f>'[12]Pan Africa By Grade'!B24</f>
        <v>1</v>
      </c>
      <c r="AH37" s="251">
        <f>'[12]Pan Africa By Grade'!C24</f>
        <v>2</v>
      </c>
      <c r="AI37" s="251">
        <f>'[12]Pan Africa By Grade'!D24</f>
        <v>2</v>
      </c>
      <c r="AJ37" s="253">
        <v>0</v>
      </c>
      <c r="AK37" s="253">
        <v>0</v>
      </c>
      <c r="AL37" s="253">
        <v>0</v>
      </c>
      <c r="AM37" s="253">
        <v>0</v>
      </c>
      <c r="AN37" s="253">
        <v>0</v>
      </c>
      <c r="AO37" s="253">
        <v>0</v>
      </c>
      <c r="AP37" s="253">
        <v>0</v>
      </c>
      <c r="AQ37" s="253">
        <v>0</v>
      </c>
      <c r="AR37" s="253">
        <v>0</v>
      </c>
      <c r="AS37" s="167"/>
      <c r="AT37" s="169"/>
      <c r="AU37" s="166">
        <f>SUM(AG37:AI37)</f>
        <v>5</v>
      </c>
      <c r="AV37" s="169">
        <f>SUM(AJ37:AL37)</f>
        <v>0</v>
      </c>
      <c r="AW37" s="169">
        <f>SUM(AM37:AO37)</f>
        <v>0</v>
      </c>
      <c r="AX37" s="169">
        <f>SUM(AP37:AR37)</f>
        <v>0</v>
      </c>
      <c r="AY37" s="175"/>
      <c r="BA37" s="170">
        <f>SUM(AU37:AX37)</f>
        <v>5</v>
      </c>
      <c r="BB37" s="171">
        <f t="shared" si="53"/>
        <v>-5</v>
      </c>
      <c r="BC37" s="178"/>
      <c r="BD37" s="174">
        <v>5</v>
      </c>
      <c r="BE37" s="172">
        <f>(BA37-BD37)/BD37</f>
        <v>0</v>
      </c>
      <c r="BG37" s="252"/>
      <c r="BH37" s="253">
        <v>0</v>
      </c>
      <c r="BI37" s="253">
        <v>0</v>
      </c>
      <c r="BJ37" s="253">
        <v>0</v>
      </c>
      <c r="BK37" s="253"/>
      <c r="BL37" s="253"/>
      <c r="BM37" s="253"/>
      <c r="BN37" s="253"/>
      <c r="BO37" s="253"/>
      <c r="BP37" s="253"/>
      <c r="BQ37" s="253"/>
      <c r="BR37" s="253"/>
      <c r="BS37" s="253"/>
      <c r="BT37" s="175"/>
      <c r="BV37" s="166">
        <f>SUM(BH37:BJ37)</f>
        <v>0</v>
      </c>
      <c r="BW37" s="169">
        <f>SUM(BK37:BM37)</f>
        <v>0</v>
      </c>
      <c r="BX37" s="169">
        <f>SUM(BN37:BP37)</f>
        <v>0</v>
      </c>
      <c r="BY37" s="169">
        <f>SUM(BQ37:BS37)</f>
        <v>0</v>
      </c>
      <c r="BZ37" s="175"/>
      <c r="CB37" s="170">
        <f>SUM(AV37:AX37)+SUM(BH37:BJ37)</f>
        <v>0</v>
      </c>
    </row>
    <row r="38" spans="1:80" s="132" customFormat="1" x14ac:dyDescent="0.25">
      <c r="A38" s="238" t="s">
        <v>352</v>
      </c>
      <c r="B38" s="241">
        <f>(B6-B42)/B56</f>
        <v>49.342645757941298</v>
      </c>
      <c r="C38" s="242">
        <f t="shared" si="51"/>
        <v>74.289925102866022</v>
      </c>
      <c r="E38" s="241"/>
      <c r="F38" s="243">
        <f t="shared" ref="F38:Q38" si="55">(F6-F42)/F56</f>
        <v>55.039627539503385</v>
      </c>
      <c r="G38" s="243">
        <f t="shared" si="55"/>
        <v>174.75656424581004</v>
      </c>
      <c r="H38" s="243">
        <f t="shared" si="55"/>
        <v>103.8969968798752</v>
      </c>
      <c r="I38" s="243">
        <f t="shared" si="55"/>
        <v>124.84409669211196</v>
      </c>
      <c r="J38" s="243">
        <f t="shared" si="55"/>
        <v>100.51773976153447</v>
      </c>
      <c r="K38" s="243">
        <f t="shared" si="55"/>
        <v>160.86379547014411</v>
      </c>
      <c r="L38" s="243">
        <f t="shared" si="55"/>
        <v>60.149633362472358</v>
      </c>
      <c r="M38" s="243">
        <f t="shared" si="55"/>
        <v>53.470047285178545</v>
      </c>
      <c r="N38" s="243">
        <f t="shared" si="55"/>
        <v>59.324246347751362</v>
      </c>
      <c r="O38" s="243">
        <f t="shared" si="55"/>
        <v>52.734251349982408</v>
      </c>
      <c r="P38" s="243">
        <f t="shared" si="55"/>
        <v>77.020893234936452</v>
      </c>
      <c r="Q38" s="243">
        <f t="shared" si="55"/>
        <v>59.011947776993651</v>
      </c>
      <c r="R38" s="240"/>
      <c r="T38" s="241">
        <f>(T6-T42)/T56</f>
        <v>74.289925102866022</v>
      </c>
      <c r="U38" s="244">
        <v>67.946873073240738</v>
      </c>
      <c r="V38" s="242">
        <f t="shared" si="54"/>
        <v>6.3430520296252837</v>
      </c>
      <c r="X38" s="241">
        <f>(X6-X42)/X56</f>
        <v>107.21746990637538</v>
      </c>
      <c r="Y38" s="244">
        <f>(Y6-Y42)/Y56</f>
        <v>125.96454013715207</v>
      </c>
      <c r="Z38" s="244">
        <f>(Z6-Z42)/Z56</f>
        <v>57.666769859496213</v>
      </c>
      <c r="AA38" s="244">
        <f>(AA6-AA42)/AA56</f>
        <v>63.461719549323462</v>
      </c>
      <c r="AB38" s="245">
        <f>(AB6-AB42)/AB56</f>
        <v>74.289925102866022</v>
      </c>
      <c r="AC38" s="245">
        <f t="shared" si="52"/>
        <v>24.947279344924723</v>
      </c>
      <c r="AD38" s="172">
        <f>(AB38-B38)/B38</f>
        <v>0.50559265644788942</v>
      </c>
      <c r="AF38" s="246"/>
      <c r="AG38" s="243">
        <f>AG6/AG56</f>
        <v>68.884884247171456</v>
      </c>
      <c r="AH38" s="243">
        <f>AH6/AH56</f>
        <v>64.270947813890885</v>
      </c>
      <c r="AI38" s="243">
        <f>AI6/AI56</f>
        <v>80.086290588961802</v>
      </c>
      <c r="AJ38" s="247">
        <v>69</v>
      </c>
      <c r="AK38" s="247">
        <v>72</v>
      </c>
      <c r="AL38" s="247">
        <v>73</v>
      </c>
      <c r="AM38" s="247">
        <v>73.5</v>
      </c>
      <c r="AN38" s="247">
        <v>74.5</v>
      </c>
      <c r="AO38" s="247">
        <v>75.5</v>
      </c>
      <c r="AP38" s="247">
        <v>74.5</v>
      </c>
      <c r="AQ38" s="247">
        <v>74</v>
      </c>
      <c r="AR38" s="247">
        <v>70</v>
      </c>
      <c r="AS38" s="242"/>
      <c r="AT38" s="244"/>
      <c r="AU38" s="241">
        <f>(AU6-AU42)/AU56</f>
        <v>71.509497257019035</v>
      </c>
      <c r="AV38" s="244">
        <f>(AV6-AV42)/AV56</f>
        <v>71.501078472793566</v>
      </c>
      <c r="AW38" s="244">
        <f>(AW6-AW42)/AW56</f>
        <v>74.477295421699239</v>
      </c>
      <c r="AX38" s="244">
        <f>(AX6-AX42)/AX56</f>
        <v>73.02427006742532</v>
      </c>
      <c r="AY38" s="242"/>
      <c r="BA38" s="248">
        <f>(BA6-BA42)/BA56</f>
        <v>72.788540275356553</v>
      </c>
      <c r="BB38" s="245">
        <f t="shared" si="53"/>
        <v>-1.5013848275094688</v>
      </c>
      <c r="BC38" s="172">
        <f>(BA38-C38)/C38</f>
        <v>-2.0209804027000521E-2</v>
      </c>
      <c r="BD38" s="249">
        <v>68.045984923572149</v>
      </c>
      <c r="BE38" s="172">
        <f>(BA38-BD38)/BD38</f>
        <v>6.9696328991506906E-2</v>
      </c>
      <c r="BG38" s="246"/>
      <c r="BH38" s="247">
        <v>71</v>
      </c>
      <c r="BI38" s="247">
        <v>70</v>
      </c>
      <c r="BJ38" s="247">
        <v>71</v>
      </c>
      <c r="BK38" s="247"/>
      <c r="BL38" s="247"/>
      <c r="BM38" s="247"/>
      <c r="BN38" s="247"/>
      <c r="BO38" s="247"/>
      <c r="BP38" s="247"/>
      <c r="BQ38" s="247"/>
      <c r="BR38" s="247"/>
      <c r="BS38" s="247"/>
      <c r="BT38" s="242"/>
      <c r="BV38" s="241">
        <f>(BV6-BV42)/BV56</f>
        <v>70.682916090074229</v>
      </c>
      <c r="BW38" s="244" t="e">
        <f>(BW6-BW42)/BW56</f>
        <v>#DIV/0!</v>
      </c>
      <c r="BX38" s="244" t="e">
        <f>(BX6-BX42)/BX56</f>
        <v>#DIV/0!</v>
      </c>
      <c r="BY38" s="244" t="e">
        <f>(BY6-BY42)/BY56</f>
        <v>#DIV/0!</v>
      </c>
      <c r="BZ38" s="242"/>
      <c r="CB38" s="248">
        <f>(CB6-CB42)/CB56</f>
        <v>72.467876297847525</v>
      </c>
    </row>
    <row r="39" spans="1:80" s="182" customFormat="1" x14ac:dyDescent="0.25">
      <c r="A39" s="254" t="s">
        <v>353</v>
      </c>
      <c r="B39" s="180">
        <f>B56/B57</f>
        <v>0.57273031387264739</v>
      </c>
      <c r="C39" s="181">
        <f t="shared" si="51"/>
        <v>0.56965630067176287</v>
      </c>
      <c r="E39" s="180"/>
      <c r="F39" s="183">
        <f t="shared" ref="F39:Q39" si="56">F56/F57</f>
        <v>0.611456176673568</v>
      </c>
      <c r="G39" s="183">
        <f t="shared" si="56"/>
        <v>0.59666666666666668</v>
      </c>
      <c r="H39" s="183">
        <f t="shared" si="56"/>
        <v>0.51735270379338172</v>
      </c>
      <c r="I39" s="183">
        <f t="shared" si="56"/>
        <v>0.62679425837320579</v>
      </c>
      <c r="J39" s="183">
        <f t="shared" si="56"/>
        <v>0.52418478260869561</v>
      </c>
      <c r="K39" s="183">
        <f t="shared" si="56"/>
        <v>0.37942708333333336</v>
      </c>
      <c r="L39" s="183">
        <f t="shared" si="56"/>
        <v>0.54479493500672349</v>
      </c>
      <c r="M39" s="183">
        <f t="shared" si="56"/>
        <v>0.56815093873517786</v>
      </c>
      <c r="N39" s="183">
        <f t="shared" si="56"/>
        <v>0.53009596695821182</v>
      </c>
      <c r="O39" s="183">
        <f t="shared" si="56"/>
        <v>0.67346785383903784</v>
      </c>
      <c r="P39" s="183">
        <f t="shared" si="56"/>
        <v>0.70061858076563954</v>
      </c>
      <c r="Q39" s="183">
        <f t="shared" si="56"/>
        <v>0.48306818181818184</v>
      </c>
      <c r="R39" s="240"/>
      <c r="T39" s="180">
        <f>T56/T57</f>
        <v>0.56965630067176287</v>
      </c>
      <c r="U39" s="184">
        <v>0.68375449878131001</v>
      </c>
      <c r="V39" s="181">
        <f t="shared" si="54"/>
        <v>-0.11409819810954713</v>
      </c>
      <c r="X39" s="180">
        <f>X56/X57</f>
        <v>0.57690329218106995</v>
      </c>
      <c r="Y39" s="184">
        <f>Y56/Y57</f>
        <v>0.49441563621858797</v>
      </c>
      <c r="Z39" s="184">
        <f>Z56/Z57</f>
        <v>0.54749128781878664</v>
      </c>
      <c r="AA39" s="184">
        <f>AA56/AA57</f>
        <v>0.61800622693726937</v>
      </c>
      <c r="AB39" s="172">
        <f>AB56/AB57</f>
        <v>0.56965630067176287</v>
      </c>
      <c r="AC39" s="172">
        <f t="shared" si="52"/>
        <v>-3.0740132008845178E-3</v>
      </c>
      <c r="AD39" s="172"/>
      <c r="AF39" s="255"/>
      <c r="AG39" s="183">
        <f>AG56/AG57</f>
        <v>0.60626846770789367</v>
      </c>
      <c r="AH39" s="183">
        <f>AH56/AH57</f>
        <v>0.68222898230088502</v>
      </c>
      <c r="AI39" s="183">
        <f>AI56/AI57</f>
        <v>0.73357564264643915</v>
      </c>
      <c r="AJ39" s="187">
        <v>0.55000000000000004</v>
      </c>
      <c r="AK39" s="187">
        <v>0.57499999999999996</v>
      </c>
      <c r="AL39" s="187">
        <v>0.7</v>
      </c>
      <c r="AM39" s="187">
        <v>0.73</v>
      </c>
      <c r="AN39" s="187">
        <v>0.72</v>
      </c>
      <c r="AO39" s="187">
        <v>0.72</v>
      </c>
      <c r="AP39" s="187">
        <v>0.73</v>
      </c>
      <c r="AQ39" s="187">
        <v>0.72</v>
      </c>
      <c r="AR39" s="187">
        <v>0.55000000000000004</v>
      </c>
      <c r="AS39" s="181"/>
      <c r="AT39" s="184"/>
      <c r="AU39" s="180">
        <f>AU56/AU57</f>
        <v>0.67393066266780921</v>
      </c>
      <c r="AV39" s="184">
        <f>AV56/AV57</f>
        <v>0.60911553569009891</v>
      </c>
      <c r="AW39" s="184">
        <f>AW56/AW57</f>
        <v>0.72352810304449644</v>
      </c>
      <c r="AX39" s="184">
        <f>AX56/AX57</f>
        <v>0.66365129358830155</v>
      </c>
      <c r="AY39" s="181"/>
      <c r="BA39" s="186">
        <f>BA56/BA57</f>
        <v>0.66933058305830595</v>
      </c>
      <c r="BB39" s="172">
        <f t="shared" si="53"/>
        <v>9.9674282386543078E-2</v>
      </c>
      <c r="BC39" s="172"/>
      <c r="BD39" s="188">
        <v>0.65551813548713977</v>
      </c>
      <c r="BE39" s="172">
        <f>BA39-BD39</f>
        <v>1.3812447571166175E-2</v>
      </c>
      <c r="BG39" s="255"/>
      <c r="BH39" s="187">
        <v>0.69</v>
      </c>
      <c r="BI39" s="187">
        <v>0.71</v>
      </c>
      <c r="BJ39" s="187">
        <v>0.72</v>
      </c>
      <c r="BK39" s="187"/>
      <c r="BL39" s="187"/>
      <c r="BM39" s="187"/>
      <c r="BN39" s="187"/>
      <c r="BO39" s="187"/>
      <c r="BP39" s="187"/>
      <c r="BQ39" s="187"/>
      <c r="BR39" s="187"/>
      <c r="BS39" s="187"/>
      <c r="BT39" s="181"/>
      <c r="BV39" s="180">
        <f>BV56/BV57</f>
        <v>0.70657777777777764</v>
      </c>
      <c r="BW39" s="184" t="e">
        <f>BW56/BW57</f>
        <v>#DIV/0!</v>
      </c>
      <c r="BX39" s="184" t="e">
        <f>BX56/BX57</f>
        <v>#DIV/0!</v>
      </c>
      <c r="BY39" s="184" t="e">
        <f>BY56/BY57</f>
        <v>#DIV/0!</v>
      </c>
      <c r="BZ39" s="181"/>
      <c r="CB39" s="186">
        <f>CB56/CB57</f>
        <v>0.67829207701180005</v>
      </c>
    </row>
    <row r="40" spans="1:80" s="132" customFormat="1" x14ac:dyDescent="0.25">
      <c r="A40" s="238" t="s">
        <v>354</v>
      </c>
      <c r="B40" s="241">
        <f>AVERAGE('[9]2012'!$C$75:$N$75)</f>
        <v>3.5</v>
      </c>
      <c r="C40" s="242">
        <f t="shared" si="51"/>
        <v>9.5833333333333339</v>
      </c>
      <c r="E40" s="241"/>
      <c r="F40" s="243">
        <f>'[9]2013'!C$78</f>
        <v>8</v>
      </c>
      <c r="G40" s="243">
        <f>'[9]2013'!D$78</f>
        <v>8</v>
      </c>
      <c r="H40" s="243">
        <f>'[9]2013'!E$78</f>
        <v>8</v>
      </c>
      <c r="I40" s="243">
        <f>'[9]2013'!F$78</f>
        <v>7</v>
      </c>
      <c r="J40" s="243">
        <f>'[9]2013'!G$78</f>
        <v>7</v>
      </c>
      <c r="K40" s="243">
        <f>'[9]2013'!H$78</f>
        <v>7</v>
      </c>
      <c r="L40" s="243">
        <f>'[9]2013'!I$78</f>
        <v>8</v>
      </c>
      <c r="M40" s="243">
        <f>'[9]2013'!J$78</f>
        <v>11</v>
      </c>
      <c r="N40" s="243">
        <f>'[9]2013'!K$78</f>
        <v>12</v>
      </c>
      <c r="O40" s="243">
        <f>'[9]2013'!L$78</f>
        <v>11</v>
      </c>
      <c r="P40" s="243">
        <f>'[9]2013'!M$78</f>
        <v>14</v>
      </c>
      <c r="Q40" s="243">
        <f>'[9]2013'!N$78</f>
        <v>14</v>
      </c>
      <c r="R40" s="240"/>
      <c r="T40" s="241">
        <f>AVERAGE(F40:Q40)</f>
        <v>9.5833333333333339</v>
      </c>
      <c r="U40" s="244">
        <v>10.341666666666665</v>
      </c>
      <c r="V40" s="242">
        <f t="shared" si="54"/>
        <v>-0.75833333333333108</v>
      </c>
      <c r="X40" s="241">
        <f>AVERAGE(F40:H40)</f>
        <v>8</v>
      </c>
      <c r="Y40" s="244">
        <f>AVERAGE(I40:K40)</f>
        <v>7</v>
      </c>
      <c r="Z40" s="244">
        <f>AVERAGE(L40:N40)</f>
        <v>10.333333333333334</v>
      </c>
      <c r="AA40" s="244">
        <f>AVERAGE(O40:Q40)</f>
        <v>13</v>
      </c>
      <c r="AB40" s="245">
        <f>AVERAGE(F40:Q40)</f>
        <v>9.5833333333333339</v>
      </c>
      <c r="AC40" s="245">
        <f t="shared" si="52"/>
        <v>6.0833333333333339</v>
      </c>
      <c r="AD40" s="172">
        <f>(AB40-B40)/B40</f>
        <v>1.7380952380952384</v>
      </c>
      <c r="AF40" s="246"/>
      <c r="AG40" s="243">
        <f>'[10]2014'!C86</f>
        <v>17</v>
      </c>
      <c r="AH40" s="243">
        <f>'[10]2014'!D86</f>
        <v>15</v>
      </c>
      <c r="AI40" s="243">
        <f>'[10]2014'!E86</f>
        <v>15</v>
      </c>
      <c r="AJ40" s="247">
        <v>15.350000000000001</v>
      </c>
      <c r="AK40" s="247">
        <v>16.05</v>
      </c>
      <c r="AL40" s="247">
        <v>16.8</v>
      </c>
      <c r="AM40" s="247">
        <v>17.799999999999997</v>
      </c>
      <c r="AN40" s="247">
        <v>17.799999999999997</v>
      </c>
      <c r="AO40" s="247">
        <v>17.099999999999998</v>
      </c>
      <c r="AP40" s="247">
        <v>18.8</v>
      </c>
      <c r="AQ40" s="247">
        <v>19.5</v>
      </c>
      <c r="AR40" s="247">
        <v>19.5</v>
      </c>
      <c r="AS40" s="242"/>
      <c r="AT40" s="244"/>
      <c r="AU40" s="241">
        <f>AVERAGE(AG40:AI40)</f>
        <v>15.666666666666666</v>
      </c>
      <c r="AV40" s="244">
        <f>AVERAGE(AJ40:AL40)</f>
        <v>16.066666666666666</v>
      </c>
      <c r="AW40" s="244">
        <f>AVERAGE(AM40:AO40)</f>
        <v>17.566666666666663</v>
      </c>
      <c r="AX40" s="244">
        <f>AVERAGE(AP40:AR40)</f>
        <v>19.266666666666666</v>
      </c>
      <c r="AY40" s="242"/>
      <c r="BA40" s="248">
        <f>AVERAGE(AU40:AX40)</f>
        <v>17.141666666666666</v>
      </c>
      <c r="BB40" s="245">
        <f t="shared" si="53"/>
        <v>7.5583333333333318</v>
      </c>
      <c r="BC40" s="172">
        <f>(BA40-C40)/C40</f>
        <v>0.7886956521739128</v>
      </c>
      <c r="BD40" s="249">
        <v>16.670833333333331</v>
      </c>
      <c r="BE40" s="172">
        <f>(BA40-BD40)/BD40</f>
        <v>2.8242939265183807E-2</v>
      </c>
      <c r="BG40" s="246"/>
      <c r="BH40" s="247">
        <v>19.5</v>
      </c>
      <c r="BI40" s="247">
        <v>19.5</v>
      </c>
      <c r="BJ40" s="247">
        <v>19.5</v>
      </c>
      <c r="BK40" s="247"/>
      <c r="BL40" s="247"/>
      <c r="BM40" s="247"/>
      <c r="BN40" s="247"/>
      <c r="BO40" s="247"/>
      <c r="BP40" s="247"/>
      <c r="BQ40" s="247"/>
      <c r="BR40" s="247"/>
      <c r="BS40" s="247"/>
      <c r="BT40" s="242"/>
      <c r="BV40" s="241">
        <f>AVERAGE(BH40:BJ40)</f>
        <v>19.5</v>
      </c>
      <c r="BW40" s="244" t="e">
        <f>AVERAGE(BK40:BM40)</f>
        <v>#DIV/0!</v>
      </c>
      <c r="BX40" s="244" t="e">
        <f>AVERAGE(BN40:BP40)</f>
        <v>#DIV/0!</v>
      </c>
      <c r="BY40" s="244" t="e">
        <f>AVERAGE(BQ40:BS40)</f>
        <v>#DIV/0!</v>
      </c>
      <c r="BZ40" s="242"/>
      <c r="CB40" s="248">
        <f>AVERAGE(AJ40:AR40,BH40:BJ40)</f>
        <v>18.099999999999998</v>
      </c>
    </row>
    <row r="41" spans="1:80" x14ac:dyDescent="0.25">
      <c r="A41" s="238" t="s">
        <v>355</v>
      </c>
      <c r="B41" s="166"/>
      <c r="C41" s="167">
        <f t="shared" si="51"/>
        <v>59376.803957976939</v>
      </c>
      <c r="D41" s="168"/>
      <c r="E41" s="166"/>
      <c r="F41" s="256">
        <v>86271.250370370355</v>
      </c>
      <c r="G41" s="256">
        <v>74240.030188679229</v>
      </c>
      <c r="H41" s="256">
        <v>68786.959999999977</v>
      </c>
      <c r="I41" s="256">
        <v>65838.597647058807</v>
      </c>
      <c r="J41" s="256">
        <v>65154.294683544307</v>
      </c>
      <c r="K41" s="256">
        <v>66328.067826086961</v>
      </c>
      <c r="L41" s="256">
        <v>52849.600419409282</v>
      </c>
      <c r="M41" s="256">
        <v>53763.810657596361</v>
      </c>
      <c r="N41" s="256">
        <v>55315.47032967033</v>
      </c>
      <c r="O41" s="256">
        <v>51478.181236673758</v>
      </c>
      <c r="P41" s="256">
        <v>50623.994897959172</v>
      </c>
      <c r="Q41" s="256">
        <v>47114.865306122447</v>
      </c>
      <c r="R41" s="199"/>
      <c r="S41" s="168"/>
      <c r="T41" s="166">
        <f>SUMPRODUCT(F41:Q41,F35:Q35)/SUM(F35:Q35)</f>
        <v>59376.803957976939</v>
      </c>
      <c r="U41" s="169">
        <v>67340.860758291718</v>
      </c>
      <c r="V41" s="167">
        <f>U41-T41</f>
        <v>7964.0568003147782</v>
      </c>
      <c r="W41" s="168"/>
      <c r="X41" s="257">
        <f>((F41*F35)+(G41*G35)+(H41*H35))/SUM(F35:H35)</f>
        <v>76265.35743644867</v>
      </c>
      <c r="Y41" s="258">
        <f>((I41*I35)+(J41*J35)+(K41*K35))/SUM(I35:K35)</f>
        <v>65809.952532297597</v>
      </c>
      <c r="Z41" s="258">
        <f>((L41*L35)+(M41*M35)+(N41*N35))/SUM(L35:N35)</f>
        <v>53973.927765957756</v>
      </c>
      <c r="AA41" s="258">
        <f>((O41*O35)+(P41*P35)+(Q41*Q35))/SUM(O35:Q35)</f>
        <v>49712.158845171667</v>
      </c>
      <c r="AB41" s="259">
        <f>SUMPRODUCT(F41:Q41,F35:Q35)/SUM(F35:Q35)</f>
        <v>59376.803957976939</v>
      </c>
      <c r="AC41" s="171"/>
      <c r="AD41" s="178"/>
      <c r="AF41" s="260"/>
      <c r="AG41" s="256">
        <v>56664.268181818181</v>
      </c>
      <c r="AH41" s="256">
        <v>56664.268181818181</v>
      </c>
      <c r="AI41" s="256">
        <v>57470.5557142857</v>
      </c>
      <c r="AJ41" s="261">
        <v>58514.898148148146</v>
      </c>
      <c r="AK41" s="261">
        <v>58522.113043478261</v>
      </c>
      <c r="AL41" s="261">
        <v>60860.954545454559</v>
      </c>
      <c r="AM41" s="261">
        <v>62381.397540983613</v>
      </c>
      <c r="AN41" s="261">
        <v>62950.925196850403</v>
      </c>
      <c r="AO41" s="261">
        <v>63896.969230769231</v>
      </c>
      <c r="AP41" s="261">
        <v>64692.030075187984</v>
      </c>
      <c r="AQ41" s="261">
        <v>64681.176470588245</v>
      </c>
      <c r="AR41" s="261">
        <v>63913.333333333343</v>
      </c>
      <c r="AS41" s="167"/>
      <c r="AT41" s="169"/>
      <c r="AU41" s="257">
        <f>((AG41*AG35)+(AH41*AH35)+(AI41*AI35))/SUM(AG35:AI35)</f>
        <v>56945.789709234108</v>
      </c>
      <c r="AV41" s="258">
        <f>((AJ41*AJ35)+(AK41*AK35)+(AL41*AL35))/SUM(AJ35:AL35)</f>
        <v>59335.979613123032</v>
      </c>
      <c r="AW41" s="258">
        <f>((AM41*AM35)+(AN41*AN35)+(AO41*AO35))/SUM(AM35:AO35)</f>
        <v>63075.609736775405</v>
      </c>
      <c r="AX41" s="258">
        <f>((AP41*AP35)+(AQ41*AQ35)+(AR41*AR35))/SUM(AP35:AR35)</f>
        <v>64426.294580364731</v>
      </c>
      <c r="AY41" s="262"/>
      <c r="BA41" s="170">
        <f>SUMPRODUCT(AG41:AR41,AG35:AR35)/SUM(AG35:AR35)</f>
        <v>61204.473433693791</v>
      </c>
      <c r="BB41" s="171"/>
      <c r="BC41" s="178"/>
      <c r="BD41" s="174">
        <v>60188.714007782102</v>
      </c>
      <c r="BE41" s="172">
        <f>(BA41-BD41)/BD41</f>
        <v>1.6876244037717036E-2</v>
      </c>
      <c r="BG41" s="260"/>
      <c r="BH41" s="261">
        <v>63913.333333333343</v>
      </c>
      <c r="BI41" s="261">
        <v>63913.333333333343</v>
      </c>
      <c r="BJ41" s="261">
        <v>63913.333333333343</v>
      </c>
      <c r="BK41" s="261"/>
      <c r="BL41" s="261"/>
      <c r="BM41" s="261"/>
      <c r="BN41" s="261"/>
      <c r="BO41" s="261"/>
      <c r="BP41" s="261"/>
      <c r="BQ41" s="261"/>
      <c r="BR41" s="261"/>
      <c r="BS41" s="261"/>
      <c r="BT41" s="175"/>
      <c r="BV41" s="166">
        <f>((BH41*BH35)+(BI41*BI35)+(BJ41*BJ35))/SUM(BH35:BJ35)</f>
        <v>63913.333333333336</v>
      </c>
      <c r="BW41" s="169" t="e">
        <f>((BK41*BK35)+(BL41*BL35)+(BM41*BM35))/SUM(BK35:BM35)</f>
        <v>#DIV/0!</v>
      </c>
      <c r="BX41" s="169" t="e">
        <f>((BN41*BN35)+(BO41*BO35)+(BP41*BP35))/SUM(BN35:BP35)</f>
        <v>#DIV/0!</v>
      </c>
      <c r="BY41" s="169" t="e">
        <f>((BQ41*BQ35)+(BR41*BR35)+(BS41*BS35))/SUM(BQ35:BS35)</f>
        <v>#DIV/0!</v>
      </c>
      <c r="BZ41" s="262"/>
      <c r="CB41" s="170">
        <f>(SUMPRODUCT(AJ41:AR41,AJ35:AR35)+SUMPRODUCT(BH41:BJ41,BH35:BJ35))/(SUM(AJ35:AR35)+SUM(BH35:BJ35))</f>
        <v>62833.797622558093</v>
      </c>
    </row>
    <row r="42" spans="1:80" x14ac:dyDescent="0.25">
      <c r="A42" s="238" t="s">
        <v>356</v>
      </c>
      <c r="B42" s="166"/>
      <c r="C42" s="167"/>
      <c r="D42" s="168"/>
      <c r="E42" s="166"/>
      <c r="F42" s="173">
        <v>0</v>
      </c>
      <c r="G42" s="173">
        <v>0</v>
      </c>
      <c r="H42" s="173">
        <v>0</v>
      </c>
      <c r="I42" s="173">
        <v>0</v>
      </c>
      <c r="J42" s="173">
        <v>0</v>
      </c>
      <c r="K42" s="173">
        <v>0</v>
      </c>
      <c r="L42" s="173"/>
      <c r="M42" s="173"/>
      <c r="N42" s="173"/>
      <c r="O42" s="173"/>
      <c r="P42" s="173"/>
      <c r="Q42" s="173"/>
      <c r="R42" s="199"/>
      <c r="S42" s="168"/>
      <c r="T42" s="166">
        <f>SUM(F42:Q42)</f>
        <v>0</v>
      </c>
      <c r="U42" s="169">
        <v>0</v>
      </c>
      <c r="V42" s="167">
        <f>T42-U42</f>
        <v>0</v>
      </c>
      <c r="W42" s="168"/>
      <c r="X42" s="257">
        <f>SUM(F42:H42)</f>
        <v>0</v>
      </c>
      <c r="Y42" s="258">
        <f>SUM(I42:K42)</f>
        <v>0</v>
      </c>
      <c r="Z42" s="258">
        <f>SUM(L42:N42)</f>
        <v>0</v>
      </c>
      <c r="AA42" s="258">
        <f>SUM(O42:Q42)</f>
        <v>0</v>
      </c>
      <c r="AB42" s="259">
        <f>SUM(X42:AA42)</f>
        <v>0</v>
      </c>
      <c r="AC42" s="171"/>
      <c r="AD42" s="178"/>
      <c r="AF42" s="260"/>
      <c r="AG42" s="173"/>
      <c r="AH42" s="173">
        <v>0</v>
      </c>
      <c r="AI42" s="173">
        <v>0</v>
      </c>
      <c r="AJ42" s="176">
        <v>4840</v>
      </c>
      <c r="AK42" s="176">
        <v>4840</v>
      </c>
      <c r="AL42" s="176">
        <v>4620</v>
      </c>
      <c r="AM42" s="176">
        <v>5060</v>
      </c>
      <c r="AN42" s="176">
        <v>4620</v>
      </c>
      <c r="AO42" s="176">
        <v>4840</v>
      </c>
      <c r="AP42" s="176">
        <v>5060</v>
      </c>
      <c r="AQ42" s="176">
        <v>4400</v>
      </c>
      <c r="AR42" s="176">
        <v>5060</v>
      </c>
      <c r="AS42" s="167"/>
      <c r="AT42" s="169"/>
      <c r="AU42" s="166">
        <f>SUM(AG42:AI42)</f>
        <v>0</v>
      </c>
      <c r="AV42" s="169">
        <f>SUM(AJ42:AL42)</f>
        <v>14300</v>
      </c>
      <c r="AW42" s="169">
        <f>SUM(AM42:AO42)</f>
        <v>14520</v>
      </c>
      <c r="AX42" s="169">
        <f>SUM(AP42:AR42)</f>
        <v>14520</v>
      </c>
      <c r="AY42" s="262"/>
      <c r="BA42" s="170">
        <f>SUM(AU42:AX42)</f>
        <v>43340</v>
      </c>
      <c r="BB42" s="171"/>
      <c r="BC42" s="178"/>
      <c r="BD42" s="174">
        <v>309840</v>
      </c>
      <c r="BE42" s="178"/>
      <c r="BG42" s="260"/>
      <c r="BH42" s="176">
        <v>5060</v>
      </c>
      <c r="BI42" s="176">
        <v>30820</v>
      </c>
      <c r="BJ42" s="176">
        <v>30820</v>
      </c>
      <c r="BK42" s="176"/>
      <c r="BL42" s="176"/>
      <c r="BM42" s="176"/>
      <c r="BN42" s="176"/>
      <c r="BO42" s="176"/>
      <c r="BP42" s="176"/>
      <c r="BQ42" s="176"/>
      <c r="BR42" s="176"/>
      <c r="BS42" s="176"/>
      <c r="BT42" s="175"/>
      <c r="BV42" s="166">
        <f>SUM(BH42:BJ42)</f>
        <v>66700</v>
      </c>
      <c r="BW42" s="169">
        <f>SUM(BK42:BM42)</f>
        <v>0</v>
      </c>
      <c r="BX42" s="169">
        <f>SUM(BN42:BP42)</f>
        <v>0</v>
      </c>
      <c r="BY42" s="169">
        <f>SUM(BQ42:BS42)</f>
        <v>0</v>
      </c>
      <c r="BZ42" s="262"/>
      <c r="CB42" s="170">
        <f>SUM(AV42:AX42)+SUM(BH42:BJ42)</f>
        <v>110040</v>
      </c>
    </row>
    <row r="43" spans="1:80" x14ac:dyDescent="0.25">
      <c r="A43" s="177"/>
      <c r="B43" s="189"/>
      <c r="C43" s="175"/>
      <c r="E43" s="189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75"/>
      <c r="T43" s="189"/>
      <c r="U43" s="190"/>
      <c r="V43" s="175"/>
      <c r="X43" s="189"/>
      <c r="Y43" s="190"/>
      <c r="Z43" s="190"/>
      <c r="AA43" s="190"/>
      <c r="AB43" s="177"/>
      <c r="AC43" s="177"/>
      <c r="AD43" s="178"/>
      <c r="AF43" s="189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75"/>
      <c r="AT43" s="190"/>
      <c r="AU43" s="189"/>
      <c r="AV43" s="190"/>
      <c r="AW43" s="190"/>
      <c r="AX43" s="190"/>
      <c r="AY43" s="175"/>
      <c r="BA43" s="191"/>
      <c r="BB43" s="177"/>
      <c r="BC43" s="178"/>
      <c r="BD43" s="193"/>
      <c r="BE43" s="178"/>
      <c r="BG43" s="189"/>
      <c r="BH43" s="190"/>
      <c r="BI43" s="190"/>
      <c r="BJ43" s="190"/>
      <c r="BK43" s="190"/>
      <c r="BL43" s="190"/>
      <c r="BM43" s="190"/>
      <c r="BN43" s="190"/>
      <c r="BO43" s="190"/>
      <c r="BP43" s="190"/>
      <c r="BQ43" s="190"/>
      <c r="BR43" s="190"/>
      <c r="BS43" s="190"/>
      <c r="BT43" s="175"/>
      <c r="BV43" s="189"/>
      <c r="BW43" s="190"/>
      <c r="BX43" s="190"/>
      <c r="BY43" s="190"/>
      <c r="BZ43" s="175"/>
      <c r="CB43" s="191"/>
    </row>
    <row r="44" spans="1:80" x14ac:dyDescent="0.25">
      <c r="A44" s="238" t="s">
        <v>357</v>
      </c>
      <c r="B44" s="189"/>
      <c r="C44" s="175"/>
      <c r="E44" s="189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75"/>
      <c r="T44" s="189"/>
      <c r="U44" s="190"/>
      <c r="V44" s="175"/>
      <c r="X44" s="189"/>
      <c r="Y44" s="190"/>
      <c r="Z44" s="190"/>
      <c r="AA44" s="190"/>
      <c r="AB44" s="177"/>
      <c r="AC44" s="177"/>
      <c r="AD44" s="178"/>
      <c r="AF44" s="189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75"/>
      <c r="AT44" s="190"/>
      <c r="AU44" s="189"/>
      <c r="AV44" s="190"/>
      <c r="AW44" s="190"/>
      <c r="AX44" s="190"/>
      <c r="AY44" s="175"/>
      <c r="BA44" s="191"/>
      <c r="BB44" s="177"/>
      <c r="BC44" s="178"/>
      <c r="BD44" s="193"/>
      <c r="BE44" s="178"/>
      <c r="BG44" s="189"/>
      <c r="BH44" s="190"/>
      <c r="BI44" s="190"/>
      <c r="BJ44" s="190"/>
      <c r="BK44" s="190"/>
      <c r="BL44" s="190"/>
      <c r="BM44" s="190"/>
      <c r="BN44" s="190"/>
      <c r="BO44" s="190"/>
      <c r="BP44" s="190"/>
      <c r="BQ44" s="190"/>
      <c r="BR44" s="190"/>
      <c r="BS44" s="190"/>
      <c r="BT44" s="175"/>
      <c r="BV44" s="189"/>
      <c r="BW44" s="190"/>
      <c r="BX44" s="190"/>
      <c r="BY44" s="190"/>
      <c r="BZ44" s="175"/>
      <c r="CB44" s="191"/>
    </row>
    <row r="45" spans="1:80" s="133" customFormat="1" x14ac:dyDescent="0.25">
      <c r="A45" s="238" t="s">
        <v>358</v>
      </c>
      <c r="B45" s="257">
        <f>B6/B34</f>
        <v>2322.298844621514</v>
      </c>
      <c r="C45" s="262">
        <f>T45</f>
        <v>11739.389437751004</v>
      </c>
      <c r="E45" s="257"/>
      <c r="F45" s="258">
        <f t="shared" ref="F45:Q45" si="57">F6/F34</f>
        <v>4433.1918181818182</v>
      </c>
      <c r="G45" s="258">
        <f t="shared" si="57"/>
        <v>12512.57</v>
      </c>
      <c r="H45" s="258">
        <f t="shared" si="57"/>
        <v>6659.7975000000006</v>
      </c>
      <c r="I45" s="258">
        <f t="shared" si="57"/>
        <v>10329.206315789474</v>
      </c>
      <c r="J45" s="258">
        <f t="shared" si="57"/>
        <v>8813.5781818181822</v>
      </c>
      <c r="K45" s="258">
        <f t="shared" si="57"/>
        <v>12335.713157894736</v>
      </c>
      <c r="L45" s="258">
        <f t="shared" si="57"/>
        <v>12714.455652173912</v>
      </c>
      <c r="M45" s="258">
        <f t="shared" si="57"/>
        <v>11711.85</v>
      </c>
      <c r="N45" s="258">
        <f t="shared" si="57"/>
        <v>12943.808999999999</v>
      </c>
      <c r="O45" s="258">
        <f t="shared" si="57"/>
        <v>13353.573478260869</v>
      </c>
      <c r="P45" s="258">
        <f t="shared" si="57"/>
        <v>22016.605714285717</v>
      </c>
      <c r="Q45" s="258">
        <f t="shared" si="57"/>
        <v>13203.146842105263</v>
      </c>
      <c r="R45" s="262"/>
      <c r="T45" s="257">
        <f>T6/T34</f>
        <v>11739.389437751004</v>
      </c>
      <c r="U45" s="258">
        <v>17989.327591912475</v>
      </c>
      <c r="V45" s="262">
        <f>T45-U45</f>
        <v>-6249.9381541614712</v>
      </c>
      <c r="X45" s="257">
        <f>X6/X34</f>
        <v>7757.7027419354836</v>
      </c>
      <c r="Y45" s="258">
        <f>Y6/Y34</f>
        <v>10408.869833333332</v>
      </c>
      <c r="Z45" s="258">
        <f>Z6/Z34</f>
        <v>12457.14859375</v>
      </c>
      <c r="AA45" s="258">
        <f>AA6/AA34</f>
        <v>16195.884126984129</v>
      </c>
      <c r="AB45" s="259">
        <f>AB6/AB34</f>
        <v>11739.389437751004</v>
      </c>
      <c r="AC45" s="259">
        <f>AB45-B45</f>
        <v>9417.090593129491</v>
      </c>
      <c r="AD45" s="172">
        <f>(AB45-B45)/B45</f>
        <v>4.0550726772050218</v>
      </c>
      <c r="AF45" s="257"/>
      <c r="AG45" s="258">
        <f t="shared" ref="AG45:AR45" si="58">AG6/AG34</f>
        <v>17988.348181818183</v>
      </c>
      <c r="AH45" s="258">
        <f t="shared" si="58"/>
        <v>19819.071499999998</v>
      </c>
      <c r="AI45" s="258">
        <f t="shared" si="58"/>
        <v>27882.442499999997</v>
      </c>
      <c r="AJ45" s="258">
        <f t="shared" si="58"/>
        <v>19589.26315789474</v>
      </c>
      <c r="AK45" s="258">
        <f t="shared" si="58"/>
        <v>19660.876190476185</v>
      </c>
      <c r="AL45" s="258">
        <f t="shared" si="58"/>
        <v>25770.78</v>
      </c>
      <c r="AM45" s="258">
        <f t="shared" si="58"/>
        <v>28335.219999999998</v>
      </c>
      <c r="AN45" s="258">
        <f t="shared" si="58"/>
        <v>27469.120000000003</v>
      </c>
      <c r="AO45" s="258">
        <f t="shared" si="58"/>
        <v>29843.73333333333</v>
      </c>
      <c r="AP45" s="258">
        <f t="shared" si="58"/>
        <v>29370.359999999997</v>
      </c>
      <c r="AQ45" s="258">
        <f t="shared" si="58"/>
        <v>28778.079999999998</v>
      </c>
      <c r="AR45" s="258">
        <f t="shared" si="58"/>
        <v>24338.6</v>
      </c>
      <c r="AS45" s="262"/>
      <c r="AT45" s="258"/>
      <c r="AU45" s="257">
        <f>AU6/AU34</f>
        <v>21770.547419354836</v>
      </c>
      <c r="AV45" s="258">
        <f>AV6/AV34</f>
        <v>21674.833333333332</v>
      </c>
      <c r="AW45" s="258">
        <f>AW6/AW34</f>
        <v>28542.768923076921</v>
      </c>
      <c r="AX45" s="258">
        <f>AX6/AX34</f>
        <v>27584.950476190475</v>
      </c>
      <c r="AY45" s="262"/>
      <c r="BA45" s="263">
        <f>BA6/BA34</f>
        <v>24973.583200000001</v>
      </c>
      <c r="BB45" s="259">
        <f>BA45-C45</f>
        <v>13234.193762248997</v>
      </c>
      <c r="BC45" s="172">
        <f>(BA45-C45)/C45</f>
        <v>1.1273323738363314</v>
      </c>
      <c r="BD45" s="264">
        <v>25185.667520000003</v>
      </c>
      <c r="BE45" s="172">
        <f>(BA45-BD45)/BD45</f>
        <v>-8.4208337869776557E-3</v>
      </c>
      <c r="BG45" s="257"/>
      <c r="BH45" s="258">
        <f t="shared" ref="BH45:BS45" si="59">BH6/BH34</f>
        <v>28981.752380952377</v>
      </c>
      <c r="BI45" s="258">
        <f t="shared" si="59"/>
        <v>29770.6</v>
      </c>
      <c r="BJ45" s="258">
        <f t="shared" si="59"/>
        <v>30028.109090909093</v>
      </c>
      <c r="BK45" s="258">
        <f t="shared" si="59"/>
        <v>0</v>
      </c>
      <c r="BL45" s="258">
        <f t="shared" si="59"/>
        <v>0</v>
      </c>
      <c r="BM45" s="258">
        <f t="shared" si="59"/>
        <v>0</v>
      </c>
      <c r="BN45" s="258">
        <f t="shared" si="59"/>
        <v>0</v>
      </c>
      <c r="BO45" s="258">
        <f t="shared" si="59"/>
        <v>0</v>
      </c>
      <c r="BP45" s="258">
        <f t="shared" si="59"/>
        <v>0</v>
      </c>
      <c r="BQ45" s="258">
        <f t="shared" si="59"/>
        <v>0</v>
      </c>
      <c r="BR45" s="258">
        <f t="shared" si="59"/>
        <v>0</v>
      </c>
      <c r="BS45" s="258">
        <f t="shared" si="59"/>
        <v>0</v>
      </c>
      <c r="BT45" s="262"/>
      <c r="BV45" s="257">
        <f>BV6/BV34</f>
        <v>29597.574603174598</v>
      </c>
      <c r="BW45" s="258">
        <f>BW6/BW34</f>
        <v>0</v>
      </c>
      <c r="BX45" s="258">
        <f>BX6/BX34</f>
        <v>0</v>
      </c>
      <c r="BY45" s="258">
        <f>BY6/BY34</f>
        <v>0</v>
      </c>
      <c r="BZ45" s="262"/>
      <c r="CB45" s="263">
        <f>CB6/CB34</f>
        <v>26925.374741035852</v>
      </c>
    </row>
    <row r="46" spans="1:80" s="266" customFormat="1" x14ac:dyDescent="0.25">
      <c r="A46" s="238" t="s">
        <v>359</v>
      </c>
      <c r="B46" s="265">
        <f>B7/B12</f>
        <v>0.39971835906304465</v>
      </c>
      <c r="C46" s="185">
        <f>T46</f>
        <v>0.21534521898869394</v>
      </c>
      <c r="E46" s="265"/>
      <c r="F46" s="267">
        <f t="shared" ref="F46:Q46" si="60">F7/F12</f>
        <v>0.3407646313157956</v>
      </c>
      <c r="G46" s="267">
        <f t="shared" si="60"/>
        <v>0.2144415337002433</v>
      </c>
      <c r="H46" s="267">
        <f t="shared" si="60"/>
        <v>0.61123547005493351</v>
      </c>
      <c r="I46" s="267">
        <f t="shared" si="60"/>
        <v>0.39834162515727212</v>
      </c>
      <c r="J46" s="267">
        <f t="shared" si="60"/>
        <v>0.30799376085882563</v>
      </c>
      <c r="K46" s="267">
        <f t="shared" si="60"/>
        <v>0.19773251056736404</v>
      </c>
      <c r="L46" s="267">
        <f t="shared" si="60"/>
        <v>0.23286140459194479</v>
      </c>
      <c r="M46" s="267">
        <f t="shared" si="60"/>
        <v>6.3975273580154896E-2</v>
      </c>
      <c r="N46" s="267">
        <f t="shared" si="60"/>
        <v>5.5937951473713603E-2</v>
      </c>
      <c r="O46" s="267">
        <f t="shared" si="60"/>
        <v>0.14532147430683767</v>
      </c>
      <c r="P46" s="267">
        <f t="shared" si="60"/>
        <v>0.16749366182553282</v>
      </c>
      <c r="Q46" s="267">
        <f t="shared" si="60"/>
        <v>0.18144984507877199</v>
      </c>
      <c r="R46" s="185"/>
      <c r="T46" s="265">
        <f>T7/T12</f>
        <v>0.21534521898869394</v>
      </c>
      <c r="U46" s="267">
        <v>0.13905710706871352</v>
      </c>
      <c r="V46" s="181">
        <f>T46-U46</f>
        <v>7.6288111919980417E-2</v>
      </c>
      <c r="X46" s="265">
        <f>X7/X12</f>
        <v>0.36563566955914018</v>
      </c>
      <c r="Y46" s="267">
        <f>Y7/Y12</f>
        <v>0.29078838217240072</v>
      </c>
      <c r="Z46" s="267">
        <f>Z7/Z12</f>
        <v>0.11215404831206523</v>
      </c>
      <c r="AA46" s="267">
        <f>AA7/AA12</f>
        <v>0.16322746397307764</v>
      </c>
      <c r="AB46" s="268">
        <f>AB7/AB12</f>
        <v>0.21534521898869396</v>
      </c>
      <c r="AC46" s="268">
        <f>AB46-B46</f>
        <v>-0.18437314007435068</v>
      </c>
      <c r="AD46" s="172"/>
      <c r="AF46" s="265"/>
      <c r="AG46" s="267">
        <f t="shared" ref="AG46:AR46" si="61">AG7/AG12</f>
        <v>9.9301858782549005E-2</v>
      </c>
      <c r="AH46" s="267">
        <f t="shared" si="61"/>
        <v>0.17584711424259239</v>
      </c>
      <c r="AI46" s="267">
        <f t="shared" si="61"/>
        <v>0.62955467874843352</v>
      </c>
      <c r="AJ46" s="267">
        <f t="shared" si="61"/>
        <v>0.23498885470811648</v>
      </c>
      <c r="AK46" s="267">
        <f t="shared" si="61"/>
        <v>0.2264032473550126</v>
      </c>
      <c r="AL46" s="267">
        <f t="shared" si="61"/>
        <v>0.27203439005678787</v>
      </c>
      <c r="AM46" s="267">
        <f t="shared" si="61"/>
        <v>0.24833102868150767</v>
      </c>
      <c r="AN46" s="267">
        <f t="shared" si="61"/>
        <v>0.28641544792742829</v>
      </c>
      <c r="AO46" s="267">
        <f t="shared" si="61"/>
        <v>0.29634259374345245</v>
      </c>
      <c r="AP46" s="267">
        <f t="shared" si="61"/>
        <v>0.16469443072780307</v>
      </c>
      <c r="AQ46" s="267">
        <f t="shared" si="61"/>
        <v>0.17679406313637858</v>
      </c>
      <c r="AR46" s="267">
        <f t="shared" si="61"/>
        <v>0.18078866912085859</v>
      </c>
      <c r="AS46" s="185"/>
      <c r="AT46" s="267"/>
      <c r="AU46" s="265">
        <f>AU7/AU12</f>
        <v>0.31366055451421676</v>
      </c>
      <c r="AV46" s="267">
        <f>AV7/AV12</f>
        <v>0.24522613065326632</v>
      </c>
      <c r="AW46" s="267">
        <f>AW7/AW12</f>
        <v>0.27541159627773804</v>
      </c>
      <c r="AX46" s="267">
        <f>AX7/AX12</f>
        <v>0.17381762646707055</v>
      </c>
      <c r="AY46" s="185"/>
      <c r="BA46" s="269">
        <f>BA7/BA12</f>
        <v>0.2534622477329459</v>
      </c>
      <c r="BB46" s="172">
        <f>BA46-C46</f>
        <v>3.8117028744251963E-2</v>
      </c>
      <c r="BC46" s="172"/>
      <c r="BD46" s="270">
        <v>0</v>
      </c>
      <c r="BE46" s="172">
        <f>BA46-BD46</f>
        <v>0.2534622477329459</v>
      </c>
      <c r="BG46" s="265"/>
      <c r="BH46" s="267">
        <f t="shared" ref="BH46:BS46" si="62">BH7/BH12</f>
        <v>0.17968602231889541</v>
      </c>
      <c r="BI46" s="267">
        <f t="shared" si="62"/>
        <v>0.17674418604651163</v>
      </c>
      <c r="BJ46" s="267">
        <f t="shared" si="62"/>
        <v>0.17630683575626352</v>
      </c>
      <c r="BK46" s="267" t="e">
        <f t="shared" si="62"/>
        <v>#DIV/0!</v>
      </c>
      <c r="BL46" s="267" t="e">
        <f t="shared" si="62"/>
        <v>#DIV/0!</v>
      </c>
      <c r="BM46" s="267" t="e">
        <f t="shared" si="62"/>
        <v>#DIV/0!</v>
      </c>
      <c r="BN46" s="267" t="e">
        <f t="shared" si="62"/>
        <v>#DIV/0!</v>
      </c>
      <c r="BO46" s="267" t="e">
        <f t="shared" si="62"/>
        <v>#DIV/0!</v>
      </c>
      <c r="BP46" s="267" t="e">
        <f t="shared" si="62"/>
        <v>#DIV/0!</v>
      </c>
      <c r="BQ46" s="267" t="e">
        <f t="shared" si="62"/>
        <v>#DIV/0!</v>
      </c>
      <c r="BR46" s="267" t="e">
        <f t="shared" si="62"/>
        <v>#DIV/0!</v>
      </c>
      <c r="BS46" s="267" t="e">
        <f t="shared" si="62"/>
        <v>#DIV/0!</v>
      </c>
      <c r="BT46" s="185"/>
      <c r="BV46" s="265">
        <f>BV7/BV12</f>
        <v>0.17756640568212498</v>
      </c>
      <c r="BW46" s="267" t="e">
        <f>BW7/BW12</f>
        <v>#DIV/0!</v>
      </c>
      <c r="BX46" s="267" t="e">
        <f>BX7/BX12</f>
        <v>#DIV/0!</v>
      </c>
      <c r="BY46" s="267" t="e">
        <f>BY7/BY12</f>
        <v>#DIV/0!</v>
      </c>
      <c r="BZ46" s="185"/>
      <c r="CB46" s="269">
        <f>CB7/CB12</f>
        <v>0.22062948767117929</v>
      </c>
    </row>
    <row r="47" spans="1:80" s="201" customFormat="1" x14ac:dyDescent="0.25">
      <c r="A47" s="178"/>
      <c r="B47" s="202"/>
      <c r="C47" s="203"/>
      <c r="E47" s="202"/>
      <c r="F47" s="223"/>
      <c r="G47" s="223"/>
      <c r="H47" s="223"/>
      <c r="I47" s="223"/>
      <c r="J47" s="223"/>
      <c r="K47" s="223"/>
      <c r="L47" s="223"/>
      <c r="M47" s="223"/>
      <c r="N47" s="223"/>
      <c r="O47" s="223"/>
      <c r="P47" s="223"/>
      <c r="Q47" s="223"/>
      <c r="R47" s="203"/>
      <c r="T47" s="202"/>
      <c r="U47" s="223"/>
      <c r="V47" s="203"/>
      <c r="X47" s="202"/>
      <c r="Y47" s="223"/>
      <c r="Z47" s="223"/>
      <c r="AA47" s="223"/>
      <c r="AB47" s="178"/>
      <c r="AC47" s="178"/>
      <c r="AD47" s="178"/>
      <c r="AF47" s="202"/>
      <c r="AG47" s="223"/>
      <c r="AH47" s="223"/>
      <c r="AI47" s="223"/>
      <c r="AJ47" s="223"/>
      <c r="AK47" s="223"/>
      <c r="AL47" s="223"/>
      <c r="AM47" s="223"/>
      <c r="AN47" s="223"/>
      <c r="AO47" s="223"/>
      <c r="AP47" s="223"/>
      <c r="AQ47" s="223"/>
      <c r="AR47" s="223"/>
      <c r="AS47" s="203"/>
      <c r="AT47" s="223"/>
      <c r="AU47" s="202"/>
      <c r="AV47" s="223"/>
      <c r="AW47" s="223"/>
      <c r="AX47" s="223"/>
      <c r="AY47" s="203"/>
      <c r="BA47" s="271"/>
      <c r="BB47" s="178"/>
      <c r="BC47" s="178"/>
      <c r="BD47" s="272"/>
      <c r="BE47" s="178"/>
      <c r="BG47" s="202"/>
      <c r="BH47" s="223"/>
      <c r="BI47" s="223"/>
      <c r="BJ47" s="223"/>
      <c r="BK47" s="223"/>
      <c r="BL47" s="223"/>
      <c r="BM47" s="223"/>
      <c r="BN47" s="223"/>
      <c r="BO47" s="223"/>
      <c r="BP47" s="223"/>
      <c r="BQ47" s="223"/>
      <c r="BR47" s="223"/>
      <c r="BS47" s="223"/>
      <c r="BT47" s="203"/>
      <c r="BV47" s="202"/>
      <c r="BW47" s="223"/>
      <c r="BX47" s="223"/>
      <c r="BY47" s="223"/>
      <c r="BZ47" s="203"/>
      <c r="CB47" s="271"/>
    </row>
    <row r="48" spans="1:80" s="266" customFormat="1" x14ac:dyDescent="0.25">
      <c r="A48" s="238" t="s">
        <v>360</v>
      </c>
      <c r="B48" s="265"/>
      <c r="C48" s="185"/>
      <c r="E48" s="265"/>
      <c r="F48" s="267"/>
      <c r="G48" s="267"/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185"/>
      <c r="T48" s="265"/>
      <c r="U48" s="267"/>
      <c r="V48" s="185"/>
      <c r="X48" s="265"/>
      <c r="Y48" s="267"/>
      <c r="Z48" s="267"/>
      <c r="AA48" s="267"/>
      <c r="AB48" s="268"/>
      <c r="AC48" s="268"/>
      <c r="AD48" s="172"/>
      <c r="AF48" s="265"/>
      <c r="AG48" s="258">
        <f t="shared" ref="AG48:AR48" si="63">AG64</f>
        <v>96346.999999999985</v>
      </c>
      <c r="AH48" s="273">
        <f t="shared" si="63"/>
        <v>69541.333333333328</v>
      </c>
      <c r="AI48" s="258">
        <f t="shared" si="63"/>
        <v>86486.399999999994</v>
      </c>
      <c r="AJ48" s="258">
        <f t="shared" si="63"/>
        <v>46858.239999999998</v>
      </c>
      <c r="AK48" s="258">
        <f t="shared" si="63"/>
        <v>52659.200000000004</v>
      </c>
      <c r="AL48" s="258">
        <f t="shared" si="63"/>
        <v>46656.959999999999</v>
      </c>
      <c r="AM48" s="258">
        <f t="shared" si="63"/>
        <v>43276.799999999996</v>
      </c>
      <c r="AN48" s="258">
        <f t="shared" si="63"/>
        <v>37699.200000000004</v>
      </c>
      <c r="AO48" s="258">
        <f t="shared" si="63"/>
        <v>39494.400000000001</v>
      </c>
      <c r="AP48" s="258">
        <f t="shared" si="63"/>
        <v>44286.959999999992</v>
      </c>
      <c r="AQ48" s="258">
        <f t="shared" si="63"/>
        <v>35904.000000000007</v>
      </c>
      <c r="AR48" s="258">
        <f t="shared" si="63"/>
        <v>19872</v>
      </c>
      <c r="AS48" s="185"/>
      <c r="AT48" s="267"/>
      <c r="AU48" s="166">
        <f>SUM(AG48:AI48)</f>
        <v>252374.73333333331</v>
      </c>
      <c r="AV48" s="169">
        <f>SUM(AJ48:AL48)</f>
        <v>146174.39999999999</v>
      </c>
      <c r="AW48" s="169">
        <f>SUM(AM48:AO48)</f>
        <v>120470.39999999999</v>
      </c>
      <c r="AX48" s="169">
        <f>SUM(AP48:AR48)</f>
        <v>100062.95999999999</v>
      </c>
      <c r="AY48" s="185"/>
      <c r="BA48" s="170">
        <f>SUM(AU48:AX48)</f>
        <v>619082.49333333329</v>
      </c>
      <c r="BB48" s="268"/>
      <c r="BC48" s="172"/>
      <c r="BD48" s="174">
        <v>502619.53333333327</v>
      </c>
      <c r="BE48" s="172">
        <f t="shared" ref="BE48:BE53" si="64">(BA48-BD48)/BD48</f>
        <v>0.23171196556494097</v>
      </c>
      <c r="BG48" s="265"/>
      <c r="BH48" s="258">
        <f t="shared" ref="BH48:BS48" si="65">BH64</f>
        <v>39494.400000000001</v>
      </c>
      <c r="BI48" s="258">
        <f t="shared" si="65"/>
        <v>33792</v>
      </c>
      <c r="BJ48" s="258">
        <f t="shared" si="65"/>
        <v>39204.000000000007</v>
      </c>
      <c r="BK48" s="258">
        <f t="shared" si="65"/>
        <v>0</v>
      </c>
      <c r="BL48" s="258">
        <f t="shared" si="65"/>
        <v>0</v>
      </c>
      <c r="BM48" s="258">
        <f t="shared" si="65"/>
        <v>0</v>
      </c>
      <c r="BN48" s="258">
        <f t="shared" si="65"/>
        <v>0</v>
      </c>
      <c r="BO48" s="258">
        <f t="shared" si="65"/>
        <v>0</v>
      </c>
      <c r="BP48" s="258">
        <f t="shared" si="65"/>
        <v>0</v>
      </c>
      <c r="BQ48" s="258">
        <f t="shared" si="65"/>
        <v>0</v>
      </c>
      <c r="BR48" s="258">
        <f t="shared" si="65"/>
        <v>0</v>
      </c>
      <c r="BS48" s="258">
        <f t="shared" si="65"/>
        <v>0</v>
      </c>
      <c r="BT48" s="185"/>
      <c r="BV48" s="166">
        <f>SUM(BH48:BJ48)</f>
        <v>112490.4</v>
      </c>
      <c r="BW48" s="169">
        <f>SUM(BK48:BM48)</f>
        <v>0</v>
      </c>
      <c r="BX48" s="169">
        <f>SUM(BN48:BP48)</f>
        <v>0</v>
      </c>
      <c r="BY48" s="169">
        <f>SUM(BQ48:BS48)</f>
        <v>0</v>
      </c>
      <c r="BZ48" s="185"/>
      <c r="CB48" s="170">
        <f>SUM(AV48:AX48)+SUM(BH48:BJ48)</f>
        <v>479198.16000000003</v>
      </c>
    </row>
    <row r="49" spans="1:80" s="266" customFormat="1" x14ac:dyDescent="0.25">
      <c r="A49" s="238" t="s">
        <v>361</v>
      </c>
      <c r="B49" s="265"/>
      <c r="C49" s="185"/>
      <c r="E49" s="265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2"/>
      <c r="S49" s="132"/>
      <c r="T49" s="241" t="e">
        <f>AVERAGE(F49:Q49)</f>
        <v>#DIV/0!</v>
      </c>
      <c r="U49" s="244" t="e">
        <v>#DIV/0!</v>
      </c>
      <c r="V49" s="242" t="e">
        <f>T49-U49</f>
        <v>#DIV/0!</v>
      </c>
      <c r="W49" s="132"/>
      <c r="X49" s="241" t="e">
        <f>AVERAGE(F49:H49)</f>
        <v>#DIV/0!</v>
      </c>
      <c r="Y49" s="244" t="e">
        <f>AVERAGE(I49:K49)</f>
        <v>#DIV/0!</v>
      </c>
      <c r="Z49" s="244" t="e">
        <f>AVERAGE(L49:N49)</f>
        <v>#DIV/0!</v>
      </c>
      <c r="AA49" s="244" t="e">
        <f>AVERAGE(O49:Q49)</f>
        <v>#DIV/0!</v>
      </c>
      <c r="AB49" s="245" t="e">
        <f>AVERAGE(F49:Q49)</f>
        <v>#DIV/0!</v>
      </c>
      <c r="AC49" s="268"/>
      <c r="AD49" s="172"/>
      <c r="AF49" s="265"/>
      <c r="AG49" s="243">
        <v>15</v>
      </c>
      <c r="AH49" s="243">
        <v>13</v>
      </c>
      <c r="AI49" s="243">
        <v>13</v>
      </c>
      <c r="AJ49" s="247">
        <v>8</v>
      </c>
      <c r="AK49" s="247">
        <v>8</v>
      </c>
      <c r="AL49" s="247">
        <v>8</v>
      </c>
      <c r="AM49" s="247">
        <v>6</v>
      </c>
      <c r="AN49" s="247">
        <v>6</v>
      </c>
      <c r="AO49" s="247">
        <v>6</v>
      </c>
      <c r="AP49" s="247">
        <v>6</v>
      </c>
      <c r="AQ49" s="247">
        <v>6</v>
      </c>
      <c r="AR49" s="247">
        <v>6</v>
      </c>
      <c r="AS49" s="242"/>
      <c r="AT49" s="244"/>
      <c r="AU49" s="241">
        <f>AVERAGE(AG49:AI49)</f>
        <v>13.666666666666666</v>
      </c>
      <c r="AV49" s="244">
        <f>AVERAGE(AJ49:AL49)</f>
        <v>8</v>
      </c>
      <c r="AW49" s="244">
        <f>AVERAGE(AM49:AO49)</f>
        <v>6</v>
      </c>
      <c r="AX49" s="244">
        <f>AVERAGE(AP49:AR49)</f>
        <v>6</v>
      </c>
      <c r="AY49" s="242"/>
      <c r="BA49" s="248">
        <f>AVERAGE(AU49:AX49)</f>
        <v>8.4166666666666661</v>
      </c>
      <c r="BB49" s="268"/>
      <c r="BC49" s="172"/>
      <c r="BD49" s="249">
        <v>8.4166666666666661</v>
      </c>
      <c r="BE49" s="172">
        <f t="shared" si="64"/>
        <v>0</v>
      </c>
      <c r="BG49" s="265"/>
      <c r="BH49" s="247">
        <v>6</v>
      </c>
      <c r="BI49" s="247">
        <v>6</v>
      </c>
      <c r="BJ49" s="247">
        <v>6</v>
      </c>
      <c r="BK49" s="247"/>
      <c r="BL49" s="247"/>
      <c r="BM49" s="247"/>
      <c r="BN49" s="247"/>
      <c r="BO49" s="247"/>
      <c r="BP49" s="247"/>
      <c r="BQ49" s="247"/>
      <c r="BR49" s="247"/>
      <c r="BS49" s="247"/>
      <c r="BT49" s="185"/>
      <c r="BV49" s="241">
        <f>AVERAGE(BH49:BJ49)</f>
        <v>6</v>
      </c>
      <c r="BW49" s="244" t="e">
        <f>AVERAGE(BK49:BM49)</f>
        <v>#DIV/0!</v>
      </c>
      <c r="BX49" s="244" t="e">
        <f>AVERAGE(BN49:BP49)</f>
        <v>#DIV/0!</v>
      </c>
      <c r="BY49" s="244" t="e">
        <f>AVERAGE(BQ49:BS49)</f>
        <v>#DIV/0!</v>
      </c>
      <c r="BZ49" s="242"/>
      <c r="CB49" s="248">
        <f>AVERAGE(AJ49:AR49,BH49:BJ49)</f>
        <v>6.5</v>
      </c>
    </row>
    <row r="50" spans="1:80" s="266" customFormat="1" x14ac:dyDescent="0.25">
      <c r="A50" s="238" t="s">
        <v>362</v>
      </c>
      <c r="B50" s="265"/>
      <c r="C50" s="185"/>
      <c r="E50" s="265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5"/>
      <c r="T50" s="265" t="e">
        <f>T62/T63</f>
        <v>#DIV/0!</v>
      </c>
      <c r="U50" s="267" t="e">
        <v>#DIV/0!</v>
      </c>
      <c r="V50" s="185" t="e">
        <f>T50-U50</f>
        <v>#DIV/0!</v>
      </c>
      <c r="W50" s="267" t="e">
        <f t="shared" ref="W50:AB50" si="66">W62/W63</f>
        <v>#DIV/0!</v>
      </c>
      <c r="X50" s="265" t="e">
        <f t="shared" si="66"/>
        <v>#DIV/0!</v>
      </c>
      <c r="Y50" s="267" t="e">
        <f t="shared" si="66"/>
        <v>#DIV/0!</v>
      </c>
      <c r="Z50" s="267" t="e">
        <f t="shared" si="66"/>
        <v>#DIV/0!</v>
      </c>
      <c r="AA50" s="267" t="e">
        <f t="shared" si="66"/>
        <v>#DIV/0!</v>
      </c>
      <c r="AB50" s="268" t="e">
        <f t="shared" si="66"/>
        <v>#DIV/0!</v>
      </c>
      <c r="AC50" s="268"/>
      <c r="AD50" s="172"/>
      <c r="AF50" s="265"/>
      <c r="AG50" s="274">
        <v>0.71</v>
      </c>
      <c r="AH50" s="274">
        <v>0.68</v>
      </c>
      <c r="AI50" s="274">
        <v>0.72</v>
      </c>
      <c r="AJ50" s="275">
        <v>0.64</v>
      </c>
      <c r="AK50" s="275">
        <v>0.68</v>
      </c>
      <c r="AL50" s="275">
        <v>0.65500000000000003</v>
      </c>
      <c r="AM50" s="275">
        <v>0.7</v>
      </c>
      <c r="AN50" s="275">
        <v>0.68</v>
      </c>
      <c r="AO50" s="275">
        <v>0.68</v>
      </c>
      <c r="AP50" s="275">
        <v>0.71</v>
      </c>
      <c r="AQ50" s="275">
        <v>0.68</v>
      </c>
      <c r="AR50" s="275">
        <v>0.45</v>
      </c>
      <c r="AS50" s="185"/>
      <c r="AT50" s="267"/>
      <c r="AU50" s="265">
        <f>AU62/AU63</f>
        <v>0.70422551252847376</v>
      </c>
      <c r="AV50" s="267">
        <f>AV62/AV63</f>
        <v>0.65838461538461546</v>
      </c>
      <c r="AW50" s="267">
        <f>AW62/AW63</f>
        <v>0.68696969696969701</v>
      </c>
      <c r="AX50" s="267">
        <f>AX62/AX63</f>
        <v>0.61030303030303024</v>
      </c>
      <c r="AY50" s="185"/>
      <c r="BA50" s="269">
        <f>BA62/BA63</f>
        <v>0.67323744292237453</v>
      </c>
      <c r="BB50" s="268"/>
      <c r="BC50" s="172"/>
      <c r="BD50" s="270">
        <v>0.65250684931506842</v>
      </c>
      <c r="BE50" s="172">
        <f t="shared" si="64"/>
        <v>3.1770691187482346E-2</v>
      </c>
      <c r="BG50" s="265"/>
      <c r="BH50" s="275">
        <v>0.68</v>
      </c>
      <c r="BI50" s="275">
        <v>0.64</v>
      </c>
      <c r="BJ50" s="275">
        <v>0.67500000000000004</v>
      </c>
      <c r="BK50" s="275"/>
      <c r="BL50" s="275"/>
      <c r="BM50" s="275"/>
      <c r="BN50" s="275"/>
      <c r="BO50" s="275"/>
      <c r="BP50" s="275"/>
      <c r="BQ50" s="275"/>
      <c r="BR50" s="275"/>
      <c r="BS50" s="275"/>
      <c r="BT50" s="185"/>
      <c r="BV50" s="265">
        <f>BV62/BV63</f>
        <v>0.6657812500000001</v>
      </c>
      <c r="BW50" s="267" t="e">
        <f>BW62/BW63</f>
        <v>#DIV/0!</v>
      </c>
      <c r="BX50" s="267" t="e">
        <f>BX62/BX63</f>
        <v>#DIV/0!</v>
      </c>
      <c r="BY50" s="267" t="e">
        <f>BY62/BY63</f>
        <v>#DIV/0!</v>
      </c>
      <c r="BZ50" s="185"/>
      <c r="CB50" s="269">
        <f>CB62/CB63</f>
        <v>0.65550707547169806</v>
      </c>
    </row>
    <row r="51" spans="1:80" s="201" customFormat="1" x14ac:dyDescent="0.25">
      <c r="A51" s="178" t="s">
        <v>363</v>
      </c>
      <c r="B51" s="202"/>
      <c r="C51" s="203"/>
      <c r="E51" s="202"/>
      <c r="F51" s="276"/>
      <c r="G51" s="276"/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03"/>
      <c r="T51" s="241" t="e">
        <f>SUMPRODUCT(F51:Q51,F49:Q49)/SUM(F49:Q49)</f>
        <v>#DIV/0!</v>
      </c>
      <c r="U51" s="244" t="e">
        <v>#DIV/0!</v>
      </c>
      <c r="V51" s="242" t="e">
        <f>T51-U51</f>
        <v>#DIV/0!</v>
      </c>
      <c r="W51" s="132"/>
      <c r="X51" s="241" t="e">
        <f>X64/X62</f>
        <v>#DIV/0!</v>
      </c>
      <c r="Y51" s="244" t="e">
        <f>Y64/Y62</f>
        <v>#DIV/0!</v>
      </c>
      <c r="Z51" s="244" t="e">
        <f>Z64/Z62</f>
        <v>#DIV/0!</v>
      </c>
      <c r="AA51" s="244" t="e">
        <f>AA64/AA62</f>
        <v>#DIV/0!</v>
      </c>
      <c r="AB51" s="245" t="e">
        <f>AB64/AB62</f>
        <v>#DIV/0!</v>
      </c>
      <c r="AC51" s="178"/>
      <c r="AD51" s="178"/>
      <c r="AF51" s="202"/>
      <c r="AG51" s="243">
        <v>49.166666666666664</v>
      </c>
      <c r="AH51" s="243">
        <v>49.166666666666664</v>
      </c>
      <c r="AI51" s="243">
        <v>55</v>
      </c>
      <c r="AJ51" s="247">
        <v>52</v>
      </c>
      <c r="AK51" s="247">
        <v>55</v>
      </c>
      <c r="AL51" s="247">
        <v>53</v>
      </c>
      <c r="AM51" s="247">
        <v>56</v>
      </c>
      <c r="AN51" s="247">
        <v>55</v>
      </c>
      <c r="AO51" s="247">
        <v>55</v>
      </c>
      <c r="AP51" s="247">
        <v>56.5</v>
      </c>
      <c r="AQ51" s="247">
        <v>55</v>
      </c>
      <c r="AR51" s="247">
        <v>40</v>
      </c>
      <c r="AS51" s="242"/>
      <c r="AT51" s="244"/>
      <c r="AU51" s="241">
        <f>AU64/AU62</f>
        <v>51.021076267028945</v>
      </c>
      <c r="AV51" s="244">
        <f>AV64/AV62</f>
        <v>53.370136698212406</v>
      </c>
      <c r="AW51" s="244">
        <f>AW64/AW62</f>
        <v>55.355094838994262</v>
      </c>
      <c r="AX51" s="244">
        <f>AX64/AX62</f>
        <v>51.753848063555118</v>
      </c>
      <c r="AY51" s="242"/>
      <c r="BA51" s="248">
        <f>BA64/BA62</f>
        <v>52.486324287784548</v>
      </c>
      <c r="BB51" s="178"/>
      <c r="BC51" s="178"/>
      <c r="BD51" s="249">
        <v>43.966327032846046</v>
      </c>
      <c r="BE51" s="172">
        <f t="shared" si="64"/>
        <v>0.19378460358022276</v>
      </c>
      <c r="BG51" s="202"/>
      <c r="BH51" s="247">
        <v>55</v>
      </c>
      <c r="BI51" s="247">
        <v>55</v>
      </c>
      <c r="BJ51" s="247">
        <v>55</v>
      </c>
      <c r="BK51" s="247"/>
      <c r="BL51" s="247"/>
      <c r="BM51" s="247"/>
      <c r="BN51" s="247"/>
      <c r="BO51" s="247"/>
      <c r="BP51" s="247"/>
      <c r="BQ51" s="247"/>
      <c r="BR51" s="247"/>
      <c r="BS51" s="247"/>
      <c r="BT51" s="203"/>
      <c r="BV51" s="241">
        <f>BV64/BV62</f>
        <v>54.999999999999993</v>
      </c>
      <c r="BW51" s="244" t="e">
        <f>BW64/BW62</f>
        <v>#DIV/0!</v>
      </c>
      <c r="BX51" s="244" t="e">
        <f>BX64/BX62</f>
        <v>#DIV/0!</v>
      </c>
      <c r="BY51" s="244" t="e">
        <f>BY64/BY62</f>
        <v>#DIV/0!</v>
      </c>
      <c r="BZ51" s="242"/>
      <c r="CB51" s="248">
        <f>CB64/CB62</f>
        <v>53.879297317718176</v>
      </c>
    </row>
    <row r="52" spans="1:80" s="201" customFormat="1" x14ac:dyDescent="0.25">
      <c r="A52" s="178" t="s">
        <v>364</v>
      </c>
      <c r="B52" s="202"/>
      <c r="C52" s="203"/>
      <c r="E52" s="202"/>
      <c r="F52" s="223">
        <f t="shared" ref="F52:Q52" si="67">((F56-F62)/((F57-F63)))</f>
        <v>0.611456176673568</v>
      </c>
      <c r="G52" s="223">
        <f t="shared" si="67"/>
        <v>0.59666666666666668</v>
      </c>
      <c r="H52" s="223">
        <f t="shared" si="67"/>
        <v>0.51735270379338172</v>
      </c>
      <c r="I52" s="223">
        <f t="shared" si="67"/>
        <v>0.62679425837320579</v>
      </c>
      <c r="J52" s="223">
        <f t="shared" si="67"/>
        <v>0.52418478260869561</v>
      </c>
      <c r="K52" s="223">
        <v>0.79521739130434776</v>
      </c>
      <c r="L52" s="223">
        <f t="shared" si="67"/>
        <v>0.54479493500672349</v>
      </c>
      <c r="M52" s="223">
        <f t="shared" si="67"/>
        <v>0.56815093873517786</v>
      </c>
      <c r="N52" s="223">
        <f t="shared" si="67"/>
        <v>0.53009596695821182</v>
      </c>
      <c r="O52" s="223">
        <f t="shared" si="67"/>
        <v>0.67346785383903784</v>
      </c>
      <c r="P52" s="223">
        <f t="shared" si="67"/>
        <v>0.70061858076563954</v>
      </c>
      <c r="Q52" s="223">
        <f t="shared" si="67"/>
        <v>0.48306818181818184</v>
      </c>
      <c r="R52" s="203"/>
      <c r="T52" s="265">
        <f>((T56-T62)/((T57-T63)))</f>
        <v>0.56965630067176287</v>
      </c>
      <c r="U52" s="223">
        <v>0.68375449878131001</v>
      </c>
      <c r="V52" s="203">
        <f>T52-U52</f>
        <v>-0.11409819810954713</v>
      </c>
      <c r="X52" s="265">
        <f>((X56-X62)/((X57-X63)))</f>
        <v>0.57690329218106995</v>
      </c>
      <c r="Y52" s="267">
        <f>((Y56-Y62)/((Y57-Y63)))</f>
        <v>0.49441563621858797</v>
      </c>
      <c r="Z52" s="267">
        <f>((Z56-Z62)/((Z57-Z63)))</f>
        <v>0.54749128781878664</v>
      </c>
      <c r="AA52" s="267">
        <f>((AA56-AA62)/((AA57-AA63)))</f>
        <v>0.61800622693726937</v>
      </c>
      <c r="AB52" s="268">
        <f>((AB56-AB62)/((AB57-AB63)))</f>
        <v>0.56965630067176287</v>
      </c>
      <c r="AC52" s="178"/>
      <c r="AD52" s="178"/>
      <c r="AF52" s="202"/>
      <c r="AG52" s="223">
        <f t="shared" ref="AG52:AR52" si="68">((AG56-AG62)/((AG57-AG63)))</f>
        <v>0.56363907087552112</v>
      </c>
      <c r="AH52" s="223">
        <f t="shared" si="68"/>
        <v>0.68289511494252886</v>
      </c>
      <c r="AI52" s="223">
        <f t="shared" si="68"/>
        <v>0.73763273125342099</v>
      </c>
      <c r="AJ52" s="223">
        <f t="shared" si="68"/>
        <v>0.53468085106382979</v>
      </c>
      <c r="AK52" s="223">
        <f t="shared" si="68"/>
        <v>0.5575</v>
      </c>
      <c r="AL52" s="223">
        <f t="shared" si="68"/>
        <v>0.70699029126213597</v>
      </c>
      <c r="AM52" s="223">
        <f t="shared" si="68"/>
        <v>0.73302521008403354</v>
      </c>
      <c r="AN52" s="223">
        <f t="shared" si="68"/>
        <v>0.72417391304347833</v>
      </c>
      <c r="AO52" s="223">
        <f t="shared" si="68"/>
        <v>0.7240677966101694</v>
      </c>
      <c r="AP52" s="223">
        <f t="shared" si="68"/>
        <v>0.7319672131147541</v>
      </c>
      <c r="AQ52" s="223">
        <f t="shared" si="68"/>
        <v>0.7239344262295081</v>
      </c>
      <c r="AR52" s="223">
        <f t="shared" si="68"/>
        <v>0.55967741935483872</v>
      </c>
      <c r="AS52" s="203"/>
      <c r="AT52" s="223"/>
      <c r="AU52" s="265">
        <f>((AU56-AU62)/((AU57-AU63)))</f>
        <v>0.6637900304994282</v>
      </c>
      <c r="AV52" s="267">
        <f>((AV56-AV62)/((AV57-AV63)))</f>
        <v>0.60103736402333285</v>
      </c>
      <c r="AW52" s="267">
        <f>((AW56-AW62)/((AW57-AW63)))</f>
        <v>0.72726510067114092</v>
      </c>
      <c r="AX52" s="267">
        <f>((AX56-AX62)/((AX57-AX63)))</f>
        <v>0.66886885650777983</v>
      </c>
      <c r="AY52" s="185"/>
      <c r="BA52" s="269">
        <f>((BA56-BA62)/((BA57-BA63)))</f>
        <v>0.66870685256059792</v>
      </c>
      <c r="BB52" s="178"/>
      <c r="BC52" s="178"/>
      <c r="BD52" s="270">
        <v>0.65597024646076862</v>
      </c>
      <c r="BE52" s="172">
        <f t="shared" si="64"/>
        <v>1.9416438731098804E-2</v>
      </c>
      <c r="BG52" s="202"/>
      <c r="BH52" s="223">
        <f t="shared" ref="BH52:BS52" si="69">((BH56-BH62)/((BH57-BH63)))</f>
        <v>0.69093749999999998</v>
      </c>
      <c r="BI52" s="223">
        <f t="shared" si="69"/>
        <v>0.71646153846153848</v>
      </c>
      <c r="BJ52" s="223">
        <f t="shared" si="69"/>
        <v>0.72421874999999991</v>
      </c>
      <c r="BK52" s="223" t="e">
        <f t="shared" si="69"/>
        <v>#DIV/0!</v>
      </c>
      <c r="BL52" s="223" t="e">
        <f t="shared" si="69"/>
        <v>#DIV/0!</v>
      </c>
      <c r="BM52" s="223" t="e">
        <f t="shared" si="69"/>
        <v>#DIV/0!</v>
      </c>
      <c r="BN52" s="223" t="e">
        <f t="shared" si="69"/>
        <v>#DIV/0!</v>
      </c>
      <c r="BO52" s="223" t="e">
        <f t="shared" si="69"/>
        <v>#DIV/0!</v>
      </c>
      <c r="BP52" s="223" t="e">
        <f t="shared" si="69"/>
        <v>#DIV/0!</v>
      </c>
      <c r="BQ52" s="223" t="e">
        <f t="shared" si="69"/>
        <v>#DIV/0!</v>
      </c>
      <c r="BR52" s="223" t="e">
        <f t="shared" si="69"/>
        <v>#DIV/0!</v>
      </c>
      <c r="BS52" s="223" t="e">
        <f t="shared" si="69"/>
        <v>#DIV/0!</v>
      </c>
      <c r="BT52" s="203"/>
      <c r="BV52" s="265">
        <f>((BV56-BV62)/((BV57-BV63)))</f>
        <v>0.71038386783284735</v>
      </c>
      <c r="BW52" s="267" t="e">
        <f>((BW56-BW62)/((BW57-BW63)))</f>
        <v>#DIV/0!</v>
      </c>
      <c r="BX52" s="267" t="e">
        <f>((BX56-BX62)/((BX57-BX63)))</f>
        <v>#DIV/0!</v>
      </c>
      <c r="BY52" s="267" t="e">
        <f>((BY56-BY62)/((BY57-BY63)))</f>
        <v>#DIV/0!</v>
      </c>
      <c r="BZ52" s="185"/>
      <c r="CB52" s="269">
        <f>((CB56-CB62)/((CB57-CB63)))</f>
        <v>0.68083264849939173</v>
      </c>
    </row>
    <row r="53" spans="1:80" s="201" customFormat="1" x14ac:dyDescent="0.25">
      <c r="A53" s="178" t="s">
        <v>365</v>
      </c>
      <c r="B53" s="202"/>
      <c r="C53" s="203"/>
      <c r="E53" s="202"/>
      <c r="F53" s="244">
        <f t="shared" ref="F53:Q53" si="70">(F6-F42-F64)/(F56-F62)</f>
        <v>55.039627539503385</v>
      </c>
      <c r="G53" s="244">
        <f t="shared" si="70"/>
        <v>174.75656424581004</v>
      </c>
      <c r="H53" s="244">
        <f t="shared" si="70"/>
        <v>103.8969968798752</v>
      </c>
      <c r="I53" s="244">
        <f t="shared" si="70"/>
        <v>124.84409669211196</v>
      </c>
      <c r="J53" s="244">
        <f t="shared" si="70"/>
        <v>100.51773976153447</v>
      </c>
      <c r="K53" s="244">
        <v>68.393641145528917</v>
      </c>
      <c r="L53" s="244">
        <f t="shared" si="70"/>
        <v>60.149633362472358</v>
      </c>
      <c r="M53" s="244">
        <f t="shared" si="70"/>
        <v>53.470047285178545</v>
      </c>
      <c r="N53" s="244">
        <f t="shared" si="70"/>
        <v>59.324246347751362</v>
      </c>
      <c r="O53" s="244">
        <f t="shared" si="70"/>
        <v>52.734251349982408</v>
      </c>
      <c r="P53" s="244">
        <f t="shared" si="70"/>
        <v>77.020893234936452</v>
      </c>
      <c r="Q53" s="244">
        <f t="shared" si="70"/>
        <v>59.011947776993651</v>
      </c>
      <c r="R53" s="203"/>
      <c r="T53" s="241">
        <f>(T6-T42-T64)/(T56-T62)</f>
        <v>74.289925102866022</v>
      </c>
      <c r="U53" s="244">
        <v>67.946873073240738</v>
      </c>
      <c r="V53" s="203">
        <f>T53-U53</f>
        <v>6.3430520296252837</v>
      </c>
      <c r="X53" s="241">
        <f>(X6-X42-X64)/(X56-X62)</f>
        <v>107.21746990637538</v>
      </c>
      <c r="Y53" s="244">
        <f>(Y6-Y42-Y64)/(Y56-Y62)</f>
        <v>125.96454013715207</v>
      </c>
      <c r="Z53" s="244">
        <f>(Z6-Z42-Z64)/(Z56-Z62)</f>
        <v>57.666769859496213</v>
      </c>
      <c r="AA53" s="244">
        <f>(AA6-AA42-AA64)/(AA56-AA62)</f>
        <v>63.461719549323462</v>
      </c>
      <c r="AB53" s="245">
        <f>(AB6-AB42-AB64)/(AB56-AB62)</f>
        <v>74.289925102866022</v>
      </c>
      <c r="AC53" s="178"/>
      <c r="AD53" s="178"/>
      <c r="AF53" s="202"/>
      <c r="AG53" s="244">
        <f t="shared" ref="AG53:AR53" si="71">(AG6-AG42-AG64)/(AG56-AG62)</f>
        <v>79.092476356527712</v>
      </c>
      <c r="AH53" s="244">
        <f t="shared" si="71"/>
        <v>68.765734263282098</v>
      </c>
      <c r="AI53" s="244">
        <f t="shared" si="71"/>
        <v>87.404129766149325</v>
      </c>
      <c r="AJ53" s="244">
        <f t="shared" si="71"/>
        <v>72.463589335455637</v>
      </c>
      <c r="AK53" s="244">
        <f t="shared" si="71"/>
        <v>75.455904334828077</v>
      </c>
      <c r="AL53" s="244">
        <f t="shared" si="71"/>
        <v>75.878330129085413</v>
      </c>
      <c r="AM53" s="244">
        <f t="shared" si="71"/>
        <v>75.18520004585578</v>
      </c>
      <c r="AN53" s="244">
        <f t="shared" si="71"/>
        <v>76.410662824207492</v>
      </c>
      <c r="AO53" s="244">
        <f t="shared" si="71"/>
        <v>77.457865168539314</v>
      </c>
      <c r="AP53" s="244">
        <f t="shared" si="71"/>
        <v>76.217357222844342</v>
      </c>
      <c r="AQ53" s="244">
        <f t="shared" si="71"/>
        <v>75.755434782608702</v>
      </c>
      <c r="AR53" s="244">
        <f t="shared" si="71"/>
        <v>72.334293948126799</v>
      </c>
      <c r="AS53" s="242"/>
      <c r="AT53" s="244"/>
      <c r="AU53" s="241">
        <f>(AU6-AU42-AU64)/(AU56-AU62)</f>
        <v>78.785380876451484</v>
      </c>
      <c r="AV53" s="244">
        <f>(AV6-AV42-AV64)/(AV56-AV62)</f>
        <v>74.757474333618376</v>
      </c>
      <c r="AW53" s="244">
        <f>(AW6-AW42-AW64)/(AW56-AW62)</f>
        <v>76.323663451555959</v>
      </c>
      <c r="AX53" s="244">
        <f>(AX6-AX42-AX64)/(AX56-AX62)</f>
        <v>74.922409304901677</v>
      </c>
      <c r="AY53" s="242"/>
      <c r="BA53" s="248">
        <f>(BA6-BA42-BA64)/(BA56-BA62)</f>
        <v>76.051750686242798</v>
      </c>
      <c r="BB53" s="178"/>
      <c r="BC53" s="178"/>
      <c r="BD53" s="249">
        <v>71.642188467277222</v>
      </c>
      <c r="BE53" s="172">
        <f t="shared" si="64"/>
        <v>6.1549797867769714E-2</v>
      </c>
      <c r="BG53" s="202"/>
      <c r="BH53" s="244">
        <f t="shared" ref="BH53:BS53" si="72">(BH6-BH42-BH64)/(BH56-BH62)</f>
        <v>72.476255088195387</v>
      </c>
      <c r="BI53" s="244">
        <f t="shared" si="72"/>
        <v>71.23684775606614</v>
      </c>
      <c r="BJ53" s="244">
        <f t="shared" si="72"/>
        <v>72.398058252427191</v>
      </c>
      <c r="BK53" s="244" t="e">
        <f t="shared" si="72"/>
        <v>#DIV/0!</v>
      </c>
      <c r="BL53" s="244" t="e">
        <f t="shared" si="72"/>
        <v>#DIV/0!</v>
      </c>
      <c r="BM53" s="244" t="e">
        <f t="shared" si="72"/>
        <v>#DIV/0!</v>
      </c>
      <c r="BN53" s="244" t="e">
        <f t="shared" si="72"/>
        <v>#DIV/0!</v>
      </c>
      <c r="BO53" s="244" t="e">
        <f t="shared" si="72"/>
        <v>#DIV/0!</v>
      </c>
      <c r="BP53" s="244" t="e">
        <f t="shared" si="72"/>
        <v>#DIV/0!</v>
      </c>
      <c r="BQ53" s="244" t="e">
        <f t="shared" si="72"/>
        <v>#DIV/0!</v>
      </c>
      <c r="BR53" s="244" t="e">
        <f t="shared" si="72"/>
        <v>#DIV/0!</v>
      </c>
      <c r="BS53" s="244" t="e">
        <f t="shared" si="72"/>
        <v>#DIV/0!</v>
      </c>
      <c r="BT53" s="203"/>
      <c r="BV53" s="241">
        <f>(BV6-BV42-BV64)/(BV56-BV62)</f>
        <v>72.054180318337586</v>
      </c>
      <c r="BW53" s="244" t="e">
        <f>(BW6-BW42-BW64)/(BW56-BW62)</f>
        <v>#DIV/0!</v>
      </c>
      <c r="BX53" s="244" t="e">
        <f>(BX6-BX42-BX64)/(BX56-BX62)</f>
        <v>#DIV/0!</v>
      </c>
      <c r="BY53" s="244" t="e">
        <f>(BY6-BY42-BY64)/(BY56-BY62)</f>
        <v>#DIV/0!</v>
      </c>
      <c r="BZ53" s="242"/>
      <c r="CB53" s="248">
        <f>(CB6-CB42-CB64)/(CB56-CB62)</f>
        <v>74.463439829158617</v>
      </c>
    </row>
    <row r="54" spans="1:80" ht="15.75" thickBot="1" x14ac:dyDescent="0.3">
      <c r="A54" s="277"/>
      <c r="B54" s="278"/>
      <c r="C54" s="279"/>
      <c r="E54" s="278"/>
      <c r="F54" s="280"/>
      <c r="G54" s="280"/>
      <c r="H54" s="280"/>
      <c r="I54" s="280"/>
      <c r="J54" s="280"/>
      <c r="K54" s="280"/>
      <c r="L54" s="280"/>
      <c r="M54" s="280"/>
      <c r="N54" s="280"/>
      <c r="O54" s="280"/>
      <c r="P54" s="280"/>
      <c r="Q54" s="280"/>
      <c r="R54" s="279"/>
      <c r="T54" s="278"/>
      <c r="U54" s="280"/>
      <c r="V54" s="279"/>
      <c r="X54" s="278"/>
      <c r="Y54" s="280"/>
      <c r="Z54" s="280"/>
      <c r="AA54" s="280"/>
      <c r="AB54" s="277"/>
      <c r="AC54" s="277"/>
      <c r="AD54" s="281"/>
      <c r="AF54" s="278"/>
      <c r="AG54" s="280"/>
      <c r="AH54" s="280"/>
      <c r="AI54" s="280"/>
      <c r="AJ54" s="280"/>
      <c r="AK54" s="280"/>
      <c r="AL54" s="280"/>
      <c r="AM54" s="280"/>
      <c r="AN54" s="280"/>
      <c r="AO54" s="280"/>
      <c r="AP54" s="280"/>
      <c r="AQ54" s="280"/>
      <c r="AR54" s="280"/>
      <c r="AS54" s="279"/>
      <c r="AT54" s="190"/>
      <c r="AU54" s="278"/>
      <c r="AV54" s="280"/>
      <c r="AW54" s="280"/>
      <c r="AX54" s="280"/>
      <c r="AY54" s="279"/>
      <c r="BA54" s="282"/>
      <c r="BB54" s="277"/>
      <c r="BC54" s="281"/>
      <c r="BD54" s="283"/>
      <c r="BE54" s="281"/>
      <c r="BG54" s="278"/>
      <c r="BH54" s="280"/>
      <c r="BI54" s="280"/>
      <c r="BJ54" s="280"/>
      <c r="BK54" s="280"/>
      <c r="BL54" s="280"/>
      <c r="BM54" s="280"/>
      <c r="BN54" s="280"/>
      <c r="BO54" s="280"/>
      <c r="BP54" s="280"/>
      <c r="BQ54" s="280"/>
      <c r="BR54" s="280"/>
      <c r="BS54" s="280"/>
      <c r="BT54" s="279"/>
      <c r="BV54" s="278"/>
      <c r="BW54" s="280"/>
      <c r="BX54" s="280"/>
      <c r="BY54" s="280"/>
      <c r="BZ54" s="279"/>
      <c r="CB54" s="282"/>
    </row>
    <row r="56" spans="1:80" x14ac:dyDescent="0.25">
      <c r="A56" s="190" t="s">
        <v>366</v>
      </c>
      <c r="B56" s="168">
        <f>'[13]Client Billable Annual Summary'!$CP$69</f>
        <v>11813.25</v>
      </c>
      <c r="C56" s="169">
        <f>T56</f>
        <v>39347.300000000003</v>
      </c>
      <c r="F56" s="258">
        <f>'[13]Client Billable Monthly Summary'!CH$60</f>
        <v>1772</v>
      </c>
      <c r="G56" s="258">
        <f>'[13]Client Billable Monthly Summary'!CI$60</f>
        <v>1432</v>
      </c>
      <c r="H56" s="258">
        <f>'[13]Client Billable Monthly Summary'!CJ$60</f>
        <v>1282</v>
      </c>
      <c r="I56" s="258">
        <f>'[13]Client Billable Monthly Summary'!CK$60</f>
        <v>1572</v>
      </c>
      <c r="J56" s="258">
        <f>'[13]Client Billable Monthly Summary'!CL$60</f>
        <v>1929</v>
      </c>
      <c r="K56" s="258">
        <f>'[13]Client Billable Monthly Summary'!CM$60</f>
        <v>1457</v>
      </c>
      <c r="L56" s="258">
        <f>'[13]Client Billable Monthly Summary'!CN$60</f>
        <v>4861.75</v>
      </c>
      <c r="M56" s="258">
        <f>'[13]Client Billable Monthly Summary'!CO$60</f>
        <v>4599.75</v>
      </c>
      <c r="N56" s="258">
        <f>'[13]Client Billable Monthly Summary'!CP$60</f>
        <v>4363.75</v>
      </c>
      <c r="O56" s="258">
        <f>'[13]Client Billable Monthly Summary'!CQ$60</f>
        <v>5824.15</v>
      </c>
      <c r="P56" s="258">
        <f>'[13]Client Billable Monthly Summary'!CR$60</f>
        <v>6002.9</v>
      </c>
      <c r="Q56" s="258">
        <f>'[13]Client Billable Monthly Summary'!CS$60</f>
        <v>4251</v>
      </c>
      <c r="R56" s="258"/>
      <c r="T56" s="168">
        <f>SUM(F56:Q56)</f>
        <v>39347.300000000003</v>
      </c>
      <c r="U56" s="168">
        <v>65924.19</v>
      </c>
      <c r="X56" s="284">
        <f>SUM(F56:H56)</f>
        <v>4486</v>
      </c>
      <c r="Y56" s="284">
        <f>SUM(I56:K56)</f>
        <v>4958</v>
      </c>
      <c r="Z56" s="284">
        <f>SUM(L56:N56)</f>
        <v>13825.25</v>
      </c>
      <c r="AA56" s="284">
        <f>SUM(O56:Q56)</f>
        <v>16078.05</v>
      </c>
      <c r="AB56" s="284">
        <f>SUM(X56:AA56)</f>
        <v>39347.300000000003</v>
      </c>
      <c r="AF56" s="190"/>
      <c r="AG56" s="169">
        <f>'[14]Client Billable Monthly Summary'!CT60</f>
        <v>5745</v>
      </c>
      <c r="AH56" s="169">
        <f>'[14]Client Billable Monthly Summary'!CU60</f>
        <v>6167.35</v>
      </c>
      <c r="AI56" s="169">
        <f>'[14]Client Billable Monthly Summary'!CV60</f>
        <v>6963.1</v>
      </c>
      <c r="AJ56" s="169">
        <f t="shared" ref="AJ56:AR56" si="73">AJ33*8*AJ35*AJ39</f>
        <v>5324</v>
      </c>
      <c r="AK56" s="169">
        <f t="shared" si="73"/>
        <v>5667.2</v>
      </c>
      <c r="AL56" s="169">
        <f t="shared" si="73"/>
        <v>6997.2</v>
      </c>
      <c r="AM56" s="169">
        <f t="shared" si="73"/>
        <v>8797.9599999999991</v>
      </c>
      <c r="AN56" s="169">
        <f t="shared" si="73"/>
        <v>7680.96</v>
      </c>
      <c r="AO56" s="169">
        <f t="shared" si="73"/>
        <v>8236.7999999999993</v>
      </c>
      <c r="AP56" s="169">
        <f t="shared" si="73"/>
        <v>8999.44</v>
      </c>
      <c r="AQ56" s="169">
        <f t="shared" si="73"/>
        <v>7718.4</v>
      </c>
      <c r="AR56" s="169">
        <f t="shared" si="73"/>
        <v>6881.6</v>
      </c>
      <c r="AS56" s="169"/>
      <c r="AT56" s="169"/>
      <c r="AU56" s="169">
        <f>SUM(AG56:AI56)</f>
        <v>18875.45</v>
      </c>
      <c r="AV56" s="169">
        <f>SUM(AJ56:AL56)</f>
        <v>17988.400000000001</v>
      </c>
      <c r="AW56" s="169">
        <f>SUM(AM56:AO56)</f>
        <v>24715.719999999998</v>
      </c>
      <c r="AX56" s="169">
        <f>SUM(AP56:AR56)</f>
        <v>23599.440000000002</v>
      </c>
      <c r="AY56" s="284"/>
      <c r="AZ56" s="190"/>
      <c r="BA56" s="169">
        <f>SUM(AU56:AX56)</f>
        <v>85179.010000000009</v>
      </c>
      <c r="BB56" s="190"/>
      <c r="BC56" s="190"/>
      <c r="BD56" s="173">
        <v>87978.400000000009</v>
      </c>
      <c r="BE56" s="190"/>
      <c r="BG56" s="190"/>
      <c r="BH56" s="169">
        <f t="shared" ref="BH56:BS56" si="74">BH33*8*BH35*BH39</f>
        <v>8500.7999999999993</v>
      </c>
      <c r="BI56" s="169">
        <f t="shared" si="74"/>
        <v>8065.5999999999995</v>
      </c>
      <c r="BJ56" s="169">
        <f t="shared" si="74"/>
        <v>8870.4</v>
      </c>
      <c r="BK56" s="169">
        <f t="shared" si="74"/>
        <v>0</v>
      </c>
      <c r="BL56" s="169">
        <f t="shared" si="74"/>
        <v>0</v>
      </c>
      <c r="BM56" s="169">
        <f t="shared" si="74"/>
        <v>0</v>
      </c>
      <c r="BN56" s="169">
        <f t="shared" si="74"/>
        <v>0</v>
      </c>
      <c r="BO56" s="169">
        <f t="shared" si="74"/>
        <v>0</v>
      </c>
      <c r="BP56" s="169">
        <f t="shared" si="74"/>
        <v>0</v>
      </c>
      <c r="BQ56" s="169">
        <f t="shared" si="74"/>
        <v>0</v>
      </c>
      <c r="BR56" s="169">
        <f t="shared" si="74"/>
        <v>0</v>
      </c>
      <c r="BS56" s="169">
        <f t="shared" si="74"/>
        <v>0</v>
      </c>
      <c r="BV56" s="169">
        <f>SUM(BH56:BJ56)</f>
        <v>25436.799999999996</v>
      </c>
      <c r="BW56" s="169">
        <f>SUM(BK56:BM56)</f>
        <v>0</v>
      </c>
      <c r="BX56" s="169">
        <f>SUM(BN56:BP56)</f>
        <v>0</v>
      </c>
      <c r="BY56" s="169">
        <f>SUM(BQ56:BS56)</f>
        <v>0</v>
      </c>
      <c r="BZ56" s="169"/>
      <c r="CA56" s="169"/>
      <c r="CB56" s="173">
        <f>SUM(AV56:AX56)+SUM(BH56:BJ56)</f>
        <v>91740.359999999986</v>
      </c>
    </row>
    <row r="57" spans="1:80" x14ac:dyDescent="0.25">
      <c r="A57" s="190" t="s">
        <v>367</v>
      </c>
      <c r="B57" s="168">
        <f>'[13]Client Billable Annual Summary'!$CP$68</f>
        <v>20626.2</v>
      </c>
      <c r="C57" s="169">
        <f>T57</f>
        <v>69072</v>
      </c>
      <c r="F57" s="258">
        <f>'[13]Client Billable Monthly Summary'!CH$59</f>
        <v>2898</v>
      </c>
      <c r="G57" s="258">
        <f>'[13]Client Billable Monthly Summary'!CI$59</f>
        <v>2400</v>
      </c>
      <c r="H57" s="258">
        <f>'[13]Client Billable Monthly Summary'!CJ$59</f>
        <v>2478</v>
      </c>
      <c r="I57" s="258">
        <f>'[13]Client Billable Monthly Summary'!CK$59</f>
        <v>2508</v>
      </c>
      <c r="J57" s="258">
        <f>'[13]Client Billable Monthly Summary'!CL$59</f>
        <v>3680</v>
      </c>
      <c r="K57" s="258">
        <f>'[13]Client Billable Monthly Summary'!CM$59</f>
        <v>3840</v>
      </c>
      <c r="L57" s="258">
        <f>'[13]Client Billable Monthly Summary'!CN$59</f>
        <v>8924</v>
      </c>
      <c r="M57" s="258">
        <f>'[13]Client Billable Monthly Summary'!CO$59</f>
        <v>8096</v>
      </c>
      <c r="N57" s="258">
        <f>'[13]Client Billable Monthly Summary'!CP$59</f>
        <v>8232</v>
      </c>
      <c r="O57" s="258">
        <f>'[13]Client Billable Monthly Summary'!CQ$59</f>
        <v>8648</v>
      </c>
      <c r="P57" s="258">
        <f>'[13]Client Billable Monthly Summary'!CR$59</f>
        <v>8568</v>
      </c>
      <c r="Q57" s="258">
        <f>'[13]Client Billable Monthly Summary'!CS$59</f>
        <v>8800</v>
      </c>
      <c r="R57" s="258"/>
      <c r="T57" s="168">
        <f>SUM(F57:Q57)</f>
        <v>69072</v>
      </c>
      <c r="U57" s="168">
        <v>96415</v>
      </c>
      <c r="X57" s="284">
        <f>SUM(F57:H57)</f>
        <v>7776</v>
      </c>
      <c r="Y57" s="284">
        <f>SUM(I57:K57)</f>
        <v>10028</v>
      </c>
      <c r="Z57" s="284">
        <f>SUM(L57:N57)</f>
        <v>25252</v>
      </c>
      <c r="AA57" s="284">
        <f>SUM(O57:Q57)</f>
        <v>26016</v>
      </c>
      <c r="AB57" s="284">
        <f>SUM(X57:AA57)</f>
        <v>69072</v>
      </c>
      <c r="AF57" s="190"/>
      <c r="AG57" s="169">
        <f>'[14]Client Billable Monthly Summary'!CT59</f>
        <v>9476</v>
      </c>
      <c r="AH57" s="169">
        <f>'[14]Client Billable Monthly Summary'!CU59</f>
        <v>9040</v>
      </c>
      <c r="AI57" s="169">
        <f>'[14]Client Billable Monthly Summary'!CV59</f>
        <v>9492</v>
      </c>
      <c r="AJ57" s="169">
        <f t="shared" ref="AJ57:AR57" si="75">AJ33*8*AJ35</f>
        <v>9680</v>
      </c>
      <c r="AK57" s="169">
        <f t="shared" si="75"/>
        <v>9856</v>
      </c>
      <c r="AL57" s="169">
        <f t="shared" si="75"/>
        <v>9996</v>
      </c>
      <c r="AM57" s="169">
        <f t="shared" si="75"/>
        <v>12052</v>
      </c>
      <c r="AN57" s="169">
        <f t="shared" si="75"/>
        <v>10668</v>
      </c>
      <c r="AO57" s="169">
        <f t="shared" si="75"/>
        <v>11440</v>
      </c>
      <c r="AP57" s="169">
        <f t="shared" si="75"/>
        <v>12328</v>
      </c>
      <c r="AQ57" s="169">
        <f t="shared" si="75"/>
        <v>10720</v>
      </c>
      <c r="AR57" s="169">
        <f t="shared" si="75"/>
        <v>12512</v>
      </c>
      <c r="AS57" s="169"/>
      <c r="AT57" s="169"/>
      <c r="AU57" s="169">
        <f>SUM(AG57:AI57)</f>
        <v>28008</v>
      </c>
      <c r="AV57" s="169">
        <f>SUM(AJ57:AL57)</f>
        <v>29532</v>
      </c>
      <c r="AW57" s="169">
        <f>SUM(AM57:AO57)</f>
        <v>34160</v>
      </c>
      <c r="AX57" s="169">
        <f>SUM(AP57:AR57)</f>
        <v>35560</v>
      </c>
      <c r="AY57" s="284"/>
      <c r="AZ57" s="190"/>
      <c r="BA57" s="169">
        <f>SUM(AU57:AX57)</f>
        <v>127260</v>
      </c>
      <c r="BB57" s="190"/>
      <c r="BC57" s="190"/>
      <c r="BD57" s="173">
        <v>134212</v>
      </c>
      <c r="BE57" s="190"/>
      <c r="BG57" s="190"/>
      <c r="BH57" s="169">
        <f t="shared" ref="BH57:BS57" si="76">BH33*8*BH35</f>
        <v>12320</v>
      </c>
      <c r="BI57" s="169">
        <f t="shared" si="76"/>
        <v>11360</v>
      </c>
      <c r="BJ57" s="169">
        <f t="shared" si="76"/>
        <v>12320</v>
      </c>
      <c r="BK57" s="169">
        <f t="shared" si="76"/>
        <v>0</v>
      </c>
      <c r="BL57" s="169">
        <f t="shared" si="76"/>
        <v>0</v>
      </c>
      <c r="BM57" s="169">
        <f t="shared" si="76"/>
        <v>0</v>
      </c>
      <c r="BN57" s="169">
        <f t="shared" si="76"/>
        <v>0</v>
      </c>
      <c r="BO57" s="169">
        <f t="shared" si="76"/>
        <v>0</v>
      </c>
      <c r="BP57" s="169">
        <f t="shared" si="76"/>
        <v>0</v>
      </c>
      <c r="BQ57" s="169">
        <f t="shared" si="76"/>
        <v>0</v>
      </c>
      <c r="BR57" s="169">
        <f t="shared" si="76"/>
        <v>0</v>
      </c>
      <c r="BS57" s="169">
        <f t="shared" si="76"/>
        <v>0</v>
      </c>
      <c r="BV57" s="169">
        <f>SUM(BH57:BJ57)</f>
        <v>36000</v>
      </c>
      <c r="BW57" s="169">
        <f>SUM(BK57:BM57)</f>
        <v>0</v>
      </c>
      <c r="BX57" s="169">
        <f>SUM(BN57:BP57)</f>
        <v>0</v>
      </c>
      <c r="BY57" s="169">
        <f>SUM(BQ57:BS57)</f>
        <v>0</v>
      </c>
      <c r="BZ57" s="169"/>
      <c r="CA57" s="169"/>
      <c r="CB57" s="173">
        <f>SUM(AV57:AX57)+SUM(BH57:BJ57)</f>
        <v>135252</v>
      </c>
    </row>
    <row r="58" spans="1:80" x14ac:dyDescent="0.25">
      <c r="A58" s="190"/>
      <c r="C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Z58" s="190"/>
      <c r="BA58" s="190"/>
      <c r="BB58" s="190"/>
      <c r="BC58" s="190"/>
      <c r="BD58" s="192"/>
      <c r="BE58" s="190"/>
      <c r="BG58" s="190"/>
      <c r="BH58" s="190"/>
      <c r="BI58" s="190"/>
      <c r="BJ58" s="190"/>
      <c r="BK58" s="190"/>
      <c r="BL58" s="190"/>
      <c r="BM58" s="190"/>
      <c r="BN58" s="190"/>
      <c r="BO58" s="190"/>
      <c r="BP58" s="190"/>
      <c r="BQ58" s="190"/>
      <c r="BR58" s="190"/>
      <c r="BS58" s="190"/>
      <c r="BV58" s="190"/>
      <c r="BW58" s="190"/>
      <c r="BX58" s="190"/>
      <c r="BY58" s="190"/>
      <c r="BZ58" s="190"/>
      <c r="CA58" s="190"/>
      <c r="CB58" s="192"/>
    </row>
    <row r="59" spans="1:80" x14ac:dyDescent="0.25">
      <c r="A59" s="190" t="s">
        <v>368</v>
      </c>
      <c r="B59" s="168">
        <f>[4]ZAF!$U$46</f>
        <v>-24450.439999999944</v>
      </c>
      <c r="C59" s="169">
        <f>T59</f>
        <v>1239233.3600000001</v>
      </c>
      <c r="F59" s="168">
        <f>[5]ZAF!E$46</f>
        <v>-30908.73</v>
      </c>
      <c r="G59" s="168">
        <f>[5]ZAF!F$46</f>
        <v>113376.53</v>
      </c>
      <c r="H59" s="168">
        <f>[5]ZAF!G$46</f>
        <v>15295.42</v>
      </c>
      <c r="I59" s="168">
        <f>[5]ZAF!I$46</f>
        <v>76456.470000000016</v>
      </c>
      <c r="J59" s="168">
        <f>[5]ZAF!J$46</f>
        <v>94319.89</v>
      </c>
      <c r="K59" s="168">
        <f>[5]ZAF!K$46</f>
        <v>119738.87000000002</v>
      </c>
      <c r="L59" s="168">
        <f>[5]ZAF!M$46</f>
        <v>143459.25000000003</v>
      </c>
      <c r="M59" s="168">
        <f>[5]ZAF!N$46</f>
        <v>98146.209999999992</v>
      </c>
      <c r="N59" s="168">
        <f>[5]ZAF!O$46</f>
        <v>110719.35999999999</v>
      </c>
      <c r="O59" s="168">
        <f>[5]ZAF!Q$46</f>
        <v>117281.47999999998</v>
      </c>
      <c r="P59" s="168">
        <f>[5]ZAF!R$46</f>
        <v>254970.78000000003</v>
      </c>
      <c r="Q59" s="168">
        <f>[5]ZAF!S$46</f>
        <v>126377.82999999999</v>
      </c>
      <c r="R59" s="168"/>
      <c r="T59" s="168">
        <f>SUM(F59:Q59)</f>
        <v>1239233.3600000001</v>
      </c>
      <c r="U59" s="168">
        <v>2283529.2018074091</v>
      </c>
      <c r="X59" s="284">
        <f>SUM(F59:H59)</f>
        <v>97763.22</v>
      </c>
      <c r="Y59" s="284">
        <f>SUM(I59:K59)</f>
        <v>290515.23000000004</v>
      </c>
      <c r="Z59" s="284">
        <f>SUM(L59:N59)</f>
        <v>352324.82</v>
      </c>
      <c r="AA59" s="284">
        <f>SUM(O59:Q59)</f>
        <v>498630.08999999997</v>
      </c>
      <c r="AB59" s="284">
        <f>SUM(X59:AA59)</f>
        <v>1239233.3599999999</v>
      </c>
      <c r="AG59" s="258">
        <f t="shared" ref="AG59:AR59" si="77">(AG6+AG8)*AG15</f>
        <v>198825.69000000003</v>
      </c>
      <c r="AH59" s="258">
        <f t="shared" si="77"/>
        <v>199146.11221551019</v>
      </c>
      <c r="AI59" s="258">
        <f t="shared" si="77"/>
        <v>280168.52469337475</v>
      </c>
      <c r="AJ59" s="258">
        <f t="shared" si="77"/>
        <v>189196.05405967147</v>
      </c>
      <c r="AK59" s="258">
        <f t="shared" si="77"/>
        <v>214855.72618399997</v>
      </c>
      <c r="AL59" s="258">
        <f t="shared" si="77"/>
        <v>262573.32326400001</v>
      </c>
      <c r="AM59" s="258">
        <f t="shared" si="77"/>
        <v>343679.30014099996</v>
      </c>
      <c r="AN59" s="258">
        <f t="shared" si="77"/>
        <v>295019.17287360004</v>
      </c>
      <c r="AO59" s="258">
        <f t="shared" si="77"/>
        <v>324264.10015999997</v>
      </c>
      <c r="AP59" s="258">
        <f t="shared" si="77"/>
        <v>350185.29876059992</v>
      </c>
      <c r="AQ59" s="258">
        <f t="shared" si="77"/>
        <v>292641.41771200002</v>
      </c>
      <c r="AR59" s="258">
        <f t="shared" si="77"/>
        <v>188687.16499319253</v>
      </c>
      <c r="AS59" s="258"/>
      <c r="AT59" s="258"/>
      <c r="AU59" s="258">
        <f>SUM(AG59:AI59)</f>
        <v>678140.32690888504</v>
      </c>
      <c r="AV59" s="169">
        <f>SUM(AJ59:AL59)</f>
        <v>666625.10350767151</v>
      </c>
      <c r="AW59" s="169">
        <f>SUM(AM59:AO59)</f>
        <v>962962.57317460002</v>
      </c>
      <c r="AX59" s="169">
        <f>SUM(AP59:AR59)</f>
        <v>831513.88146579242</v>
      </c>
      <c r="AY59" s="284"/>
      <c r="AZ59" s="190"/>
      <c r="BA59" s="169">
        <f>SUM(AU59:AX59)</f>
        <v>3139241.8850569492</v>
      </c>
      <c r="BB59" s="190"/>
      <c r="BC59" s="190"/>
      <c r="BD59" s="173">
        <v>3044330.0431882832</v>
      </c>
      <c r="BE59" s="190"/>
      <c r="BH59" s="258">
        <f t="shared" ref="BH59:BS59" si="78">(BH6+BH8)*BH15</f>
        <v>314898.33231999999</v>
      </c>
      <c r="BI59" s="258">
        <f t="shared" si="78"/>
        <v>302141.81939999998</v>
      </c>
      <c r="BJ59" s="258">
        <f t="shared" si="78"/>
        <v>335888.12238800002</v>
      </c>
      <c r="BK59" s="258">
        <f t="shared" si="78"/>
        <v>0</v>
      </c>
      <c r="BL59" s="258">
        <f t="shared" si="78"/>
        <v>0</v>
      </c>
      <c r="BM59" s="258">
        <f t="shared" si="78"/>
        <v>0</v>
      </c>
      <c r="BN59" s="258">
        <f t="shared" si="78"/>
        <v>0</v>
      </c>
      <c r="BO59" s="258">
        <f t="shared" si="78"/>
        <v>0</v>
      </c>
      <c r="BP59" s="258">
        <f t="shared" si="78"/>
        <v>0</v>
      </c>
      <c r="BQ59" s="258">
        <f t="shared" si="78"/>
        <v>0</v>
      </c>
      <c r="BR59" s="258">
        <f t="shared" si="78"/>
        <v>0</v>
      </c>
      <c r="BS59" s="258">
        <f t="shared" si="78"/>
        <v>0</v>
      </c>
      <c r="BV59" s="258">
        <f>SUM(BH59:BJ59)</f>
        <v>952928.27410799998</v>
      </c>
      <c r="BW59" s="258">
        <f>SUM(BK59:BM59)</f>
        <v>0</v>
      </c>
      <c r="BX59" s="258">
        <f>SUM(BN59:BP59)</f>
        <v>0</v>
      </c>
      <c r="BY59" s="258">
        <f>SUM(BQ59:BS59)</f>
        <v>0</v>
      </c>
      <c r="BZ59" s="258"/>
      <c r="CA59" s="258"/>
      <c r="CB59" s="173">
        <f>SUM(AV59:AX59)+SUM(BH59:BJ59)</f>
        <v>3414029.8322560638</v>
      </c>
    </row>
    <row r="60" spans="1:80" x14ac:dyDescent="0.25">
      <c r="CB60" s="90"/>
    </row>
    <row r="61" spans="1:80" x14ac:dyDescent="0.25">
      <c r="A61" t="s">
        <v>369</v>
      </c>
      <c r="CB61" s="90"/>
    </row>
    <row r="62" spans="1:80" x14ac:dyDescent="0.25">
      <c r="A62" s="190" t="s">
        <v>366</v>
      </c>
      <c r="F62" s="258">
        <f t="shared" ref="F62:R62" si="79">F63*F50</f>
        <v>0</v>
      </c>
      <c r="G62" s="258">
        <f t="shared" si="79"/>
        <v>0</v>
      </c>
      <c r="H62" s="258">
        <f t="shared" si="79"/>
        <v>0</v>
      </c>
      <c r="I62" s="258">
        <f t="shared" si="79"/>
        <v>0</v>
      </c>
      <c r="J62" s="258">
        <f t="shared" si="79"/>
        <v>0</v>
      </c>
      <c r="K62" s="258">
        <v>0</v>
      </c>
      <c r="L62" s="258">
        <f t="shared" si="79"/>
        <v>0</v>
      </c>
      <c r="M62" s="258">
        <f t="shared" si="79"/>
        <v>0</v>
      </c>
      <c r="N62" s="258">
        <f t="shared" si="79"/>
        <v>0</v>
      </c>
      <c r="O62" s="258">
        <f t="shared" si="79"/>
        <v>0</v>
      </c>
      <c r="P62" s="258">
        <f t="shared" si="79"/>
        <v>0</v>
      </c>
      <c r="Q62" s="258">
        <f t="shared" si="79"/>
        <v>0</v>
      </c>
      <c r="R62" s="258">
        <f t="shared" si="79"/>
        <v>0</v>
      </c>
      <c r="T62" s="168">
        <f>SUM(F62:Q62)</f>
        <v>0</v>
      </c>
      <c r="U62" s="169">
        <v>0</v>
      </c>
      <c r="W62" s="190"/>
      <c r="X62" s="284">
        <f>SUM(F62:H62)</f>
        <v>0</v>
      </c>
      <c r="Y62" s="284">
        <f>SUM(I62:K62)</f>
        <v>0</v>
      </c>
      <c r="Z62" s="284">
        <f>SUM(L62:N62)</f>
        <v>0</v>
      </c>
      <c r="AA62" s="284">
        <f>SUM(O62:Q62)</f>
        <v>0</v>
      </c>
      <c r="AB62" s="284">
        <f>SUM(X62:AA62)</f>
        <v>0</v>
      </c>
      <c r="AC62" s="190"/>
      <c r="AD62" s="190"/>
      <c r="AE62" s="190"/>
      <c r="AG62" s="169">
        <f t="shared" ref="AG62:AR62" si="80">AG63*AG50</f>
        <v>1959.6</v>
      </c>
      <c r="AH62" s="169">
        <f t="shared" si="80"/>
        <v>1414.4</v>
      </c>
      <c r="AI62" s="169">
        <f t="shared" si="80"/>
        <v>1572.48</v>
      </c>
      <c r="AJ62" s="169">
        <f t="shared" si="80"/>
        <v>901.12</v>
      </c>
      <c r="AK62" s="169">
        <f t="shared" si="80"/>
        <v>957.44</v>
      </c>
      <c r="AL62" s="169">
        <f t="shared" si="80"/>
        <v>880.32</v>
      </c>
      <c r="AM62" s="169">
        <f t="shared" si="80"/>
        <v>772.8</v>
      </c>
      <c r="AN62" s="169">
        <f t="shared" si="80"/>
        <v>685.44</v>
      </c>
      <c r="AO62" s="169">
        <f t="shared" si="80"/>
        <v>718.08</v>
      </c>
      <c r="AP62" s="169">
        <f t="shared" si="80"/>
        <v>783.83999999999992</v>
      </c>
      <c r="AQ62" s="169">
        <f t="shared" si="80"/>
        <v>652.80000000000007</v>
      </c>
      <c r="AR62" s="169">
        <f t="shared" si="80"/>
        <v>496.8</v>
      </c>
      <c r="AS62" s="169"/>
      <c r="AT62" s="169"/>
      <c r="AU62" s="169">
        <f>SUM(AG62:AI62)</f>
        <v>4946.4799999999996</v>
      </c>
      <c r="AV62" s="169">
        <f>SUM(AJ62:AL62)</f>
        <v>2738.88</v>
      </c>
      <c r="AW62" s="169">
        <f>SUM(AM62:AO62)</f>
        <v>2176.3200000000002</v>
      </c>
      <c r="AX62" s="169">
        <f>SUM(AP62:AR62)</f>
        <v>1933.4399999999998</v>
      </c>
      <c r="AY62" s="284"/>
      <c r="BA62" s="169">
        <f>SUM(AU62:AX62)</f>
        <v>11795.12</v>
      </c>
      <c r="BB62" s="190"/>
      <c r="BC62" s="190"/>
      <c r="BD62" s="173">
        <v>11431.919999999998</v>
      </c>
      <c r="BE62" s="190"/>
      <c r="BH62" s="169">
        <f t="shared" ref="BH62:BS62" si="81">BH63*BH50</f>
        <v>718.08</v>
      </c>
      <c r="BI62" s="169">
        <f t="shared" si="81"/>
        <v>614.4</v>
      </c>
      <c r="BJ62" s="169">
        <f t="shared" si="81"/>
        <v>712.80000000000007</v>
      </c>
      <c r="BK62" s="169">
        <f t="shared" si="81"/>
        <v>0</v>
      </c>
      <c r="BL62" s="169">
        <f t="shared" si="81"/>
        <v>0</v>
      </c>
      <c r="BM62" s="169">
        <f t="shared" si="81"/>
        <v>0</v>
      </c>
      <c r="BN62" s="169">
        <f t="shared" si="81"/>
        <v>0</v>
      </c>
      <c r="BO62" s="169">
        <f t="shared" si="81"/>
        <v>0</v>
      </c>
      <c r="BP62" s="169">
        <f t="shared" si="81"/>
        <v>0</v>
      </c>
      <c r="BQ62" s="169">
        <f t="shared" si="81"/>
        <v>0</v>
      </c>
      <c r="BR62" s="169">
        <f t="shared" si="81"/>
        <v>0</v>
      </c>
      <c r="BS62" s="169">
        <f t="shared" si="81"/>
        <v>0</v>
      </c>
      <c r="BV62" s="169">
        <f>SUM(BH62:BJ62)</f>
        <v>2045.2800000000002</v>
      </c>
      <c r="BW62" s="169">
        <f>SUM(BK62:BM62)</f>
        <v>0</v>
      </c>
      <c r="BX62" s="169">
        <f>SUM(BN62:BP62)</f>
        <v>0</v>
      </c>
      <c r="BY62" s="169">
        <f>SUM(BQ62:BS62)</f>
        <v>0</v>
      </c>
      <c r="BZ62" s="169"/>
      <c r="CA62" s="169"/>
      <c r="CB62" s="173">
        <f>SUM(AV62:AX62)+SUM(BH62:BJ62)</f>
        <v>8893.92</v>
      </c>
    </row>
    <row r="63" spans="1:80" x14ac:dyDescent="0.25">
      <c r="A63" s="190" t="s">
        <v>367</v>
      </c>
      <c r="F63" s="258">
        <f t="shared" ref="F63:S63" si="82">F49*F33*8</f>
        <v>0</v>
      </c>
      <c r="G63" s="258">
        <f t="shared" si="82"/>
        <v>0</v>
      </c>
      <c r="H63" s="258">
        <f t="shared" si="82"/>
        <v>0</v>
      </c>
      <c r="I63" s="258">
        <f t="shared" si="82"/>
        <v>0</v>
      </c>
      <c r="J63" s="258">
        <f t="shared" si="82"/>
        <v>0</v>
      </c>
      <c r="K63" s="258">
        <v>0</v>
      </c>
      <c r="L63" s="258">
        <f t="shared" si="82"/>
        <v>0</v>
      </c>
      <c r="M63" s="258">
        <f t="shared" si="82"/>
        <v>0</v>
      </c>
      <c r="N63" s="258">
        <f t="shared" si="82"/>
        <v>0</v>
      </c>
      <c r="O63" s="258">
        <f t="shared" si="82"/>
        <v>0</v>
      </c>
      <c r="P63" s="258">
        <f t="shared" si="82"/>
        <v>0</v>
      </c>
      <c r="Q63" s="258">
        <f t="shared" si="82"/>
        <v>0</v>
      </c>
      <c r="R63">
        <f t="shared" si="82"/>
        <v>0</v>
      </c>
      <c r="S63">
        <f t="shared" si="82"/>
        <v>0</v>
      </c>
      <c r="T63" s="168">
        <f>SUM(F63:Q63)</f>
        <v>0</v>
      </c>
      <c r="U63" s="169">
        <v>0</v>
      </c>
      <c r="W63" s="190"/>
      <c r="X63" s="284">
        <f>SUM(F63:H63)</f>
        <v>0</v>
      </c>
      <c r="Y63" s="284">
        <f>SUM(I63:K63)</f>
        <v>0</v>
      </c>
      <c r="Z63" s="284">
        <f>SUM(L63:N63)</f>
        <v>0</v>
      </c>
      <c r="AA63" s="284">
        <f>SUM(O63:Q63)</f>
        <v>0</v>
      </c>
      <c r="AB63" s="284">
        <f>SUM(X63:AA63)</f>
        <v>0</v>
      </c>
      <c r="AC63" s="190"/>
      <c r="AD63" s="190"/>
      <c r="AE63" s="190"/>
      <c r="AG63" s="169">
        <f t="shared" ref="AG63:AR63" si="83">AG49*AG33*8</f>
        <v>2760</v>
      </c>
      <c r="AH63" s="169">
        <f t="shared" si="83"/>
        <v>2080</v>
      </c>
      <c r="AI63" s="169">
        <f t="shared" si="83"/>
        <v>2184</v>
      </c>
      <c r="AJ63" s="169">
        <f t="shared" si="83"/>
        <v>1408</v>
      </c>
      <c r="AK63" s="169">
        <f t="shared" si="83"/>
        <v>1408</v>
      </c>
      <c r="AL63" s="169">
        <f t="shared" si="83"/>
        <v>1344</v>
      </c>
      <c r="AM63" s="169">
        <f t="shared" si="83"/>
        <v>1104</v>
      </c>
      <c r="AN63" s="169">
        <f t="shared" si="83"/>
        <v>1008</v>
      </c>
      <c r="AO63" s="169">
        <f t="shared" si="83"/>
        <v>1056</v>
      </c>
      <c r="AP63" s="169">
        <f t="shared" si="83"/>
        <v>1104</v>
      </c>
      <c r="AQ63" s="169">
        <f t="shared" si="83"/>
        <v>960</v>
      </c>
      <c r="AR63" s="169">
        <f t="shared" si="83"/>
        <v>1104</v>
      </c>
      <c r="AS63" s="169"/>
      <c r="AT63" s="169"/>
      <c r="AU63" s="169">
        <f>SUM(AG63:AI63)</f>
        <v>7024</v>
      </c>
      <c r="AV63" s="169">
        <f>SUM(AJ63:AL63)</f>
        <v>4160</v>
      </c>
      <c r="AW63" s="169">
        <f>SUM(AM63:AO63)</f>
        <v>3168</v>
      </c>
      <c r="AX63" s="169">
        <f>SUM(AP63:AR63)</f>
        <v>3168</v>
      </c>
      <c r="AY63" s="284"/>
      <c r="BA63" s="169">
        <f>SUM(AU63:AX63)</f>
        <v>17520</v>
      </c>
      <c r="BB63" s="190"/>
      <c r="BC63" s="190"/>
      <c r="BD63" s="173">
        <v>17520</v>
      </c>
      <c r="BE63" s="190"/>
      <c r="BH63" s="169">
        <f t="shared" ref="BH63:BS63" si="84">BH49*BH33*8</f>
        <v>1056</v>
      </c>
      <c r="BI63" s="169">
        <f t="shared" si="84"/>
        <v>960</v>
      </c>
      <c r="BJ63" s="169">
        <f t="shared" si="84"/>
        <v>1056</v>
      </c>
      <c r="BK63" s="169">
        <f t="shared" si="84"/>
        <v>0</v>
      </c>
      <c r="BL63" s="169">
        <f t="shared" si="84"/>
        <v>0</v>
      </c>
      <c r="BM63" s="169">
        <f t="shared" si="84"/>
        <v>0</v>
      </c>
      <c r="BN63" s="169">
        <f t="shared" si="84"/>
        <v>0</v>
      </c>
      <c r="BO63" s="169">
        <f t="shared" si="84"/>
        <v>0</v>
      </c>
      <c r="BP63" s="169">
        <f t="shared" si="84"/>
        <v>0</v>
      </c>
      <c r="BQ63" s="169">
        <f t="shared" si="84"/>
        <v>0</v>
      </c>
      <c r="BR63" s="169">
        <f t="shared" si="84"/>
        <v>0</v>
      </c>
      <c r="BS63" s="169">
        <f t="shared" si="84"/>
        <v>0</v>
      </c>
      <c r="BV63" s="169">
        <f>SUM(BH63:BJ63)</f>
        <v>3072</v>
      </c>
      <c r="BW63" s="169">
        <f>SUM(BK63:BM63)</f>
        <v>0</v>
      </c>
      <c r="BX63" s="169">
        <f>SUM(BN63:BP63)</f>
        <v>0</v>
      </c>
      <c r="BY63" s="169">
        <f>SUM(BQ63:BS63)</f>
        <v>0</v>
      </c>
      <c r="BZ63" s="169"/>
      <c r="CA63" s="169"/>
      <c r="CB63" s="173">
        <f>SUM(AV63:AX63)+SUM(BH63:BJ63)</f>
        <v>13568</v>
      </c>
    </row>
    <row r="64" spans="1:80" x14ac:dyDescent="0.25">
      <c r="A64" s="192" t="s">
        <v>370</v>
      </c>
      <c r="F64" s="169">
        <f t="shared" ref="F64:R64" si="85">F62*F51</f>
        <v>0</v>
      </c>
      <c r="G64" s="169">
        <f t="shared" si="85"/>
        <v>0</v>
      </c>
      <c r="H64" s="169">
        <f t="shared" si="85"/>
        <v>0</v>
      </c>
      <c r="I64" s="169">
        <f t="shared" si="85"/>
        <v>0</v>
      </c>
      <c r="J64" s="169">
        <f t="shared" si="85"/>
        <v>0</v>
      </c>
      <c r="K64" s="169">
        <v>0</v>
      </c>
      <c r="L64" s="169">
        <f t="shared" si="85"/>
        <v>0</v>
      </c>
      <c r="M64" s="169">
        <f t="shared" si="85"/>
        <v>0</v>
      </c>
      <c r="N64" s="169">
        <f t="shared" si="85"/>
        <v>0</v>
      </c>
      <c r="O64" s="169">
        <f t="shared" si="85"/>
        <v>0</v>
      </c>
      <c r="P64" s="169">
        <f t="shared" si="85"/>
        <v>0</v>
      </c>
      <c r="Q64" s="169">
        <f t="shared" si="85"/>
        <v>0</v>
      </c>
      <c r="R64" s="169">
        <f t="shared" si="85"/>
        <v>0</v>
      </c>
      <c r="T64" s="168">
        <f>SUM(F64:Q64)</f>
        <v>0</v>
      </c>
      <c r="U64">
        <v>0</v>
      </c>
      <c r="X64" s="284">
        <f>SUM(F64:H64)</f>
        <v>0</v>
      </c>
      <c r="Y64" s="284">
        <f>SUM(I64:K64)</f>
        <v>0</v>
      </c>
      <c r="Z64" s="284">
        <f>SUM(L64:N64)</f>
        <v>0</v>
      </c>
      <c r="AA64" s="284">
        <f>SUM(O64:Q64)</f>
        <v>0</v>
      </c>
      <c r="AB64" s="284">
        <f>SUM(X64:AA64)</f>
        <v>0</v>
      </c>
      <c r="AG64" s="133">
        <f t="shared" ref="AG64:AR64" si="86">AG62*AG51</f>
        <v>96346.999999999985</v>
      </c>
      <c r="AH64" s="133">
        <f t="shared" si="86"/>
        <v>69541.333333333328</v>
      </c>
      <c r="AI64" s="133">
        <f t="shared" si="86"/>
        <v>86486.399999999994</v>
      </c>
      <c r="AJ64" s="133">
        <f t="shared" si="86"/>
        <v>46858.239999999998</v>
      </c>
      <c r="AK64" s="133">
        <f t="shared" si="86"/>
        <v>52659.200000000004</v>
      </c>
      <c r="AL64" s="133">
        <f t="shared" si="86"/>
        <v>46656.959999999999</v>
      </c>
      <c r="AM64" s="133">
        <f t="shared" si="86"/>
        <v>43276.799999999996</v>
      </c>
      <c r="AN64" s="133">
        <f t="shared" si="86"/>
        <v>37699.200000000004</v>
      </c>
      <c r="AO64" s="133">
        <f t="shared" si="86"/>
        <v>39494.400000000001</v>
      </c>
      <c r="AP64" s="133">
        <f t="shared" si="86"/>
        <v>44286.959999999992</v>
      </c>
      <c r="AQ64" s="133">
        <f t="shared" si="86"/>
        <v>35904.000000000007</v>
      </c>
      <c r="AR64" s="133">
        <f t="shared" si="86"/>
        <v>19872</v>
      </c>
      <c r="AS64" s="133"/>
      <c r="AT64" s="133"/>
      <c r="AU64" s="133">
        <f>SUM(AG64:AI64)</f>
        <v>252374.73333333331</v>
      </c>
      <c r="AV64" s="169">
        <f>SUM(AJ64:AL64)</f>
        <v>146174.39999999999</v>
      </c>
      <c r="AW64" s="169">
        <f>SUM(AM64:AO64)</f>
        <v>120470.39999999999</v>
      </c>
      <c r="AX64" s="169">
        <f>SUM(AP64:AR64)</f>
        <v>100062.95999999999</v>
      </c>
      <c r="AY64" s="284"/>
      <c r="BA64" s="169">
        <f>SUM(AU64:AX64)</f>
        <v>619082.49333333329</v>
      </c>
      <c r="BD64" s="173">
        <v>502619.53333333327</v>
      </c>
      <c r="BH64" s="133">
        <f t="shared" ref="BH64:BS64" si="87">BH62*BH51</f>
        <v>39494.400000000001</v>
      </c>
      <c r="BI64" s="133">
        <f t="shared" si="87"/>
        <v>33792</v>
      </c>
      <c r="BJ64" s="133">
        <f t="shared" si="87"/>
        <v>39204.000000000007</v>
      </c>
      <c r="BK64" s="133">
        <f t="shared" si="87"/>
        <v>0</v>
      </c>
      <c r="BL64" s="133">
        <f t="shared" si="87"/>
        <v>0</v>
      </c>
      <c r="BM64" s="133">
        <f t="shared" si="87"/>
        <v>0</v>
      </c>
      <c r="BN64" s="133">
        <f t="shared" si="87"/>
        <v>0</v>
      </c>
      <c r="BO64" s="133">
        <f t="shared" si="87"/>
        <v>0</v>
      </c>
      <c r="BP64" s="133">
        <f t="shared" si="87"/>
        <v>0</v>
      </c>
      <c r="BQ64" s="133">
        <f t="shared" si="87"/>
        <v>0</v>
      </c>
      <c r="BR64" s="133">
        <f t="shared" si="87"/>
        <v>0</v>
      </c>
      <c r="BS64" s="133">
        <f t="shared" si="87"/>
        <v>0</v>
      </c>
      <c r="BV64" s="133">
        <f>SUM(BH64:BJ64)</f>
        <v>112490.4</v>
      </c>
      <c r="BW64" s="133">
        <f>SUM(BK64:BM64)</f>
        <v>0</v>
      </c>
      <c r="BX64" s="133">
        <f>SUM(BN64:BP64)</f>
        <v>0</v>
      </c>
      <c r="BY64" s="133">
        <f>SUM(BQ64:BS64)</f>
        <v>0</v>
      </c>
      <c r="BZ64" s="133"/>
      <c r="CA64" s="133"/>
      <c r="CB64" s="173">
        <f>SUM(AV64:AX64)+SUM(BH64:BJ64)</f>
        <v>479198.16000000003</v>
      </c>
    </row>
    <row r="65" spans="1:80" x14ac:dyDescent="0.25">
      <c r="AU65" s="169"/>
      <c r="BV65" s="169"/>
      <c r="BW65" s="169"/>
      <c r="BX65" s="169"/>
      <c r="BY65" s="169"/>
      <c r="BZ65" s="169"/>
      <c r="CA65" s="169"/>
      <c r="CB65" s="90"/>
    </row>
    <row r="69" spans="1:80" x14ac:dyDescent="0.25">
      <c r="A69" t="s">
        <v>371</v>
      </c>
      <c r="F69" s="169"/>
      <c r="G69" s="169"/>
      <c r="H69" s="169"/>
      <c r="I69" s="169"/>
      <c r="J69" s="169"/>
      <c r="K69" s="169"/>
      <c r="L69" s="169">
        <v>31836.888082798214</v>
      </c>
      <c r="M69" s="169">
        <v>32233.115896409643</v>
      </c>
      <c r="N69" s="169">
        <v>29853.194448445087</v>
      </c>
      <c r="O69" s="169">
        <v>32584.203848937057</v>
      </c>
      <c r="P69" s="169">
        <v>30780.542384837674</v>
      </c>
      <c r="Q69" s="169">
        <v>28191.701250616439</v>
      </c>
      <c r="X69" s="284">
        <f>SUM(F69:H69)</f>
        <v>0</v>
      </c>
      <c r="Y69" s="284">
        <f>SUM(I69:K69)</f>
        <v>0</v>
      </c>
      <c r="Z69" s="284">
        <f>SUM(L69:N69)</f>
        <v>93923.19842765294</v>
      </c>
      <c r="AA69" s="284">
        <f>SUM(O69:Q69)</f>
        <v>91556.447484391159</v>
      </c>
      <c r="AB69" s="284">
        <f>SUM(X69:AA69)</f>
        <v>185479.6459120441</v>
      </c>
      <c r="AG69" s="169">
        <v>30746.162789077978</v>
      </c>
      <c r="AH69" s="169">
        <v>28394.162789077978</v>
      </c>
      <c r="AI69" s="169">
        <v>28394.162789077978</v>
      </c>
      <c r="AJ69" s="169">
        <v>30972.316635231826</v>
      </c>
      <c r="AK69" s="169">
        <v>28507.2397121549</v>
      </c>
      <c r="AL69" s="169">
        <v>28507.2397121549</v>
      </c>
      <c r="AM69" s="169">
        <v>28507.2397121549</v>
      </c>
      <c r="AN69" s="169">
        <v>28507.2397121549</v>
      </c>
      <c r="AO69" s="169">
        <v>28507.2397121549</v>
      </c>
      <c r="AP69" s="169">
        <v>28507.2397121549</v>
      </c>
      <c r="AQ69" s="169">
        <v>28507.2397121549</v>
      </c>
      <c r="AR69" s="169">
        <v>28507.2397121549</v>
      </c>
      <c r="AU69" s="133">
        <f>SUM(AG69:AI69)</f>
        <v>87534.488367233935</v>
      </c>
      <c r="AV69" s="169">
        <f>SUM(AJ69:AL69)</f>
        <v>87986.796059541623</v>
      </c>
      <c r="AW69" s="169">
        <f>SUM(AM69:AO69)</f>
        <v>85521.719136464701</v>
      </c>
      <c r="AX69" s="169">
        <f>SUM(AP69:AR69)</f>
        <v>85521.719136464701</v>
      </c>
      <c r="AY69" s="284"/>
      <c r="BA69" s="284"/>
      <c r="BB69" s="190"/>
      <c r="BC69" s="190"/>
      <c r="BD69" s="285"/>
      <c r="BE69" s="190"/>
      <c r="BH69" s="169"/>
      <c r="BI69" s="169"/>
      <c r="BJ69" s="169"/>
      <c r="BK69" s="169"/>
      <c r="BL69" s="169"/>
      <c r="BM69" s="169"/>
      <c r="BN69" s="169"/>
      <c r="BO69" s="169"/>
      <c r="BP69" s="169"/>
      <c r="BQ69" s="169"/>
      <c r="BR69" s="169"/>
      <c r="BS69" s="169"/>
      <c r="BV69" s="133">
        <f>SUM(AX69:AZ69)</f>
        <v>85521.719136464701</v>
      </c>
      <c r="BW69" s="169">
        <f>SUM(BA69:BC69)</f>
        <v>0</v>
      </c>
      <c r="BX69" s="169">
        <f>SUM(BD69:BF69)</f>
        <v>0</v>
      </c>
      <c r="BY69" s="169">
        <f>SUM(BG69:BI69)</f>
        <v>0</v>
      </c>
      <c r="BZ69" s="284"/>
      <c r="CB69" s="284"/>
    </row>
    <row r="70" spans="1:80" x14ac:dyDescent="0.25">
      <c r="A70" t="s">
        <v>372</v>
      </c>
      <c r="F70" s="273"/>
      <c r="G70" s="273"/>
      <c r="H70" s="273"/>
      <c r="I70" s="286"/>
      <c r="J70" s="286"/>
      <c r="K70" s="286"/>
      <c r="L70" s="286">
        <v>2411.4396869648408</v>
      </c>
      <c r="M70" s="286">
        <v>15175.711671074449</v>
      </c>
      <c r="N70" s="286">
        <v>10081.695793313032</v>
      </c>
      <c r="O70" s="286">
        <v>7634.0604558638042</v>
      </c>
      <c r="P70" s="286">
        <v>11504.580897280575</v>
      </c>
      <c r="Q70" s="286">
        <v>9695.1187231404983</v>
      </c>
      <c r="X70" s="284"/>
      <c r="Y70" s="284"/>
      <c r="Z70" s="284"/>
      <c r="AA70" s="284"/>
      <c r="AB70" s="284"/>
      <c r="AG70" s="286">
        <v>9537.8897635487956</v>
      </c>
      <c r="AH70" s="286">
        <v>14580.158753622891</v>
      </c>
      <c r="AI70" s="286">
        <v>15011.619605798325</v>
      </c>
      <c r="AJ70" s="286">
        <v>12131.189469156914</v>
      </c>
      <c r="AK70" s="286">
        <v>18144.135122616965</v>
      </c>
      <c r="AL70" s="286">
        <v>21999.638717216949</v>
      </c>
      <c r="AM70" s="286">
        <v>21999.638717216949</v>
      </c>
      <c r="AN70" s="286">
        <v>21999.638717216949</v>
      </c>
      <c r="AO70" s="286">
        <v>21999.638717216949</v>
      </c>
      <c r="AP70" s="286">
        <v>21999.638717216949</v>
      </c>
      <c r="AQ70" s="286">
        <v>21999.638717216949</v>
      </c>
      <c r="AR70" s="286">
        <v>21999.638717216949</v>
      </c>
      <c r="AU70" s="133">
        <f>SUM(AG70:AI70)</f>
        <v>39129.668122970012</v>
      </c>
      <c r="AV70" s="169">
        <f>SUM(AJ70:AL70)</f>
        <v>52274.963308990831</v>
      </c>
      <c r="AW70" s="169">
        <f>SUM(AM70:AO70)</f>
        <v>65998.916151650847</v>
      </c>
      <c r="AX70" s="169">
        <f>SUM(AP70:AR70)</f>
        <v>65998.916151650847</v>
      </c>
      <c r="AY70" s="284"/>
      <c r="BA70" s="284"/>
      <c r="BB70" s="190"/>
      <c r="BC70" s="190"/>
      <c r="BD70" s="285"/>
      <c r="BE70" s="190"/>
      <c r="BH70" s="286"/>
      <c r="BI70" s="286"/>
      <c r="BJ70" s="286"/>
      <c r="BK70" s="286"/>
      <c r="BL70" s="286"/>
      <c r="BM70" s="286"/>
      <c r="BN70" s="286"/>
      <c r="BO70" s="286"/>
      <c r="BP70" s="286"/>
      <c r="BQ70" s="286"/>
      <c r="BR70" s="286"/>
      <c r="BS70" s="286"/>
      <c r="BV70" s="133">
        <f>SUM(AX70:AZ70)</f>
        <v>65998.916151650847</v>
      </c>
      <c r="BW70" s="169">
        <f>SUM(BA70:BC70)</f>
        <v>0</v>
      </c>
      <c r="BX70" s="169">
        <f>SUM(BD70:BF70)</f>
        <v>0</v>
      </c>
      <c r="BY70" s="169">
        <f>SUM(BG70:BI70)</f>
        <v>0</v>
      </c>
      <c r="BZ70" s="284"/>
      <c r="CB70" s="284"/>
    </row>
    <row r="71" spans="1:80" x14ac:dyDescent="0.25">
      <c r="A71" t="s">
        <v>373</v>
      </c>
      <c r="F71" s="273">
        <f t="shared" ref="F71:Q71" si="88">F69+F70</f>
        <v>0</v>
      </c>
      <c r="G71" s="273">
        <f t="shared" si="88"/>
        <v>0</v>
      </c>
      <c r="H71" s="273">
        <f t="shared" si="88"/>
        <v>0</v>
      </c>
      <c r="I71" s="273">
        <f t="shared" si="88"/>
        <v>0</v>
      </c>
      <c r="J71" s="273">
        <f t="shared" si="88"/>
        <v>0</v>
      </c>
      <c r="K71" s="273">
        <f t="shared" si="88"/>
        <v>0</v>
      </c>
      <c r="L71" s="273">
        <f t="shared" si="88"/>
        <v>34248.327769763055</v>
      </c>
      <c r="M71" s="273">
        <f t="shared" si="88"/>
        <v>47408.827567484092</v>
      </c>
      <c r="N71" s="273">
        <f t="shared" si="88"/>
        <v>39934.890241758119</v>
      </c>
      <c r="O71" s="273">
        <f t="shared" si="88"/>
        <v>40218.264304800861</v>
      </c>
      <c r="P71" s="273">
        <f t="shared" si="88"/>
        <v>42285.123282118249</v>
      </c>
      <c r="Q71" s="273">
        <f t="shared" si="88"/>
        <v>37886.819973756938</v>
      </c>
      <c r="X71" s="284">
        <f>SUM(F71:H71)</f>
        <v>0</v>
      </c>
      <c r="Y71" s="284">
        <f>SUM(I71:K71)</f>
        <v>0</v>
      </c>
      <c r="Z71" s="284">
        <f>SUM(L71:N71)</f>
        <v>121592.04557900527</v>
      </c>
      <c r="AA71" s="284">
        <f>SUM(O71:Q71)</f>
        <v>120390.20756067605</v>
      </c>
      <c r="AB71" s="284">
        <f>SUM(X71:AA71)</f>
        <v>241982.2531396813</v>
      </c>
      <c r="AG71" s="273">
        <f t="shared" ref="AG71:AR71" si="89">AG69+AG70</f>
        <v>40284.052552626774</v>
      </c>
      <c r="AH71" s="273">
        <f t="shared" si="89"/>
        <v>42974.321542700869</v>
      </c>
      <c r="AI71" s="273">
        <f t="shared" si="89"/>
        <v>43405.782394876303</v>
      </c>
      <c r="AJ71" s="273">
        <f t="shared" si="89"/>
        <v>43103.50610438874</v>
      </c>
      <c r="AK71" s="273">
        <f t="shared" si="89"/>
        <v>46651.374834771865</v>
      </c>
      <c r="AL71" s="273">
        <f t="shared" si="89"/>
        <v>50506.878429371849</v>
      </c>
      <c r="AM71" s="273">
        <f t="shared" si="89"/>
        <v>50506.878429371849</v>
      </c>
      <c r="AN71" s="273">
        <f t="shared" si="89"/>
        <v>50506.878429371849</v>
      </c>
      <c r="AO71" s="273">
        <f t="shared" si="89"/>
        <v>50506.878429371849</v>
      </c>
      <c r="AP71" s="273">
        <f t="shared" si="89"/>
        <v>50506.878429371849</v>
      </c>
      <c r="AQ71" s="273">
        <f t="shared" si="89"/>
        <v>50506.878429371849</v>
      </c>
      <c r="AR71" s="273">
        <f t="shared" si="89"/>
        <v>50506.878429371849</v>
      </c>
      <c r="AU71" s="133">
        <f>SUM(AG71:AI71)</f>
        <v>126664.15649020395</v>
      </c>
      <c r="AV71" s="169">
        <f>SUM(AJ71:AL71)</f>
        <v>140261.75936853245</v>
      </c>
      <c r="AW71" s="169">
        <f>SUM(AM71:AO71)</f>
        <v>151520.63528811553</v>
      </c>
      <c r="AX71" s="169">
        <f>SUM(AP71:AR71)</f>
        <v>151520.63528811553</v>
      </c>
      <c r="AY71" s="284"/>
      <c r="BA71" s="284"/>
      <c r="BD71" s="285"/>
      <c r="BH71" s="273"/>
      <c r="BI71" s="273"/>
      <c r="BJ71" s="273"/>
      <c r="BK71" s="273"/>
      <c r="BL71" s="273"/>
      <c r="BM71" s="273"/>
      <c r="BN71" s="273"/>
      <c r="BO71" s="273"/>
      <c r="BP71" s="273"/>
      <c r="BQ71" s="273"/>
      <c r="BR71" s="273"/>
      <c r="BS71" s="273"/>
      <c r="BV71" s="133">
        <f>SUM(AX71:AZ71)</f>
        <v>151520.63528811553</v>
      </c>
      <c r="BW71" s="169">
        <f>SUM(BA71:BC71)</f>
        <v>0</v>
      </c>
      <c r="BX71" s="169">
        <f>SUM(BD71:BF71)</f>
        <v>0</v>
      </c>
      <c r="BY71" s="169">
        <f>SUM(BG71:BI71)</f>
        <v>0</v>
      </c>
      <c r="BZ71" s="284"/>
      <c r="CB71" s="284"/>
    </row>
  </sheetData>
  <mergeCells count="1">
    <mergeCell ref="B1:C1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B71"/>
  <sheetViews>
    <sheetView workbookViewId="0">
      <selection activeCell="K49" sqref="K49:K55"/>
    </sheetView>
  </sheetViews>
  <sheetFormatPr defaultRowHeight="15" x14ac:dyDescent="0.25"/>
  <cols>
    <col min="1" max="1" width="29.140625" bestFit="1" customWidth="1"/>
    <col min="2" max="3" width="12.7109375" customWidth="1"/>
    <col min="4" max="4" width="1.7109375" customWidth="1"/>
    <col min="5" max="5" width="1.28515625" hidden="1" customWidth="1"/>
    <col min="6" max="17" width="12.7109375" hidden="1" customWidth="1"/>
    <col min="18" max="18" width="1.28515625" hidden="1" customWidth="1"/>
    <col min="19" max="19" width="1.7109375" hidden="1" customWidth="1"/>
    <col min="20" max="22" width="12.7109375" hidden="1" customWidth="1"/>
    <col min="23" max="23" width="1.7109375" hidden="1" customWidth="1"/>
    <col min="24" max="30" width="12.7109375" hidden="1" customWidth="1"/>
    <col min="31" max="31" width="9.140625" hidden="1" customWidth="1"/>
    <col min="32" max="32" width="1.5703125" customWidth="1"/>
    <col min="33" max="44" width="12.7109375" customWidth="1"/>
    <col min="45" max="46" width="1.85546875" customWidth="1"/>
    <col min="47" max="50" width="12.7109375" customWidth="1"/>
    <col min="51" max="51" width="1.140625" customWidth="1"/>
    <col min="53" max="53" width="13.42578125" customWidth="1"/>
    <col min="54" max="54" width="13.5703125" bestFit="1" customWidth="1"/>
    <col min="55" max="55" width="12.7109375" customWidth="1"/>
    <col min="56" max="56" width="13.42578125" style="90" customWidth="1"/>
    <col min="57" max="57" width="14.28515625" bestFit="1" customWidth="1"/>
    <col min="59" max="59" width="1.5703125" customWidth="1"/>
    <col min="60" max="71" width="12.7109375" customWidth="1"/>
    <col min="72" max="72" width="1.140625" customWidth="1"/>
    <col min="73" max="73" width="2.85546875" customWidth="1"/>
    <col min="74" max="77" width="12.7109375" customWidth="1"/>
    <col min="78" max="78" width="1.140625" customWidth="1"/>
    <col min="79" max="79" width="6.28515625" customWidth="1"/>
    <col min="80" max="80" width="13.42578125" customWidth="1"/>
  </cols>
  <sheetData>
    <row r="1" spans="1:80" ht="15.75" thickBot="1" x14ac:dyDescent="0.3">
      <c r="A1" s="49" t="s">
        <v>304</v>
      </c>
      <c r="B1" s="441" t="s">
        <v>241</v>
      </c>
      <c r="C1" s="442"/>
    </row>
    <row r="2" spans="1:80" ht="15.75" thickBot="1" x14ac:dyDescent="0.3">
      <c r="N2" s="136">
        <f>N11/N35</f>
        <v>3503.7749999999996</v>
      </c>
      <c r="O2" s="136">
        <f>O11/O35</f>
        <v>3588.2153623188406</v>
      </c>
      <c r="P2" s="136">
        <f>P11/P35</f>
        <v>3710.1735294117648</v>
      </c>
      <c r="AF2" s="135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7"/>
      <c r="BE2" s="135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V2" s="135"/>
      <c r="BW2" s="135"/>
      <c r="BX2" s="135"/>
      <c r="BY2" s="135"/>
      <c r="BZ2" s="135"/>
      <c r="CB2" s="135"/>
    </row>
    <row r="3" spans="1:80" s="49" customFormat="1" x14ac:dyDescent="0.25">
      <c r="A3" s="138"/>
      <c r="B3" s="139">
        <v>2012</v>
      </c>
      <c r="C3" s="140">
        <v>2013</v>
      </c>
      <c r="D3" s="141"/>
      <c r="E3" s="139"/>
      <c r="F3" s="142">
        <v>2013</v>
      </c>
      <c r="G3" s="142">
        <v>2013</v>
      </c>
      <c r="H3" s="142">
        <v>2013</v>
      </c>
      <c r="I3" s="142">
        <v>2013</v>
      </c>
      <c r="J3" s="142">
        <v>2013</v>
      </c>
      <c r="K3" s="142">
        <v>2013</v>
      </c>
      <c r="L3" s="142">
        <v>2013</v>
      </c>
      <c r="M3" s="142">
        <v>2013</v>
      </c>
      <c r="N3" s="142">
        <v>2013</v>
      </c>
      <c r="O3" s="142">
        <v>2013</v>
      </c>
      <c r="P3" s="142">
        <v>2013</v>
      </c>
      <c r="Q3" s="142">
        <v>2013</v>
      </c>
      <c r="R3" s="140"/>
      <c r="S3" s="141"/>
      <c r="T3" s="139">
        <v>2013</v>
      </c>
      <c r="U3" s="142">
        <v>2013</v>
      </c>
      <c r="V3" s="140" t="s">
        <v>306</v>
      </c>
      <c r="W3" s="141"/>
      <c r="X3" s="139">
        <v>2013</v>
      </c>
      <c r="Y3" s="142">
        <v>2013</v>
      </c>
      <c r="Z3" s="142">
        <v>2013</v>
      </c>
      <c r="AA3" s="142">
        <v>2013</v>
      </c>
      <c r="AB3" s="143">
        <v>2013</v>
      </c>
      <c r="AC3" s="144" t="s">
        <v>307</v>
      </c>
      <c r="AD3" s="144" t="s">
        <v>308</v>
      </c>
      <c r="AF3" s="139"/>
      <c r="AG3" s="142">
        <v>2014</v>
      </c>
      <c r="AH3" s="142">
        <v>2014</v>
      </c>
      <c r="AI3" s="142">
        <v>2014</v>
      </c>
      <c r="AJ3" s="142">
        <v>2014</v>
      </c>
      <c r="AK3" s="142">
        <v>2014</v>
      </c>
      <c r="AL3" s="142">
        <v>2014</v>
      </c>
      <c r="AM3" s="142">
        <v>2014</v>
      </c>
      <c r="AN3" s="142">
        <v>2014</v>
      </c>
      <c r="AO3" s="142">
        <v>2014</v>
      </c>
      <c r="AP3" s="142">
        <v>2014</v>
      </c>
      <c r="AQ3" s="142">
        <v>2014</v>
      </c>
      <c r="AR3" s="142">
        <v>2014</v>
      </c>
      <c r="AS3" s="140"/>
      <c r="AT3" s="145"/>
      <c r="AU3" s="139">
        <v>2014</v>
      </c>
      <c r="AV3" s="142">
        <v>2014</v>
      </c>
      <c r="AW3" s="142">
        <v>2014</v>
      </c>
      <c r="AX3" s="142">
        <v>2014</v>
      </c>
      <c r="AY3" s="140"/>
      <c r="BA3" s="143">
        <v>2014</v>
      </c>
      <c r="BB3" s="146" t="s">
        <v>309</v>
      </c>
      <c r="BC3" s="146" t="s">
        <v>310</v>
      </c>
      <c r="BD3" s="147">
        <v>2014</v>
      </c>
      <c r="BE3" s="146" t="s">
        <v>310</v>
      </c>
      <c r="BG3" s="139"/>
      <c r="BH3" s="142">
        <v>2015</v>
      </c>
      <c r="BI3" s="142">
        <v>2015</v>
      </c>
      <c r="BJ3" s="142">
        <v>2015</v>
      </c>
      <c r="BK3" s="142">
        <v>2015</v>
      </c>
      <c r="BL3" s="142">
        <v>2015</v>
      </c>
      <c r="BM3" s="142">
        <v>2015</v>
      </c>
      <c r="BN3" s="142">
        <v>2015</v>
      </c>
      <c r="BO3" s="142">
        <v>2015</v>
      </c>
      <c r="BP3" s="142">
        <v>2015</v>
      </c>
      <c r="BQ3" s="142">
        <v>2015</v>
      </c>
      <c r="BR3" s="142">
        <v>2015</v>
      </c>
      <c r="BS3" s="142">
        <v>2015</v>
      </c>
      <c r="BT3" s="148"/>
      <c r="BV3" s="139">
        <v>2015</v>
      </c>
      <c r="BW3" s="142">
        <v>2015</v>
      </c>
      <c r="BX3" s="142">
        <v>2015</v>
      </c>
      <c r="BY3" s="142">
        <v>2015</v>
      </c>
      <c r="BZ3" s="140"/>
      <c r="CB3" s="143" t="s">
        <v>311</v>
      </c>
    </row>
    <row r="4" spans="1:80" s="49" customFormat="1" ht="15.75" thickBot="1" x14ac:dyDescent="0.3">
      <c r="A4" s="149" t="s">
        <v>312</v>
      </c>
      <c r="B4" s="150" t="s">
        <v>6</v>
      </c>
      <c r="C4" s="151" t="s">
        <v>6</v>
      </c>
      <c r="D4" s="141"/>
      <c r="E4" s="150"/>
      <c r="F4" s="152" t="s">
        <v>313</v>
      </c>
      <c r="G4" s="152" t="s">
        <v>314</v>
      </c>
      <c r="H4" s="152" t="s">
        <v>315</v>
      </c>
      <c r="I4" s="152" t="s">
        <v>316</v>
      </c>
      <c r="J4" s="152" t="s">
        <v>317</v>
      </c>
      <c r="K4" s="152" t="s">
        <v>318</v>
      </c>
      <c r="L4" s="152" t="s">
        <v>319</v>
      </c>
      <c r="M4" s="152" t="s">
        <v>320</v>
      </c>
      <c r="N4" s="152" t="s">
        <v>321</v>
      </c>
      <c r="O4" s="152" t="s">
        <v>322</v>
      </c>
      <c r="P4" s="152" t="s">
        <v>323</v>
      </c>
      <c r="Q4" s="152" t="s">
        <v>324</v>
      </c>
      <c r="R4" s="151"/>
      <c r="S4" s="141"/>
      <c r="T4" s="150" t="s">
        <v>6</v>
      </c>
      <c r="U4" s="152" t="s">
        <v>325</v>
      </c>
      <c r="V4" s="151" t="s">
        <v>325</v>
      </c>
      <c r="W4" s="141"/>
      <c r="X4" s="150" t="s">
        <v>326</v>
      </c>
      <c r="Y4" s="152" t="s">
        <v>327</v>
      </c>
      <c r="Z4" s="152" t="s">
        <v>328</v>
      </c>
      <c r="AA4" s="152" t="s">
        <v>329</v>
      </c>
      <c r="AB4" s="153" t="s">
        <v>6</v>
      </c>
      <c r="AC4" s="154">
        <v>2012</v>
      </c>
      <c r="AD4" s="155" t="s">
        <v>330</v>
      </c>
      <c r="AF4" s="150"/>
      <c r="AG4" s="152" t="s">
        <v>313</v>
      </c>
      <c r="AH4" s="152" t="s">
        <v>314</v>
      </c>
      <c r="AI4" s="152" t="s">
        <v>315</v>
      </c>
      <c r="AJ4" s="152" t="s">
        <v>316</v>
      </c>
      <c r="AK4" s="152" t="s">
        <v>317</v>
      </c>
      <c r="AL4" s="152" t="s">
        <v>318</v>
      </c>
      <c r="AM4" s="152" t="s">
        <v>319</v>
      </c>
      <c r="AN4" s="152" t="s">
        <v>320</v>
      </c>
      <c r="AO4" s="152" t="s">
        <v>321</v>
      </c>
      <c r="AP4" s="152" t="s">
        <v>322</v>
      </c>
      <c r="AQ4" s="152" t="s">
        <v>323</v>
      </c>
      <c r="AR4" s="152" t="s">
        <v>324</v>
      </c>
      <c r="AS4" s="151"/>
      <c r="AT4" s="145"/>
      <c r="AU4" s="150" t="s">
        <v>326</v>
      </c>
      <c r="AV4" s="152" t="s">
        <v>327</v>
      </c>
      <c r="AW4" s="152" t="s">
        <v>328</v>
      </c>
      <c r="AX4" s="152" t="s">
        <v>329</v>
      </c>
      <c r="AY4" s="156"/>
      <c r="BA4" s="153" t="s">
        <v>325</v>
      </c>
      <c r="BB4" s="157" t="s">
        <v>331</v>
      </c>
      <c r="BC4" s="155" t="s">
        <v>332</v>
      </c>
      <c r="BD4" s="158" t="s">
        <v>333</v>
      </c>
      <c r="BE4" s="155" t="s">
        <v>334</v>
      </c>
      <c r="BG4" s="150"/>
      <c r="BH4" s="152" t="s">
        <v>313</v>
      </c>
      <c r="BI4" s="152" t="s">
        <v>314</v>
      </c>
      <c r="BJ4" s="152" t="s">
        <v>315</v>
      </c>
      <c r="BK4" s="152" t="s">
        <v>316</v>
      </c>
      <c r="BL4" s="152" t="s">
        <v>317</v>
      </c>
      <c r="BM4" s="152" t="s">
        <v>318</v>
      </c>
      <c r="BN4" s="152" t="s">
        <v>319</v>
      </c>
      <c r="BO4" s="152" t="s">
        <v>320</v>
      </c>
      <c r="BP4" s="152" t="s">
        <v>321</v>
      </c>
      <c r="BQ4" s="152" t="s">
        <v>322</v>
      </c>
      <c r="BR4" s="152" t="s">
        <v>323</v>
      </c>
      <c r="BS4" s="152" t="s">
        <v>324</v>
      </c>
      <c r="BT4" s="159"/>
      <c r="BV4" s="150" t="s">
        <v>326</v>
      </c>
      <c r="BW4" s="152" t="s">
        <v>327</v>
      </c>
      <c r="BX4" s="152" t="s">
        <v>328</v>
      </c>
      <c r="BY4" s="152" t="s">
        <v>329</v>
      </c>
      <c r="BZ4" s="156"/>
      <c r="CB4" s="153" t="s">
        <v>325</v>
      </c>
    </row>
    <row r="5" spans="1:80" s="49" customFormat="1" x14ac:dyDescent="0.25">
      <c r="A5" s="160"/>
      <c r="B5" s="161"/>
      <c r="C5" s="156"/>
      <c r="D5" s="141"/>
      <c r="E5" s="161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56"/>
      <c r="S5" s="141"/>
      <c r="T5" s="161"/>
      <c r="U5" s="145"/>
      <c r="V5" s="159"/>
      <c r="W5" s="141"/>
      <c r="X5" s="161"/>
      <c r="Y5" s="145"/>
      <c r="Z5" s="145"/>
      <c r="AA5" s="145"/>
      <c r="AB5" s="162"/>
      <c r="AC5" s="163"/>
      <c r="AD5" s="163"/>
      <c r="AF5" s="161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56"/>
      <c r="AT5" s="145"/>
      <c r="AU5" s="161"/>
      <c r="AV5" s="145"/>
      <c r="AW5" s="145"/>
      <c r="AX5" s="145"/>
      <c r="AY5" s="156"/>
      <c r="BA5" s="162"/>
      <c r="BB5" s="163"/>
      <c r="BC5" s="163"/>
      <c r="BD5" s="164"/>
      <c r="BE5" s="163"/>
      <c r="BG5" s="161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59"/>
      <c r="BV5" s="161"/>
      <c r="BW5" s="145"/>
      <c r="BX5" s="145"/>
      <c r="BY5" s="145"/>
      <c r="BZ5" s="156"/>
      <c r="CB5" s="162"/>
    </row>
    <row r="6" spans="1:80" x14ac:dyDescent="0.25">
      <c r="A6" s="165" t="s">
        <v>335</v>
      </c>
      <c r="B6" s="166">
        <f>[4]UGA!$U$12</f>
        <v>130324.27</v>
      </c>
      <c r="C6" s="167">
        <f>T6</f>
        <v>1154719.3</v>
      </c>
      <c r="D6" s="168"/>
      <c r="E6" s="166"/>
      <c r="F6" s="169">
        <f>[5]UGA!E$12</f>
        <v>72537.5</v>
      </c>
      <c r="G6" s="169">
        <f>[5]UGA!F$12</f>
        <v>74148.5</v>
      </c>
      <c r="H6" s="169">
        <f>[5]UGA!G$12</f>
        <v>64625</v>
      </c>
      <c r="I6" s="169">
        <f>[5]UGA!I$12</f>
        <v>67695</v>
      </c>
      <c r="J6" s="169">
        <f>[5]UGA!J$12</f>
        <v>78406.8</v>
      </c>
      <c r="K6" s="169">
        <f>[5]UGA!K$12</f>
        <v>70273</v>
      </c>
      <c r="L6" s="169">
        <f>[5]UGA!M$12</f>
        <v>99077.5</v>
      </c>
      <c r="M6" s="169">
        <f>[5]UGA!N$12</f>
        <v>95225</v>
      </c>
      <c r="N6" s="169">
        <f>[5]UGA!O$12</f>
        <v>187024</v>
      </c>
      <c r="O6" s="169">
        <f>[5]UGA!Q$12</f>
        <v>195047.1</v>
      </c>
      <c r="P6" s="169">
        <f>[5]UGA!R$12</f>
        <v>85887.900000000009</v>
      </c>
      <c r="Q6" s="169">
        <f>[5]UGA!S$12</f>
        <v>64772</v>
      </c>
      <c r="R6" s="167"/>
      <c r="S6" s="168"/>
      <c r="T6" s="166">
        <f>SUM(F6:Q6)</f>
        <v>1154719.3</v>
      </c>
      <c r="U6" s="169">
        <v>1654524</v>
      </c>
      <c r="V6" s="167">
        <f>T6-U6</f>
        <v>-499804.69999999995</v>
      </c>
      <c r="W6" s="168"/>
      <c r="X6" s="166">
        <f>SUM(F6:H6)</f>
        <v>211311</v>
      </c>
      <c r="Y6" s="169">
        <f>SUM(I6:K6)</f>
        <v>216374.8</v>
      </c>
      <c r="Z6" s="169">
        <f>SUM(L6:N6)</f>
        <v>381326.5</v>
      </c>
      <c r="AA6" s="169">
        <f>SUM(O6:Q6)</f>
        <v>345707</v>
      </c>
      <c r="AB6" s="170">
        <f>SUM(X6:AA6)</f>
        <v>1154719.3</v>
      </c>
      <c r="AC6" s="171">
        <f>AB6-B6</f>
        <v>1024395.03</v>
      </c>
      <c r="AD6" s="172">
        <f>(AB6-B6)/B6</f>
        <v>7.8603550205959332</v>
      </c>
      <c r="AF6" s="166"/>
      <c r="AG6" s="173">
        <f>[6]UGA!E12</f>
        <v>108963.40000000001</v>
      </c>
      <c r="AH6" s="173">
        <f>[6]UGA!F12</f>
        <v>98545.85</v>
      </c>
      <c r="AI6" s="173">
        <f>[6]UGA!G12</f>
        <v>99228.510000000009</v>
      </c>
      <c r="AJ6" s="169">
        <f t="shared" ref="AJ6:AR6" si="0">((AJ33*AJ39)*AJ35*AJ38*8)+AJ42</f>
        <v>134717.44</v>
      </c>
      <c r="AK6" s="169">
        <f t="shared" si="0"/>
        <v>146456.64000000001</v>
      </c>
      <c r="AL6" s="169">
        <f t="shared" si="0"/>
        <v>217728</v>
      </c>
      <c r="AM6" s="169">
        <f t="shared" si="0"/>
        <v>268868.16000000003</v>
      </c>
      <c r="AN6" s="169">
        <f t="shared" si="0"/>
        <v>254016</v>
      </c>
      <c r="AO6" s="169">
        <f t="shared" si="0"/>
        <v>287400.95999999996</v>
      </c>
      <c r="AP6" s="169">
        <f t="shared" si="0"/>
        <v>320005.44</v>
      </c>
      <c r="AQ6" s="169">
        <f t="shared" si="0"/>
        <v>302025.59999999998</v>
      </c>
      <c r="AR6" s="169">
        <f t="shared" si="0"/>
        <v>305697.59999999998</v>
      </c>
      <c r="AS6" s="167"/>
      <c r="AT6" s="169"/>
      <c r="AU6" s="166">
        <f>SUM(AG6:AI6)</f>
        <v>306737.76</v>
      </c>
      <c r="AV6" s="169">
        <f>SUM(AJ6:AL6)</f>
        <v>498902.08</v>
      </c>
      <c r="AW6" s="169">
        <f>SUM(AM6:AO6)</f>
        <v>810285.12</v>
      </c>
      <c r="AX6" s="169">
        <f>SUM(AP6:AR6)</f>
        <v>927728.64000000001</v>
      </c>
      <c r="AY6" s="167"/>
      <c r="BA6" s="170">
        <f>SUM(AU6:AX6)</f>
        <v>2543653.6</v>
      </c>
      <c r="BB6" s="171">
        <f>BA6-C6</f>
        <v>1388934.3</v>
      </c>
      <c r="BC6" s="172">
        <f>(BA6-C6)/C6</f>
        <v>1.2028328443111673</v>
      </c>
      <c r="BD6" s="174">
        <v>2634466.88</v>
      </c>
      <c r="BE6" s="172">
        <f>(BA6-BD6)/BD6</f>
        <v>-3.4471217189870229E-2</v>
      </c>
      <c r="BG6" s="166"/>
      <c r="BH6" s="169">
        <f t="shared" ref="BH6:BS6" si="1">((BH33*BH39)*BH35*BH38*8)+BH42</f>
        <v>325459.20000000001</v>
      </c>
      <c r="BI6" s="169">
        <f t="shared" si="1"/>
        <v>303666.00000000006</v>
      </c>
      <c r="BJ6" s="169">
        <f t="shared" si="1"/>
        <v>360408.39999999997</v>
      </c>
      <c r="BK6" s="169">
        <f t="shared" si="1"/>
        <v>0</v>
      </c>
      <c r="BL6" s="169">
        <f t="shared" si="1"/>
        <v>0</v>
      </c>
      <c r="BM6" s="169">
        <f t="shared" si="1"/>
        <v>0</v>
      </c>
      <c r="BN6" s="169">
        <f t="shared" si="1"/>
        <v>0</v>
      </c>
      <c r="BO6" s="169">
        <f t="shared" si="1"/>
        <v>0</v>
      </c>
      <c r="BP6" s="169">
        <f t="shared" si="1"/>
        <v>0</v>
      </c>
      <c r="BQ6" s="169">
        <f t="shared" si="1"/>
        <v>0</v>
      </c>
      <c r="BR6" s="169">
        <f t="shared" si="1"/>
        <v>0</v>
      </c>
      <c r="BS6" s="169">
        <f t="shared" si="1"/>
        <v>0</v>
      </c>
      <c r="BT6" s="175"/>
      <c r="BV6" s="166">
        <f>SUM(BH6:BJ6)</f>
        <v>989533.60000000009</v>
      </c>
      <c r="BW6" s="169">
        <f>SUM(BK6:BM6)</f>
        <v>0</v>
      </c>
      <c r="BX6" s="169">
        <f>SUM(BN6:BP6)</f>
        <v>0</v>
      </c>
      <c r="BY6" s="169">
        <f>SUM(BQ6:BS6)</f>
        <v>0</v>
      </c>
      <c r="BZ6" s="167"/>
      <c r="CB6" s="170">
        <f>SUM(AV6:AX6)+SUM(BH6:BJ6)</f>
        <v>3226449.44</v>
      </c>
    </row>
    <row r="7" spans="1:80" x14ac:dyDescent="0.25">
      <c r="A7" s="165" t="s">
        <v>336</v>
      </c>
      <c r="B7" s="166">
        <f>[4]UGA!$U$16</f>
        <v>42052.97</v>
      </c>
      <c r="C7" s="167">
        <f>T7</f>
        <v>62057.29</v>
      </c>
      <c r="D7" s="168"/>
      <c r="E7" s="166"/>
      <c r="F7" s="169">
        <f>[5]UGA!E$16</f>
        <v>14849.48</v>
      </c>
      <c r="G7" s="169">
        <f>[5]UGA!F$16</f>
        <v>5449.9</v>
      </c>
      <c r="H7" s="169">
        <f>[5]UGA!G$16</f>
        <v>4684.42</v>
      </c>
      <c r="I7" s="169">
        <f>[5]UGA!I$16</f>
        <v>4574.13</v>
      </c>
      <c r="J7" s="169">
        <f>[5]UGA!J$16</f>
        <v>23530.65</v>
      </c>
      <c r="K7" s="169">
        <f>[5]UGA!K$16</f>
        <v>8134</v>
      </c>
      <c r="L7" s="169">
        <f>[5]UGA!M$16</f>
        <v>1674.75</v>
      </c>
      <c r="M7" s="169">
        <f>[5]UGA!N$16</f>
        <v>-840.04</v>
      </c>
      <c r="N7" s="169">
        <f>[5]UGA!O$16</f>
        <v>0</v>
      </c>
      <c r="O7" s="169">
        <f>[5]UGA!Q$16</f>
        <v>0</v>
      </c>
      <c r="P7" s="169">
        <f>[5]UGA!R$16</f>
        <v>0</v>
      </c>
      <c r="Q7" s="169">
        <f>[5]UGA!S$16</f>
        <v>0</v>
      </c>
      <c r="R7" s="167"/>
      <c r="S7" s="168"/>
      <c r="T7" s="166">
        <f>SUM(F7:Q7)</f>
        <v>62057.29</v>
      </c>
      <c r="U7" s="169">
        <v>24983.799999999996</v>
      </c>
      <c r="V7" s="167">
        <f>T7-U7</f>
        <v>37073.490000000005</v>
      </c>
      <c r="W7" s="168"/>
      <c r="X7" s="166">
        <f>SUM(F7:H7)</f>
        <v>24983.799999999996</v>
      </c>
      <c r="Y7" s="169">
        <f>SUM(I7:K7)</f>
        <v>36238.78</v>
      </c>
      <c r="Z7" s="169">
        <f>SUM(L7:N7)</f>
        <v>834.71</v>
      </c>
      <c r="AA7" s="169">
        <f>SUM(O7:Q7)</f>
        <v>0</v>
      </c>
      <c r="AB7" s="170">
        <f>SUM(X7:AA7)</f>
        <v>62057.289999999994</v>
      </c>
      <c r="AC7" s="171">
        <f>AB7-B7</f>
        <v>20004.319999999992</v>
      </c>
      <c r="AD7" s="172">
        <f>(AB7-B7)/B7</f>
        <v>0.47569339335604577</v>
      </c>
      <c r="AF7" s="166"/>
      <c r="AG7" s="173">
        <f>[6]UGA!E16</f>
        <v>0</v>
      </c>
      <c r="AH7" s="173">
        <f>[6]UGA!F16</f>
        <v>0</v>
      </c>
      <c r="AI7" s="173">
        <f>[6]UGA!G16</f>
        <v>0.2</v>
      </c>
      <c r="AJ7" s="176"/>
      <c r="AK7" s="176"/>
      <c r="AL7" s="176"/>
      <c r="AM7" s="176"/>
      <c r="AN7" s="176"/>
      <c r="AO7" s="176"/>
      <c r="AP7" s="176"/>
      <c r="AQ7" s="176"/>
      <c r="AR7" s="176"/>
      <c r="AS7" s="167"/>
      <c r="AT7" s="169"/>
      <c r="AU7" s="166">
        <f>SUM(AG7:AI7)</f>
        <v>0.2</v>
      </c>
      <c r="AV7" s="169">
        <f>SUM(AJ7:AL7)</f>
        <v>0</v>
      </c>
      <c r="AW7" s="169">
        <f>SUM(AM7:AO7)</f>
        <v>0</v>
      </c>
      <c r="AX7" s="169">
        <f>SUM(AP7:AR7)</f>
        <v>0</v>
      </c>
      <c r="AY7" s="167"/>
      <c r="BA7" s="170">
        <f>SUM(AU7:AX7)</f>
        <v>0.2</v>
      </c>
      <c r="BB7" s="171">
        <f>BA7-C7</f>
        <v>-62057.090000000004</v>
      </c>
      <c r="BC7" s="172">
        <f>(BA7-C7)/C7</f>
        <v>-0.99999677717154589</v>
      </c>
      <c r="BD7" s="174">
        <v>0</v>
      </c>
      <c r="BE7" s="172" t="e">
        <f>(BA7-BD7)/BD7</f>
        <v>#DIV/0!</v>
      </c>
      <c r="BG7" s="166"/>
      <c r="BH7" s="176">
        <v>0</v>
      </c>
      <c r="BI7" s="176">
        <v>0</v>
      </c>
      <c r="BJ7" s="176">
        <v>0</v>
      </c>
      <c r="BK7" s="176">
        <v>0</v>
      </c>
      <c r="BL7" s="176">
        <v>0</v>
      </c>
      <c r="BM7" s="176">
        <v>0</v>
      </c>
      <c r="BN7" s="176">
        <v>0</v>
      </c>
      <c r="BO7" s="176">
        <v>0</v>
      </c>
      <c r="BP7" s="176">
        <v>0</v>
      </c>
      <c r="BQ7" s="176">
        <v>0</v>
      </c>
      <c r="BR7" s="176">
        <v>0</v>
      </c>
      <c r="BS7" s="176">
        <v>0</v>
      </c>
      <c r="BT7" s="175"/>
      <c r="BV7" s="166">
        <f>SUM(BH7:BJ7)</f>
        <v>0</v>
      </c>
      <c r="BW7" s="169">
        <f>SUM(BK7:BM7)</f>
        <v>0</v>
      </c>
      <c r="BX7" s="169">
        <f>SUM(BN7:BP7)</f>
        <v>0</v>
      </c>
      <c r="BY7" s="169">
        <f>SUM(BQ7:BS7)</f>
        <v>0</v>
      </c>
      <c r="BZ7" s="167"/>
      <c r="CB7" s="170">
        <f>SUM(AV7:AX7)+SUM(BH7:BJ7)</f>
        <v>0</v>
      </c>
    </row>
    <row r="8" spans="1:80" x14ac:dyDescent="0.25">
      <c r="A8" s="165" t="s">
        <v>337</v>
      </c>
      <c r="B8" s="166">
        <f>[4]UGA!$U$17</f>
        <v>0</v>
      </c>
      <c r="C8" s="167">
        <f>T8</f>
        <v>-2088.11</v>
      </c>
      <c r="D8" s="168"/>
      <c r="E8" s="166"/>
      <c r="F8" s="169">
        <f>[5]UGA!E$17</f>
        <v>0</v>
      </c>
      <c r="G8" s="169">
        <f>[5]UGA!F$17</f>
        <v>0</v>
      </c>
      <c r="H8" s="169">
        <f>[5]UGA!G$17</f>
        <v>0</v>
      </c>
      <c r="I8" s="169">
        <f>[5]UGA!I$17</f>
        <v>0</v>
      </c>
      <c r="J8" s="169">
        <f>[5]UGA!J$17</f>
        <v>0</v>
      </c>
      <c r="K8" s="169">
        <f>[5]UGA!K$17</f>
        <v>0</v>
      </c>
      <c r="L8" s="169">
        <f>[5]UGA!M$17</f>
        <v>0</v>
      </c>
      <c r="M8" s="169">
        <f>[5]UGA!N$17</f>
        <v>0</v>
      </c>
      <c r="N8" s="169">
        <f>[5]UGA!O$17</f>
        <v>0</v>
      </c>
      <c r="O8" s="169">
        <f>[5]UGA!Q$17</f>
        <v>0</v>
      </c>
      <c r="P8" s="169">
        <f>[5]UGA!R$17</f>
        <v>0</v>
      </c>
      <c r="Q8" s="169">
        <f>[5]UGA!S$17</f>
        <v>-2088.11</v>
      </c>
      <c r="R8" s="167"/>
      <c r="S8" s="168"/>
      <c r="T8" s="166">
        <f>SUM(F8:Q8)</f>
        <v>-2088.11</v>
      </c>
      <c r="U8" s="169">
        <v>-14432.130000000001</v>
      </c>
      <c r="V8" s="167">
        <f>T8-U8</f>
        <v>12344.02</v>
      </c>
      <c r="W8" s="168"/>
      <c r="X8" s="166">
        <f>SUM(F8:H8)</f>
        <v>0</v>
      </c>
      <c r="Y8" s="169">
        <f>SUM(I8:K8)</f>
        <v>0</v>
      </c>
      <c r="Z8" s="169">
        <f>SUM(L8:N8)</f>
        <v>0</v>
      </c>
      <c r="AA8" s="169">
        <f>SUM(O8:Q8)</f>
        <v>-2088.11</v>
      </c>
      <c r="AB8" s="170">
        <f>SUM(X8:AA8)</f>
        <v>-2088.11</v>
      </c>
      <c r="AC8" s="171">
        <f>AB8-B8</f>
        <v>-2088.11</v>
      </c>
      <c r="AD8" s="172" t="e">
        <f>(AB8-B8)/B8</f>
        <v>#DIV/0!</v>
      </c>
      <c r="AF8" s="166"/>
      <c r="AG8" s="173">
        <f>[6]UGA!E17</f>
        <v>0</v>
      </c>
      <c r="AH8" s="173">
        <f>[6]UGA!F17</f>
        <v>0</v>
      </c>
      <c r="AI8" s="173">
        <f>[6]UGA!G17</f>
        <v>0</v>
      </c>
      <c r="AJ8" s="169">
        <f t="shared" ref="AJ8:AR8" si="2">AJ6*-0.005</f>
        <v>-673.58720000000005</v>
      </c>
      <c r="AK8" s="169">
        <f t="shared" si="2"/>
        <v>-732.28320000000008</v>
      </c>
      <c r="AL8" s="169">
        <f t="shared" si="2"/>
        <v>-1088.6400000000001</v>
      </c>
      <c r="AM8" s="169">
        <f t="shared" si="2"/>
        <v>-1344.3408000000002</v>
      </c>
      <c r="AN8" s="169">
        <f t="shared" si="2"/>
        <v>-1270.08</v>
      </c>
      <c r="AO8" s="169">
        <f t="shared" si="2"/>
        <v>-1437.0047999999999</v>
      </c>
      <c r="AP8" s="169">
        <f t="shared" si="2"/>
        <v>-1600.0272</v>
      </c>
      <c r="AQ8" s="169">
        <f t="shared" si="2"/>
        <v>-1510.1279999999999</v>
      </c>
      <c r="AR8" s="169">
        <f t="shared" si="2"/>
        <v>-1528.4879999999998</v>
      </c>
      <c r="AS8" s="167"/>
      <c r="AT8" s="169"/>
      <c r="AU8" s="166">
        <f>SUM(AG8:AI8)</f>
        <v>0</v>
      </c>
      <c r="AV8" s="169">
        <f>SUM(AJ8:AL8)</f>
        <v>-2494.5104000000001</v>
      </c>
      <c r="AW8" s="169">
        <f>SUM(AM8:AO8)</f>
        <v>-4051.4255999999996</v>
      </c>
      <c r="AX8" s="169">
        <f>SUM(AP8:AR8)</f>
        <v>-4638.6432000000004</v>
      </c>
      <c r="AY8" s="167"/>
      <c r="BA8" s="170">
        <f>SUM(AU8:AX8)</f>
        <v>-11184.5792</v>
      </c>
      <c r="BB8" s="171">
        <f>BA8-C8</f>
        <v>-9096.4691999999995</v>
      </c>
      <c r="BC8" s="172">
        <f>(BA8-C8)/C8</f>
        <v>4.3563170522625718</v>
      </c>
      <c r="BD8" s="174">
        <v>-13172.3344</v>
      </c>
      <c r="BE8" s="172">
        <f>(BA8-BD8)/BD8</f>
        <v>-0.15090379120651534</v>
      </c>
      <c r="BG8" s="166"/>
      <c r="BH8" s="169">
        <f t="shared" ref="BH8:BS8" si="3">BH6*-0.005</f>
        <v>-1627.296</v>
      </c>
      <c r="BI8" s="169">
        <f t="shared" si="3"/>
        <v>-1518.3300000000004</v>
      </c>
      <c r="BJ8" s="169">
        <f t="shared" si="3"/>
        <v>-1802.0419999999999</v>
      </c>
      <c r="BK8" s="169">
        <f t="shared" si="3"/>
        <v>0</v>
      </c>
      <c r="BL8" s="169">
        <f t="shared" si="3"/>
        <v>0</v>
      </c>
      <c r="BM8" s="169">
        <f t="shared" si="3"/>
        <v>0</v>
      </c>
      <c r="BN8" s="169">
        <f t="shared" si="3"/>
        <v>0</v>
      </c>
      <c r="BO8" s="169">
        <f t="shared" si="3"/>
        <v>0</v>
      </c>
      <c r="BP8" s="169">
        <f t="shared" si="3"/>
        <v>0</v>
      </c>
      <c r="BQ8" s="169">
        <f t="shared" si="3"/>
        <v>0</v>
      </c>
      <c r="BR8" s="169">
        <f t="shared" si="3"/>
        <v>0</v>
      </c>
      <c r="BS8" s="169">
        <f t="shared" si="3"/>
        <v>0</v>
      </c>
      <c r="BT8" s="175"/>
      <c r="BV8" s="166">
        <f>SUM(BH8:BJ8)</f>
        <v>-4947.6679999999997</v>
      </c>
      <c r="BW8" s="169">
        <f>SUM(BK8:BM8)</f>
        <v>0</v>
      </c>
      <c r="BX8" s="169">
        <f>SUM(BN8:BP8)</f>
        <v>0</v>
      </c>
      <c r="BY8" s="169">
        <f>SUM(BQ8:BS8)</f>
        <v>0</v>
      </c>
      <c r="BZ8" s="167"/>
      <c r="CB8" s="170">
        <f>SUM(AV8:AX8)+SUM(BH8:BJ8)</f>
        <v>-16132.2472</v>
      </c>
    </row>
    <row r="9" spans="1:80" x14ac:dyDescent="0.25">
      <c r="A9" s="165" t="s">
        <v>73</v>
      </c>
      <c r="B9" s="166">
        <f>[4]UGA!$U$19</f>
        <v>172377.24</v>
      </c>
      <c r="C9" s="167">
        <f>T9</f>
        <v>1214688.4799999997</v>
      </c>
      <c r="D9" s="168"/>
      <c r="E9" s="166"/>
      <c r="F9" s="169">
        <f t="shared" ref="F9:Q9" si="4">F6+F7+F8</f>
        <v>87386.98</v>
      </c>
      <c r="G9" s="169">
        <f t="shared" si="4"/>
        <v>79598.399999999994</v>
      </c>
      <c r="H9" s="169">
        <f t="shared" si="4"/>
        <v>69309.42</v>
      </c>
      <c r="I9" s="169">
        <f t="shared" si="4"/>
        <v>72269.13</v>
      </c>
      <c r="J9" s="169">
        <f t="shared" si="4"/>
        <v>101937.45000000001</v>
      </c>
      <c r="K9" s="169">
        <f t="shared" si="4"/>
        <v>78407</v>
      </c>
      <c r="L9" s="169">
        <f t="shared" si="4"/>
        <v>100752.25</v>
      </c>
      <c r="M9" s="169">
        <f t="shared" si="4"/>
        <v>94384.960000000006</v>
      </c>
      <c r="N9" s="169">
        <f t="shared" si="4"/>
        <v>187024</v>
      </c>
      <c r="O9" s="169">
        <f t="shared" si="4"/>
        <v>195047.1</v>
      </c>
      <c r="P9" s="169">
        <f t="shared" si="4"/>
        <v>85887.900000000009</v>
      </c>
      <c r="Q9" s="169">
        <f t="shared" si="4"/>
        <v>62683.89</v>
      </c>
      <c r="R9" s="167"/>
      <c r="S9" s="168"/>
      <c r="T9" s="166">
        <f>SUM(F9:Q9)</f>
        <v>1214688.4799999997</v>
      </c>
      <c r="U9" s="169">
        <v>1665075.67</v>
      </c>
      <c r="V9" s="167">
        <f>T9-U9</f>
        <v>-450387.19000000018</v>
      </c>
      <c r="W9" s="168"/>
      <c r="X9" s="166">
        <f>SUM(F9:H9)</f>
        <v>236294.8</v>
      </c>
      <c r="Y9" s="169">
        <f>SUM(I9:K9)</f>
        <v>252613.58000000002</v>
      </c>
      <c r="Z9" s="169">
        <f>SUM(L9:N9)</f>
        <v>382161.21</v>
      </c>
      <c r="AA9" s="169">
        <f>SUM(O9:Q9)</f>
        <v>343618.89</v>
      </c>
      <c r="AB9" s="170">
        <f>SUM(X9:AA9)</f>
        <v>1214688.48</v>
      </c>
      <c r="AC9" s="171">
        <f>AB9-B9</f>
        <v>1042311.24</v>
      </c>
      <c r="AD9" s="172">
        <f>(AB9-B9)/B9</f>
        <v>6.0466871380467637</v>
      </c>
      <c r="AF9" s="166"/>
      <c r="AG9" s="173">
        <f t="shared" ref="AG9:AR9" si="5">AG6+AG7+AG8</f>
        <v>108963.40000000001</v>
      </c>
      <c r="AH9" s="173">
        <f t="shared" si="5"/>
        <v>98545.85</v>
      </c>
      <c r="AI9" s="173">
        <f t="shared" si="5"/>
        <v>99228.71</v>
      </c>
      <c r="AJ9" s="169">
        <f t="shared" si="5"/>
        <v>134043.85279999999</v>
      </c>
      <c r="AK9" s="169">
        <f t="shared" si="5"/>
        <v>145724.35680000001</v>
      </c>
      <c r="AL9" s="169">
        <f t="shared" si="5"/>
        <v>216639.35999999999</v>
      </c>
      <c r="AM9" s="169">
        <f t="shared" si="5"/>
        <v>267523.81920000003</v>
      </c>
      <c r="AN9" s="169">
        <f t="shared" si="5"/>
        <v>252745.92</v>
      </c>
      <c r="AO9" s="169">
        <f t="shared" si="5"/>
        <v>285963.95519999997</v>
      </c>
      <c r="AP9" s="169">
        <f t="shared" si="5"/>
        <v>318405.41279999999</v>
      </c>
      <c r="AQ9" s="169">
        <f t="shared" si="5"/>
        <v>300515.47199999995</v>
      </c>
      <c r="AR9" s="169">
        <f t="shared" si="5"/>
        <v>304169.11199999996</v>
      </c>
      <c r="AS9" s="167"/>
      <c r="AT9" s="169"/>
      <c r="AU9" s="166">
        <f>SUM(AG9:AI9)</f>
        <v>306737.96000000002</v>
      </c>
      <c r="AV9" s="169">
        <f>SUM(AJ9:AL9)</f>
        <v>496407.56959999999</v>
      </c>
      <c r="AW9" s="169">
        <f>SUM(AM9:AO9)</f>
        <v>806233.69440000004</v>
      </c>
      <c r="AX9" s="169">
        <f>SUM(AP9:AR9)</f>
        <v>923089.99679999985</v>
      </c>
      <c r="AY9" s="167"/>
      <c r="BA9" s="170">
        <f>SUM(AU9:AX9)</f>
        <v>2532469.2207999998</v>
      </c>
      <c r="BB9" s="171">
        <f>BA9-C9</f>
        <v>1317780.7408</v>
      </c>
      <c r="BC9" s="172">
        <f>(BA9-C9)/C9</f>
        <v>1.0848713579633193</v>
      </c>
      <c r="BD9" s="174">
        <v>2621294.5455999998</v>
      </c>
      <c r="BE9" s="172">
        <f>(BA9-BD9)/BD9</f>
        <v>-3.3886052580050077E-2</v>
      </c>
      <c r="BG9" s="166"/>
      <c r="BH9" s="169">
        <f t="shared" ref="BH9:BS9" si="6">BH6+BH7+BH8</f>
        <v>323831.90400000004</v>
      </c>
      <c r="BI9" s="169">
        <f t="shared" si="6"/>
        <v>302147.67000000004</v>
      </c>
      <c r="BJ9" s="169">
        <f t="shared" si="6"/>
        <v>358606.35799999995</v>
      </c>
      <c r="BK9" s="169">
        <f t="shared" si="6"/>
        <v>0</v>
      </c>
      <c r="BL9" s="169">
        <f t="shared" si="6"/>
        <v>0</v>
      </c>
      <c r="BM9" s="169">
        <f t="shared" si="6"/>
        <v>0</v>
      </c>
      <c r="BN9" s="169">
        <f t="shared" si="6"/>
        <v>0</v>
      </c>
      <c r="BO9" s="169">
        <f t="shared" si="6"/>
        <v>0</v>
      </c>
      <c r="BP9" s="169">
        <f t="shared" si="6"/>
        <v>0</v>
      </c>
      <c r="BQ9" s="169">
        <f t="shared" si="6"/>
        <v>0</v>
      </c>
      <c r="BR9" s="169">
        <f t="shared" si="6"/>
        <v>0</v>
      </c>
      <c r="BS9" s="169">
        <f t="shared" si="6"/>
        <v>0</v>
      </c>
      <c r="BT9" s="175"/>
      <c r="BV9" s="166">
        <f>SUM(BH9:BJ9)</f>
        <v>984585.93200000003</v>
      </c>
      <c r="BW9" s="169">
        <f>SUM(BK9:BM9)</f>
        <v>0</v>
      </c>
      <c r="BX9" s="169">
        <f>SUM(BN9:BP9)</f>
        <v>0</v>
      </c>
      <c r="BY9" s="169">
        <f>SUM(BQ9:BS9)</f>
        <v>0</v>
      </c>
      <c r="BZ9" s="167"/>
      <c r="CB9" s="170">
        <f>SUM(AV9:AX9)+SUM(BH9:BJ9)</f>
        <v>3210317.1927999998</v>
      </c>
    </row>
    <row r="10" spans="1:80" x14ac:dyDescent="0.25">
      <c r="A10" s="177"/>
      <c r="B10" s="166"/>
      <c r="C10" s="167"/>
      <c r="D10" s="168"/>
      <c r="E10" s="166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7"/>
      <c r="S10" s="168"/>
      <c r="T10" s="166"/>
      <c r="U10" s="169"/>
      <c r="V10" s="167"/>
      <c r="W10" s="168"/>
      <c r="X10" s="166"/>
      <c r="Y10" s="169"/>
      <c r="Z10" s="169"/>
      <c r="AA10" s="169"/>
      <c r="AB10" s="170"/>
      <c r="AC10" s="171"/>
      <c r="AD10" s="178"/>
      <c r="AF10" s="166"/>
      <c r="AG10" s="173"/>
      <c r="AH10" s="173"/>
      <c r="AI10" s="173"/>
      <c r="AJ10" s="169"/>
      <c r="AK10" s="169"/>
      <c r="AL10" s="169"/>
      <c r="AM10" s="169"/>
      <c r="AN10" s="169"/>
      <c r="AO10" s="169"/>
      <c r="AP10" s="169"/>
      <c r="AQ10" s="169"/>
      <c r="AR10" s="169"/>
      <c r="AS10" s="167"/>
      <c r="AT10" s="169"/>
      <c r="AU10" s="166"/>
      <c r="AV10" s="169"/>
      <c r="AW10" s="169"/>
      <c r="AX10" s="169"/>
      <c r="AY10" s="167"/>
      <c r="BA10" s="170"/>
      <c r="BB10" s="171"/>
      <c r="BC10" s="178"/>
      <c r="BD10" s="174"/>
      <c r="BE10" s="178"/>
      <c r="BG10" s="166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75"/>
      <c r="BV10" s="166"/>
      <c r="BW10" s="169"/>
      <c r="BX10" s="169"/>
      <c r="BY10" s="169"/>
      <c r="BZ10" s="167"/>
      <c r="CB10" s="170"/>
    </row>
    <row r="11" spans="1:80" x14ac:dyDescent="0.25">
      <c r="A11" s="165" t="s">
        <v>338</v>
      </c>
      <c r="B11" s="166">
        <f>[4]UGA!$U$24</f>
        <v>88716.91</v>
      </c>
      <c r="C11" s="167">
        <f>T11</f>
        <v>964507.68</v>
      </c>
      <c r="D11" s="168"/>
      <c r="E11" s="166"/>
      <c r="F11" s="169">
        <f>[5]UGA!E$24</f>
        <v>34763.119999999995</v>
      </c>
      <c r="G11" s="169">
        <f>[5]UGA!F$24</f>
        <v>45647.25</v>
      </c>
      <c r="H11" s="169">
        <f>[5]UGA!G$24</f>
        <v>45473.54</v>
      </c>
      <c r="I11" s="169">
        <f>[5]UGA!I$24</f>
        <v>48088.490000000005</v>
      </c>
      <c r="J11" s="169">
        <f>[5]UGA!J$24</f>
        <v>73932.28</v>
      </c>
      <c r="K11" s="169">
        <f>[5]UGA!K$24</f>
        <v>75020.340000000011</v>
      </c>
      <c r="L11" s="169">
        <f>[5]UGA!M$24</f>
        <v>74463.73</v>
      </c>
      <c r="M11" s="169">
        <f>[5]UGA!N$24</f>
        <v>81727.959999999992</v>
      </c>
      <c r="N11" s="169">
        <f>[5]UGA!O$24</f>
        <v>126135.9</v>
      </c>
      <c r="O11" s="169">
        <f>[5]UGA!Q$24</f>
        <v>123793.43</v>
      </c>
      <c r="P11" s="169">
        <f>[5]UGA!R$24</f>
        <v>126145.90000000001</v>
      </c>
      <c r="Q11" s="169">
        <f>[5]UGA!S$24</f>
        <v>109315.73999999999</v>
      </c>
      <c r="R11" s="167"/>
      <c r="S11" s="168"/>
      <c r="T11" s="166">
        <f>SUM(F11:Q11)</f>
        <v>964507.68</v>
      </c>
      <c r="U11" s="169">
        <v>875532.97666666668</v>
      </c>
      <c r="V11" s="167">
        <f>U11-T11</f>
        <v>-88974.703333333367</v>
      </c>
      <c r="W11" s="168"/>
      <c r="X11" s="166">
        <f>SUM(F11:H11)</f>
        <v>125883.91</v>
      </c>
      <c r="Y11" s="169">
        <f>SUM(I11:K11)</f>
        <v>197041.11000000002</v>
      </c>
      <c r="Z11" s="169">
        <f>SUM(L11:N11)</f>
        <v>282327.58999999997</v>
      </c>
      <c r="AA11" s="169">
        <f>SUM(O11:Q11)</f>
        <v>359255.07</v>
      </c>
      <c r="AB11" s="170">
        <f>SUM(X11:AA11)</f>
        <v>964507.67999999993</v>
      </c>
      <c r="AC11" s="171">
        <f>AB11-B11</f>
        <v>875790.7699999999</v>
      </c>
      <c r="AD11" s="172">
        <f>(AB11-B11)/B11</f>
        <v>9.8717456457850012</v>
      </c>
      <c r="AF11" s="166"/>
      <c r="AG11" s="173">
        <f>[6]UGA!E24</f>
        <v>109160.63999999998</v>
      </c>
      <c r="AH11" s="173">
        <f>[6]UGA!F24</f>
        <v>118832.60999999999</v>
      </c>
      <c r="AI11" s="173">
        <f>[6]UGA!G24</f>
        <v>125781.90000000001</v>
      </c>
      <c r="AJ11" s="287">
        <v>88718.800000000017</v>
      </c>
      <c r="AK11" s="287">
        <v>94139.733333333366</v>
      </c>
      <c r="AL11" s="287">
        <v>129144</v>
      </c>
      <c r="AM11" s="287">
        <v>137354.65000000002</v>
      </c>
      <c r="AN11" s="287">
        <v>122147.7166666667</v>
      </c>
      <c r="AO11" s="287">
        <v>127190.78333333335</v>
      </c>
      <c r="AP11" s="287">
        <v>136403.1846666667</v>
      </c>
      <c r="AQ11" s="287">
        <v>145323.01800000001</v>
      </c>
      <c r="AR11" s="287">
        <v>141366.26800000001</v>
      </c>
      <c r="AS11" s="167"/>
      <c r="AT11" s="169"/>
      <c r="AU11" s="166">
        <f>SUM(AG11:AI11)</f>
        <v>353775.14999999997</v>
      </c>
      <c r="AV11" s="169">
        <f>SUM(AJ11:AL11)</f>
        <v>312002.53333333338</v>
      </c>
      <c r="AW11" s="169">
        <f>SUM(AM11:AO11)</f>
        <v>386693.15000000008</v>
      </c>
      <c r="AX11" s="169">
        <f>SUM(AP11:AR11)</f>
        <v>423092.47066666675</v>
      </c>
      <c r="AY11" s="167"/>
      <c r="BA11" s="170">
        <f>SUM(AU11:AX11)</f>
        <v>1475563.3040000002</v>
      </c>
      <c r="BB11" s="171">
        <f>BA11-C11</f>
        <v>511055.62400000019</v>
      </c>
      <c r="BC11" s="172">
        <f>(BA11-C11)/C11</f>
        <v>0.5298616429886801</v>
      </c>
      <c r="BD11" s="174">
        <v>1265783.3466666667</v>
      </c>
      <c r="BE11" s="172">
        <f>(BA11-BD11)/BD11</f>
        <v>0.16573132984074354</v>
      </c>
      <c r="BG11" s="166"/>
      <c r="BH11" s="176">
        <v>134222</v>
      </c>
      <c r="BI11" s="176">
        <v>136758</v>
      </c>
      <c r="BJ11" s="176">
        <v>137945</v>
      </c>
      <c r="BK11" s="176">
        <v>0</v>
      </c>
      <c r="BL11" s="176">
        <v>0</v>
      </c>
      <c r="BM11" s="176">
        <v>0</v>
      </c>
      <c r="BN11" s="176">
        <v>0</v>
      </c>
      <c r="BO11" s="176">
        <v>0</v>
      </c>
      <c r="BP11" s="176">
        <v>0</v>
      </c>
      <c r="BQ11" s="176">
        <v>0</v>
      </c>
      <c r="BR11" s="176">
        <v>0</v>
      </c>
      <c r="BS11" s="176">
        <v>0</v>
      </c>
      <c r="BT11" s="175"/>
      <c r="BV11" s="166">
        <f>SUM(BH11:BJ11)</f>
        <v>408925</v>
      </c>
      <c r="BW11" s="169">
        <f>SUM(BK11:BM11)</f>
        <v>0</v>
      </c>
      <c r="BX11" s="169">
        <f>SUM(BN11:BP11)</f>
        <v>0</v>
      </c>
      <c r="BY11" s="169">
        <f>SUM(BQ11:BS11)</f>
        <v>0</v>
      </c>
      <c r="BZ11" s="167"/>
      <c r="CB11" s="170">
        <f>SUM(AV11:AX11)+SUM(BH11:BJ11)</f>
        <v>1530713.1540000001</v>
      </c>
    </row>
    <row r="12" spans="1:80" x14ac:dyDescent="0.25">
      <c r="A12" s="165" t="s">
        <v>339</v>
      </c>
      <c r="B12" s="166">
        <f>B13-B11</f>
        <v>82429.299999999988</v>
      </c>
      <c r="C12" s="167">
        <f>T12</f>
        <v>452999.77</v>
      </c>
      <c r="D12" s="168"/>
      <c r="E12" s="166"/>
      <c r="F12" s="169">
        <f t="shared" ref="F12:Q12" si="7">F13-F11</f>
        <v>35455.839999999997</v>
      </c>
      <c r="G12" s="169">
        <f t="shared" si="7"/>
        <v>32940.36</v>
      </c>
      <c r="H12" s="169">
        <f t="shared" si="7"/>
        <v>26356.319999999985</v>
      </c>
      <c r="I12" s="169">
        <f t="shared" si="7"/>
        <v>39950.390000000014</v>
      </c>
      <c r="J12" s="169">
        <f t="shared" si="7"/>
        <v>27240.67</v>
      </c>
      <c r="K12" s="169">
        <f t="shared" si="7"/>
        <v>39879.709999999992</v>
      </c>
      <c r="L12" s="169">
        <f t="shared" si="7"/>
        <v>37772.080000000002</v>
      </c>
      <c r="M12" s="169">
        <f t="shared" si="7"/>
        <v>40835.740000000005</v>
      </c>
      <c r="N12" s="169">
        <f t="shared" si="7"/>
        <v>45975.820000000007</v>
      </c>
      <c r="O12" s="169">
        <f t="shared" si="7"/>
        <v>55103.429999999993</v>
      </c>
      <c r="P12" s="169">
        <f t="shared" si="7"/>
        <v>40676.880000000019</v>
      </c>
      <c r="Q12" s="169">
        <f t="shared" si="7"/>
        <v>30812.53</v>
      </c>
      <c r="R12" s="167"/>
      <c r="S12" s="168"/>
      <c r="T12" s="166">
        <f>SUM(F12:Q12)</f>
        <v>452999.77</v>
      </c>
      <c r="U12" s="169">
        <v>475095.04000000004</v>
      </c>
      <c r="V12" s="167">
        <f>U12-T12</f>
        <v>22095.270000000019</v>
      </c>
      <c r="W12" s="168"/>
      <c r="X12" s="166">
        <f>SUM(F12:H12)</f>
        <v>94752.51999999999</v>
      </c>
      <c r="Y12" s="169">
        <f>SUM(I12:K12)</f>
        <v>107070.77</v>
      </c>
      <c r="Z12" s="169">
        <f>SUM(L12:N12)</f>
        <v>124583.64000000001</v>
      </c>
      <c r="AA12" s="169">
        <f>SUM(O12:Q12)</f>
        <v>126592.84000000001</v>
      </c>
      <c r="AB12" s="170">
        <f>SUM(X12:AA12)</f>
        <v>452999.77</v>
      </c>
      <c r="AC12" s="171">
        <f>AB12-B12</f>
        <v>370570.47000000003</v>
      </c>
      <c r="AD12" s="172">
        <f>(AB12-B12)/B12</f>
        <v>4.4956158793050536</v>
      </c>
      <c r="AF12" s="166"/>
      <c r="AG12" s="173">
        <f>AG13-AG11</f>
        <v>18836.200000000012</v>
      </c>
      <c r="AH12" s="173">
        <f>AH13-AH11</f>
        <v>42391.489999999991</v>
      </c>
      <c r="AI12" s="173">
        <f>AI13-AI11</f>
        <v>19106.740000000005</v>
      </c>
      <c r="AJ12" s="176">
        <v>21000</v>
      </c>
      <c r="AK12" s="176">
        <v>21000</v>
      </c>
      <c r="AL12" s="176">
        <v>28500</v>
      </c>
      <c r="AM12" s="176">
        <v>28500</v>
      </c>
      <c r="AN12" s="176">
        <v>24000</v>
      </c>
      <c r="AO12" s="176">
        <v>24000</v>
      </c>
      <c r="AP12" s="176">
        <v>24000</v>
      </c>
      <c r="AQ12" s="176">
        <v>24000</v>
      </c>
      <c r="AR12" s="176">
        <v>22500</v>
      </c>
      <c r="AS12" s="167"/>
      <c r="AT12" s="169"/>
      <c r="AU12" s="166">
        <f>SUM(AG12:AI12)</f>
        <v>80334.430000000008</v>
      </c>
      <c r="AV12" s="169">
        <f>SUM(AJ12:AL12)</f>
        <v>70500</v>
      </c>
      <c r="AW12" s="169">
        <f>SUM(AM12:AO12)</f>
        <v>76500</v>
      </c>
      <c r="AX12" s="169">
        <f>SUM(AP12:AR12)</f>
        <v>70500</v>
      </c>
      <c r="AY12" s="167"/>
      <c r="BA12" s="170">
        <f>SUM(AU12:AX12)</f>
        <v>297834.43</v>
      </c>
      <c r="BB12" s="171">
        <f>BA12-C12</f>
        <v>-155165.34000000003</v>
      </c>
      <c r="BC12" s="172">
        <f>(BA12-C12)/C12</f>
        <v>-0.3425285182815877</v>
      </c>
      <c r="BD12" s="174">
        <v>197999.99999999997</v>
      </c>
      <c r="BE12" s="172">
        <f>(BA12-BD12)/BD12</f>
        <v>0.5042142929292931</v>
      </c>
      <c r="BG12" s="166"/>
      <c r="BH12" s="176">
        <v>16500</v>
      </c>
      <c r="BI12" s="176">
        <v>16500</v>
      </c>
      <c r="BJ12" s="176">
        <v>16500</v>
      </c>
      <c r="BK12" s="176">
        <v>0</v>
      </c>
      <c r="BL12" s="176">
        <v>0</v>
      </c>
      <c r="BM12" s="176">
        <v>0</v>
      </c>
      <c r="BN12" s="176">
        <v>0</v>
      </c>
      <c r="BO12" s="176">
        <v>0</v>
      </c>
      <c r="BP12" s="176">
        <v>0</v>
      </c>
      <c r="BQ12" s="176">
        <v>0</v>
      </c>
      <c r="BR12" s="176">
        <v>0</v>
      </c>
      <c r="BS12" s="176">
        <v>0</v>
      </c>
      <c r="BT12" s="175"/>
      <c r="BV12" s="166">
        <f>SUM(BH12:BJ12)</f>
        <v>49500</v>
      </c>
      <c r="BW12" s="169">
        <f>SUM(BK12:BM12)</f>
        <v>0</v>
      </c>
      <c r="BX12" s="169">
        <f>SUM(BN12:BP12)</f>
        <v>0</v>
      </c>
      <c r="BY12" s="169">
        <f>SUM(BQ12:BS12)</f>
        <v>0</v>
      </c>
      <c r="BZ12" s="167"/>
      <c r="CB12" s="170">
        <f>SUM(AV12:AX12)+SUM(BH12:BJ12)</f>
        <v>267000</v>
      </c>
    </row>
    <row r="13" spans="1:80" x14ac:dyDescent="0.25">
      <c r="A13" s="165" t="s">
        <v>25</v>
      </c>
      <c r="B13" s="166">
        <f>[4]UGA!$U$44</f>
        <v>171146.21</v>
      </c>
      <c r="C13" s="167">
        <f>T13</f>
        <v>1417507.45</v>
      </c>
      <c r="D13" s="168"/>
      <c r="E13" s="166"/>
      <c r="F13" s="169">
        <f>[5]UGA!E$44</f>
        <v>70218.959999999992</v>
      </c>
      <c r="G13" s="169">
        <f>[5]UGA!F$44</f>
        <v>78587.61</v>
      </c>
      <c r="H13" s="169">
        <f>[5]UGA!G$44</f>
        <v>71829.859999999986</v>
      </c>
      <c r="I13" s="169">
        <f>[5]UGA!I$44</f>
        <v>88038.880000000019</v>
      </c>
      <c r="J13" s="169">
        <f>[5]UGA!J$44</f>
        <v>101172.95</v>
      </c>
      <c r="K13" s="169">
        <f>[5]UGA!K$44</f>
        <v>114900.05</v>
      </c>
      <c r="L13" s="169">
        <f>[5]UGA!M$44</f>
        <v>112235.81</v>
      </c>
      <c r="M13" s="169">
        <f>[5]UGA!N$44</f>
        <v>122563.7</v>
      </c>
      <c r="N13" s="169">
        <f>[5]UGA!O$44</f>
        <v>172111.72</v>
      </c>
      <c r="O13" s="169">
        <f>[5]UGA!Q$44</f>
        <v>178896.86</v>
      </c>
      <c r="P13" s="169">
        <f>[5]UGA!R$44</f>
        <v>166822.78000000003</v>
      </c>
      <c r="Q13" s="169">
        <f>[5]UGA!S$44</f>
        <v>140128.26999999999</v>
      </c>
      <c r="R13" s="167"/>
      <c r="S13" s="168"/>
      <c r="T13" s="166">
        <f>SUM(F13:Q13)</f>
        <v>1417507.45</v>
      </c>
      <c r="U13" s="169">
        <v>1350628.0166666666</v>
      </c>
      <c r="V13" s="167">
        <f>U13-T13</f>
        <v>-66879.433333333349</v>
      </c>
      <c r="W13" s="168"/>
      <c r="X13" s="166">
        <f>SUM(F13:H13)</f>
        <v>220636.43</v>
      </c>
      <c r="Y13" s="169">
        <f>SUM(I13:K13)</f>
        <v>304111.88</v>
      </c>
      <c r="Z13" s="169">
        <f>SUM(L13:N13)</f>
        <v>406911.23</v>
      </c>
      <c r="AA13" s="169">
        <f>SUM(O13:Q13)</f>
        <v>485847.91000000003</v>
      </c>
      <c r="AB13" s="170">
        <f>SUM(X13:AA13)</f>
        <v>1417507.4500000002</v>
      </c>
      <c r="AC13" s="171">
        <f>AB13-B13</f>
        <v>1246361.2400000002</v>
      </c>
      <c r="AD13" s="172">
        <f>(AB13-B13)/B13</f>
        <v>7.282435526910005</v>
      </c>
      <c r="AF13" s="166"/>
      <c r="AG13" s="173">
        <f>[6]UGA!E44</f>
        <v>127996.84</v>
      </c>
      <c r="AH13" s="173">
        <f>[6]UGA!F44</f>
        <v>161224.09999999998</v>
      </c>
      <c r="AI13" s="173">
        <f>[6]UGA!G44</f>
        <v>144888.64000000001</v>
      </c>
      <c r="AJ13" s="169">
        <f t="shared" ref="AJ13:AR13" si="8">AJ11+AJ12</f>
        <v>109718.80000000002</v>
      </c>
      <c r="AK13" s="169">
        <f t="shared" si="8"/>
        <v>115139.73333333337</v>
      </c>
      <c r="AL13" s="169">
        <f t="shared" si="8"/>
        <v>157644</v>
      </c>
      <c r="AM13" s="169">
        <f t="shared" si="8"/>
        <v>165854.65000000002</v>
      </c>
      <c r="AN13" s="169">
        <f t="shared" si="8"/>
        <v>146147.7166666667</v>
      </c>
      <c r="AO13" s="169">
        <f t="shared" si="8"/>
        <v>151190.78333333335</v>
      </c>
      <c r="AP13" s="169">
        <f t="shared" si="8"/>
        <v>160403.1846666667</v>
      </c>
      <c r="AQ13" s="169">
        <f t="shared" si="8"/>
        <v>169323.01800000001</v>
      </c>
      <c r="AR13" s="169">
        <f t="shared" si="8"/>
        <v>163866.26800000001</v>
      </c>
      <c r="AS13" s="167"/>
      <c r="AT13" s="169"/>
      <c r="AU13" s="166">
        <f>SUM(AG13:AI13)</f>
        <v>434109.57999999996</v>
      </c>
      <c r="AV13" s="169">
        <f>SUM(AJ13:AL13)</f>
        <v>382502.53333333338</v>
      </c>
      <c r="AW13" s="169">
        <f>SUM(AM13:AO13)</f>
        <v>463193.15</v>
      </c>
      <c r="AX13" s="169">
        <f>SUM(AP13:AR13)</f>
        <v>493592.47066666675</v>
      </c>
      <c r="AY13" s="167"/>
      <c r="BA13" s="170">
        <f>SUM(AU13:AX13)</f>
        <v>1773397.7339999999</v>
      </c>
      <c r="BB13" s="171">
        <f>BA13-C13</f>
        <v>355890.28399999999</v>
      </c>
      <c r="BC13" s="172">
        <f>(BA13-C13)/C13</f>
        <v>0.25106766387718105</v>
      </c>
      <c r="BD13" s="174">
        <v>1463783.3466666667</v>
      </c>
      <c r="BE13" s="172">
        <f>(BA13-BD13)/BD13</f>
        <v>0.21151653900038445</v>
      </c>
      <c r="BG13" s="166"/>
      <c r="BH13" s="169">
        <f t="shared" ref="BH13:BS13" si="9">BH11+BH12</f>
        <v>150722</v>
      </c>
      <c r="BI13" s="169">
        <f t="shared" si="9"/>
        <v>153258</v>
      </c>
      <c r="BJ13" s="169">
        <f t="shared" si="9"/>
        <v>154445</v>
      </c>
      <c r="BK13" s="169">
        <f t="shared" si="9"/>
        <v>0</v>
      </c>
      <c r="BL13" s="169">
        <f t="shared" si="9"/>
        <v>0</v>
      </c>
      <c r="BM13" s="169">
        <f t="shared" si="9"/>
        <v>0</v>
      </c>
      <c r="BN13" s="169">
        <f t="shared" si="9"/>
        <v>0</v>
      </c>
      <c r="BO13" s="169">
        <f t="shared" si="9"/>
        <v>0</v>
      </c>
      <c r="BP13" s="169">
        <f t="shared" si="9"/>
        <v>0</v>
      </c>
      <c r="BQ13" s="169">
        <f t="shared" si="9"/>
        <v>0</v>
      </c>
      <c r="BR13" s="169">
        <f t="shared" si="9"/>
        <v>0</v>
      </c>
      <c r="BS13" s="169">
        <f t="shared" si="9"/>
        <v>0</v>
      </c>
      <c r="BT13" s="175"/>
      <c r="BV13" s="166">
        <f>SUM(BH13:BJ13)</f>
        <v>458425</v>
      </c>
      <c r="BW13" s="169">
        <f>SUM(BK13:BM13)</f>
        <v>0</v>
      </c>
      <c r="BX13" s="169">
        <f>SUM(BN13:BP13)</f>
        <v>0</v>
      </c>
      <c r="BY13" s="169">
        <f>SUM(BQ13:BS13)</f>
        <v>0</v>
      </c>
      <c r="BZ13" s="167"/>
      <c r="CB13" s="170">
        <f>SUM(AV13:AX13)+SUM(BH13:BJ13)</f>
        <v>1797713.1540000001</v>
      </c>
    </row>
    <row r="14" spans="1:80" x14ac:dyDescent="0.25">
      <c r="A14" s="177"/>
      <c r="B14" s="166"/>
      <c r="C14" s="167"/>
      <c r="D14" s="168"/>
      <c r="E14" s="166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7"/>
      <c r="S14" s="168"/>
      <c r="T14" s="166"/>
      <c r="U14" s="169"/>
      <c r="V14" s="167"/>
      <c r="W14" s="168"/>
      <c r="X14" s="166"/>
      <c r="Y14" s="169"/>
      <c r="Z14" s="169"/>
      <c r="AA14" s="169"/>
      <c r="AB14" s="170"/>
      <c r="AC14" s="171"/>
      <c r="AD14" s="178"/>
      <c r="AF14" s="166"/>
      <c r="AG14" s="173"/>
      <c r="AH14" s="173"/>
      <c r="AI14" s="173"/>
      <c r="AJ14" s="169"/>
      <c r="AK14" s="169"/>
      <c r="AL14" s="169"/>
      <c r="AM14" s="169"/>
      <c r="AN14" s="169"/>
      <c r="AO14" s="169"/>
      <c r="AP14" s="169"/>
      <c r="AQ14" s="169"/>
      <c r="AR14" s="169"/>
      <c r="AS14" s="167"/>
      <c r="AT14" s="169"/>
      <c r="AU14" s="166"/>
      <c r="AV14" s="169"/>
      <c r="AW14" s="169"/>
      <c r="AX14" s="169"/>
      <c r="AY14" s="167"/>
      <c r="BA14" s="170"/>
      <c r="BB14" s="171"/>
      <c r="BC14" s="178"/>
      <c r="BD14" s="174"/>
      <c r="BE14" s="178"/>
      <c r="BG14" s="166"/>
      <c r="BH14" s="169"/>
      <c r="BI14" s="169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75"/>
      <c r="BV14" s="166"/>
      <c r="BW14" s="169"/>
      <c r="BX14" s="169"/>
      <c r="BY14" s="169"/>
      <c r="BZ14" s="167"/>
      <c r="CB14" s="170"/>
    </row>
    <row r="15" spans="1:80" s="182" customFormat="1" x14ac:dyDescent="0.25">
      <c r="A15" s="179" t="s">
        <v>340</v>
      </c>
      <c r="B15" s="180">
        <f>[4]UGA!$U$47</f>
        <v>0.5004512973677121</v>
      </c>
      <c r="C15" s="181">
        <f>T15</f>
        <v>0.27540121484999908</v>
      </c>
      <c r="E15" s="180"/>
      <c r="F15" s="183">
        <f>[5]UGA!E$47</f>
        <v>0.70367685679820779</v>
      </c>
      <c r="G15" s="183">
        <f>[5]UGA!F$47</f>
        <v>0.34046177603053329</v>
      </c>
      <c r="H15" s="183">
        <f>[5]UGA!G$47</f>
        <v>0.36792897485493231</v>
      </c>
      <c r="I15" s="183">
        <f>[5]UGA!I$47</f>
        <v>0.10719137307038924</v>
      </c>
      <c r="J15" s="183">
        <f>[5]UGA!J$47</f>
        <v>0.33602506415259903</v>
      </c>
      <c r="K15" s="183">
        <f>[5]UGA!K$47</f>
        <v>0.19580478989085426</v>
      </c>
      <c r="L15" s="183">
        <f>[5]UGA!M$47</f>
        <v>0.3871437006383891</v>
      </c>
      <c r="M15" s="183">
        <f>[5]UGA!N$47</f>
        <v>0.32749561564715152</v>
      </c>
      <c r="N15" s="183">
        <f>[5]UGA!O$47</f>
        <v>0.37627759004191969</v>
      </c>
      <c r="O15" s="183">
        <f>[5]UGA!Q$47</f>
        <v>0.39033084829254072</v>
      </c>
      <c r="P15" s="183">
        <f>[5]UGA!R$47</f>
        <v>-0.39643605210978505</v>
      </c>
      <c r="Q15" s="183">
        <f>[5]UGA!S$47</f>
        <v>-0.19130290095270094</v>
      </c>
      <c r="R15" s="167"/>
      <c r="S15" s="168"/>
      <c r="T15" s="180">
        <f>T59/(T6+T8)</f>
        <v>0.27540121484999908</v>
      </c>
      <c r="U15" s="184">
        <v>0.4094755057837095</v>
      </c>
      <c r="V15" s="185">
        <f>T15-U15</f>
        <v>-0.13407429093371043</v>
      </c>
      <c r="X15" s="180">
        <f>X59/(X6+X8)</f>
        <v>0.47354420735314301</v>
      </c>
      <c r="Y15" s="184">
        <f>Y59/(Y6+Y8)</f>
        <v>0.2188922185023395</v>
      </c>
      <c r="Z15" s="184">
        <f>Z59/(Z6+Z8)</f>
        <v>0.3669190051045495</v>
      </c>
      <c r="AA15" s="184">
        <f>AA59/(AA6+AA8)</f>
        <v>8.7574434571975973E-2</v>
      </c>
      <c r="AB15" s="186">
        <f>AB59/(AB6+AB8)</f>
        <v>0.27540121484999902</v>
      </c>
      <c r="AC15" s="172">
        <f>AB15-B15</f>
        <v>-0.22505008251771308</v>
      </c>
      <c r="AD15" s="172"/>
      <c r="AF15" s="180"/>
      <c r="AG15" s="183">
        <f>[6]UGA!$E$47</f>
        <v>0.15059533751700119</v>
      </c>
      <c r="AH15" s="183">
        <f>[6]UGA!$E$47</f>
        <v>0.15059533751700119</v>
      </c>
      <c r="AI15" s="183">
        <f>[6]UGA!$E$47</f>
        <v>0.15059533751700119</v>
      </c>
      <c r="AJ15" s="187">
        <v>0.38714370063838915</v>
      </c>
      <c r="AK15" s="187">
        <v>0.33600000000000002</v>
      </c>
      <c r="AL15" s="187">
        <v>0.37627759004191963</v>
      </c>
      <c r="AM15" s="187">
        <v>0.375</v>
      </c>
      <c r="AN15" s="187">
        <v>0.32749561564715163</v>
      </c>
      <c r="AO15" s="187">
        <v>0.36399999999999999</v>
      </c>
      <c r="AP15" s="187">
        <v>0.33602506415259897</v>
      </c>
      <c r="AQ15" s="187">
        <v>0.32100000000000001</v>
      </c>
      <c r="AR15" s="187">
        <v>0.1958047898908544</v>
      </c>
      <c r="AS15" s="181"/>
      <c r="AT15" s="184"/>
      <c r="AU15" s="180">
        <f>AU59/(AU6+AU8)</f>
        <v>0.15059533751700119</v>
      </c>
      <c r="AV15" s="184">
        <f>AV59/(AV6+AV8)</f>
        <v>0.36738793798329566</v>
      </c>
      <c r="AW15" s="184">
        <f>AW59/(AW6+AW8)</f>
        <v>0.35620626446185616</v>
      </c>
      <c r="AX15" s="184">
        <f>AX59/(AX6+AX8)</f>
        <v>0.28492935223312621</v>
      </c>
      <c r="AY15" s="181"/>
      <c r="BA15" s="186">
        <f>BA59/(BA6+BA8)</f>
        <v>0.30751347830965758</v>
      </c>
      <c r="BB15" s="172">
        <f>BA15-C15</f>
        <v>3.2112263459658508E-2</v>
      </c>
      <c r="BC15" s="172"/>
      <c r="BD15" s="188">
        <v>0.32641563404436291</v>
      </c>
      <c r="BE15" s="172"/>
      <c r="BG15" s="180"/>
      <c r="BH15" s="187">
        <v>0.19</v>
      </c>
      <c r="BI15" s="187">
        <v>0.16500000000000001</v>
      </c>
      <c r="BJ15" s="187">
        <v>0.19500000000000001</v>
      </c>
      <c r="BK15" s="187"/>
      <c r="BL15" s="187"/>
      <c r="BM15" s="187"/>
      <c r="BN15" s="187"/>
      <c r="BO15" s="187"/>
      <c r="BP15" s="187"/>
      <c r="BQ15" s="187"/>
      <c r="BR15" s="187"/>
      <c r="BS15" s="187"/>
      <c r="BT15" s="181"/>
      <c r="BV15" s="180">
        <f>BV59/(BV6+BV8)</f>
        <v>0.18414915471288695</v>
      </c>
      <c r="BW15" s="184" t="e">
        <f>BW59/(BW6+BW8)</f>
        <v>#DIV/0!</v>
      </c>
      <c r="BX15" s="184" t="e">
        <f>BX59/(BX6+BX8)</f>
        <v>#DIV/0!</v>
      </c>
      <c r="BY15" s="184" t="e">
        <f>BY59/(BY6+BY8)</f>
        <v>#DIV/0!</v>
      </c>
      <c r="BZ15" s="181"/>
      <c r="CB15" s="186">
        <f>CB59/(CB6+CB8)</f>
        <v>0.28467148042906359</v>
      </c>
    </row>
    <row r="16" spans="1:80" x14ac:dyDescent="0.25">
      <c r="A16" s="177"/>
      <c r="B16" s="189"/>
      <c r="C16" s="175"/>
      <c r="E16" s="189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75"/>
      <c r="T16" s="189"/>
      <c r="U16" s="190"/>
      <c r="V16" s="167"/>
      <c r="X16" s="189"/>
      <c r="Y16" s="190"/>
      <c r="Z16" s="190"/>
      <c r="AA16" s="190"/>
      <c r="AB16" s="191"/>
      <c r="AC16" s="177"/>
      <c r="AD16" s="178"/>
      <c r="AF16" s="189"/>
      <c r="AG16" s="192"/>
      <c r="AH16" s="192"/>
      <c r="AI16" s="192"/>
      <c r="AJ16" s="190"/>
      <c r="AK16" s="190"/>
      <c r="AL16" s="190"/>
      <c r="AM16" s="190"/>
      <c r="AN16" s="190"/>
      <c r="AO16" s="190"/>
      <c r="AP16" s="190"/>
      <c r="AQ16" s="190"/>
      <c r="AR16" s="190"/>
      <c r="AS16" s="175"/>
      <c r="AT16" s="190"/>
      <c r="AU16" s="189"/>
      <c r="AV16" s="190"/>
      <c r="AW16" s="190"/>
      <c r="AX16" s="190"/>
      <c r="AY16" s="175"/>
      <c r="BA16" s="191"/>
      <c r="BB16" s="177"/>
      <c r="BC16" s="178"/>
      <c r="BD16" s="193"/>
      <c r="BE16" s="178"/>
      <c r="BG16" s="189"/>
      <c r="BH16" s="190"/>
      <c r="BI16" s="190"/>
      <c r="BJ16" s="190"/>
      <c r="BK16" s="190"/>
      <c r="BL16" s="190"/>
      <c r="BM16" s="190"/>
      <c r="BN16" s="190"/>
      <c r="BO16" s="190"/>
      <c r="BP16" s="190"/>
      <c r="BQ16" s="190"/>
      <c r="BR16" s="190"/>
      <c r="BS16" s="190"/>
      <c r="BT16" s="175"/>
      <c r="BV16" s="189"/>
      <c r="BW16" s="190"/>
      <c r="BX16" s="190"/>
      <c r="BY16" s="190"/>
      <c r="BZ16" s="175"/>
      <c r="CB16" s="191"/>
    </row>
    <row r="17" spans="1:80" x14ac:dyDescent="0.25">
      <c r="A17" s="165" t="s">
        <v>297</v>
      </c>
      <c r="B17" s="166">
        <f>B9-B13</f>
        <v>1231.0299999999988</v>
      </c>
      <c r="C17" s="167">
        <f>T17</f>
        <v>-202818.96999999997</v>
      </c>
      <c r="D17" s="168"/>
      <c r="E17" s="166"/>
      <c r="F17" s="169">
        <f t="shared" ref="F17:Q17" si="10">F9-F13</f>
        <v>17168.020000000004</v>
      </c>
      <c r="G17" s="169">
        <f t="shared" si="10"/>
        <v>1010.7899999999936</v>
      </c>
      <c r="H17" s="169">
        <f t="shared" si="10"/>
        <v>-2520.4399999999878</v>
      </c>
      <c r="I17" s="169">
        <f t="shared" si="10"/>
        <v>-15769.750000000015</v>
      </c>
      <c r="J17" s="169">
        <f t="shared" si="10"/>
        <v>764.50000000001455</v>
      </c>
      <c r="K17" s="169">
        <f t="shared" si="10"/>
        <v>-36493.050000000003</v>
      </c>
      <c r="L17" s="169">
        <f t="shared" si="10"/>
        <v>-11483.559999999998</v>
      </c>
      <c r="M17" s="169">
        <f t="shared" si="10"/>
        <v>-28178.739999999991</v>
      </c>
      <c r="N17" s="169">
        <f t="shared" si="10"/>
        <v>14912.279999999999</v>
      </c>
      <c r="O17" s="169">
        <f t="shared" si="10"/>
        <v>16150.24000000002</v>
      </c>
      <c r="P17" s="169">
        <f t="shared" si="10"/>
        <v>-80934.880000000019</v>
      </c>
      <c r="Q17" s="169">
        <f t="shared" si="10"/>
        <v>-77444.37999999999</v>
      </c>
      <c r="R17" s="167"/>
      <c r="S17" s="168"/>
      <c r="T17" s="166">
        <f>SUM(F17:Q17)</f>
        <v>-202818.96999999997</v>
      </c>
      <c r="U17" s="169">
        <v>314447.65333333332</v>
      </c>
      <c r="V17" s="167">
        <f>T17-U17</f>
        <v>-517266.62333333329</v>
      </c>
      <c r="W17" s="168"/>
      <c r="X17" s="166">
        <f>SUM(F17:H17)</f>
        <v>15658.37000000001</v>
      </c>
      <c r="Y17" s="169">
        <f>SUM(I17:K17)</f>
        <v>-51498.3</v>
      </c>
      <c r="Z17" s="169">
        <f>SUM(L17:N17)</f>
        <v>-24750.01999999999</v>
      </c>
      <c r="AA17" s="169">
        <f>SUM(O17:Q17)</f>
        <v>-142229.01999999999</v>
      </c>
      <c r="AB17" s="170">
        <f>SUM(X17:AA17)</f>
        <v>-202818.96999999997</v>
      </c>
      <c r="AC17" s="171">
        <f>AB17-B17</f>
        <v>-204049.99999999997</v>
      </c>
      <c r="AD17" s="172">
        <f>(AB17-B17)/B17</f>
        <v>-165.75550555226124</v>
      </c>
      <c r="AF17" s="166"/>
      <c r="AG17" s="173">
        <f t="shared" ref="AG17:AR17" si="11">AG9-AG13</f>
        <v>-19033.439999999988</v>
      </c>
      <c r="AH17" s="173">
        <f t="shared" si="11"/>
        <v>-62678.249999999971</v>
      </c>
      <c r="AI17" s="173">
        <f t="shared" si="11"/>
        <v>-45659.930000000008</v>
      </c>
      <c r="AJ17" s="169">
        <f t="shared" si="11"/>
        <v>24325.052799999976</v>
      </c>
      <c r="AK17" s="169">
        <f t="shared" si="11"/>
        <v>30584.623466666642</v>
      </c>
      <c r="AL17" s="169">
        <f t="shared" si="11"/>
        <v>58995.359999999986</v>
      </c>
      <c r="AM17" s="169">
        <f t="shared" si="11"/>
        <v>101669.1692</v>
      </c>
      <c r="AN17" s="169">
        <f t="shared" si="11"/>
        <v>106598.20333333331</v>
      </c>
      <c r="AO17" s="169">
        <f t="shared" si="11"/>
        <v>134773.17186666661</v>
      </c>
      <c r="AP17" s="169">
        <f t="shared" si="11"/>
        <v>158002.22813333329</v>
      </c>
      <c r="AQ17" s="169">
        <f t="shared" si="11"/>
        <v>131192.45399999994</v>
      </c>
      <c r="AR17" s="169">
        <f t="shared" si="11"/>
        <v>140302.84399999995</v>
      </c>
      <c r="AS17" s="167"/>
      <c r="AT17" s="169"/>
      <c r="AU17" s="166">
        <f>SUM(AG17:AI17)</f>
        <v>-127371.61999999997</v>
      </c>
      <c r="AV17" s="169">
        <f>SUM(AJ17:AL17)</f>
        <v>113905.0362666666</v>
      </c>
      <c r="AW17" s="169">
        <f>SUM(AM17:AO17)</f>
        <v>343040.5443999999</v>
      </c>
      <c r="AX17" s="169">
        <f>SUM(AP17:AR17)</f>
        <v>429497.52613333322</v>
      </c>
      <c r="AY17" s="167"/>
      <c r="BA17" s="170">
        <f>SUM(AU17:AX17)</f>
        <v>759071.48679999972</v>
      </c>
      <c r="BB17" s="171">
        <f>BA17-C17</f>
        <v>961890.45679999969</v>
      </c>
      <c r="BC17" s="172">
        <f>(BA17-C17)/C17</f>
        <v>-4.7426059643237508</v>
      </c>
      <c r="BD17" s="174">
        <v>1157511.1989333334</v>
      </c>
      <c r="BE17" s="172">
        <f>(BA17-BD17)/BD17</f>
        <v>-0.34422104295880918</v>
      </c>
      <c r="BG17" s="166"/>
      <c r="BH17" s="169">
        <f t="shared" ref="BH17:BS17" si="12">BH9-BH13</f>
        <v>173109.90400000004</v>
      </c>
      <c r="BI17" s="169">
        <f t="shared" si="12"/>
        <v>148889.67000000004</v>
      </c>
      <c r="BJ17" s="169">
        <f t="shared" si="12"/>
        <v>204161.35799999995</v>
      </c>
      <c r="BK17" s="169">
        <f t="shared" si="12"/>
        <v>0</v>
      </c>
      <c r="BL17" s="169">
        <f t="shared" si="12"/>
        <v>0</v>
      </c>
      <c r="BM17" s="169">
        <f t="shared" si="12"/>
        <v>0</v>
      </c>
      <c r="BN17" s="169">
        <f t="shared" si="12"/>
        <v>0</v>
      </c>
      <c r="BO17" s="169">
        <f t="shared" si="12"/>
        <v>0</v>
      </c>
      <c r="BP17" s="169">
        <f t="shared" si="12"/>
        <v>0</v>
      </c>
      <c r="BQ17" s="169">
        <f t="shared" si="12"/>
        <v>0</v>
      </c>
      <c r="BR17" s="169">
        <f t="shared" si="12"/>
        <v>0</v>
      </c>
      <c r="BS17" s="169">
        <f t="shared" si="12"/>
        <v>0</v>
      </c>
      <c r="BT17" s="175"/>
      <c r="BV17" s="166">
        <f>SUM(BH17:BJ17)</f>
        <v>526160.93200000003</v>
      </c>
      <c r="BW17" s="169">
        <f>SUM(BK17:BM17)</f>
        <v>0</v>
      </c>
      <c r="BX17" s="169">
        <f>SUM(BN17:BP17)</f>
        <v>0</v>
      </c>
      <c r="BY17" s="169">
        <f>SUM(BQ17:BS17)</f>
        <v>0</v>
      </c>
      <c r="BZ17" s="167"/>
      <c r="CB17" s="170">
        <f>SUM(AV17:AX17)+SUM(BH17:BJ17)</f>
        <v>1412604.0387999997</v>
      </c>
    </row>
    <row r="18" spans="1:80" s="182" customFormat="1" x14ac:dyDescent="0.25">
      <c r="A18" s="172" t="s">
        <v>341</v>
      </c>
      <c r="B18" s="180">
        <f>B17/B9</f>
        <v>7.1414880525990489E-3</v>
      </c>
      <c r="C18" s="181">
        <f>T18</f>
        <v>-0.16697200421296496</v>
      </c>
      <c r="E18" s="180"/>
      <c r="F18" s="184">
        <f t="shared" ref="F18:Q18" si="13">F17/F9</f>
        <v>0.19645970143378344</v>
      </c>
      <c r="G18" s="184">
        <f t="shared" si="13"/>
        <v>1.2698622082855857E-2</v>
      </c>
      <c r="H18" s="184">
        <f t="shared" si="13"/>
        <v>-3.6365042443003967E-2</v>
      </c>
      <c r="I18" s="184">
        <f t="shared" si="13"/>
        <v>-0.21820865976939274</v>
      </c>
      <c r="J18" s="184">
        <f t="shared" si="13"/>
        <v>7.4996971181838911E-3</v>
      </c>
      <c r="K18" s="184">
        <f t="shared" si="13"/>
        <v>-0.46543102018952393</v>
      </c>
      <c r="L18" s="184">
        <f t="shared" si="13"/>
        <v>-0.11397819899803724</v>
      </c>
      <c r="M18" s="184">
        <f t="shared" si="13"/>
        <v>-0.29855116747413984</v>
      </c>
      <c r="N18" s="184">
        <f t="shared" si="13"/>
        <v>7.9734579519206081E-2</v>
      </c>
      <c r="O18" s="184">
        <f t="shared" si="13"/>
        <v>8.2801743783937412E-2</v>
      </c>
      <c r="P18" s="184">
        <f t="shared" si="13"/>
        <v>-0.9423315740634014</v>
      </c>
      <c r="Q18" s="184">
        <f t="shared" si="13"/>
        <v>-1.2354750159889565</v>
      </c>
      <c r="R18" s="181"/>
      <c r="T18" s="180">
        <f>T17/T9</f>
        <v>-0.16697200421296496</v>
      </c>
      <c r="U18" s="184">
        <v>0.1888488667505023</v>
      </c>
      <c r="V18" s="181">
        <f>T18-U18</f>
        <v>-0.35582087096346726</v>
      </c>
      <c r="X18" s="180">
        <f>X17/X9</f>
        <v>6.6266248770603539E-2</v>
      </c>
      <c r="Y18" s="184">
        <f>Y17/Y9</f>
        <v>-0.20386196181535451</v>
      </c>
      <c r="Z18" s="184">
        <f>Z17/Z9</f>
        <v>-6.4763297143632104E-2</v>
      </c>
      <c r="AA18" s="184">
        <f>AA17/AA9</f>
        <v>-0.41391502079527698</v>
      </c>
      <c r="AB18" s="186">
        <f>AB17/AB9</f>
        <v>-0.16697200421296493</v>
      </c>
      <c r="AC18" s="172">
        <f>AB18-B18</f>
        <v>-0.17411349226556397</v>
      </c>
      <c r="AD18" s="172"/>
      <c r="AF18" s="180"/>
      <c r="AG18" s="183">
        <f t="shared" ref="AG18:AR18" si="14">AG17/AG9</f>
        <v>-0.17467736873115181</v>
      </c>
      <c r="AH18" s="183">
        <f t="shared" si="14"/>
        <v>-0.6360313498741953</v>
      </c>
      <c r="AI18" s="183">
        <f t="shared" si="14"/>
        <v>-0.46014837842797718</v>
      </c>
      <c r="AJ18" s="184">
        <f t="shared" si="14"/>
        <v>0.18147085667773327</v>
      </c>
      <c r="AK18" s="184">
        <f t="shared" si="14"/>
        <v>0.20987996885546481</v>
      </c>
      <c r="AL18" s="184">
        <f t="shared" si="14"/>
        <v>0.27232059769748207</v>
      </c>
      <c r="AM18" s="184">
        <f t="shared" si="14"/>
        <v>0.38003782057250174</v>
      </c>
      <c r="AN18" s="184">
        <f t="shared" si="14"/>
        <v>0.42176033280115188</v>
      </c>
      <c r="AO18" s="184">
        <f t="shared" si="14"/>
        <v>0.47129426424532345</v>
      </c>
      <c r="AP18" s="184">
        <f t="shared" si="14"/>
        <v>0.49622971777988978</v>
      </c>
      <c r="AQ18" s="184">
        <f t="shared" si="14"/>
        <v>0.43655806846444151</v>
      </c>
      <c r="AR18" s="184">
        <f t="shared" si="14"/>
        <v>0.46126591578437448</v>
      </c>
      <c r="AS18" s="181"/>
      <c r="AT18" s="184"/>
      <c r="AU18" s="180">
        <f>AU17/AU9</f>
        <v>-0.41524570353144408</v>
      </c>
      <c r="AV18" s="184">
        <f>AV17/AV9</f>
        <v>0.22945870136196772</v>
      </c>
      <c r="AW18" s="184">
        <f>AW17/AW9</f>
        <v>0.42548524923073455</v>
      </c>
      <c r="AX18" s="184">
        <f>AX17/AX9</f>
        <v>0.46528239675680266</v>
      </c>
      <c r="AY18" s="181"/>
      <c r="BA18" s="186">
        <f>BA17/BA9</f>
        <v>0.29973572060244474</v>
      </c>
      <c r="BB18" s="172">
        <f>BA18-C18</f>
        <v>0.46670772481540967</v>
      </c>
      <c r="BC18" s="172"/>
      <c r="BD18" s="188">
        <v>0.44157998225582296</v>
      </c>
      <c r="BE18" s="172">
        <f>BA18-BD18</f>
        <v>-0.14184426165337821</v>
      </c>
      <c r="BG18" s="180"/>
      <c r="BH18" s="184">
        <f t="shared" ref="BH18:BS18" si="15">BH17/BH9</f>
        <v>0.53456716852703934</v>
      </c>
      <c r="BI18" s="184">
        <f t="shared" si="15"/>
        <v>0.49277120025449817</v>
      </c>
      <c r="BJ18" s="184">
        <f t="shared" si="15"/>
        <v>0.5693188462654083</v>
      </c>
      <c r="BK18" s="184" t="e">
        <f t="shared" si="15"/>
        <v>#DIV/0!</v>
      </c>
      <c r="BL18" s="184" t="e">
        <f t="shared" si="15"/>
        <v>#DIV/0!</v>
      </c>
      <c r="BM18" s="184" t="e">
        <f t="shared" si="15"/>
        <v>#DIV/0!</v>
      </c>
      <c r="BN18" s="184" t="e">
        <f t="shared" si="15"/>
        <v>#DIV/0!</v>
      </c>
      <c r="BO18" s="184" t="e">
        <f t="shared" si="15"/>
        <v>#DIV/0!</v>
      </c>
      <c r="BP18" s="184" t="e">
        <f t="shared" si="15"/>
        <v>#DIV/0!</v>
      </c>
      <c r="BQ18" s="184" t="e">
        <f t="shared" si="15"/>
        <v>#DIV/0!</v>
      </c>
      <c r="BR18" s="184" t="e">
        <f t="shared" si="15"/>
        <v>#DIV/0!</v>
      </c>
      <c r="BS18" s="184" t="e">
        <f t="shared" si="15"/>
        <v>#DIV/0!</v>
      </c>
      <c r="BT18" s="181"/>
      <c r="BV18" s="180">
        <f>BV17/BV9</f>
        <v>0.53439818191511601</v>
      </c>
      <c r="BW18" s="184" t="e">
        <f>BW17/BW9</f>
        <v>#DIV/0!</v>
      </c>
      <c r="BX18" s="184" t="e">
        <f>BX17/BX9</f>
        <v>#DIV/0!</v>
      </c>
      <c r="BY18" s="184" t="e">
        <f>BY17/BY9</f>
        <v>#DIV/0!</v>
      </c>
      <c r="BZ18" s="181"/>
      <c r="CB18" s="186">
        <f>CB17/CB9</f>
        <v>0.44002008336376991</v>
      </c>
    </row>
    <row r="19" spans="1:80" x14ac:dyDescent="0.25">
      <c r="A19" s="177"/>
      <c r="B19" s="189"/>
      <c r="C19" s="175"/>
      <c r="E19" s="189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75"/>
      <c r="T19" s="189"/>
      <c r="U19" s="190"/>
      <c r="V19" s="175"/>
      <c r="X19" s="189"/>
      <c r="Y19" s="190"/>
      <c r="Z19" s="190"/>
      <c r="AA19" s="190"/>
      <c r="AB19" s="191"/>
      <c r="AC19" s="177"/>
      <c r="AD19" s="178"/>
      <c r="AF19" s="189"/>
      <c r="AG19" s="192"/>
      <c r="AH19" s="192"/>
      <c r="AI19" s="192"/>
      <c r="AJ19" s="190"/>
      <c r="AK19" s="190"/>
      <c r="AL19" s="190"/>
      <c r="AM19" s="190"/>
      <c r="AN19" s="190"/>
      <c r="AO19" s="190"/>
      <c r="AP19" s="190"/>
      <c r="AQ19" s="190"/>
      <c r="AR19" s="190"/>
      <c r="AS19" s="175"/>
      <c r="AT19" s="190"/>
      <c r="AU19" s="189"/>
      <c r="AV19" s="190"/>
      <c r="AW19" s="190"/>
      <c r="AX19" s="190"/>
      <c r="AY19" s="175"/>
      <c r="BA19" s="191"/>
      <c r="BB19" s="177"/>
      <c r="BC19" s="178"/>
      <c r="BD19" s="193"/>
      <c r="BE19" s="178"/>
      <c r="BG19" s="189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  <c r="BS19" s="190"/>
      <c r="BT19" s="175"/>
      <c r="BV19" s="189"/>
      <c r="BW19" s="190"/>
      <c r="BX19" s="190"/>
      <c r="BY19" s="190"/>
      <c r="BZ19" s="175"/>
      <c r="CB19" s="191"/>
    </row>
    <row r="20" spans="1:80" x14ac:dyDescent="0.25">
      <c r="A20" s="194" t="s">
        <v>105</v>
      </c>
      <c r="B20" s="166">
        <f>[4]UGA!$U54</f>
        <v>2414.91</v>
      </c>
      <c r="C20" s="167">
        <f t="shared" ref="C20:C27" si="16">T20</f>
        <v>96294.330000000016</v>
      </c>
      <c r="E20" s="189"/>
      <c r="F20" s="169">
        <f>[5]UGA!E54</f>
        <v>0</v>
      </c>
      <c r="G20" s="169">
        <f>[5]UGA!F54</f>
        <v>0</v>
      </c>
      <c r="H20" s="169">
        <f>[5]UGA!G54</f>
        <v>0</v>
      </c>
      <c r="I20" s="169">
        <f>[5]UGA!I54</f>
        <v>0</v>
      </c>
      <c r="J20" s="169">
        <f>[5]UGA!J54</f>
        <v>-1344.1000000000013</v>
      </c>
      <c r="K20" s="169">
        <f>[5]UGA!K54</f>
        <v>3640.54</v>
      </c>
      <c r="L20" s="169">
        <f>[5]UGA!M54</f>
        <v>11632.83</v>
      </c>
      <c r="M20" s="169">
        <f>[5]UGA!N54</f>
        <v>23607.17</v>
      </c>
      <c r="N20" s="169">
        <f>[5]UGA!O54</f>
        <v>16639.95</v>
      </c>
      <c r="O20" s="169">
        <f>[5]UGA!Q54</f>
        <v>18072.829999999998</v>
      </c>
      <c r="P20" s="169">
        <f>[5]UGA!R54</f>
        <v>16238.980000000003</v>
      </c>
      <c r="Q20" s="169">
        <f>[5]UGA!S54</f>
        <v>7806.130000000001</v>
      </c>
      <c r="R20" s="175"/>
      <c r="T20" s="166">
        <f t="shared" ref="T20:T27" si="17">SUM(F20:Q20)</f>
        <v>96294.330000000016</v>
      </c>
      <c r="U20" s="169">
        <v>155584.88000000003</v>
      </c>
      <c r="V20" s="167">
        <f>U20-T20</f>
        <v>59290.550000000017</v>
      </c>
      <c r="X20" s="195">
        <f t="shared" ref="X20:X26" si="18">SUM(F20:H20)</f>
        <v>0</v>
      </c>
      <c r="Y20" s="196">
        <f t="shared" ref="Y20:Y26" si="19">SUM(I20:K20)</f>
        <v>2296.4399999999987</v>
      </c>
      <c r="Z20" s="196">
        <f t="shared" ref="Z20:Z26" si="20">SUM(L20:N20)</f>
        <v>51879.95</v>
      </c>
      <c r="AA20" s="196">
        <f t="shared" ref="AA20:AA26" si="21">SUM(O20:Q20)</f>
        <v>42117.94</v>
      </c>
      <c r="AB20" s="197">
        <f t="shared" ref="AB20:AB26" si="22">SUM(X20:AA20)</f>
        <v>96294.33</v>
      </c>
      <c r="AC20" s="171">
        <f>B20-AB20</f>
        <v>-93879.42</v>
      </c>
      <c r="AD20" s="172">
        <f t="shared" ref="AD20:AD27" si="23">(AB20-B20)/B20</f>
        <v>38.874914593090431</v>
      </c>
      <c r="AF20" s="189"/>
      <c r="AG20" s="173">
        <f>[6]UGA!E54</f>
        <v>12722.04</v>
      </c>
      <c r="AH20" s="173">
        <f>[6]UGA!F54</f>
        <v>6477.6600000000008</v>
      </c>
      <c r="AI20" s="173">
        <f>[6]UGA!G54</f>
        <v>12621.95</v>
      </c>
      <c r="AJ20" s="176">
        <v>18704.47</v>
      </c>
      <c r="AK20" s="176">
        <v>27916.136666666669</v>
      </c>
      <c r="AL20" s="176">
        <v>27916.136666666669</v>
      </c>
      <c r="AM20" s="176">
        <v>27916.136666666669</v>
      </c>
      <c r="AN20" s="176">
        <v>27916.136666666669</v>
      </c>
      <c r="AO20" s="176">
        <v>25371.136666666669</v>
      </c>
      <c r="AP20" s="176">
        <v>25371.136666666669</v>
      </c>
      <c r="AQ20" s="176">
        <v>24971.136666666669</v>
      </c>
      <c r="AR20" s="176">
        <v>24571.136666666669</v>
      </c>
      <c r="AS20" s="167"/>
      <c r="AT20" s="169"/>
      <c r="AU20" s="166">
        <f t="shared" ref="AU20:AU26" si="24">SUM(AG20:AI20)</f>
        <v>31821.65</v>
      </c>
      <c r="AV20" s="169">
        <f t="shared" ref="AV20:AV27" si="25">SUM(AJ20:AL20)</f>
        <v>74536.743333333347</v>
      </c>
      <c r="AW20" s="169">
        <f t="shared" ref="AW20:AW26" si="26">SUM(AM20:AO20)</f>
        <v>81203.41</v>
      </c>
      <c r="AX20" s="169">
        <f t="shared" ref="AX20:AX26" si="27">SUM(AP20:AR20)</f>
        <v>74913.41</v>
      </c>
      <c r="AY20" s="198"/>
      <c r="BA20" s="170">
        <f t="shared" ref="BA20:BA27" si="28">SUM(AU20:AX20)</f>
        <v>262475.21333333338</v>
      </c>
      <c r="BB20" s="171">
        <f>C20-BA20</f>
        <v>-166180.88333333336</v>
      </c>
      <c r="BC20" s="172">
        <f t="shared" ref="BC20:BC27" si="29">(BA20-C20)/C20</f>
        <v>1.7257597963798421</v>
      </c>
      <c r="BD20" s="174">
        <v>301653.64</v>
      </c>
      <c r="BE20" s="172">
        <f t="shared" ref="BE20:BE27" si="30">(BA20-BD20)/BD20</f>
        <v>-0.12987884603900895</v>
      </c>
      <c r="BG20" s="189"/>
      <c r="BH20" s="176">
        <v>29485.364000000001</v>
      </c>
      <c r="BI20" s="176">
        <v>29485.364000000001</v>
      </c>
      <c r="BJ20" s="176">
        <v>29485.364000000001</v>
      </c>
      <c r="BK20" s="176">
        <v>0</v>
      </c>
      <c r="BL20" s="176">
        <v>0</v>
      </c>
      <c r="BM20" s="176">
        <v>0</v>
      </c>
      <c r="BN20" s="176">
        <v>0</v>
      </c>
      <c r="BO20" s="176">
        <v>0</v>
      </c>
      <c r="BP20" s="176">
        <v>0</v>
      </c>
      <c r="BQ20" s="176">
        <v>0</v>
      </c>
      <c r="BR20" s="176">
        <v>0</v>
      </c>
      <c r="BS20" s="176">
        <v>0</v>
      </c>
      <c r="BT20" s="175"/>
      <c r="BV20" s="166">
        <f t="shared" ref="BV20:BV26" si="31">SUM(BH20:BJ20)</f>
        <v>88456.092000000004</v>
      </c>
      <c r="BW20" s="169">
        <f t="shared" ref="BW20:BW26" si="32">SUM(BK20:BM20)</f>
        <v>0</v>
      </c>
      <c r="BX20" s="169">
        <f t="shared" ref="BX20:BX26" si="33">SUM(BN20:BP20)</f>
        <v>0</v>
      </c>
      <c r="BY20" s="169">
        <f t="shared" ref="BY20:BY26" si="34">SUM(BQ20:BS20)</f>
        <v>0</v>
      </c>
      <c r="BZ20" s="198"/>
      <c r="CB20" s="170">
        <f t="shared" ref="CB20:CB26" si="35">SUM(AV20:AX20)+SUM(BH20:BJ20)</f>
        <v>319109.65533333336</v>
      </c>
    </row>
    <row r="21" spans="1:80" x14ac:dyDescent="0.25">
      <c r="A21" s="194" t="s">
        <v>342</v>
      </c>
      <c r="B21" s="166">
        <f>[4]UGA!$U55</f>
        <v>23695.88</v>
      </c>
      <c r="C21" s="167">
        <f t="shared" si="16"/>
        <v>0</v>
      </c>
      <c r="E21" s="189"/>
      <c r="F21" s="169">
        <f>[5]UGA!E55</f>
        <v>0</v>
      </c>
      <c r="G21" s="169">
        <f>[5]UGA!F55</f>
        <v>0</v>
      </c>
      <c r="H21" s="169">
        <f>[5]UGA!G55</f>
        <v>0</v>
      </c>
      <c r="I21" s="169">
        <f>[5]UGA!I55</f>
        <v>0</v>
      </c>
      <c r="J21" s="169">
        <f>[5]UGA!J55</f>
        <v>0</v>
      </c>
      <c r="K21" s="169">
        <f>[5]UGA!K55</f>
        <v>0</v>
      </c>
      <c r="L21" s="169">
        <f>[5]UGA!M55</f>
        <v>0</v>
      </c>
      <c r="M21" s="169">
        <f>[5]UGA!N55</f>
        <v>0</v>
      </c>
      <c r="N21" s="169">
        <f>[5]UGA!O55</f>
        <v>0</v>
      </c>
      <c r="O21" s="169">
        <f>[5]UGA!Q55</f>
        <v>0</v>
      </c>
      <c r="P21" s="169">
        <f>[5]UGA!R55</f>
        <v>0</v>
      </c>
      <c r="Q21" s="169">
        <f>[5]UGA!S55</f>
        <v>0</v>
      </c>
      <c r="R21" s="175"/>
      <c r="T21" s="166">
        <f t="shared" si="17"/>
        <v>0</v>
      </c>
      <c r="U21" s="169">
        <v>127680</v>
      </c>
      <c r="V21" s="167">
        <f t="shared" ref="V21:V27" si="36">U21-T21</f>
        <v>127680</v>
      </c>
      <c r="X21" s="195">
        <f t="shared" si="18"/>
        <v>0</v>
      </c>
      <c r="Y21" s="196">
        <f t="shared" si="19"/>
        <v>0</v>
      </c>
      <c r="Z21" s="196">
        <f t="shared" si="20"/>
        <v>0</v>
      </c>
      <c r="AA21" s="196">
        <f t="shared" si="21"/>
        <v>0</v>
      </c>
      <c r="AB21" s="197">
        <f t="shared" si="22"/>
        <v>0</v>
      </c>
      <c r="AC21" s="171">
        <f t="shared" ref="AC21:AC27" si="37">B21-AB21</f>
        <v>23695.88</v>
      </c>
      <c r="AD21" s="172">
        <f t="shared" si="23"/>
        <v>-1</v>
      </c>
      <c r="AF21" s="189"/>
      <c r="AG21" s="173">
        <f>[6]UGA!E55</f>
        <v>0</v>
      </c>
      <c r="AH21" s="173">
        <f>[6]UGA!F55</f>
        <v>0</v>
      </c>
      <c r="AI21" s="173">
        <f>[6]UGA!G55</f>
        <v>0</v>
      </c>
      <c r="AJ21" s="176">
        <v>0</v>
      </c>
      <c r="AK21" s="176">
        <v>0</v>
      </c>
      <c r="AL21" s="176">
        <v>0</v>
      </c>
      <c r="AM21" s="176">
        <v>0</v>
      </c>
      <c r="AN21" s="176">
        <v>0</v>
      </c>
      <c r="AO21" s="176">
        <v>0</v>
      </c>
      <c r="AP21" s="176">
        <v>10500.672</v>
      </c>
      <c r="AQ21" s="176">
        <v>10500.672</v>
      </c>
      <c r="AR21" s="176">
        <v>10500.672</v>
      </c>
      <c r="AS21" s="167"/>
      <c r="AT21" s="169"/>
      <c r="AU21" s="166">
        <f t="shared" si="24"/>
        <v>0</v>
      </c>
      <c r="AV21" s="169">
        <f t="shared" si="25"/>
        <v>0</v>
      </c>
      <c r="AW21" s="169">
        <f t="shared" si="26"/>
        <v>0</v>
      </c>
      <c r="AX21" s="169">
        <f t="shared" si="27"/>
        <v>31502.016000000003</v>
      </c>
      <c r="AY21" s="198"/>
      <c r="BA21" s="170">
        <f t="shared" si="28"/>
        <v>31502.016000000003</v>
      </c>
      <c r="BB21" s="171">
        <f t="shared" ref="BB21:BB27" si="38">C21-BA21</f>
        <v>-31502.016000000003</v>
      </c>
      <c r="BC21" s="172" t="e">
        <f t="shared" si="29"/>
        <v>#DIV/0!</v>
      </c>
      <c r="BD21" s="174">
        <v>118132.56000000001</v>
      </c>
      <c r="BE21" s="172">
        <f t="shared" si="30"/>
        <v>-0.73333333333333328</v>
      </c>
      <c r="BG21" s="189"/>
      <c r="BH21" s="176">
        <v>12600.806399999999</v>
      </c>
      <c r="BI21" s="176">
        <v>12600.806399999999</v>
      </c>
      <c r="BJ21" s="176">
        <v>12600.806399999999</v>
      </c>
      <c r="BK21" s="176">
        <v>0</v>
      </c>
      <c r="BL21" s="176">
        <v>0</v>
      </c>
      <c r="BM21" s="176">
        <v>0</v>
      </c>
      <c r="BN21" s="176">
        <v>0</v>
      </c>
      <c r="BO21" s="176">
        <v>0</v>
      </c>
      <c r="BP21" s="176">
        <v>0</v>
      </c>
      <c r="BQ21" s="176">
        <v>0</v>
      </c>
      <c r="BR21" s="176">
        <v>0</v>
      </c>
      <c r="BS21" s="176">
        <v>0</v>
      </c>
      <c r="BT21" s="175"/>
      <c r="BV21" s="166">
        <f t="shared" si="31"/>
        <v>37802.419199999997</v>
      </c>
      <c r="BW21" s="169">
        <f t="shared" si="32"/>
        <v>0</v>
      </c>
      <c r="BX21" s="169">
        <f t="shared" si="33"/>
        <v>0</v>
      </c>
      <c r="BY21" s="169">
        <f t="shared" si="34"/>
        <v>0</v>
      </c>
      <c r="BZ21" s="198"/>
      <c r="CB21" s="170">
        <f t="shared" si="35"/>
        <v>69304.435200000007</v>
      </c>
    </row>
    <row r="22" spans="1:80" x14ac:dyDescent="0.25">
      <c r="A22" s="194" t="s">
        <v>107</v>
      </c>
      <c r="B22" s="166">
        <f>[4]UGA!$U56</f>
        <v>0</v>
      </c>
      <c r="C22" s="167">
        <f t="shared" si="16"/>
        <v>15413.929999999998</v>
      </c>
      <c r="E22" s="189"/>
      <c r="F22" s="169">
        <f>[5]UGA!E56</f>
        <v>0</v>
      </c>
      <c r="G22" s="169">
        <f>[5]UGA!F56</f>
        <v>0</v>
      </c>
      <c r="H22" s="169">
        <f>[5]UGA!G56</f>
        <v>1369.01</v>
      </c>
      <c r="I22" s="169">
        <f>[5]UGA!I56</f>
        <v>0</v>
      </c>
      <c r="J22" s="169">
        <f>[5]UGA!J56</f>
        <v>475.44000000000005</v>
      </c>
      <c r="K22" s="169">
        <f>[5]UGA!K56</f>
        <v>1356.29</v>
      </c>
      <c r="L22" s="169">
        <f>[5]UGA!M56</f>
        <v>4042.6600000000003</v>
      </c>
      <c r="M22" s="169">
        <f>[5]UGA!N56</f>
        <v>1225.4100000000001</v>
      </c>
      <c r="N22" s="169">
        <f>[5]UGA!O56</f>
        <v>1496.42</v>
      </c>
      <c r="O22" s="169">
        <f>[5]UGA!Q56</f>
        <v>-0.35000000000000003</v>
      </c>
      <c r="P22" s="169">
        <f>[5]UGA!R56</f>
        <v>5179.66</v>
      </c>
      <c r="Q22" s="169">
        <f>[5]UGA!S56</f>
        <v>269.39</v>
      </c>
      <c r="R22" s="175"/>
      <c r="T22" s="166">
        <f t="shared" si="17"/>
        <v>15413.929999999998</v>
      </c>
      <c r="U22" s="169">
        <v>13369.01</v>
      </c>
      <c r="V22" s="167">
        <f t="shared" si="36"/>
        <v>-2044.9199999999983</v>
      </c>
      <c r="X22" s="195">
        <f t="shared" si="18"/>
        <v>1369.01</v>
      </c>
      <c r="Y22" s="196">
        <f t="shared" si="19"/>
        <v>1831.73</v>
      </c>
      <c r="Z22" s="196">
        <f t="shared" si="20"/>
        <v>6764.4900000000007</v>
      </c>
      <c r="AA22" s="196">
        <f t="shared" si="21"/>
        <v>5448.7</v>
      </c>
      <c r="AB22" s="197">
        <f t="shared" si="22"/>
        <v>15413.93</v>
      </c>
      <c r="AC22" s="171">
        <f t="shared" si="37"/>
        <v>-15413.93</v>
      </c>
      <c r="AD22" s="172" t="e">
        <f t="shared" si="23"/>
        <v>#DIV/0!</v>
      </c>
      <c r="AF22" s="189"/>
      <c r="AG22" s="173">
        <f>[6]UGA!E56</f>
        <v>11918.69</v>
      </c>
      <c r="AH22" s="173">
        <f>[6]UGA!F56</f>
        <v>1361.06</v>
      </c>
      <c r="AI22" s="173">
        <f>[6]UGA!G56</f>
        <v>2958.31</v>
      </c>
      <c r="AJ22" s="176">
        <v>3933.3333333333335</v>
      </c>
      <c r="AK22" s="176">
        <v>3933.3333333333335</v>
      </c>
      <c r="AL22" s="176">
        <v>3933.3333333333335</v>
      </c>
      <c r="AM22" s="176">
        <v>3933.3333333333335</v>
      </c>
      <c r="AN22" s="176">
        <v>3933.3333333333335</v>
      </c>
      <c r="AO22" s="176">
        <v>3933.3333333333335</v>
      </c>
      <c r="AP22" s="176">
        <v>3933.3333333333335</v>
      </c>
      <c r="AQ22" s="176">
        <v>3933.3333333333335</v>
      </c>
      <c r="AR22" s="176">
        <v>3933.3333333333335</v>
      </c>
      <c r="AS22" s="167"/>
      <c r="AT22" s="169"/>
      <c r="AU22" s="166">
        <f t="shared" si="24"/>
        <v>16238.06</v>
      </c>
      <c r="AV22" s="169">
        <f t="shared" si="25"/>
        <v>11800</v>
      </c>
      <c r="AW22" s="169">
        <f t="shared" si="26"/>
        <v>11800</v>
      </c>
      <c r="AX22" s="169">
        <f t="shared" si="27"/>
        <v>11800</v>
      </c>
      <c r="AY22" s="198"/>
      <c r="BA22" s="170">
        <f t="shared" si="28"/>
        <v>51638.06</v>
      </c>
      <c r="BB22" s="171">
        <f t="shared" si="38"/>
        <v>-36224.129999999997</v>
      </c>
      <c r="BC22" s="172">
        <f t="shared" si="29"/>
        <v>2.350090470113722</v>
      </c>
      <c r="BD22" s="174">
        <v>16000.000000000002</v>
      </c>
      <c r="BE22" s="172">
        <f t="shared" si="30"/>
        <v>2.2273787499999997</v>
      </c>
      <c r="BG22" s="189"/>
      <c r="BH22" s="176">
        <v>4720</v>
      </c>
      <c r="BI22" s="176">
        <v>4720</v>
      </c>
      <c r="BJ22" s="176">
        <v>4720</v>
      </c>
      <c r="BK22" s="176">
        <v>0</v>
      </c>
      <c r="BL22" s="176">
        <v>0</v>
      </c>
      <c r="BM22" s="176">
        <v>0</v>
      </c>
      <c r="BN22" s="176">
        <v>0</v>
      </c>
      <c r="BO22" s="176">
        <v>0</v>
      </c>
      <c r="BP22" s="176">
        <v>0</v>
      </c>
      <c r="BQ22" s="176">
        <v>0</v>
      </c>
      <c r="BR22" s="176">
        <v>0</v>
      </c>
      <c r="BS22" s="176">
        <v>0</v>
      </c>
      <c r="BT22" s="175"/>
      <c r="BV22" s="166">
        <f t="shared" si="31"/>
        <v>14160</v>
      </c>
      <c r="BW22" s="169">
        <f t="shared" si="32"/>
        <v>0</v>
      </c>
      <c r="BX22" s="169">
        <f t="shared" si="33"/>
        <v>0</v>
      </c>
      <c r="BY22" s="169">
        <f t="shared" si="34"/>
        <v>0</v>
      </c>
      <c r="BZ22" s="198"/>
      <c r="CB22" s="170">
        <f t="shared" si="35"/>
        <v>49560</v>
      </c>
    </row>
    <row r="23" spans="1:80" x14ac:dyDescent="0.25">
      <c r="A23" s="194" t="s">
        <v>108</v>
      </c>
      <c r="B23" s="166">
        <f>[4]UGA!$U57</f>
        <v>5538.65</v>
      </c>
      <c r="C23" s="167">
        <f t="shared" si="16"/>
        <v>29961.100000000002</v>
      </c>
      <c r="E23" s="189"/>
      <c r="F23" s="169">
        <f>[5]UGA!E57</f>
        <v>1934.14</v>
      </c>
      <c r="G23" s="169">
        <f>[5]UGA!F57</f>
        <v>1960.9099999999999</v>
      </c>
      <c r="H23" s="169">
        <f>[5]UGA!G57</f>
        <v>1980.5800000000002</v>
      </c>
      <c r="I23" s="169">
        <f>[5]UGA!I57</f>
        <v>343.15999999999997</v>
      </c>
      <c r="J23" s="169">
        <f>[5]UGA!J57</f>
        <v>1968.39</v>
      </c>
      <c r="K23" s="169">
        <f>[5]UGA!K57</f>
        <v>2233.36</v>
      </c>
      <c r="L23" s="169">
        <f>[5]UGA!M57</f>
        <v>7317.9100000000008</v>
      </c>
      <c r="M23" s="169">
        <f>[5]UGA!N57</f>
        <v>731.25</v>
      </c>
      <c r="N23" s="169">
        <f>[5]UGA!O57</f>
        <v>1063.45</v>
      </c>
      <c r="O23" s="169">
        <f>[5]UGA!Q57</f>
        <v>1369.6100000000001</v>
      </c>
      <c r="P23" s="169">
        <f>[5]UGA!R57</f>
        <v>6894.87</v>
      </c>
      <c r="Q23" s="169">
        <f>[5]UGA!S57</f>
        <v>2163.4700000000003</v>
      </c>
      <c r="R23" s="175"/>
      <c r="T23" s="166">
        <f t="shared" si="17"/>
        <v>29961.100000000002</v>
      </c>
      <c r="U23" s="169">
        <v>62164.609999999986</v>
      </c>
      <c r="V23" s="167">
        <f t="shared" si="36"/>
        <v>32203.509999999984</v>
      </c>
      <c r="X23" s="195">
        <f t="shared" si="18"/>
        <v>5875.63</v>
      </c>
      <c r="Y23" s="196">
        <f t="shared" si="19"/>
        <v>4544.91</v>
      </c>
      <c r="Z23" s="196">
        <f t="shared" si="20"/>
        <v>9112.61</v>
      </c>
      <c r="AA23" s="196">
        <f t="shared" si="21"/>
        <v>10427.950000000001</v>
      </c>
      <c r="AB23" s="197">
        <f t="shared" si="22"/>
        <v>29961.100000000002</v>
      </c>
      <c r="AC23" s="171">
        <f t="shared" si="37"/>
        <v>-24422.450000000004</v>
      </c>
      <c r="AD23" s="172">
        <f t="shared" si="23"/>
        <v>4.4094589836873617</v>
      </c>
      <c r="AF23" s="189"/>
      <c r="AG23" s="173">
        <f>[6]UGA!E57</f>
        <v>-1208.31</v>
      </c>
      <c r="AH23" s="173">
        <f>[6]UGA!F57</f>
        <v>2843.65</v>
      </c>
      <c r="AI23" s="173">
        <f>[6]UGA!G57</f>
        <v>1485.9</v>
      </c>
      <c r="AJ23" s="176">
        <v>4360.333333333333</v>
      </c>
      <c r="AK23" s="176">
        <v>4360.333333333333</v>
      </c>
      <c r="AL23" s="176">
        <v>4360.333333333333</v>
      </c>
      <c r="AM23" s="176">
        <v>4360.333333333333</v>
      </c>
      <c r="AN23" s="176">
        <v>4360.333333333333</v>
      </c>
      <c r="AO23" s="176">
        <v>4360.333333333333</v>
      </c>
      <c r="AP23" s="176">
        <v>4360.333333333333</v>
      </c>
      <c r="AQ23" s="176">
        <v>4360.333333333333</v>
      </c>
      <c r="AR23" s="176">
        <v>4360.333333333333</v>
      </c>
      <c r="AS23" s="167"/>
      <c r="AT23" s="169"/>
      <c r="AU23" s="166">
        <f t="shared" si="24"/>
        <v>3121.2400000000002</v>
      </c>
      <c r="AV23" s="169">
        <f t="shared" si="25"/>
        <v>13081</v>
      </c>
      <c r="AW23" s="169">
        <f t="shared" si="26"/>
        <v>13081</v>
      </c>
      <c r="AX23" s="169">
        <f t="shared" si="27"/>
        <v>13081</v>
      </c>
      <c r="AY23" s="198"/>
      <c r="BA23" s="170">
        <f t="shared" si="28"/>
        <v>42364.24</v>
      </c>
      <c r="BB23" s="171">
        <f t="shared" si="38"/>
        <v>-12403.139999999996</v>
      </c>
      <c r="BC23" s="172">
        <f t="shared" si="29"/>
        <v>0.41397478730754195</v>
      </c>
      <c r="BD23" s="174">
        <v>34000</v>
      </c>
      <c r="BE23" s="172">
        <f t="shared" si="30"/>
        <v>0.24600705882352936</v>
      </c>
      <c r="BG23" s="189"/>
      <c r="BH23" s="176">
        <v>3400</v>
      </c>
      <c r="BI23" s="176">
        <v>3400</v>
      </c>
      <c r="BJ23" s="176">
        <v>3400</v>
      </c>
      <c r="BK23" s="176">
        <v>0</v>
      </c>
      <c r="BL23" s="176">
        <v>0</v>
      </c>
      <c r="BM23" s="176">
        <v>0</v>
      </c>
      <c r="BN23" s="176">
        <v>0</v>
      </c>
      <c r="BO23" s="176">
        <v>0</v>
      </c>
      <c r="BP23" s="176">
        <v>0</v>
      </c>
      <c r="BQ23" s="176">
        <v>0</v>
      </c>
      <c r="BR23" s="176">
        <v>0</v>
      </c>
      <c r="BS23" s="176">
        <v>0</v>
      </c>
      <c r="BT23" s="175"/>
      <c r="BV23" s="166">
        <f t="shared" si="31"/>
        <v>10200</v>
      </c>
      <c r="BW23" s="169">
        <f t="shared" si="32"/>
        <v>0</v>
      </c>
      <c r="BX23" s="169">
        <f t="shared" si="33"/>
        <v>0</v>
      </c>
      <c r="BY23" s="169">
        <f t="shared" si="34"/>
        <v>0</v>
      </c>
      <c r="BZ23" s="198"/>
      <c r="CB23" s="170">
        <f t="shared" si="35"/>
        <v>49443</v>
      </c>
    </row>
    <row r="24" spans="1:80" x14ac:dyDescent="0.25">
      <c r="A24" s="194" t="s">
        <v>109</v>
      </c>
      <c r="B24" s="166">
        <f>[4]UGA!$U58</f>
        <v>12243.57</v>
      </c>
      <c r="C24" s="167">
        <f t="shared" si="16"/>
        <v>204686.27</v>
      </c>
      <c r="E24" s="189"/>
      <c r="F24" s="169">
        <f>[5]UGA!E58</f>
        <v>5557.13</v>
      </c>
      <c r="G24" s="169">
        <f>[5]UGA!F58</f>
        <v>7714.36</v>
      </c>
      <c r="H24" s="169">
        <f>[5]UGA!G58</f>
        <v>12080.5</v>
      </c>
      <c r="I24" s="169">
        <f>[5]UGA!I58</f>
        <v>9709.09</v>
      </c>
      <c r="J24" s="169">
        <f>[5]UGA!J58</f>
        <v>13959.75</v>
      </c>
      <c r="K24" s="169">
        <f>[5]UGA!K58</f>
        <v>14286.04</v>
      </c>
      <c r="L24" s="169">
        <f>[5]UGA!M58</f>
        <v>14001.369999999999</v>
      </c>
      <c r="M24" s="169">
        <f>[5]UGA!N58</f>
        <v>18119.7</v>
      </c>
      <c r="N24" s="169">
        <f>[5]UGA!O58</f>
        <v>28106.87</v>
      </c>
      <c r="O24" s="169">
        <f>[5]UGA!Q58</f>
        <v>25909.040000000001</v>
      </c>
      <c r="P24" s="169">
        <f>[5]UGA!R58</f>
        <v>31211.489999999998</v>
      </c>
      <c r="Q24" s="169">
        <f>[5]UGA!S58</f>
        <v>24030.93</v>
      </c>
      <c r="R24" s="175"/>
      <c r="T24" s="166">
        <f t="shared" si="17"/>
        <v>204686.27</v>
      </c>
      <c r="U24" s="169">
        <v>177192.99826376184</v>
      </c>
      <c r="V24" s="167">
        <f t="shared" si="36"/>
        <v>-27493.271736238152</v>
      </c>
      <c r="X24" s="195">
        <f t="shared" si="18"/>
        <v>25351.989999999998</v>
      </c>
      <c r="Y24" s="196">
        <f t="shared" si="19"/>
        <v>37954.880000000005</v>
      </c>
      <c r="Z24" s="196">
        <f t="shared" si="20"/>
        <v>60227.94</v>
      </c>
      <c r="AA24" s="196">
        <f t="shared" si="21"/>
        <v>81151.459999999992</v>
      </c>
      <c r="AB24" s="197">
        <f t="shared" si="22"/>
        <v>204686.27</v>
      </c>
      <c r="AC24" s="171">
        <f t="shared" si="37"/>
        <v>-192442.69999999998</v>
      </c>
      <c r="AD24" s="172">
        <f t="shared" si="23"/>
        <v>15.717858435080617</v>
      </c>
      <c r="AF24" s="189"/>
      <c r="AG24" s="173">
        <f>[6]UGA!E58</f>
        <v>30812.35</v>
      </c>
      <c r="AH24" s="173">
        <f>[6]UGA!F58</f>
        <v>25453.83</v>
      </c>
      <c r="AI24" s="173">
        <f>[6]UGA!G58</f>
        <v>35238.21</v>
      </c>
      <c r="AJ24" s="288">
        <v>29261.868150821596</v>
      </c>
      <c r="AK24" s="288">
        <v>32386.118120805724</v>
      </c>
      <c r="AL24" s="288">
        <v>30903.23997122248</v>
      </c>
      <c r="AM24" s="288">
        <v>29498.674234324004</v>
      </c>
      <c r="AN24" s="288">
        <v>32786.852753694235</v>
      </c>
      <c r="AO24" s="288">
        <v>29583.559651862772</v>
      </c>
      <c r="AP24" s="288">
        <v>32268.435158603686</v>
      </c>
      <c r="AQ24" s="288">
        <v>33906.866555234737</v>
      </c>
      <c r="AR24" s="288">
        <v>32379.834942138186</v>
      </c>
      <c r="AS24" s="167"/>
      <c r="AT24" s="169"/>
      <c r="AU24" s="166">
        <f t="shared" si="24"/>
        <v>91504.39</v>
      </c>
      <c r="AV24" s="169">
        <f t="shared" si="25"/>
        <v>92551.226242849807</v>
      </c>
      <c r="AW24" s="169">
        <f t="shared" si="26"/>
        <v>91869.086639881018</v>
      </c>
      <c r="AX24" s="169">
        <f t="shared" si="27"/>
        <v>98555.136655976603</v>
      </c>
      <c r="AY24" s="198"/>
      <c r="BA24" s="170">
        <f t="shared" si="28"/>
        <v>374479.8395387074</v>
      </c>
      <c r="BB24" s="171">
        <f t="shared" si="38"/>
        <v>-169793.56953870741</v>
      </c>
      <c r="BC24" s="172">
        <f t="shared" si="29"/>
        <v>0.82953082069797557</v>
      </c>
      <c r="BD24" s="174">
        <v>359834.99873285962</v>
      </c>
      <c r="BE24" s="172">
        <f t="shared" si="30"/>
        <v>4.0698767094415028E-2</v>
      </c>
      <c r="BG24" s="189"/>
      <c r="BH24" s="176">
        <v>40461.806803343912</v>
      </c>
      <c r="BI24" s="176">
        <v>40461.806803343912</v>
      </c>
      <c r="BJ24" s="176">
        <v>40461.806803343912</v>
      </c>
      <c r="BK24" s="176">
        <v>0</v>
      </c>
      <c r="BL24" s="176">
        <v>0</v>
      </c>
      <c r="BM24" s="176">
        <v>0</v>
      </c>
      <c r="BN24" s="176">
        <v>0</v>
      </c>
      <c r="BO24" s="176">
        <v>0</v>
      </c>
      <c r="BP24" s="176">
        <v>0</v>
      </c>
      <c r="BQ24" s="176">
        <v>0</v>
      </c>
      <c r="BR24" s="176">
        <v>0</v>
      </c>
      <c r="BS24" s="176">
        <v>0</v>
      </c>
      <c r="BT24" s="175"/>
      <c r="BV24" s="166">
        <f t="shared" si="31"/>
        <v>121385.42041003174</v>
      </c>
      <c r="BW24" s="169">
        <f t="shared" si="32"/>
        <v>0</v>
      </c>
      <c r="BX24" s="169">
        <f t="shared" si="33"/>
        <v>0</v>
      </c>
      <c r="BY24" s="169">
        <f t="shared" si="34"/>
        <v>0</v>
      </c>
      <c r="BZ24" s="198"/>
      <c r="CB24" s="170">
        <f t="shared" si="35"/>
        <v>404360.86994873919</v>
      </c>
    </row>
    <row r="25" spans="1:80" x14ac:dyDescent="0.25">
      <c r="A25" s="194" t="s">
        <v>110</v>
      </c>
      <c r="B25" s="166">
        <f>[4]UGA!$U59</f>
        <v>11656</v>
      </c>
      <c r="C25" s="167">
        <f t="shared" si="16"/>
        <v>16464.390000000003</v>
      </c>
      <c r="E25" s="189"/>
      <c r="F25" s="169">
        <f>[5]UGA!E59</f>
        <v>0</v>
      </c>
      <c r="G25" s="169">
        <f>[5]UGA!F59</f>
        <v>521.12</v>
      </c>
      <c r="H25" s="169">
        <f>[5]UGA!G59</f>
        <v>0</v>
      </c>
      <c r="I25" s="169">
        <f>[5]UGA!I59</f>
        <v>1618.74</v>
      </c>
      <c r="J25" s="169">
        <f>[5]UGA!J59</f>
        <v>709.99</v>
      </c>
      <c r="K25" s="169">
        <f>[5]UGA!K59</f>
        <v>556.49</v>
      </c>
      <c r="L25" s="169">
        <f>[5]UGA!M59</f>
        <v>2702.7100000000005</v>
      </c>
      <c r="M25" s="169">
        <f>[5]UGA!N59</f>
        <v>-1388.09</v>
      </c>
      <c r="N25" s="169">
        <f>[5]UGA!O59</f>
        <v>3722.31</v>
      </c>
      <c r="O25" s="169">
        <f>[5]UGA!Q59</f>
        <v>5334.61</v>
      </c>
      <c r="P25" s="169">
        <f>[5]UGA!R59</f>
        <v>20.29</v>
      </c>
      <c r="Q25" s="169">
        <f>[5]UGA!S59</f>
        <v>2666.2200000000003</v>
      </c>
      <c r="R25" s="175"/>
      <c r="T25" s="166">
        <f t="shared" si="17"/>
        <v>16464.390000000003</v>
      </c>
      <c r="U25" s="169">
        <v>21521.119999999999</v>
      </c>
      <c r="V25" s="167">
        <f t="shared" si="36"/>
        <v>5056.7299999999959</v>
      </c>
      <c r="X25" s="195">
        <f t="shared" si="18"/>
        <v>521.12</v>
      </c>
      <c r="Y25" s="196">
        <f t="shared" si="19"/>
        <v>2885.2200000000003</v>
      </c>
      <c r="Z25" s="196">
        <f t="shared" si="20"/>
        <v>5036.93</v>
      </c>
      <c r="AA25" s="196">
        <f t="shared" si="21"/>
        <v>8021.12</v>
      </c>
      <c r="AB25" s="197">
        <f t="shared" si="22"/>
        <v>16464.39</v>
      </c>
      <c r="AC25" s="171">
        <f t="shared" si="37"/>
        <v>-4808.3899999999994</v>
      </c>
      <c r="AD25" s="172">
        <f t="shared" si="23"/>
        <v>0.41252487989018527</v>
      </c>
      <c r="AF25" s="189"/>
      <c r="AG25" s="173">
        <f>[6]UGA!E59</f>
        <v>1259.2</v>
      </c>
      <c r="AH25" s="173">
        <f>[6]UGA!F59</f>
        <v>360</v>
      </c>
      <c r="AI25" s="173">
        <f>[6]UGA!G59</f>
        <v>1136.0999999999999</v>
      </c>
      <c r="AJ25" s="176">
        <v>10386.304</v>
      </c>
      <c r="AK25" s="176">
        <v>10386.304</v>
      </c>
      <c r="AL25" s="176">
        <v>10386.304</v>
      </c>
      <c r="AM25" s="176">
        <v>10386.304</v>
      </c>
      <c r="AN25" s="176">
        <v>10386.304</v>
      </c>
      <c r="AO25" s="176">
        <v>10386.304</v>
      </c>
      <c r="AP25" s="176">
        <v>10386.304</v>
      </c>
      <c r="AQ25" s="176">
        <v>10386.304</v>
      </c>
      <c r="AR25" s="176">
        <v>10386.304</v>
      </c>
      <c r="AS25" s="167"/>
      <c r="AT25" s="169"/>
      <c r="AU25" s="166">
        <f t="shared" si="24"/>
        <v>2755.3</v>
      </c>
      <c r="AV25" s="169">
        <f t="shared" si="25"/>
        <v>31158.912</v>
      </c>
      <c r="AW25" s="169">
        <f t="shared" si="26"/>
        <v>31158.912</v>
      </c>
      <c r="AX25" s="169">
        <f t="shared" si="27"/>
        <v>31158.912</v>
      </c>
      <c r="AY25" s="198"/>
      <c r="BA25" s="170">
        <f t="shared" si="28"/>
        <v>96232.035999999993</v>
      </c>
      <c r="BB25" s="171">
        <f t="shared" si="38"/>
        <v>-79767.645999999993</v>
      </c>
      <c r="BC25" s="172">
        <f t="shared" si="29"/>
        <v>4.8448588742127692</v>
      </c>
      <c r="BD25" s="174">
        <v>119835.648</v>
      </c>
      <c r="BE25" s="172">
        <f t="shared" si="30"/>
        <v>-0.19696653202893355</v>
      </c>
      <c r="BG25" s="189"/>
      <c r="BH25" s="176">
        <v>12463.5648</v>
      </c>
      <c r="BI25" s="176">
        <v>12463.5648</v>
      </c>
      <c r="BJ25" s="176">
        <v>12463.5648</v>
      </c>
      <c r="BK25" s="176">
        <v>0</v>
      </c>
      <c r="BL25" s="176">
        <v>0</v>
      </c>
      <c r="BM25" s="176">
        <v>0</v>
      </c>
      <c r="BN25" s="176">
        <v>0</v>
      </c>
      <c r="BO25" s="176">
        <v>0</v>
      </c>
      <c r="BP25" s="176">
        <v>0</v>
      </c>
      <c r="BQ25" s="176">
        <v>0</v>
      </c>
      <c r="BR25" s="176">
        <v>0</v>
      </c>
      <c r="BS25" s="176">
        <v>0</v>
      </c>
      <c r="BT25" s="175"/>
      <c r="BV25" s="166">
        <f t="shared" si="31"/>
        <v>37390.6944</v>
      </c>
      <c r="BW25" s="169">
        <f t="shared" si="32"/>
        <v>0</v>
      </c>
      <c r="BX25" s="169">
        <f t="shared" si="33"/>
        <v>0</v>
      </c>
      <c r="BY25" s="169">
        <f t="shared" si="34"/>
        <v>0</v>
      </c>
      <c r="BZ25" s="198"/>
      <c r="CB25" s="170">
        <f t="shared" si="35"/>
        <v>130867.43040000001</v>
      </c>
    </row>
    <row r="26" spans="1:80" x14ac:dyDescent="0.25">
      <c r="A26" s="194" t="s">
        <v>111</v>
      </c>
      <c r="B26" s="166">
        <f>[4]UGA!$U60</f>
        <v>189702.59999999998</v>
      </c>
      <c r="C26" s="167">
        <f t="shared" si="16"/>
        <v>651921.29999999981</v>
      </c>
      <c r="E26" s="189"/>
      <c r="F26" s="169">
        <f>[5]UGA!E60</f>
        <v>34937.42</v>
      </c>
      <c r="G26" s="169">
        <f>[5]UGA!F60</f>
        <v>42780.53</v>
      </c>
      <c r="H26" s="169">
        <f>[5]UGA!G60</f>
        <v>37330.149999999994</v>
      </c>
      <c r="I26" s="169">
        <f>[5]UGA!I60</f>
        <v>40149.48000000001</v>
      </c>
      <c r="J26" s="169">
        <f>[5]UGA!J60</f>
        <v>82456.479999999996</v>
      </c>
      <c r="K26" s="169">
        <f>[5]UGA!K60</f>
        <v>66206.67</v>
      </c>
      <c r="L26" s="169">
        <f>[5]UGA!M60</f>
        <v>59510.84</v>
      </c>
      <c r="M26" s="169">
        <f>[5]UGA!N60</f>
        <v>51347.209999999992</v>
      </c>
      <c r="N26" s="169">
        <f>[5]UGA!O60</f>
        <v>61532.729999999996</v>
      </c>
      <c r="O26" s="169">
        <f>[5]UGA!Q60</f>
        <v>55540.529999999992</v>
      </c>
      <c r="P26" s="169">
        <f>[5]UGA!R60</f>
        <v>57112.819999999992</v>
      </c>
      <c r="Q26" s="169">
        <f>[5]UGA!S60</f>
        <v>63016.44</v>
      </c>
      <c r="R26" s="175"/>
      <c r="T26" s="166">
        <f t="shared" si="17"/>
        <v>651921.29999999981</v>
      </c>
      <c r="U26" s="169">
        <v>360588.1</v>
      </c>
      <c r="V26" s="167">
        <f t="shared" si="36"/>
        <v>-291333.19999999984</v>
      </c>
      <c r="X26" s="195">
        <f t="shared" si="18"/>
        <v>115048.09999999999</v>
      </c>
      <c r="Y26" s="196">
        <f t="shared" si="19"/>
        <v>188812.63</v>
      </c>
      <c r="Z26" s="196">
        <f t="shared" si="20"/>
        <v>172390.77999999997</v>
      </c>
      <c r="AA26" s="196">
        <f t="shared" si="21"/>
        <v>175669.78999999998</v>
      </c>
      <c r="AB26" s="197">
        <f t="shared" si="22"/>
        <v>651921.29999999993</v>
      </c>
      <c r="AC26" s="171">
        <f t="shared" si="37"/>
        <v>-462218.69999999995</v>
      </c>
      <c r="AD26" s="172">
        <f t="shared" si="23"/>
        <v>2.4365438322932844</v>
      </c>
      <c r="AF26" s="189"/>
      <c r="AG26" s="173">
        <f>[6]UGA!E60</f>
        <v>36068.050000000003</v>
      </c>
      <c r="AH26" s="173">
        <f>[6]UGA!F60</f>
        <v>290151.03999999998</v>
      </c>
      <c r="AI26" s="173">
        <f>[6]UGA!G60</f>
        <v>111495.07999999999</v>
      </c>
      <c r="AJ26" s="176">
        <v>38609.5</v>
      </c>
      <c r="AK26" s="176">
        <v>38609.5</v>
      </c>
      <c r="AL26" s="176">
        <v>38609.5</v>
      </c>
      <c r="AM26" s="176">
        <v>50009.5</v>
      </c>
      <c r="AN26" s="176">
        <v>50009.5</v>
      </c>
      <c r="AO26" s="176">
        <v>50009.5</v>
      </c>
      <c r="AP26" s="176">
        <v>52409.5</v>
      </c>
      <c r="AQ26" s="176">
        <v>52409.5</v>
      </c>
      <c r="AR26" s="176">
        <v>52409.5</v>
      </c>
      <c r="AS26" s="167"/>
      <c r="AT26" s="169"/>
      <c r="AU26" s="166">
        <f t="shared" si="24"/>
        <v>437714.16999999993</v>
      </c>
      <c r="AV26" s="169">
        <f t="shared" si="25"/>
        <v>115828.5</v>
      </c>
      <c r="AW26" s="169">
        <f t="shared" si="26"/>
        <v>150028.5</v>
      </c>
      <c r="AX26" s="169">
        <f t="shared" si="27"/>
        <v>157228.5</v>
      </c>
      <c r="AY26" s="198"/>
      <c r="BA26" s="170">
        <f t="shared" si="28"/>
        <v>860799.66999999993</v>
      </c>
      <c r="BB26" s="171">
        <f t="shared" si="38"/>
        <v>-208878.37000000011</v>
      </c>
      <c r="BC26" s="172">
        <f t="shared" si="29"/>
        <v>0.32040427272433064</v>
      </c>
      <c r="BD26" s="174">
        <v>636204</v>
      </c>
      <c r="BE26" s="172">
        <f t="shared" si="30"/>
        <v>0.3530246116025676</v>
      </c>
      <c r="BG26" s="189"/>
      <c r="BH26" s="176">
        <v>68191.400000000009</v>
      </c>
      <c r="BI26" s="176">
        <v>68191.400000000009</v>
      </c>
      <c r="BJ26" s="176">
        <v>68191.400000000009</v>
      </c>
      <c r="BK26" s="176">
        <v>0</v>
      </c>
      <c r="BL26" s="176">
        <v>0</v>
      </c>
      <c r="BM26" s="176">
        <v>0</v>
      </c>
      <c r="BN26" s="176">
        <v>0</v>
      </c>
      <c r="BO26" s="176">
        <v>0</v>
      </c>
      <c r="BP26" s="176">
        <v>0</v>
      </c>
      <c r="BQ26" s="176">
        <v>0</v>
      </c>
      <c r="BR26" s="176">
        <v>0</v>
      </c>
      <c r="BS26" s="176">
        <v>0</v>
      </c>
      <c r="BT26" s="175"/>
      <c r="BV26" s="166">
        <f t="shared" si="31"/>
        <v>204574.2</v>
      </c>
      <c r="BW26" s="169">
        <f t="shared" si="32"/>
        <v>0</v>
      </c>
      <c r="BX26" s="169">
        <f t="shared" si="33"/>
        <v>0</v>
      </c>
      <c r="BY26" s="169">
        <f t="shared" si="34"/>
        <v>0</v>
      </c>
      <c r="BZ26" s="198"/>
      <c r="CB26" s="170">
        <f t="shared" si="35"/>
        <v>627659.69999999995</v>
      </c>
    </row>
    <row r="27" spans="1:80" x14ac:dyDescent="0.25">
      <c r="A27" s="165" t="s">
        <v>343</v>
      </c>
      <c r="B27" s="166">
        <f>[4]UGA!$U$61</f>
        <v>245251.61</v>
      </c>
      <c r="C27" s="167">
        <f t="shared" si="16"/>
        <v>1014741.32</v>
      </c>
      <c r="D27" s="168"/>
      <c r="E27" s="166"/>
      <c r="F27" s="173">
        <f>SUM(F20:F26)</f>
        <v>42428.69</v>
      </c>
      <c r="G27" s="173">
        <f>SUM(G20:G26)</f>
        <v>52976.92</v>
      </c>
      <c r="H27" s="173">
        <f t="shared" ref="H27:Q27" si="39">SUM(H20:H26)</f>
        <v>52760.239999999991</v>
      </c>
      <c r="I27" s="173">
        <f t="shared" si="39"/>
        <v>51820.470000000008</v>
      </c>
      <c r="J27" s="173">
        <f t="shared" si="39"/>
        <v>98225.95</v>
      </c>
      <c r="K27" s="173">
        <f t="shared" si="39"/>
        <v>88279.39</v>
      </c>
      <c r="L27" s="173">
        <f t="shared" si="39"/>
        <v>99208.320000000007</v>
      </c>
      <c r="M27" s="173">
        <f t="shared" si="39"/>
        <v>93642.65</v>
      </c>
      <c r="N27" s="173">
        <f t="shared" si="39"/>
        <v>112561.73</v>
      </c>
      <c r="O27" s="173">
        <f t="shared" si="39"/>
        <v>106226.26999999999</v>
      </c>
      <c r="P27" s="173">
        <f t="shared" si="39"/>
        <v>116658.10999999999</v>
      </c>
      <c r="Q27" s="173">
        <f t="shared" si="39"/>
        <v>99952.58</v>
      </c>
      <c r="R27" s="199"/>
      <c r="S27" s="168"/>
      <c r="T27" s="166">
        <f t="shared" si="17"/>
        <v>1014741.32</v>
      </c>
      <c r="U27" s="169">
        <v>918100.71826376184</v>
      </c>
      <c r="V27" s="167">
        <f t="shared" si="36"/>
        <v>-96640.60173623811</v>
      </c>
      <c r="W27" s="168"/>
      <c r="X27" s="166">
        <f>SUM(X20:X26)</f>
        <v>148165.84999999998</v>
      </c>
      <c r="Y27" s="169">
        <f>SUM(Y20:Y26)</f>
        <v>238325.81</v>
      </c>
      <c r="Z27" s="169">
        <f>SUM(Z20:Z26)</f>
        <v>305412.69999999995</v>
      </c>
      <c r="AA27" s="169">
        <f>SUM(AA20:AA26)</f>
        <v>322836.95999999996</v>
      </c>
      <c r="AB27" s="170">
        <f>SUM(AB20:AB26)</f>
        <v>1014741.32</v>
      </c>
      <c r="AC27" s="171">
        <f t="shared" si="37"/>
        <v>-769489.71</v>
      </c>
      <c r="AD27" s="172">
        <f t="shared" si="23"/>
        <v>3.1375521245303957</v>
      </c>
      <c r="AF27" s="166"/>
      <c r="AG27" s="169">
        <f t="shared" ref="AG27:AR27" si="40">SUM(AG20:AG26)</f>
        <v>91572.02</v>
      </c>
      <c r="AH27" s="169">
        <f t="shared" si="40"/>
        <v>326647.24</v>
      </c>
      <c r="AI27" s="169">
        <f t="shared" si="40"/>
        <v>164935.54999999999</v>
      </c>
      <c r="AJ27" s="169">
        <f t="shared" si="40"/>
        <v>105255.80881748826</v>
      </c>
      <c r="AK27" s="169">
        <f t="shared" si="40"/>
        <v>117591.72545413906</v>
      </c>
      <c r="AL27" s="169">
        <f t="shared" si="40"/>
        <v>116108.84730455582</v>
      </c>
      <c r="AM27" s="169">
        <f t="shared" si="40"/>
        <v>126104.28156765734</v>
      </c>
      <c r="AN27" s="169">
        <f t="shared" si="40"/>
        <v>129392.46008702758</v>
      </c>
      <c r="AO27" s="169">
        <f t="shared" si="40"/>
        <v>123644.16698519611</v>
      </c>
      <c r="AP27" s="169">
        <f t="shared" si="40"/>
        <v>139229.71449193702</v>
      </c>
      <c r="AQ27" s="169">
        <f t="shared" si="40"/>
        <v>140468.14588856808</v>
      </c>
      <c r="AR27" s="169">
        <f t="shared" si="40"/>
        <v>138541.11427547154</v>
      </c>
      <c r="AS27" s="167"/>
      <c r="AT27" s="169"/>
      <c r="AU27" s="166">
        <f>SUM(AU20:AU26)</f>
        <v>583154.80999999994</v>
      </c>
      <c r="AV27" s="169">
        <f t="shared" si="25"/>
        <v>338956.38157618314</v>
      </c>
      <c r="AW27" s="169">
        <f>SUM(AM27:AO27)</f>
        <v>379140.908639881</v>
      </c>
      <c r="AX27" s="169">
        <f>SUM(AP27:AR27)</f>
        <v>418238.97465597664</v>
      </c>
      <c r="AY27" s="167"/>
      <c r="BA27" s="170">
        <f t="shared" si="28"/>
        <v>1719491.0748720407</v>
      </c>
      <c r="BB27" s="171">
        <f t="shared" si="38"/>
        <v>-704749.75487204071</v>
      </c>
      <c r="BC27" s="172">
        <f t="shared" si="29"/>
        <v>0.69451173514057818</v>
      </c>
      <c r="BD27" s="174">
        <v>1585660.84673286</v>
      </c>
      <c r="BE27" s="172">
        <f t="shared" si="30"/>
        <v>8.4400285480295642E-2</v>
      </c>
      <c r="BG27" s="166"/>
      <c r="BH27" s="169">
        <f t="shared" ref="BH27:BS27" si="41">SUM(BH20:BH26)</f>
        <v>171322.94200334389</v>
      </c>
      <c r="BI27" s="169">
        <f t="shared" si="41"/>
        <v>171322.94200334389</v>
      </c>
      <c r="BJ27" s="169">
        <f t="shared" si="41"/>
        <v>171322.94200334389</v>
      </c>
      <c r="BK27" s="169">
        <f t="shared" si="41"/>
        <v>0</v>
      </c>
      <c r="BL27" s="169">
        <f t="shared" si="41"/>
        <v>0</v>
      </c>
      <c r="BM27" s="169">
        <f t="shared" si="41"/>
        <v>0</v>
      </c>
      <c r="BN27" s="169">
        <f t="shared" si="41"/>
        <v>0</v>
      </c>
      <c r="BO27" s="169">
        <f t="shared" si="41"/>
        <v>0</v>
      </c>
      <c r="BP27" s="169">
        <f t="shared" si="41"/>
        <v>0</v>
      </c>
      <c r="BQ27" s="169">
        <f t="shared" si="41"/>
        <v>0</v>
      </c>
      <c r="BR27" s="169">
        <f t="shared" si="41"/>
        <v>0</v>
      </c>
      <c r="BS27" s="169">
        <f t="shared" si="41"/>
        <v>0</v>
      </c>
      <c r="BT27" s="175"/>
      <c r="BV27" s="166">
        <f>SUM(BH27:BJ27)</f>
        <v>513968.82601003168</v>
      </c>
      <c r="BW27" s="169">
        <f>SUM(BK27:BM27)</f>
        <v>0</v>
      </c>
      <c r="BX27" s="169">
        <f>SUM(BN27:BP27)</f>
        <v>0</v>
      </c>
      <c r="BY27" s="169">
        <f>SUM(BQ27:BS27)</f>
        <v>0</v>
      </c>
      <c r="BZ27" s="167"/>
      <c r="CB27" s="170">
        <f>SUM(AV27:AX27)+SUM(BH27:BJ27)</f>
        <v>1650305.0908820722</v>
      </c>
    </row>
    <row r="28" spans="1:80" s="201" customFormat="1" x14ac:dyDescent="0.25">
      <c r="A28" s="200" t="s">
        <v>344</v>
      </c>
      <c r="B28" s="180">
        <f>B27/B9</f>
        <v>1.422760974708726</v>
      </c>
      <c r="C28" s="181">
        <f>T28</f>
        <v>0.83539223159505072</v>
      </c>
      <c r="E28" s="202"/>
      <c r="F28" s="184">
        <f t="shared" ref="F28:Q28" si="42">F27/F9</f>
        <v>0.48552644799030709</v>
      </c>
      <c r="G28" s="184">
        <f t="shared" si="42"/>
        <v>0.66555257392108391</v>
      </c>
      <c r="H28" s="184">
        <f t="shared" si="42"/>
        <v>0.76122755030990008</v>
      </c>
      <c r="I28" s="184">
        <f t="shared" si="42"/>
        <v>0.71704848252635678</v>
      </c>
      <c r="J28" s="184">
        <f t="shared" si="42"/>
        <v>0.9635904174569796</v>
      </c>
      <c r="K28" s="184">
        <f t="shared" si="42"/>
        <v>1.1259120996849772</v>
      </c>
      <c r="L28" s="184">
        <f t="shared" si="42"/>
        <v>0.98467597497822634</v>
      </c>
      <c r="M28" s="184">
        <f t="shared" si="42"/>
        <v>0.99213529358914798</v>
      </c>
      <c r="N28" s="184">
        <f t="shared" si="42"/>
        <v>0.601857141329455</v>
      </c>
      <c r="O28" s="184">
        <f t="shared" si="42"/>
        <v>0.54461855623590394</v>
      </c>
      <c r="P28" s="184">
        <f t="shared" si="42"/>
        <v>1.3582601274451929</v>
      </c>
      <c r="Q28" s="184">
        <f t="shared" si="42"/>
        <v>1.5945497319965305</v>
      </c>
      <c r="R28" s="181"/>
      <c r="T28" s="180">
        <f>T27/T9</f>
        <v>0.83539223159505072</v>
      </c>
      <c r="U28" s="183">
        <v>0.5513867836791837</v>
      </c>
      <c r="V28" s="203">
        <f>U28-T28</f>
        <v>-0.28400544791586702</v>
      </c>
      <c r="X28" s="180">
        <f>X27/X9</f>
        <v>0.62703813202829684</v>
      </c>
      <c r="Y28" s="184">
        <f>Y27/Y9</f>
        <v>0.94344021410092038</v>
      </c>
      <c r="Z28" s="184">
        <f>Z27/Z9</f>
        <v>0.79917242254911203</v>
      </c>
      <c r="AA28" s="184">
        <f>AA27/AA9</f>
        <v>0.93952040878777054</v>
      </c>
      <c r="AB28" s="186">
        <f>AB27/AB9</f>
        <v>0.83539223159505061</v>
      </c>
      <c r="AC28" s="172">
        <f>B28-AB28</f>
        <v>0.58736874311367537</v>
      </c>
      <c r="AD28" s="172"/>
      <c r="AF28" s="202"/>
      <c r="AG28" s="183">
        <f t="shared" ref="AG28:AR28" si="43">AG27/AG9</f>
        <v>0.84039246205606655</v>
      </c>
      <c r="AH28" s="183">
        <f t="shared" si="43"/>
        <v>3.3146727132598679</v>
      </c>
      <c r="AI28" s="183">
        <f t="shared" si="43"/>
        <v>1.6621756949173276</v>
      </c>
      <c r="AJ28" s="183">
        <f t="shared" si="43"/>
        <v>0.78523413508961948</v>
      </c>
      <c r="AK28" s="183">
        <f t="shared" si="43"/>
        <v>0.80694626510191636</v>
      </c>
      <c r="AL28" s="183">
        <f t="shared" si="43"/>
        <v>0.53595453432172169</v>
      </c>
      <c r="AM28" s="183">
        <f t="shared" si="43"/>
        <v>0.47137590194681744</v>
      </c>
      <c r="AN28" s="183">
        <f t="shared" si="43"/>
        <v>0.511946780731525</v>
      </c>
      <c r="AO28" s="183">
        <f t="shared" si="43"/>
        <v>0.43237675496102568</v>
      </c>
      <c r="AP28" s="183">
        <f t="shared" si="43"/>
        <v>0.43727182043664375</v>
      </c>
      <c r="AQ28" s="183">
        <f t="shared" si="43"/>
        <v>0.46742400633724474</v>
      </c>
      <c r="AR28" s="183">
        <f t="shared" si="43"/>
        <v>0.4554739742129752</v>
      </c>
      <c r="AS28" s="204"/>
      <c r="AT28" s="183"/>
      <c r="AU28" s="180">
        <f>AU27/AU9</f>
        <v>1.9011497957409638</v>
      </c>
      <c r="AV28" s="184">
        <f>AV27/AV9</f>
        <v>0.68281872061159465</v>
      </c>
      <c r="AW28" s="184">
        <f>AW27/AW9</f>
        <v>0.47026180036054938</v>
      </c>
      <c r="AX28" s="184">
        <f>AX27/AX9</f>
        <v>0.45308580539909571</v>
      </c>
      <c r="AY28" s="181"/>
      <c r="BA28" s="186">
        <f>BA27/BA9</f>
        <v>0.67897807434313395</v>
      </c>
      <c r="BB28" s="172">
        <f>C28-BA28</f>
        <v>0.15641415725191676</v>
      </c>
      <c r="BC28" s="172"/>
      <c r="BD28" s="188">
        <v>0.60491517421973307</v>
      </c>
      <c r="BE28" s="172"/>
      <c r="BG28" s="202"/>
      <c r="BH28" s="183">
        <f t="shared" ref="BH28:BS28" si="44">BH27/BH9</f>
        <v>0.52904899081019474</v>
      </c>
      <c r="BI28" s="183">
        <f t="shared" si="44"/>
        <v>0.56701725352819654</v>
      </c>
      <c r="BJ28" s="183">
        <f t="shared" si="44"/>
        <v>0.47774652674547369</v>
      </c>
      <c r="BK28" s="183" t="e">
        <f t="shared" si="44"/>
        <v>#DIV/0!</v>
      </c>
      <c r="BL28" s="183" t="e">
        <f t="shared" si="44"/>
        <v>#DIV/0!</v>
      </c>
      <c r="BM28" s="183" t="e">
        <f t="shared" si="44"/>
        <v>#DIV/0!</v>
      </c>
      <c r="BN28" s="183" t="e">
        <f t="shared" si="44"/>
        <v>#DIV/0!</v>
      </c>
      <c r="BO28" s="183" t="e">
        <f t="shared" si="44"/>
        <v>#DIV/0!</v>
      </c>
      <c r="BP28" s="183" t="e">
        <f t="shared" si="44"/>
        <v>#DIV/0!</v>
      </c>
      <c r="BQ28" s="183" t="e">
        <f t="shared" si="44"/>
        <v>#DIV/0!</v>
      </c>
      <c r="BR28" s="183" t="e">
        <f t="shared" si="44"/>
        <v>#DIV/0!</v>
      </c>
      <c r="BS28" s="183" t="e">
        <f t="shared" si="44"/>
        <v>#DIV/0!</v>
      </c>
      <c r="BT28" s="203"/>
      <c r="BV28" s="180">
        <f>BV27/BV9</f>
        <v>0.52201520385935363</v>
      </c>
      <c r="BW28" s="184" t="e">
        <f>BW27/BW9</f>
        <v>#DIV/0!</v>
      </c>
      <c r="BX28" s="184" t="e">
        <f>BX27/BX9</f>
        <v>#DIV/0!</v>
      </c>
      <c r="BY28" s="184" t="e">
        <f>BY27/BY9</f>
        <v>#DIV/0!</v>
      </c>
      <c r="BZ28" s="181"/>
      <c r="CB28" s="186">
        <f>CB27/CB9</f>
        <v>0.51406293888445831</v>
      </c>
    </row>
    <row r="29" spans="1:80" x14ac:dyDescent="0.25">
      <c r="A29" s="177"/>
      <c r="B29" s="189"/>
      <c r="C29" s="175"/>
      <c r="E29" s="189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75"/>
      <c r="T29" s="189"/>
      <c r="U29" s="190"/>
      <c r="V29" s="175"/>
      <c r="X29" s="189"/>
      <c r="Y29" s="190"/>
      <c r="Z29" s="190"/>
      <c r="AA29" s="190"/>
      <c r="AB29" s="191"/>
      <c r="AC29" s="177"/>
      <c r="AD29" s="178"/>
      <c r="AF29" s="189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75"/>
      <c r="AT29" s="190"/>
      <c r="AU29" s="189"/>
      <c r="AV29" s="190"/>
      <c r="AW29" s="190"/>
      <c r="AX29" s="190"/>
      <c r="AY29" s="175"/>
      <c r="BA29" s="191"/>
      <c r="BB29" s="177"/>
      <c r="BC29" s="178"/>
      <c r="BD29" s="193"/>
      <c r="BE29" s="178"/>
      <c r="BG29" s="189"/>
      <c r="BH29" s="190"/>
      <c r="BI29" s="190"/>
      <c r="BJ29" s="190"/>
      <c r="BK29" s="190"/>
      <c r="BL29" s="190"/>
      <c r="BM29" s="190"/>
      <c r="BN29" s="190"/>
      <c r="BO29" s="190"/>
      <c r="BP29" s="190"/>
      <c r="BQ29" s="190"/>
      <c r="BR29" s="190"/>
      <c r="BS29" s="190"/>
      <c r="BT29" s="175"/>
      <c r="BV29" s="189"/>
      <c r="BW29" s="190"/>
      <c r="BX29" s="190"/>
      <c r="BY29" s="190"/>
      <c r="BZ29" s="175"/>
      <c r="CB29" s="191"/>
    </row>
    <row r="30" spans="1:80" s="212" customFormat="1" x14ac:dyDescent="0.25">
      <c r="A30" s="205" t="s">
        <v>345</v>
      </c>
      <c r="B30" s="206">
        <f>B17-B27</f>
        <v>-244020.58</v>
      </c>
      <c r="C30" s="207">
        <f>T30</f>
        <v>-1217560.29</v>
      </c>
      <c r="D30" s="208"/>
      <c r="E30" s="206"/>
      <c r="F30" s="209">
        <f t="shared" ref="F30:Q30" si="45">F17-F27</f>
        <v>-25260.67</v>
      </c>
      <c r="G30" s="209">
        <f t="shared" si="45"/>
        <v>-51966.130000000005</v>
      </c>
      <c r="H30" s="209">
        <f t="shared" si="45"/>
        <v>-55280.679999999978</v>
      </c>
      <c r="I30" s="209">
        <f t="shared" si="45"/>
        <v>-67590.22000000003</v>
      </c>
      <c r="J30" s="209">
        <f t="shared" si="45"/>
        <v>-97461.449999999983</v>
      </c>
      <c r="K30" s="209">
        <f t="shared" si="45"/>
        <v>-124772.44</v>
      </c>
      <c r="L30" s="209">
        <f t="shared" si="45"/>
        <v>-110691.88</v>
      </c>
      <c r="M30" s="209">
        <f t="shared" si="45"/>
        <v>-121821.38999999998</v>
      </c>
      <c r="N30" s="209">
        <f t="shared" si="45"/>
        <v>-97649.45</v>
      </c>
      <c r="O30" s="209">
        <f t="shared" si="45"/>
        <v>-90076.02999999997</v>
      </c>
      <c r="P30" s="209">
        <f t="shared" si="45"/>
        <v>-197592.99</v>
      </c>
      <c r="Q30" s="209">
        <f t="shared" si="45"/>
        <v>-177396.96</v>
      </c>
      <c r="R30" s="207"/>
      <c r="S30" s="208"/>
      <c r="T30" s="206">
        <f>T17-T27</f>
        <v>-1217560.29</v>
      </c>
      <c r="U30" s="209">
        <v>-603653.06493042852</v>
      </c>
      <c r="V30" s="207">
        <f>T30-U30</f>
        <v>-613907.22506957152</v>
      </c>
      <c r="W30" s="208"/>
      <c r="X30" s="206">
        <f>X17-X27</f>
        <v>-132507.47999999998</v>
      </c>
      <c r="Y30" s="209">
        <f>Y17-Y27</f>
        <v>-289824.11</v>
      </c>
      <c r="Z30" s="209">
        <f>Z17-Z27</f>
        <v>-330162.71999999997</v>
      </c>
      <c r="AA30" s="209">
        <f>AA17-AA27</f>
        <v>-465065.98</v>
      </c>
      <c r="AB30" s="210">
        <f>AB17-AB27</f>
        <v>-1217560.29</v>
      </c>
      <c r="AC30" s="210">
        <f>AB30-B30</f>
        <v>-973539.71000000008</v>
      </c>
      <c r="AD30" s="211">
        <f>(AB30-B30)/B30</f>
        <v>3.9895803460511408</v>
      </c>
      <c r="AF30" s="206"/>
      <c r="AG30" s="209">
        <f t="shared" ref="AG30:AR30" si="46">AG17-AG27</f>
        <v>-110605.45999999999</v>
      </c>
      <c r="AH30" s="209">
        <f t="shared" si="46"/>
        <v>-389325.49</v>
      </c>
      <c r="AI30" s="209">
        <f t="shared" si="46"/>
        <v>-210595.47999999998</v>
      </c>
      <c r="AJ30" s="209">
        <f t="shared" si="46"/>
        <v>-80930.756017488282</v>
      </c>
      <c r="AK30" s="209">
        <f t="shared" si="46"/>
        <v>-87007.101987472415</v>
      </c>
      <c r="AL30" s="209">
        <f t="shared" si="46"/>
        <v>-57113.487304555834</v>
      </c>
      <c r="AM30" s="209">
        <f t="shared" si="46"/>
        <v>-24435.112367657333</v>
      </c>
      <c r="AN30" s="209">
        <f t="shared" si="46"/>
        <v>-22794.256753694266</v>
      </c>
      <c r="AO30" s="209">
        <f t="shared" si="46"/>
        <v>11129.004881470508</v>
      </c>
      <c r="AP30" s="209">
        <f t="shared" si="46"/>
        <v>18772.513641396275</v>
      </c>
      <c r="AQ30" s="209">
        <f t="shared" si="46"/>
        <v>-9275.6918885681371</v>
      </c>
      <c r="AR30" s="209">
        <f t="shared" si="46"/>
        <v>1761.7297245284135</v>
      </c>
      <c r="AS30" s="207"/>
      <c r="AT30" s="209"/>
      <c r="AU30" s="206">
        <f>AU17-AU27</f>
        <v>-710526.42999999993</v>
      </c>
      <c r="AV30" s="209">
        <f>AV17-AV27</f>
        <v>-225051.34530951653</v>
      </c>
      <c r="AW30" s="209">
        <f>AW17-AW27</f>
        <v>-36100.364239881106</v>
      </c>
      <c r="AX30" s="209">
        <f>AX17-AX27</f>
        <v>11258.551477356581</v>
      </c>
      <c r="AY30" s="207"/>
      <c r="BA30" s="210">
        <f>BA17-BA27</f>
        <v>-960419.58807204093</v>
      </c>
      <c r="BB30" s="210">
        <f>BA30-C30</f>
        <v>257140.7019279591</v>
      </c>
      <c r="BC30" s="211">
        <f>(BA30-C30)/C30</f>
        <v>-0.21119340375987386</v>
      </c>
      <c r="BD30" s="210">
        <v>-428149.64779952657</v>
      </c>
      <c r="BE30" s="211">
        <f>(BA30-BD30)/BD30</f>
        <v>1.2431866825258731</v>
      </c>
      <c r="BG30" s="206"/>
      <c r="BH30" s="209">
        <f t="shared" ref="BH30:BS30" si="47">BH17-BH27</f>
        <v>1786.961996656144</v>
      </c>
      <c r="BI30" s="209">
        <f t="shared" si="47"/>
        <v>-22433.272003343853</v>
      </c>
      <c r="BJ30" s="209">
        <f t="shared" si="47"/>
        <v>32838.415996656055</v>
      </c>
      <c r="BK30" s="209">
        <f t="shared" si="47"/>
        <v>0</v>
      </c>
      <c r="BL30" s="209">
        <f t="shared" si="47"/>
        <v>0</v>
      </c>
      <c r="BM30" s="209">
        <f t="shared" si="47"/>
        <v>0</v>
      </c>
      <c r="BN30" s="209">
        <f t="shared" si="47"/>
        <v>0</v>
      </c>
      <c r="BO30" s="209">
        <f t="shared" si="47"/>
        <v>0</v>
      </c>
      <c r="BP30" s="209">
        <f t="shared" si="47"/>
        <v>0</v>
      </c>
      <c r="BQ30" s="209">
        <f t="shared" si="47"/>
        <v>0</v>
      </c>
      <c r="BR30" s="209">
        <f t="shared" si="47"/>
        <v>0</v>
      </c>
      <c r="BS30" s="209">
        <f t="shared" si="47"/>
        <v>0</v>
      </c>
      <c r="BT30" s="213"/>
      <c r="BV30" s="206">
        <f>BV17-BV27</f>
        <v>12192.105989968346</v>
      </c>
      <c r="BW30" s="209">
        <f>BW17-BW27</f>
        <v>0</v>
      </c>
      <c r="BX30" s="209">
        <f>BX17-BX27</f>
        <v>0</v>
      </c>
      <c r="BY30" s="209">
        <f>BY17-BY27</f>
        <v>0</v>
      </c>
      <c r="BZ30" s="207"/>
      <c r="CB30" s="210">
        <f>CB17-CB27</f>
        <v>-237701.05208207248</v>
      </c>
    </row>
    <row r="31" spans="1:80" s="201" customFormat="1" ht="15.75" thickBot="1" x14ac:dyDescent="0.3">
      <c r="A31" s="214" t="s">
        <v>346</v>
      </c>
      <c r="B31" s="215">
        <f>B30/B9</f>
        <v>-1.4156194866561269</v>
      </c>
      <c r="C31" s="216">
        <f>T31</f>
        <v>-1.0023642358080158</v>
      </c>
      <c r="E31" s="217"/>
      <c r="F31" s="218">
        <f t="shared" ref="F31:Q31" si="48">F30/F9</f>
        <v>-0.28906674655652365</v>
      </c>
      <c r="G31" s="218">
        <f t="shared" si="48"/>
        <v>-0.65285395183822803</v>
      </c>
      <c r="H31" s="218">
        <f t="shared" si="48"/>
        <v>-0.79759259275290395</v>
      </c>
      <c r="I31" s="218">
        <f t="shared" si="48"/>
        <v>-0.93525714229574963</v>
      </c>
      <c r="J31" s="218">
        <f t="shared" si="48"/>
        <v>-0.95609072033879572</v>
      </c>
      <c r="K31" s="218">
        <f t="shared" si="48"/>
        <v>-1.5913431198745009</v>
      </c>
      <c r="L31" s="218">
        <f t="shared" si="48"/>
        <v>-1.0986541739762636</v>
      </c>
      <c r="M31" s="218">
        <f t="shared" si="48"/>
        <v>-1.2906864610632878</v>
      </c>
      <c r="N31" s="218">
        <f t="shared" si="48"/>
        <v>-0.52212256181024896</v>
      </c>
      <c r="O31" s="218">
        <f t="shared" si="48"/>
        <v>-0.46181681245196654</v>
      </c>
      <c r="P31" s="218">
        <f t="shared" si="48"/>
        <v>-2.3005917015085942</v>
      </c>
      <c r="Q31" s="218">
        <f t="shared" si="48"/>
        <v>-2.8300247479854872</v>
      </c>
      <c r="R31" s="219"/>
      <c r="T31" s="215">
        <f>T30/T9</f>
        <v>-1.0023642358080158</v>
      </c>
      <c r="U31" s="220">
        <v>-0.36253791692868143</v>
      </c>
      <c r="V31" s="216">
        <f>T31-U31</f>
        <v>-0.63982631887933439</v>
      </c>
      <c r="X31" s="215">
        <f>X30/X9</f>
        <v>-0.56077188325769334</v>
      </c>
      <c r="Y31" s="218">
        <f>Y30/Y9</f>
        <v>-1.1473021759162749</v>
      </c>
      <c r="Z31" s="218">
        <f>Z30/Z9</f>
        <v>-0.86393571969274419</v>
      </c>
      <c r="AA31" s="218">
        <f>AA30/AA9</f>
        <v>-1.3534354295830475</v>
      </c>
      <c r="AB31" s="221">
        <f>AB30/AB9</f>
        <v>-1.0023642358080156</v>
      </c>
      <c r="AC31" s="222">
        <f>AB31-B31</f>
        <v>0.41325525084811132</v>
      </c>
      <c r="AD31" s="222"/>
      <c r="AF31" s="217"/>
      <c r="AG31" s="220">
        <f t="shared" ref="AG31:AR31" si="49">AG30/AG9</f>
        <v>-1.0150698307872184</v>
      </c>
      <c r="AH31" s="220">
        <f t="shared" si="49"/>
        <v>-3.9507040631340637</v>
      </c>
      <c r="AI31" s="220">
        <f t="shared" si="49"/>
        <v>-2.1223240733453048</v>
      </c>
      <c r="AJ31" s="220">
        <f t="shared" si="49"/>
        <v>-0.60376327841188615</v>
      </c>
      <c r="AK31" s="220">
        <f t="shared" si="49"/>
        <v>-0.59706629624645158</v>
      </c>
      <c r="AL31" s="220">
        <f t="shared" si="49"/>
        <v>-0.26363393662423967</v>
      </c>
      <c r="AM31" s="220">
        <f t="shared" si="49"/>
        <v>-9.1338081374315733E-2</v>
      </c>
      <c r="AN31" s="220">
        <f t="shared" si="49"/>
        <v>-9.0186447930373184E-2</v>
      </c>
      <c r="AO31" s="220">
        <f t="shared" si="49"/>
        <v>3.8917509284297762E-2</v>
      </c>
      <c r="AP31" s="220">
        <f t="shared" si="49"/>
        <v>5.8957897343246031E-2</v>
      </c>
      <c r="AQ31" s="220">
        <f t="shared" si="49"/>
        <v>-3.0865937872803229E-2</v>
      </c>
      <c r="AR31" s="220">
        <f t="shared" si="49"/>
        <v>5.7919415713993134E-3</v>
      </c>
      <c r="AS31" s="216"/>
      <c r="AT31" s="223"/>
      <c r="AU31" s="215">
        <f>AU30/AU9</f>
        <v>-2.3163954992724078</v>
      </c>
      <c r="AV31" s="218">
        <f>AV30/AV9</f>
        <v>-0.45336001924962699</v>
      </c>
      <c r="AW31" s="218">
        <f>AW30/AW9</f>
        <v>-4.477655112981483E-2</v>
      </c>
      <c r="AX31" s="218">
        <f>AX30/AX9</f>
        <v>1.2196591357706914E-2</v>
      </c>
      <c r="AY31" s="219"/>
      <c r="BA31" s="221">
        <f>BA30/BA9</f>
        <v>-0.37924235374068915</v>
      </c>
      <c r="BB31" s="222">
        <f>BA31-C31</f>
        <v>0.62312188206732666</v>
      </c>
      <c r="BC31" s="222"/>
      <c r="BD31" s="224">
        <v>-0.16333519196391014</v>
      </c>
      <c r="BE31" s="222"/>
      <c r="BG31" s="217"/>
      <c r="BH31" s="220">
        <f t="shared" ref="BH31:BS31" si="50">BH30/BH9</f>
        <v>5.5181777168445507E-3</v>
      </c>
      <c r="BI31" s="220">
        <f t="shared" si="50"/>
        <v>-7.4246053273698417E-2</v>
      </c>
      <c r="BJ31" s="220">
        <f t="shared" si="50"/>
        <v>9.1572319519934609E-2</v>
      </c>
      <c r="BK31" s="220" t="e">
        <f t="shared" si="50"/>
        <v>#DIV/0!</v>
      </c>
      <c r="BL31" s="220" t="e">
        <f t="shared" si="50"/>
        <v>#DIV/0!</v>
      </c>
      <c r="BM31" s="220" t="e">
        <f t="shared" si="50"/>
        <v>#DIV/0!</v>
      </c>
      <c r="BN31" s="220" t="e">
        <f t="shared" si="50"/>
        <v>#DIV/0!</v>
      </c>
      <c r="BO31" s="220" t="e">
        <f t="shared" si="50"/>
        <v>#DIV/0!</v>
      </c>
      <c r="BP31" s="220" t="e">
        <f t="shared" si="50"/>
        <v>#DIV/0!</v>
      </c>
      <c r="BQ31" s="220" t="e">
        <f t="shared" si="50"/>
        <v>#DIV/0!</v>
      </c>
      <c r="BR31" s="220" t="e">
        <f t="shared" si="50"/>
        <v>#DIV/0!</v>
      </c>
      <c r="BS31" s="220" t="e">
        <f t="shared" si="50"/>
        <v>#DIV/0!</v>
      </c>
      <c r="BT31" s="216"/>
      <c r="BV31" s="215">
        <f>BV30/BV9</f>
        <v>1.2382978055762375E-2</v>
      </c>
      <c r="BW31" s="218" t="e">
        <f>BW30/BW9</f>
        <v>#DIV/0!</v>
      </c>
      <c r="BX31" s="218" t="e">
        <f>BX30/BX9</f>
        <v>#DIV/0!</v>
      </c>
      <c r="BY31" s="218" t="e">
        <f>BY30/BY9</f>
        <v>#DIV/0!</v>
      </c>
      <c r="BZ31" s="219"/>
      <c r="CB31" s="221">
        <f>CB30/CB9</f>
        <v>-7.4042855520688441E-2</v>
      </c>
    </row>
    <row r="32" spans="1:80" ht="15.75" thickBot="1" x14ac:dyDescent="0.3">
      <c r="C32" s="135"/>
      <c r="P32" s="225"/>
      <c r="AD32" s="201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C32" s="201"/>
      <c r="BD32" s="137"/>
      <c r="BE32" s="201"/>
      <c r="BG32" s="135"/>
      <c r="BH32" s="135"/>
      <c r="BI32" s="135"/>
      <c r="BJ32" s="135"/>
      <c r="BK32" s="135"/>
      <c r="BL32" s="135"/>
      <c r="BM32" s="135"/>
      <c r="BN32" s="135"/>
      <c r="BO32" s="135"/>
      <c r="BP32" s="135"/>
      <c r="BQ32" s="135"/>
      <c r="BR32" s="135"/>
      <c r="BS32" s="135"/>
      <c r="BV32" s="135"/>
      <c r="BW32" s="135"/>
      <c r="BX32" s="135"/>
      <c r="BY32" s="135"/>
      <c r="BZ32" s="135"/>
      <c r="CB32" s="135"/>
    </row>
    <row r="33" spans="1:80" x14ac:dyDescent="0.25">
      <c r="A33" s="226" t="s">
        <v>347</v>
      </c>
      <c r="B33" s="227">
        <v>261</v>
      </c>
      <c r="C33" s="228">
        <f t="shared" ref="C33:C41" si="51">T33</f>
        <v>261</v>
      </c>
      <c r="E33" s="229"/>
      <c r="F33" s="230">
        <f>'[7]2013'!B$54</f>
        <v>23</v>
      </c>
      <c r="G33" s="230">
        <f>'[7]2013'!C$54</f>
        <v>20</v>
      </c>
      <c r="H33" s="230">
        <f>'[7]2013'!D$54</f>
        <v>21</v>
      </c>
      <c r="I33" s="230">
        <f>'[7]2013'!E$54</f>
        <v>22</v>
      </c>
      <c r="J33" s="230">
        <f>'[7]2013'!F$54</f>
        <v>23</v>
      </c>
      <c r="K33" s="230">
        <v>20</v>
      </c>
      <c r="L33" s="230">
        <f>'[7]2013'!H$54</f>
        <v>23</v>
      </c>
      <c r="M33" s="230">
        <f>'[7]2013'!I$54</f>
        <v>22</v>
      </c>
      <c r="N33" s="230">
        <f>'[7]2013'!J$54</f>
        <v>21</v>
      </c>
      <c r="O33" s="230">
        <f>'[7]2013'!K$54</f>
        <v>23</v>
      </c>
      <c r="P33" s="230">
        <f>'[7]2013'!L$54</f>
        <v>21</v>
      </c>
      <c r="Q33" s="230">
        <f>'[7]2013'!M$54</f>
        <v>22</v>
      </c>
      <c r="R33" s="231"/>
      <c r="T33" s="227">
        <f>SUM(F33:Q33)</f>
        <v>261</v>
      </c>
      <c r="U33" s="232">
        <v>261</v>
      </c>
      <c r="V33" s="231"/>
      <c r="X33" s="229">
        <f>SUM(F33:H33)</f>
        <v>64</v>
      </c>
      <c r="Y33" s="230">
        <f>SUM(I33:K33)</f>
        <v>65</v>
      </c>
      <c r="Z33" s="230">
        <f>SUM(L33:N33)</f>
        <v>66</v>
      </c>
      <c r="AA33" s="230">
        <f>SUM(O33:Q33)</f>
        <v>66</v>
      </c>
      <c r="AB33" s="233">
        <f>SUM(X33:AA33)</f>
        <v>261</v>
      </c>
      <c r="AC33" s="234">
        <f t="shared" ref="AC33:AC40" si="52">AB33-B33</f>
        <v>0</v>
      </c>
      <c r="AD33" s="235"/>
      <c r="AF33" s="229"/>
      <c r="AG33" s="232">
        <v>23</v>
      </c>
      <c r="AH33" s="232">
        <v>20</v>
      </c>
      <c r="AI33" s="232">
        <v>21</v>
      </c>
      <c r="AJ33" s="232">
        <v>22</v>
      </c>
      <c r="AK33" s="232">
        <v>22</v>
      </c>
      <c r="AL33" s="232">
        <v>21</v>
      </c>
      <c r="AM33" s="232">
        <v>23</v>
      </c>
      <c r="AN33" s="232">
        <v>21</v>
      </c>
      <c r="AO33" s="232">
        <v>22</v>
      </c>
      <c r="AP33" s="232">
        <v>23</v>
      </c>
      <c r="AQ33" s="232">
        <v>20</v>
      </c>
      <c r="AR33" s="232">
        <v>23</v>
      </c>
      <c r="AS33" s="228"/>
      <c r="AT33" s="169"/>
      <c r="AU33" s="227">
        <f>SUM(AG33:AI33)</f>
        <v>64</v>
      </c>
      <c r="AV33" s="232">
        <f>SUM(AJ33:AL33)</f>
        <v>65</v>
      </c>
      <c r="AW33" s="232">
        <f>SUM(AM33:AO33)</f>
        <v>66</v>
      </c>
      <c r="AX33" s="232">
        <f>SUM(AP33:AR33)</f>
        <v>66</v>
      </c>
      <c r="AY33" s="231"/>
      <c r="BA33" s="236">
        <f>SUM(AU33:AX33)</f>
        <v>261</v>
      </c>
      <c r="BB33" s="234">
        <f t="shared" ref="BB33:BB40" si="53">BA33-C33</f>
        <v>0</v>
      </c>
      <c r="BC33" s="235"/>
      <c r="BD33" s="237">
        <v>261</v>
      </c>
      <c r="BE33" s="235"/>
      <c r="BG33" s="229"/>
      <c r="BH33" s="232">
        <v>22</v>
      </c>
      <c r="BI33" s="232">
        <v>20</v>
      </c>
      <c r="BJ33" s="232">
        <v>22</v>
      </c>
      <c r="BK33" s="232">
        <v>22</v>
      </c>
      <c r="BL33" s="232">
        <v>21</v>
      </c>
      <c r="BM33" s="232">
        <v>22</v>
      </c>
      <c r="BN33" s="232">
        <v>23</v>
      </c>
      <c r="BO33" s="232">
        <v>21</v>
      </c>
      <c r="BP33" s="232">
        <v>22</v>
      </c>
      <c r="BQ33" s="232">
        <v>22</v>
      </c>
      <c r="BR33" s="232">
        <v>21</v>
      </c>
      <c r="BS33" s="232">
        <v>23</v>
      </c>
      <c r="BT33" s="231"/>
      <c r="BV33" s="227">
        <f>SUM(BH33:BJ33)</f>
        <v>64</v>
      </c>
      <c r="BW33" s="232">
        <f>SUM(BK33:BM33)</f>
        <v>65</v>
      </c>
      <c r="BX33" s="232">
        <f>SUM(BN33:BP33)</f>
        <v>66</v>
      </c>
      <c r="BY33" s="232">
        <f>SUM(BQ33:BS33)</f>
        <v>66</v>
      </c>
      <c r="BZ33" s="231"/>
      <c r="CB33" s="236">
        <f>SUM(AV33:AX33)+SUM(BH33:BJ33)</f>
        <v>261</v>
      </c>
    </row>
    <row r="34" spans="1:80" x14ac:dyDescent="0.25">
      <c r="A34" s="238" t="s">
        <v>348</v>
      </c>
      <c r="B34" s="166">
        <v>251</v>
      </c>
      <c r="C34" s="167">
        <f t="shared" si="51"/>
        <v>252</v>
      </c>
      <c r="E34" s="189"/>
      <c r="F34" s="239">
        <f>'[7]2013'!B$56</f>
        <v>21</v>
      </c>
      <c r="G34" s="239">
        <f>'[7]2013'!C$56</f>
        <v>20</v>
      </c>
      <c r="H34" s="239">
        <f>'[7]2013'!D$56</f>
        <v>20</v>
      </c>
      <c r="I34" s="239">
        <f>'[7]2013'!E$56</f>
        <v>21</v>
      </c>
      <c r="J34" s="239">
        <f>'[7]2013'!F$56</f>
        <v>22</v>
      </c>
      <c r="K34" s="239">
        <v>20</v>
      </c>
      <c r="L34" s="239">
        <f>'[7]2013'!H$56</f>
        <v>23</v>
      </c>
      <c r="M34" s="239">
        <f>'[7]2013'!I$56</f>
        <v>22</v>
      </c>
      <c r="N34" s="239">
        <f>'[7]2013'!J$56</f>
        <v>21</v>
      </c>
      <c r="O34" s="239">
        <f>'[7]2013'!K$56</f>
        <v>21</v>
      </c>
      <c r="P34" s="239">
        <f>'[7]2013'!L$56</f>
        <v>21</v>
      </c>
      <c r="Q34" s="239">
        <f>'[7]2013'!M$56</f>
        <v>20</v>
      </c>
      <c r="R34" s="289"/>
      <c r="T34" s="166">
        <f>SUM(F34:Q34)</f>
        <v>252</v>
      </c>
      <c r="U34" s="169">
        <v>252</v>
      </c>
      <c r="V34" s="175"/>
      <c r="X34" s="189">
        <f>SUM(F34:H34)</f>
        <v>61</v>
      </c>
      <c r="Y34" s="190">
        <f>SUM(I34:K34)</f>
        <v>63</v>
      </c>
      <c r="Z34" s="190">
        <f>SUM(L34:N34)</f>
        <v>66</v>
      </c>
      <c r="AA34" s="190">
        <f>SUM(O34:Q34)</f>
        <v>62</v>
      </c>
      <c r="AB34" s="177">
        <f>SUM(X34:AA34)</f>
        <v>252</v>
      </c>
      <c r="AC34" s="171">
        <f t="shared" si="52"/>
        <v>1</v>
      </c>
      <c r="AD34" s="172">
        <f>(AB34-B34)/B34</f>
        <v>3.9840637450199202E-3</v>
      </c>
      <c r="AF34" s="189"/>
      <c r="AG34" s="169">
        <f>'[8]2014'!B56</f>
        <v>22</v>
      </c>
      <c r="AH34" s="169">
        <f>'[8]2014'!C56</f>
        <v>20</v>
      </c>
      <c r="AI34" s="169">
        <f>'[8]2014'!D56</f>
        <v>21</v>
      </c>
      <c r="AJ34" s="169">
        <f>'[8]2014'!E56</f>
        <v>20</v>
      </c>
      <c r="AK34" s="169">
        <f>'[8]2014'!F56</f>
        <v>21</v>
      </c>
      <c r="AL34" s="169">
        <f>'[8]2014'!G56</f>
        <v>19</v>
      </c>
      <c r="AM34" s="169">
        <f>'[8]2014'!H56</f>
        <v>22</v>
      </c>
      <c r="AN34" s="169">
        <f>'[8]2014'!I56</f>
        <v>21</v>
      </c>
      <c r="AO34" s="169">
        <f>'[8]2014'!J56</f>
        <v>22</v>
      </c>
      <c r="AP34" s="169">
        <f>'[8]2014'!K56</f>
        <v>22</v>
      </c>
      <c r="AQ34" s="169">
        <f>'[8]2014'!L56</f>
        <v>20</v>
      </c>
      <c r="AR34" s="169">
        <f>'[8]2014'!M56</f>
        <v>21</v>
      </c>
      <c r="AS34" s="167"/>
      <c r="AT34" s="169"/>
      <c r="AU34" s="166">
        <f>SUM(AG34:AI34)</f>
        <v>63</v>
      </c>
      <c r="AV34" s="169">
        <f>SUM(AJ34:AL34)</f>
        <v>60</v>
      </c>
      <c r="AW34" s="169">
        <f>SUM(AM34:AO34)</f>
        <v>65</v>
      </c>
      <c r="AX34" s="169">
        <f>SUM(AP34:AR34)</f>
        <v>63</v>
      </c>
      <c r="AY34" s="175"/>
      <c r="BA34" s="170">
        <f>SUM(AU34:AX34)</f>
        <v>251</v>
      </c>
      <c r="BB34" s="171">
        <f t="shared" si="53"/>
        <v>-1</v>
      </c>
      <c r="BC34" s="172"/>
      <c r="BD34" s="174">
        <v>251</v>
      </c>
      <c r="BE34" s="172"/>
      <c r="BG34" s="189"/>
      <c r="BH34" s="169">
        <f>'[8]2015'!B56</f>
        <v>21</v>
      </c>
      <c r="BI34" s="169">
        <f>'[8]2015'!C56</f>
        <v>20</v>
      </c>
      <c r="BJ34" s="169">
        <f>'[8]2015'!D56</f>
        <v>21</v>
      </c>
      <c r="BK34" s="169">
        <f>'[8]2015'!E56</f>
        <v>22</v>
      </c>
      <c r="BL34" s="169">
        <f>'[8]2015'!F56</f>
        <v>20</v>
      </c>
      <c r="BM34" s="169">
        <f>'[8]2015'!G56</f>
        <v>22</v>
      </c>
      <c r="BN34" s="169">
        <f>'[8]2015'!H56</f>
        <v>22</v>
      </c>
      <c r="BO34" s="169">
        <f>'[8]2015'!I56</f>
        <v>21</v>
      </c>
      <c r="BP34" s="169">
        <f>'[8]2015'!J56</f>
        <v>22</v>
      </c>
      <c r="BQ34" s="169">
        <f>'[8]2015'!K56</f>
        <v>21</v>
      </c>
      <c r="BR34" s="169">
        <f>'[8]2015'!L56</f>
        <v>21</v>
      </c>
      <c r="BS34" s="169">
        <f>'[8]2015'!M56</f>
        <v>18</v>
      </c>
      <c r="BT34" s="175"/>
      <c r="BV34" s="166">
        <f>SUM(BH34:BJ34)</f>
        <v>62</v>
      </c>
      <c r="BW34" s="169">
        <f>SUM(BK34:BM34)</f>
        <v>64</v>
      </c>
      <c r="BX34" s="169">
        <f>SUM(BN34:BP34)</f>
        <v>65</v>
      </c>
      <c r="BY34" s="169">
        <f>SUM(BQ34:BS34)</f>
        <v>60</v>
      </c>
      <c r="BZ34" s="175"/>
      <c r="CB34" s="170">
        <f>SUM(AV34:AX34)+SUM(BH34:BJ34)</f>
        <v>250</v>
      </c>
    </row>
    <row r="35" spans="1:80" s="132" customFormat="1" x14ac:dyDescent="0.25">
      <c r="A35" s="238" t="s">
        <v>349</v>
      </c>
      <c r="B35" s="241">
        <f>AVERAGE('[9]2012'!$C$40:$N$40)</f>
        <v>2.1875</v>
      </c>
      <c r="C35" s="242">
        <f t="shared" si="51"/>
        <v>24.229166666666668</v>
      </c>
      <c r="E35" s="241"/>
      <c r="F35" s="243">
        <f>'[9]2013'!C$42</f>
        <v>13.25</v>
      </c>
      <c r="G35" s="243">
        <f>'[9]2013'!D$42</f>
        <v>14.5</v>
      </c>
      <c r="H35" s="243">
        <f>'[9]2013'!E$42</f>
        <v>14.5</v>
      </c>
      <c r="I35" s="243">
        <f>'[9]2013'!F$42</f>
        <v>14</v>
      </c>
      <c r="J35" s="243">
        <f>'[9]2013'!G$42</f>
        <v>17.5</v>
      </c>
      <c r="K35" s="243">
        <f>'[9]2013'!H$42</f>
        <v>22.5</v>
      </c>
      <c r="L35" s="243">
        <f>'[9]2013'!I$42</f>
        <v>25.5</v>
      </c>
      <c r="M35" s="243">
        <f>'[9]2013'!J$42</f>
        <v>31.5</v>
      </c>
      <c r="N35" s="243">
        <f>'[9]2013'!K$42</f>
        <v>36</v>
      </c>
      <c r="O35" s="243">
        <f>'[9]2013'!L$42</f>
        <v>34.5</v>
      </c>
      <c r="P35" s="243">
        <f>'[9]2013'!M$42</f>
        <v>34</v>
      </c>
      <c r="Q35" s="243">
        <f>'[9]2013'!N$42</f>
        <v>33</v>
      </c>
      <c r="R35" s="290"/>
      <c r="T35" s="241">
        <f>AVERAGE(F35:Q35)</f>
        <v>24.229166666666668</v>
      </c>
      <c r="U35" s="244">
        <v>26.6875</v>
      </c>
      <c r="V35" s="242">
        <f t="shared" ref="V35:V40" si="54">T35-U35</f>
        <v>-2.4583333333333321</v>
      </c>
      <c r="X35" s="241">
        <f>AVERAGE(F35:H35)</f>
        <v>14.083333333333334</v>
      </c>
      <c r="Y35" s="244">
        <f>AVERAGE(I35:K35)</f>
        <v>18</v>
      </c>
      <c r="Z35" s="244">
        <f>AVERAGE(L35:N35)</f>
        <v>31</v>
      </c>
      <c r="AA35" s="244">
        <f>AVERAGE(O35:Q35)</f>
        <v>33.833333333333336</v>
      </c>
      <c r="AB35" s="245">
        <f>AVERAGE(F35:Q35)</f>
        <v>24.229166666666668</v>
      </c>
      <c r="AC35" s="245">
        <f t="shared" si="52"/>
        <v>22.041666666666668</v>
      </c>
      <c r="AD35" s="172">
        <f>(AB35-B35)/B35</f>
        <v>10.076190476190476</v>
      </c>
      <c r="AF35" s="241"/>
      <c r="AG35" s="243">
        <f>'[10]2014'!C46</f>
        <v>30</v>
      </c>
      <c r="AH35" s="243">
        <f>'[10]2014'!D46</f>
        <v>33</v>
      </c>
      <c r="AI35" s="243">
        <f>'[10]2014'!E46</f>
        <v>34</v>
      </c>
      <c r="AJ35" s="247">
        <v>32</v>
      </c>
      <c r="AK35" s="247">
        <v>33.5</v>
      </c>
      <c r="AL35" s="247">
        <v>40</v>
      </c>
      <c r="AM35" s="247">
        <v>41</v>
      </c>
      <c r="AN35" s="247">
        <v>40</v>
      </c>
      <c r="AO35" s="247">
        <v>42</v>
      </c>
      <c r="AP35" s="247">
        <v>44.5</v>
      </c>
      <c r="AQ35" s="247">
        <v>49</v>
      </c>
      <c r="AR35" s="247">
        <v>51</v>
      </c>
      <c r="AS35" s="242"/>
      <c r="AT35" s="244"/>
      <c r="AU35" s="241">
        <f>AVERAGE(AG35:AI35)</f>
        <v>32.333333333333336</v>
      </c>
      <c r="AV35" s="244">
        <f>AVERAGE(AJ35:AL35)</f>
        <v>35.166666666666664</v>
      </c>
      <c r="AW35" s="244">
        <f>AVERAGE(AM35:AO35)</f>
        <v>41</v>
      </c>
      <c r="AX35" s="244">
        <f>AVERAGE(AP35:AR35)</f>
        <v>48.166666666666664</v>
      </c>
      <c r="AY35" s="242"/>
      <c r="BA35" s="248">
        <f>AVERAGE(AU35:AX35)</f>
        <v>39.166666666666664</v>
      </c>
      <c r="BB35" s="245">
        <f t="shared" si="53"/>
        <v>14.937499999999996</v>
      </c>
      <c r="BC35" s="172">
        <f>(BA35-C35)/C35</f>
        <v>0.6165090283748923</v>
      </c>
      <c r="BD35" s="249">
        <v>43.666666666666664</v>
      </c>
      <c r="BE35" s="172">
        <f>(BA35-BD35)/BD35</f>
        <v>-0.10305343511450382</v>
      </c>
      <c r="BG35" s="246"/>
      <c r="BH35" s="247">
        <v>51</v>
      </c>
      <c r="BI35" s="247">
        <v>52</v>
      </c>
      <c r="BJ35" s="247">
        <v>52</v>
      </c>
      <c r="BK35" s="247"/>
      <c r="BL35" s="247"/>
      <c r="BM35" s="247"/>
      <c r="BN35" s="247"/>
      <c r="BO35" s="247"/>
      <c r="BP35" s="247"/>
      <c r="BQ35" s="247"/>
      <c r="BR35" s="247"/>
      <c r="BS35" s="247"/>
      <c r="BT35" s="242"/>
      <c r="BV35" s="241">
        <f>AVERAGE(BH35:BJ35)</f>
        <v>51.666666666666664</v>
      </c>
      <c r="BW35" s="244" t="e">
        <f>AVERAGE(BK35:BM35)</f>
        <v>#DIV/0!</v>
      </c>
      <c r="BX35" s="244" t="e">
        <f>AVERAGE(BN35:BP35)</f>
        <v>#DIV/0!</v>
      </c>
      <c r="BY35" s="244" t="e">
        <f>AVERAGE(BQ35:BS35)</f>
        <v>#DIV/0!</v>
      </c>
      <c r="BZ35" s="242"/>
      <c r="CB35" s="248">
        <f>AVERAGE(AJ35:AR35,BH35:BJ35)</f>
        <v>44</v>
      </c>
    </row>
    <row r="36" spans="1:80" x14ac:dyDescent="0.25">
      <c r="A36" s="250" t="s">
        <v>350</v>
      </c>
      <c r="B36" s="166">
        <v>2</v>
      </c>
      <c r="C36" s="167">
        <f t="shared" si="51"/>
        <v>23</v>
      </c>
      <c r="E36" s="189"/>
      <c r="F36" s="192">
        <f>'[11]ASA by Grade'!B$68</f>
        <v>1</v>
      </c>
      <c r="G36" s="192">
        <f>'[11]ASA by Grade'!C$68</f>
        <v>1</v>
      </c>
      <c r="H36" s="192">
        <f>'[11]ASA by Grade'!D$68</f>
        <v>0</v>
      </c>
      <c r="I36" s="192">
        <f>'[11]ASA by Grade'!E$68</f>
        <v>3</v>
      </c>
      <c r="J36" s="192">
        <f>'[11]ASA by Grade'!F$68</f>
        <v>5</v>
      </c>
      <c r="K36" s="192">
        <f>'[11]ASA by Grade'!G$68</f>
        <v>2</v>
      </c>
      <c r="L36" s="192">
        <f>'[11]ASA by Grade'!H$68</f>
        <v>3</v>
      </c>
      <c r="M36" s="192">
        <f>'[11]ASA by Grade'!I$68</f>
        <v>0</v>
      </c>
      <c r="N36" s="192">
        <f>'[11]ASA by Grade'!J$68</f>
        <v>4</v>
      </c>
      <c r="O36" s="192">
        <f>'[11]ASA by Grade'!K$68</f>
        <v>0</v>
      </c>
      <c r="P36" s="192">
        <f>'[11]ASA by Grade'!L$68</f>
        <v>3</v>
      </c>
      <c r="Q36" s="192">
        <f>'[11]ASA by Grade'!M$68</f>
        <v>1</v>
      </c>
      <c r="R36" s="289"/>
      <c r="T36" s="166">
        <f>SUM(F36:Q36)</f>
        <v>23</v>
      </c>
      <c r="U36" s="169">
        <v>22</v>
      </c>
      <c r="V36" s="167">
        <f t="shared" si="54"/>
        <v>1</v>
      </c>
      <c r="X36" s="189">
        <f>SUM(F36:H36)</f>
        <v>2</v>
      </c>
      <c r="Y36" s="190">
        <f>SUM(I36:K36)</f>
        <v>10</v>
      </c>
      <c r="Z36" s="190">
        <f>SUM(L36:N36)</f>
        <v>7</v>
      </c>
      <c r="AA36" s="190">
        <f>SUM(O36:Q36)</f>
        <v>4</v>
      </c>
      <c r="AB36" s="177">
        <f>SUM(X36:AA36)</f>
        <v>23</v>
      </c>
      <c r="AC36" s="171">
        <f t="shared" si="52"/>
        <v>21</v>
      </c>
      <c r="AD36" s="178"/>
      <c r="AF36" s="189"/>
      <c r="AG36" s="251">
        <f>'[12]Pan Africa By Grade'!B49</f>
        <v>0</v>
      </c>
      <c r="AH36" s="251">
        <f>'[12]Pan Africa By Grade'!C49</f>
        <v>2</v>
      </c>
      <c r="AI36" s="251">
        <f>'[12]Pan Africa By Grade'!D49</f>
        <v>1</v>
      </c>
      <c r="AJ36" s="253">
        <v>0</v>
      </c>
      <c r="AK36" s="253">
        <v>3</v>
      </c>
      <c r="AL36" s="253">
        <v>0</v>
      </c>
      <c r="AM36" s="253">
        <v>2</v>
      </c>
      <c r="AN36" s="253">
        <v>2</v>
      </c>
      <c r="AO36" s="253">
        <v>2</v>
      </c>
      <c r="AP36" s="253">
        <v>3</v>
      </c>
      <c r="AQ36" s="253">
        <v>6</v>
      </c>
      <c r="AR36" s="253">
        <v>0</v>
      </c>
      <c r="AS36" s="167"/>
      <c r="AT36" s="169"/>
      <c r="AU36" s="166">
        <f>SUM(AG36:AI36)</f>
        <v>3</v>
      </c>
      <c r="AV36" s="169">
        <f>SUM(AJ36:AL36)</f>
        <v>3</v>
      </c>
      <c r="AW36" s="169">
        <f>SUM(AM36:AO36)</f>
        <v>6</v>
      </c>
      <c r="AX36" s="169">
        <f>SUM(AP36:AR36)</f>
        <v>9</v>
      </c>
      <c r="AY36" s="175"/>
      <c r="BA36" s="170">
        <f>SUM(AU36:AX36)</f>
        <v>21</v>
      </c>
      <c r="BB36" s="171">
        <f t="shared" si="53"/>
        <v>-2</v>
      </c>
      <c r="BC36" s="178"/>
      <c r="BD36" s="174">
        <v>26</v>
      </c>
      <c r="BE36" s="172">
        <f>(BA36-BD36)/BD36</f>
        <v>-0.19230769230769232</v>
      </c>
      <c r="BG36" s="252"/>
      <c r="BH36" s="253">
        <v>1</v>
      </c>
      <c r="BI36" s="253">
        <v>2</v>
      </c>
      <c r="BJ36" s="253">
        <v>1</v>
      </c>
      <c r="BK36" s="253"/>
      <c r="BL36" s="253"/>
      <c r="BM36" s="253"/>
      <c r="BN36" s="253"/>
      <c r="BO36" s="253"/>
      <c r="BP36" s="253"/>
      <c r="BQ36" s="253"/>
      <c r="BR36" s="253"/>
      <c r="BS36" s="253"/>
      <c r="BT36" s="175"/>
      <c r="BV36" s="166">
        <f>SUM(BH36:BJ36)</f>
        <v>4</v>
      </c>
      <c r="BW36" s="169">
        <f>SUM(BK36:BM36)</f>
        <v>0</v>
      </c>
      <c r="BX36" s="169">
        <f>SUM(BN36:BP36)</f>
        <v>0</v>
      </c>
      <c r="BY36" s="169">
        <f>SUM(BQ36:BS36)</f>
        <v>0</v>
      </c>
      <c r="BZ36" s="175"/>
      <c r="CB36" s="170">
        <f>SUM(AV36:AX36)+SUM(BH36:BJ36)</f>
        <v>22</v>
      </c>
    </row>
    <row r="37" spans="1:80" x14ac:dyDescent="0.25">
      <c r="A37" s="238" t="s">
        <v>351</v>
      </c>
      <c r="B37" s="166">
        <v>1</v>
      </c>
      <c r="C37" s="167">
        <f t="shared" si="51"/>
        <v>10</v>
      </c>
      <c r="E37" s="189"/>
      <c r="F37" s="192">
        <f>'[11]ASA by Grade'!B$62</f>
        <v>1</v>
      </c>
      <c r="G37" s="192">
        <f>'[11]ASA by Grade'!C$62</f>
        <v>0</v>
      </c>
      <c r="H37" s="192">
        <f>'[11]ASA by Grade'!D$62</f>
        <v>0</v>
      </c>
      <c r="I37" s="192">
        <f>'[11]ASA by Grade'!E$62</f>
        <v>3</v>
      </c>
      <c r="J37" s="192">
        <f>'[11]ASA by Grade'!F$62</f>
        <v>1</v>
      </c>
      <c r="K37" s="192">
        <f>'[11]ASA by Grade'!G$62</f>
        <v>2</v>
      </c>
      <c r="L37" s="192">
        <f>'[11]ASA by Grade'!H$62</f>
        <v>0</v>
      </c>
      <c r="M37" s="192">
        <f>'[11]ASA by Grade'!I$62</f>
        <v>0</v>
      </c>
      <c r="N37" s="192">
        <f>'[11]ASA by Grade'!J$62</f>
        <v>1</v>
      </c>
      <c r="O37" s="192">
        <f>'[11]ASA by Grade'!K$62</f>
        <v>0</v>
      </c>
      <c r="P37" s="192">
        <f>'[11]ASA by Grade'!L$62</f>
        <v>1</v>
      </c>
      <c r="Q37" s="192">
        <f>'[11]ASA by Grade'!M$62</f>
        <v>1</v>
      </c>
      <c r="R37" s="289"/>
      <c r="T37" s="166">
        <f>SUM(F37:Q37)</f>
        <v>10</v>
      </c>
      <c r="U37" s="169">
        <v>5</v>
      </c>
      <c r="V37" s="167">
        <f t="shared" si="54"/>
        <v>5</v>
      </c>
      <c r="X37" s="189">
        <f>SUM(F37:H37)</f>
        <v>1</v>
      </c>
      <c r="Y37" s="190">
        <f>SUM(I37:K37)</f>
        <v>6</v>
      </c>
      <c r="Z37" s="190">
        <f>SUM(L37:N37)</f>
        <v>1</v>
      </c>
      <c r="AA37" s="190">
        <f>SUM(O37:Q37)</f>
        <v>2</v>
      </c>
      <c r="AB37" s="177">
        <f>SUM(X37:AA37)</f>
        <v>10</v>
      </c>
      <c r="AC37" s="171">
        <f t="shared" si="52"/>
        <v>9</v>
      </c>
      <c r="AD37" s="178"/>
      <c r="AF37" s="189"/>
      <c r="AG37" s="251">
        <f>'[12]Pan Africa By Grade'!B43</f>
        <v>0</v>
      </c>
      <c r="AH37" s="251">
        <f>'[12]Pan Africa By Grade'!C43</f>
        <v>0</v>
      </c>
      <c r="AI37" s="251">
        <f>'[12]Pan Africa By Grade'!D43</f>
        <v>0</v>
      </c>
      <c r="AJ37" s="253">
        <v>0</v>
      </c>
      <c r="AK37" s="253">
        <v>0</v>
      </c>
      <c r="AL37" s="253">
        <v>0</v>
      </c>
      <c r="AM37" s="253">
        <v>0</v>
      </c>
      <c r="AN37" s="253">
        <v>0</v>
      </c>
      <c r="AO37" s="253">
        <v>0</v>
      </c>
      <c r="AP37" s="253">
        <v>0</v>
      </c>
      <c r="AQ37" s="253">
        <v>4</v>
      </c>
      <c r="AR37" s="253">
        <v>0</v>
      </c>
      <c r="AS37" s="167"/>
      <c r="AT37" s="169"/>
      <c r="AU37" s="166">
        <f>SUM(AG37:AI37)</f>
        <v>0</v>
      </c>
      <c r="AV37" s="169">
        <f>SUM(AJ37:AL37)</f>
        <v>0</v>
      </c>
      <c r="AW37" s="169">
        <f>SUM(AM37:AO37)</f>
        <v>0</v>
      </c>
      <c r="AX37" s="169">
        <f>SUM(AP37:AR37)</f>
        <v>4</v>
      </c>
      <c r="AY37" s="175"/>
      <c r="BA37" s="170">
        <f>SUM(AU37:AX37)</f>
        <v>4</v>
      </c>
      <c r="BB37" s="171">
        <f t="shared" si="53"/>
        <v>-6</v>
      </c>
      <c r="BC37" s="178"/>
      <c r="BD37" s="174">
        <v>8</v>
      </c>
      <c r="BE37" s="172">
        <f>(BA37-BD37)/BD37</f>
        <v>-0.5</v>
      </c>
      <c r="BG37" s="252"/>
      <c r="BH37" s="253">
        <v>0</v>
      </c>
      <c r="BI37" s="253">
        <v>0</v>
      </c>
      <c r="BJ37" s="253">
        <v>0</v>
      </c>
      <c r="BK37" s="253"/>
      <c r="BL37" s="253"/>
      <c r="BM37" s="253"/>
      <c r="BN37" s="253"/>
      <c r="BO37" s="253"/>
      <c r="BP37" s="253"/>
      <c r="BQ37" s="253"/>
      <c r="BR37" s="253"/>
      <c r="BS37" s="253"/>
      <c r="BT37" s="175"/>
      <c r="BV37" s="166">
        <f>SUM(BH37:BJ37)</f>
        <v>0</v>
      </c>
      <c r="BW37" s="169">
        <f>SUM(BK37:BM37)</f>
        <v>0</v>
      </c>
      <c r="BX37" s="169">
        <f>SUM(BN37:BP37)</f>
        <v>0</v>
      </c>
      <c r="BY37" s="169">
        <f>SUM(BQ37:BS37)</f>
        <v>0</v>
      </c>
      <c r="BZ37" s="175"/>
      <c r="CB37" s="170">
        <f>SUM(AV37:AX37)+SUM(BH37:BJ37)</f>
        <v>4</v>
      </c>
    </row>
    <row r="38" spans="1:80" s="132" customFormat="1" x14ac:dyDescent="0.25">
      <c r="A38" s="238" t="s">
        <v>352</v>
      </c>
      <c r="B38" s="241">
        <f>(B6-B42)/B56</f>
        <v>49.951809122269069</v>
      </c>
      <c r="C38" s="242">
        <f t="shared" si="51"/>
        <v>48.255255041914971</v>
      </c>
      <c r="E38" s="241"/>
      <c r="F38" s="243">
        <f>(F6-F42)/F56</f>
        <v>40.935383747178328</v>
      </c>
      <c r="G38" s="243">
        <f>(G6-G42)/G56</f>
        <v>51.779678770949722</v>
      </c>
      <c r="H38" s="243">
        <f>(H6-H42)/H56</f>
        <v>50.409516380655226</v>
      </c>
      <c r="I38" s="243">
        <f t="shared" ref="I38:Q38" si="55">(I6-I42)/I56</f>
        <v>43.06297709923664</v>
      </c>
      <c r="J38" s="243">
        <f t="shared" si="55"/>
        <v>40.646345256609642</v>
      </c>
      <c r="K38" s="243">
        <f t="shared" si="55"/>
        <v>48.231297185998628</v>
      </c>
      <c r="L38" s="243">
        <f t="shared" si="55"/>
        <v>49.960919772074028</v>
      </c>
      <c r="M38" s="243">
        <f t="shared" si="55"/>
        <v>47.505612372162631</v>
      </c>
      <c r="N38" s="243">
        <f t="shared" si="55"/>
        <v>50.120326946268257</v>
      </c>
      <c r="O38" s="243">
        <f t="shared" si="55"/>
        <v>53.823914123295985</v>
      </c>
      <c r="P38" s="243">
        <f t="shared" si="55"/>
        <v>46.476136363636371</v>
      </c>
      <c r="Q38" s="243">
        <f t="shared" si="55"/>
        <v>50.036307454615681</v>
      </c>
      <c r="R38" s="290"/>
      <c r="T38" s="241">
        <f>(T6-T42)/T56</f>
        <v>48.255255041914971</v>
      </c>
      <c r="U38" s="244">
        <v>45.261474003263643</v>
      </c>
      <c r="V38" s="242">
        <f t="shared" si="54"/>
        <v>2.9937810386513277</v>
      </c>
      <c r="X38" s="241">
        <f>(X6-X42)/X56</f>
        <v>47.104547481052165</v>
      </c>
      <c r="Y38" s="244">
        <f>(Y6-Y42)/Y56</f>
        <v>43.64154901169826</v>
      </c>
      <c r="Z38" s="244">
        <f>(Z6-Z42)/Z56</f>
        <v>49.400383464393514</v>
      </c>
      <c r="AA38" s="244">
        <f>(AA6-AA42)/AA56</f>
        <v>51.092472991147304</v>
      </c>
      <c r="AB38" s="245">
        <f>(AB6-AB42)/AB56</f>
        <v>48.255255041914971</v>
      </c>
      <c r="AC38" s="245">
        <f t="shared" si="52"/>
        <v>-1.6965540803540975</v>
      </c>
      <c r="AD38" s="172">
        <f>(AB38-B38)/B38</f>
        <v>-3.3963816529675096E-2</v>
      </c>
      <c r="AF38" s="241"/>
      <c r="AG38" s="243">
        <f>AG6/AG56</f>
        <v>39.097021887334051</v>
      </c>
      <c r="AH38" s="243">
        <f>AH6/AH56</f>
        <v>35.959076810800951</v>
      </c>
      <c r="AI38" s="243">
        <f>AI6/AI56</f>
        <v>37.522597844583103</v>
      </c>
      <c r="AJ38" s="247">
        <v>46</v>
      </c>
      <c r="AK38" s="247">
        <v>46</v>
      </c>
      <c r="AL38" s="247">
        <v>54</v>
      </c>
      <c r="AM38" s="247">
        <v>54</v>
      </c>
      <c r="AN38" s="247">
        <v>54</v>
      </c>
      <c r="AO38" s="247">
        <v>54</v>
      </c>
      <c r="AP38" s="247">
        <v>54</v>
      </c>
      <c r="AQ38" s="247">
        <v>54</v>
      </c>
      <c r="AR38" s="247">
        <v>54</v>
      </c>
      <c r="AS38" s="242"/>
      <c r="AT38" s="244"/>
      <c r="AU38" s="241">
        <f>(AU6-AU42)/AU56</f>
        <v>37.535212922173272</v>
      </c>
      <c r="AV38" s="244">
        <f>(AV6-AV42)/AV56</f>
        <v>49.179660268441559</v>
      </c>
      <c r="AW38" s="244">
        <f>(AW6-AW42)/AW56</f>
        <v>54</v>
      </c>
      <c r="AX38" s="244">
        <f>(AX6-AX42)/AX56</f>
        <v>54.000000000000014</v>
      </c>
      <c r="AY38" s="242"/>
      <c r="BA38" s="248">
        <f>(BA6-BA42)/BA56</f>
        <v>50.361122483631512</v>
      </c>
      <c r="BB38" s="245">
        <f t="shared" si="53"/>
        <v>2.1058674417165406</v>
      </c>
      <c r="BC38" s="172">
        <f>(BA38-C38)/C38</f>
        <v>4.3640168099564787E-2</v>
      </c>
      <c r="BD38" s="249">
        <v>49.562869809046802</v>
      </c>
      <c r="BE38" s="172">
        <f>(BA38-BD38)/BD38</f>
        <v>1.6105860650526799E-2</v>
      </c>
      <c r="BG38" s="246"/>
      <c r="BH38" s="247">
        <v>55.5</v>
      </c>
      <c r="BI38" s="247">
        <v>55</v>
      </c>
      <c r="BJ38" s="247">
        <v>56</v>
      </c>
      <c r="BK38" s="247"/>
      <c r="BL38" s="247"/>
      <c r="BM38" s="247"/>
      <c r="BN38" s="247"/>
      <c r="BO38" s="247"/>
      <c r="BP38" s="247"/>
      <c r="BQ38" s="247"/>
      <c r="BR38" s="247"/>
      <c r="BS38" s="247"/>
      <c r="BT38" s="242"/>
      <c r="BV38" s="241">
        <f>(BV6-BV42)/BV56</f>
        <v>55.525806451612908</v>
      </c>
      <c r="BW38" s="244" t="e">
        <f>(BW6-BW42)/BW56</f>
        <v>#DIV/0!</v>
      </c>
      <c r="BX38" s="244" t="e">
        <f>(BX6-BX42)/BX56</f>
        <v>#DIV/0!</v>
      </c>
      <c r="BY38" s="244" t="e">
        <f>(BY6-BY42)/BY56</f>
        <v>#DIV/0!</v>
      </c>
      <c r="BZ38" s="242"/>
      <c r="CB38" s="248">
        <f>(CB6-CB42)/CB56</f>
        <v>53.63577101513458</v>
      </c>
    </row>
    <row r="39" spans="1:80" s="182" customFormat="1" x14ac:dyDescent="0.25">
      <c r="A39" s="254" t="s">
        <v>353</v>
      </c>
      <c r="B39" s="180">
        <f>B56/B57</f>
        <v>0.56668114682884452</v>
      </c>
      <c r="C39" s="181">
        <f t="shared" si="51"/>
        <v>0.45175382291863314</v>
      </c>
      <c r="E39" s="180"/>
      <c r="F39" s="183">
        <f>F56/F57</f>
        <v>0.611456176673568</v>
      </c>
      <c r="G39" s="183">
        <f>G56/G57</f>
        <v>0.59666666666666668</v>
      </c>
      <c r="H39" s="183">
        <f>H56/H57</f>
        <v>0.51735270379338172</v>
      </c>
      <c r="I39" s="183">
        <f t="shared" ref="I39:Q39" si="56">I56/I57</f>
        <v>0.62679425837320579</v>
      </c>
      <c r="J39" s="183">
        <f t="shared" si="56"/>
        <v>0.52418478260869561</v>
      </c>
      <c r="K39" s="183">
        <f t="shared" si="56"/>
        <v>0.37942708333333336</v>
      </c>
      <c r="L39" s="183">
        <f t="shared" si="56"/>
        <v>0.44907155797101445</v>
      </c>
      <c r="M39" s="183">
        <f t="shared" si="56"/>
        <v>0.31636679292929293</v>
      </c>
      <c r="N39" s="183">
        <f t="shared" si="56"/>
        <v>0.63460884353741498</v>
      </c>
      <c r="O39" s="183">
        <f t="shared" si="56"/>
        <v>0.54329835082458777</v>
      </c>
      <c r="P39" s="183">
        <f t="shared" si="56"/>
        <v>0.31428571428571428</v>
      </c>
      <c r="Q39" s="183">
        <f t="shared" si="56"/>
        <v>0.21632687165775402</v>
      </c>
      <c r="R39" s="204"/>
      <c r="T39" s="180">
        <f>T56/T57</f>
        <v>0.45175382291863314</v>
      </c>
      <c r="U39" s="184">
        <v>0.63969314719013537</v>
      </c>
      <c r="V39" s="181">
        <f t="shared" si="54"/>
        <v>-0.18793932427150223</v>
      </c>
      <c r="X39" s="180">
        <f>X56/X57</f>
        <v>0.57690329218106995</v>
      </c>
      <c r="Y39" s="184">
        <f>Y56/Y57</f>
        <v>0.49441563621858797</v>
      </c>
      <c r="Z39" s="184">
        <f>Z56/Z57</f>
        <v>0.46411135161135164</v>
      </c>
      <c r="AA39" s="184">
        <f>AA56/AA57</f>
        <v>0.36507499730225534</v>
      </c>
      <c r="AB39" s="172">
        <f>AB56/AB57</f>
        <v>0.45175382291863314</v>
      </c>
      <c r="AC39" s="172">
        <f t="shared" si="52"/>
        <v>-0.11492732391021138</v>
      </c>
      <c r="AD39" s="172"/>
      <c r="AF39" s="180"/>
      <c r="AG39" s="183">
        <f>AG56/AG57</f>
        <v>0.48469565217391303</v>
      </c>
      <c r="AH39" s="183">
        <f>AH56/AH57</f>
        <v>0.46292229729729728</v>
      </c>
      <c r="AI39" s="183">
        <f>AI56/AI57</f>
        <v>0.48583553791887124</v>
      </c>
      <c r="AJ39" s="187">
        <v>0.52</v>
      </c>
      <c r="AK39" s="187">
        <v>0.54</v>
      </c>
      <c r="AL39" s="187">
        <v>0.6</v>
      </c>
      <c r="AM39" s="187">
        <v>0.66</v>
      </c>
      <c r="AN39" s="187">
        <v>0.7</v>
      </c>
      <c r="AO39" s="187">
        <v>0.72</v>
      </c>
      <c r="AP39" s="187">
        <v>0.72</v>
      </c>
      <c r="AQ39" s="187">
        <v>0.71</v>
      </c>
      <c r="AR39" s="187">
        <v>0.6</v>
      </c>
      <c r="AS39" s="181"/>
      <c r="AT39" s="184"/>
      <c r="AU39" s="180">
        <f>AU56/AU57</f>
        <v>0.47752612018792506</v>
      </c>
      <c r="AV39" s="184">
        <f>AV56/AV57</f>
        <v>0.55592284085927224</v>
      </c>
      <c r="AW39" s="184">
        <f>AW56/AW57</f>
        <v>0.69289250092353161</v>
      </c>
      <c r="AX39" s="184">
        <f>AX56/AX57</f>
        <v>0.67260192035258914</v>
      </c>
      <c r="AY39" s="181"/>
      <c r="BA39" s="186">
        <f>BA56/BA57</f>
        <v>0.61160268448559496</v>
      </c>
      <c r="BB39" s="172">
        <f t="shared" si="53"/>
        <v>0.15984886156696182</v>
      </c>
      <c r="BC39" s="172"/>
      <c r="BD39" s="188">
        <v>0.57870498554280214</v>
      </c>
      <c r="BE39" s="172">
        <f>BA39-BD39</f>
        <v>3.2897698942792819E-2</v>
      </c>
      <c r="BG39" s="255"/>
      <c r="BH39" s="187">
        <v>0.65</v>
      </c>
      <c r="BI39" s="187">
        <v>0.66</v>
      </c>
      <c r="BJ39" s="187">
        <v>0.7</v>
      </c>
      <c r="BK39" s="187"/>
      <c r="BL39" s="187"/>
      <c r="BM39" s="187"/>
      <c r="BN39" s="187"/>
      <c r="BO39" s="187"/>
      <c r="BP39" s="187"/>
      <c r="BQ39" s="187"/>
      <c r="BR39" s="187"/>
      <c r="BS39" s="187"/>
      <c r="BT39" s="181"/>
      <c r="BV39" s="180">
        <f>BV56/BV57</f>
        <v>0.67044767090139146</v>
      </c>
      <c r="BW39" s="184" t="e">
        <f>BW56/BW57</f>
        <v>#DIV/0!</v>
      </c>
      <c r="BX39" s="184" t="e">
        <f>BX56/BX57</f>
        <v>#DIV/0!</v>
      </c>
      <c r="BY39" s="184" t="e">
        <f>BY56/BY57</f>
        <v>#DIV/0!</v>
      </c>
      <c r="BZ39" s="181"/>
      <c r="CB39" s="186">
        <f>CB56/CB57</f>
        <v>0.65356697615622683</v>
      </c>
    </row>
    <row r="40" spans="1:80" s="132" customFormat="1" x14ac:dyDescent="0.25">
      <c r="A40" s="238" t="s">
        <v>354</v>
      </c>
      <c r="B40" s="241">
        <f>AVERAGE('[9]2012'!$C$74:$N$74)</f>
        <v>0.41666666666666669</v>
      </c>
      <c r="C40" s="242">
        <f t="shared" si="51"/>
        <v>4.5</v>
      </c>
      <c r="E40" s="241"/>
      <c r="F40" s="243">
        <f>'[9]2013'!C$77</f>
        <v>3</v>
      </c>
      <c r="G40" s="243">
        <f>'[9]2013'!D$77</f>
        <v>3</v>
      </c>
      <c r="H40" s="243">
        <f>'[9]2013'!E$77</f>
        <v>3</v>
      </c>
      <c r="I40" s="243">
        <f>'[9]2013'!F$77</f>
        <v>4</v>
      </c>
      <c r="J40" s="243">
        <f>'[9]2013'!G$77</f>
        <v>4</v>
      </c>
      <c r="K40" s="243">
        <f>'[9]2013'!H$77</f>
        <v>4</v>
      </c>
      <c r="L40" s="243">
        <f>'[9]2013'!I$77</f>
        <v>5</v>
      </c>
      <c r="M40" s="243">
        <f>'[9]2013'!J$77</f>
        <v>6</v>
      </c>
      <c r="N40" s="243">
        <f>'[9]2013'!K$77</f>
        <v>6</v>
      </c>
      <c r="O40" s="243">
        <f>'[9]2013'!L$77</f>
        <v>6</v>
      </c>
      <c r="P40" s="243">
        <f>'[9]2013'!M$77</f>
        <v>5</v>
      </c>
      <c r="Q40" s="243">
        <f>'[9]2013'!N$77</f>
        <v>5</v>
      </c>
      <c r="R40" s="290"/>
      <c r="T40" s="241">
        <f>AVERAGE(F40:Q40)</f>
        <v>4.5</v>
      </c>
      <c r="U40" s="244">
        <v>5</v>
      </c>
      <c r="V40" s="242">
        <f t="shared" si="54"/>
        <v>-0.5</v>
      </c>
      <c r="X40" s="241">
        <f>AVERAGE(F40:H40)</f>
        <v>3</v>
      </c>
      <c r="Y40" s="244">
        <f>AVERAGE(I40:K40)</f>
        <v>4</v>
      </c>
      <c r="Z40" s="244">
        <f>AVERAGE(L40:N40)</f>
        <v>5.666666666666667</v>
      </c>
      <c r="AA40" s="244">
        <f>AVERAGE(O40:Q40)</f>
        <v>5.333333333333333</v>
      </c>
      <c r="AB40" s="245">
        <f>AVERAGE(F40:Q40)</f>
        <v>4.5</v>
      </c>
      <c r="AC40" s="245">
        <f t="shared" si="52"/>
        <v>4.083333333333333</v>
      </c>
      <c r="AD40" s="172">
        <f>(AB40-B40)/B40</f>
        <v>9.7999999999999989</v>
      </c>
      <c r="AF40" s="241"/>
      <c r="AG40" s="243">
        <f>'[10]2014'!C85</f>
        <v>5</v>
      </c>
      <c r="AH40" s="243">
        <f>'[10]2014'!D85</f>
        <v>4</v>
      </c>
      <c r="AI40" s="243">
        <f>'[10]2014'!E85</f>
        <v>4</v>
      </c>
      <c r="AJ40" s="247">
        <v>5.8</v>
      </c>
      <c r="AK40" s="247">
        <v>7.0999999999999988</v>
      </c>
      <c r="AL40" s="247">
        <v>7.0999999999999988</v>
      </c>
      <c r="AM40" s="247">
        <v>7.0999999999999988</v>
      </c>
      <c r="AN40" s="247">
        <v>7.0999999999999988</v>
      </c>
      <c r="AO40" s="247">
        <v>6.7999999999999989</v>
      </c>
      <c r="AP40" s="247">
        <v>8.1</v>
      </c>
      <c r="AQ40" s="247">
        <v>7.9999999999999991</v>
      </c>
      <c r="AR40" s="247">
        <v>7.8999999999999995</v>
      </c>
      <c r="AS40" s="242"/>
      <c r="AT40" s="244"/>
      <c r="AU40" s="241">
        <f>AVERAGE(AG40:AI40)</f>
        <v>4.333333333333333</v>
      </c>
      <c r="AV40" s="244">
        <f>AVERAGE(AJ40:AL40)</f>
        <v>6.6666666666666652</v>
      </c>
      <c r="AW40" s="244">
        <f>AVERAGE(AM40:AO40)</f>
        <v>6.9999999999999991</v>
      </c>
      <c r="AX40" s="244">
        <f>AVERAGE(AP40:AR40)</f>
        <v>7.9999999999999991</v>
      </c>
      <c r="AY40" s="242"/>
      <c r="BA40" s="248">
        <f>AVERAGE(AU40:AX40)</f>
        <v>6.4999999999999991</v>
      </c>
      <c r="BB40" s="245">
        <f t="shared" si="53"/>
        <v>1.9999999999999991</v>
      </c>
      <c r="BC40" s="172">
        <f>(BA40-C40)/C40</f>
        <v>0.44444444444444425</v>
      </c>
      <c r="BD40" s="249">
        <v>7.4583333333333321</v>
      </c>
      <c r="BE40" s="172">
        <f>(BA40-BD40)/BD40</f>
        <v>-0.12849162011173182</v>
      </c>
      <c r="BG40" s="246"/>
      <c r="BH40" s="247">
        <v>8.1</v>
      </c>
      <c r="BI40" s="247">
        <v>8.1</v>
      </c>
      <c r="BJ40" s="247">
        <v>8.1</v>
      </c>
      <c r="BK40" s="247"/>
      <c r="BL40" s="247"/>
      <c r="BM40" s="247"/>
      <c r="BN40" s="247"/>
      <c r="BO40" s="247"/>
      <c r="BP40" s="247"/>
      <c r="BQ40" s="247"/>
      <c r="BR40" s="247"/>
      <c r="BS40" s="247"/>
      <c r="BT40" s="242"/>
      <c r="BV40" s="241">
        <f>AVERAGE(BH40:BJ40)</f>
        <v>8.1</v>
      </c>
      <c r="BW40" s="244" t="e">
        <f>AVERAGE(BK40:BM40)</f>
        <v>#DIV/0!</v>
      </c>
      <c r="BX40" s="244" t="e">
        <f>AVERAGE(BN40:BP40)</f>
        <v>#DIV/0!</v>
      </c>
      <c r="BY40" s="244" t="e">
        <f>AVERAGE(BQ40:BS40)</f>
        <v>#DIV/0!</v>
      </c>
      <c r="BZ40" s="242"/>
      <c r="CB40" s="248">
        <f>AVERAGE(AJ40:AR40,BH40:BJ40)</f>
        <v>7.4416666666666655</v>
      </c>
    </row>
    <row r="41" spans="1:80" x14ac:dyDescent="0.25">
      <c r="A41" s="238" t="s">
        <v>355</v>
      </c>
      <c r="B41" s="166"/>
      <c r="C41" s="167">
        <f t="shared" si="51"/>
        <v>28602.516329576189</v>
      </c>
      <c r="D41" s="168"/>
      <c r="E41" s="166"/>
      <c r="F41" s="173">
        <v>34787.037037037044</v>
      </c>
      <c r="G41" s="173">
        <v>36900.252525252523</v>
      </c>
      <c r="H41" s="173">
        <v>35847.972972972973</v>
      </c>
      <c r="I41" s="173">
        <v>40437.647058823539</v>
      </c>
      <c r="J41" s="173">
        <v>40942.800000000003</v>
      </c>
      <c r="K41" s="173">
        <v>39149.664000000004</v>
      </c>
      <c r="L41" s="173">
        <v>26588.235294117643</v>
      </c>
      <c r="M41" s="173">
        <v>25185.185185185182</v>
      </c>
      <c r="N41" s="173">
        <v>25152.941176470587</v>
      </c>
      <c r="O41" s="173">
        <v>23311.827956989244</v>
      </c>
      <c r="P41" s="173">
        <v>22862.745098039217</v>
      </c>
      <c r="Q41" s="173">
        <v>20560</v>
      </c>
      <c r="R41" s="199"/>
      <c r="S41" s="168"/>
      <c r="T41" s="166">
        <f>SUMPRODUCT(F41:Q41,F35:Q35)/SUM(F35:Q35)</f>
        <v>28602.516329576189</v>
      </c>
      <c r="U41" s="169">
        <v>32823.00175008591</v>
      </c>
      <c r="V41" s="167">
        <f>U41-T41</f>
        <v>4220.4854205097217</v>
      </c>
      <c r="W41" s="168"/>
      <c r="X41" s="257">
        <f>((F41*F35)+(G41*G35)+(H41*H35))/SUM(F35:H35)</f>
        <v>35876.390780236936</v>
      </c>
      <c r="Y41" s="258">
        <f>((I41*I35)+(J41*J35)+(K41*K35))/SUM(I35:K35)</f>
        <v>40064.694422657958</v>
      </c>
      <c r="Z41" s="258">
        <f>((L41*L35)+(M41*M35)+(N41*N35))/SUM(L35:N35)</f>
        <v>25557.410921357787</v>
      </c>
      <c r="AA41" s="258">
        <f>((O41*O35)+(P41*P35)+(Q41*Q35))/SUM(O35:Q35)</f>
        <v>22266.713279305044</v>
      </c>
      <c r="AB41" s="259">
        <f>SUMPRODUCT(F41:Q41,F35:Q35)/SUM(F35:Q35)</f>
        <v>28602.516329576189</v>
      </c>
      <c r="AC41" s="171"/>
      <c r="AD41" s="178"/>
      <c r="AF41" s="166"/>
      <c r="AG41" s="256">
        <f>(AG11/AG35)*12</f>
        <v>43664.255999999994</v>
      </c>
      <c r="AH41" s="256">
        <f>(AH11/AH35)*12</f>
        <v>43211.858181818177</v>
      </c>
      <c r="AI41" s="256">
        <v>31494.084507042251</v>
      </c>
      <c r="AJ41" s="261">
        <v>33269.550000000003</v>
      </c>
      <c r="AK41" s="261">
        <v>33721.695522388072</v>
      </c>
      <c r="AL41" s="261">
        <v>38743.199999999997</v>
      </c>
      <c r="AM41" s="261">
        <v>40201.360975609765</v>
      </c>
      <c r="AN41" s="261">
        <v>36644.315000000017</v>
      </c>
      <c r="AO41" s="261">
        <v>36340.223809523814</v>
      </c>
      <c r="AP41" s="261">
        <v>36782.881258426976</v>
      </c>
      <c r="AQ41" s="261">
        <v>35589.310530612245</v>
      </c>
      <c r="AR41" s="261">
        <v>33262.651294117648</v>
      </c>
      <c r="AS41" s="167"/>
      <c r="AT41" s="169"/>
      <c r="AU41" s="257">
        <f>((AG41*AG35)+(AH41*AH35)+(AI41*AI35))/SUM(AG35:AI35)</f>
        <v>39244.514157107587</v>
      </c>
      <c r="AV41" s="258">
        <f>((AJ41*AJ35)+(AK41*AK35)+(AL41*AL35))/SUM(AJ35:AL35)</f>
        <v>35488.439810426542</v>
      </c>
      <c r="AW41" s="258">
        <f>((AM41*AM35)+(AN41*AN35)+(AO41*AO35))/SUM(AM35:AO35)</f>
        <v>37726.16097560976</v>
      </c>
      <c r="AX41" s="258">
        <f>((AP41*AP35)+(AQ41*AQ35)+(AR41*AR35))/SUM(AP35:AR35)</f>
        <v>35135.706906574393</v>
      </c>
      <c r="AY41" s="262"/>
      <c r="BA41" s="170">
        <f>SUMPRODUCT(AG41:AR41,AG35:AR35)/SUM(AG35:AR35)</f>
        <v>36740.799406892424</v>
      </c>
      <c r="BB41" s="171"/>
      <c r="BC41" s="178"/>
      <c r="BD41" s="174">
        <v>28987.404885496191</v>
      </c>
      <c r="BE41" s="172">
        <f>(BA41-BD41)/BD41</f>
        <v>0.26747459981406035</v>
      </c>
      <c r="BG41" s="260"/>
      <c r="BH41" s="261">
        <f>(BH11/BH35)*12</f>
        <v>31581.647058823532</v>
      </c>
      <c r="BI41" s="261">
        <f>(BI11/BI35)*12</f>
        <v>31559.538461538461</v>
      </c>
      <c r="BJ41" s="261">
        <f>(BJ11/BJ35)*12</f>
        <v>31833.461538461539</v>
      </c>
      <c r="BK41" s="261"/>
      <c r="BL41" s="261"/>
      <c r="BM41" s="261"/>
      <c r="BN41" s="261"/>
      <c r="BO41" s="261"/>
      <c r="BP41" s="261"/>
      <c r="BQ41" s="261"/>
      <c r="BR41" s="261"/>
      <c r="BS41" s="261"/>
      <c r="BT41" s="175"/>
      <c r="BV41" s="166">
        <f>((BH41*BH35)+(BI41*BI35)+(BJ41*BJ35))/SUM(BH35:BJ35)</f>
        <v>31658.709677419356</v>
      </c>
      <c r="BW41" s="169" t="e">
        <f>((BK41*BK35)+(BL41*BL35)+(BM41*BM35))/SUM(BK35:BM35)</f>
        <v>#DIV/0!</v>
      </c>
      <c r="BX41" s="169" t="e">
        <f>((BN41*BN35)+(BO41*BO35)+(BP41*BP35))/SUM(BN35:BP35)</f>
        <v>#DIV/0!</v>
      </c>
      <c r="BY41" s="169" t="e">
        <f>((BQ41*BQ35)+(BR41*BR35)+(BS41*BS35))/SUM(BQ35:BS35)</f>
        <v>#DIV/0!</v>
      </c>
      <c r="BZ41" s="262"/>
      <c r="CB41" s="170">
        <f>(SUMPRODUCT(AJ41:AR41,AJ35:AR35)+SUMPRODUCT(BH41:BJ41,BH35:BJ35))/(SUM(AJ35:AR35)+SUM(BH35:BJ35))</f>
        <v>34788.93531818183</v>
      </c>
    </row>
    <row r="42" spans="1:80" x14ac:dyDescent="0.25">
      <c r="A42" s="238" t="s">
        <v>356</v>
      </c>
      <c r="B42" s="166"/>
      <c r="C42" s="167"/>
      <c r="D42" s="168"/>
      <c r="E42" s="166"/>
      <c r="F42" s="173">
        <v>0</v>
      </c>
      <c r="G42" s="173">
        <v>0</v>
      </c>
      <c r="H42" s="173">
        <v>0</v>
      </c>
      <c r="I42" s="173">
        <v>0</v>
      </c>
      <c r="J42" s="173">
        <v>0</v>
      </c>
      <c r="K42" s="173">
        <v>0</v>
      </c>
      <c r="L42" s="173">
        <v>0</v>
      </c>
      <c r="M42" s="173">
        <v>0</v>
      </c>
      <c r="N42" s="173">
        <v>0</v>
      </c>
      <c r="O42" s="173">
        <v>0</v>
      </c>
      <c r="P42" s="173">
        <v>0</v>
      </c>
      <c r="Q42" s="173">
        <v>0</v>
      </c>
      <c r="R42" s="199"/>
      <c r="S42" s="168"/>
      <c r="T42" s="166">
        <f>SUM(F42:Q42)</f>
        <v>0</v>
      </c>
      <c r="U42" s="169">
        <v>20275.2</v>
      </c>
      <c r="V42" s="167">
        <f>T42-U42</f>
        <v>-20275.2</v>
      </c>
      <c r="W42" s="168"/>
      <c r="X42" s="257">
        <f>SUM(F42:H42)</f>
        <v>0</v>
      </c>
      <c r="Y42" s="258">
        <f>SUM(I42:K42)</f>
        <v>0</v>
      </c>
      <c r="Z42" s="258">
        <f>SUM(L42:N42)</f>
        <v>0</v>
      </c>
      <c r="AA42" s="258">
        <f>SUM(O42:Q42)</f>
        <v>0</v>
      </c>
      <c r="AB42" s="259">
        <f>SUM(X42:AA42)</f>
        <v>0</v>
      </c>
      <c r="AC42" s="171"/>
      <c r="AD42" s="178"/>
      <c r="AF42" s="166"/>
      <c r="AG42" s="173">
        <v>0</v>
      </c>
      <c r="AH42" s="173">
        <v>0</v>
      </c>
      <c r="AI42" s="173">
        <v>0</v>
      </c>
      <c r="AJ42" s="176">
        <v>0</v>
      </c>
      <c r="AK42" s="176">
        <v>0</v>
      </c>
      <c r="AL42" s="176">
        <v>0</v>
      </c>
      <c r="AM42" s="176">
        <v>0</v>
      </c>
      <c r="AN42" s="176">
        <v>0</v>
      </c>
      <c r="AO42" s="176">
        <v>0</v>
      </c>
      <c r="AP42" s="176">
        <v>1656.0000000000002</v>
      </c>
      <c r="AQ42" s="176">
        <v>1440</v>
      </c>
      <c r="AR42" s="176">
        <v>1656.0000000000002</v>
      </c>
      <c r="AS42" s="167"/>
      <c r="AT42" s="169"/>
      <c r="AU42" s="166">
        <f>SUM(AG42:AI42)</f>
        <v>0</v>
      </c>
      <c r="AV42" s="169">
        <f>SUM(AJ42:AL42)</f>
        <v>0</v>
      </c>
      <c r="AW42" s="169">
        <f>SUM(AM42:AO42)</f>
        <v>0</v>
      </c>
      <c r="AX42" s="169">
        <f>SUM(AP42:AR42)</f>
        <v>4752</v>
      </c>
      <c r="AY42" s="262"/>
      <c r="BA42" s="170">
        <f>SUM(AU42:AX42)</f>
        <v>4752</v>
      </c>
      <c r="BB42" s="171"/>
      <c r="BC42" s="178"/>
      <c r="BD42" s="174">
        <v>15660</v>
      </c>
      <c r="BE42" s="178"/>
      <c r="BG42" s="260"/>
      <c r="BH42" s="176">
        <v>1650</v>
      </c>
      <c r="BI42" s="176">
        <v>1650</v>
      </c>
      <c r="BJ42" s="176">
        <v>1650</v>
      </c>
      <c r="BK42" s="176"/>
      <c r="BL42" s="176"/>
      <c r="BM42" s="176"/>
      <c r="BN42" s="176"/>
      <c r="BO42" s="176"/>
      <c r="BP42" s="176"/>
      <c r="BQ42" s="176"/>
      <c r="BR42" s="176"/>
      <c r="BS42" s="176"/>
      <c r="BT42" s="175"/>
      <c r="BV42" s="166">
        <f>SUM(BH42:BJ42)</f>
        <v>4950</v>
      </c>
      <c r="BW42" s="169">
        <f>SUM(BK42:BM42)</f>
        <v>0</v>
      </c>
      <c r="BX42" s="169">
        <f>SUM(BN42:BP42)</f>
        <v>0</v>
      </c>
      <c r="BY42" s="169">
        <f>SUM(BQ42:BS42)</f>
        <v>0</v>
      </c>
      <c r="BZ42" s="262"/>
      <c r="CB42" s="170">
        <f>SUM(AV42:AX42)+SUM(BH42:BJ42)</f>
        <v>9702</v>
      </c>
    </row>
    <row r="43" spans="1:80" x14ac:dyDescent="0.25">
      <c r="A43" s="177"/>
      <c r="B43" s="189"/>
      <c r="C43" s="175"/>
      <c r="E43" s="189"/>
      <c r="F43" s="190"/>
      <c r="G43" s="190"/>
      <c r="H43" s="190"/>
      <c r="I43" s="291"/>
      <c r="J43" s="291"/>
      <c r="K43" s="291"/>
      <c r="L43" s="291"/>
      <c r="M43" s="291"/>
      <c r="N43" s="291"/>
      <c r="O43" s="291"/>
      <c r="P43" s="291"/>
      <c r="Q43" s="190"/>
      <c r="R43" s="175"/>
      <c r="T43" s="189"/>
      <c r="U43" s="190"/>
      <c r="V43" s="175"/>
      <c r="X43" s="189"/>
      <c r="Y43" s="190"/>
      <c r="Z43" s="190"/>
      <c r="AA43" s="190"/>
      <c r="AB43" s="177"/>
      <c r="AC43" s="177"/>
      <c r="AD43" s="178"/>
      <c r="AF43" s="189"/>
      <c r="AG43" s="190"/>
      <c r="AH43" s="190"/>
      <c r="AI43" s="192"/>
      <c r="AJ43" s="190"/>
      <c r="AK43" s="190"/>
      <c r="AL43" s="190"/>
      <c r="AM43" s="190"/>
      <c r="AN43" s="190"/>
      <c r="AO43" s="190"/>
      <c r="AP43" s="190"/>
      <c r="AQ43" s="190"/>
      <c r="AR43" s="190"/>
      <c r="AS43" s="175"/>
      <c r="AT43" s="190"/>
      <c r="AU43" s="189"/>
      <c r="AV43" s="190"/>
      <c r="AW43" s="190"/>
      <c r="AX43" s="190"/>
      <c r="AY43" s="175"/>
      <c r="BA43" s="191"/>
      <c r="BB43" s="177"/>
      <c r="BC43" s="178"/>
      <c r="BD43" s="193"/>
      <c r="BE43" s="178"/>
      <c r="BG43" s="189"/>
      <c r="BH43" s="190"/>
      <c r="BI43" s="190"/>
      <c r="BJ43" s="190"/>
      <c r="BK43" s="190"/>
      <c r="BL43" s="190"/>
      <c r="BM43" s="190"/>
      <c r="BN43" s="190"/>
      <c r="BO43" s="190"/>
      <c r="BP43" s="190"/>
      <c r="BQ43" s="190"/>
      <c r="BR43" s="190"/>
      <c r="BS43" s="190"/>
      <c r="BT43" s="175"/>
      <c r="BV43" s="189"/>
      <c r="BW43" s="190"/>
      <c r="BX43" s="190"/>
      <c r="BY43" s="190"/>
      <c r="BZ43" s="175"/>
      <c r="CB43" s="191"/>
    </row>
    <row r="44" spans="1:80" x14ac:dyDescent="0.25">
      <c r="A44" s="238" t="s">
        <v>357</v>
      </c>
      <c r="B44" s="189"/>
      <c r="C44" s="175"/>
      <c r="E44" s="189"/>
      <c r="F44" s="190"/>
      <c r="G44" s="190"/>
      <c r="H44" s="190"/>
      <c r="I44" s="192"/>
      <c r="J44" s="192"/>
      <c r="K44" s="192"/>
      <c r="L44" s="190"/>
      <c r="M44" s="190"/>
      <c r="N44" s="190"/>
      <c r="O44" s="190"/>
      <c r="P44" s="190"/>
      <c r="Q44" s="190"/>
      <c r="R44" s="175"/>
      <c r="T44" s="189"/>
      <c r="U44" s="190"/>
      <c r="V44" s="175"/>
      <c r="X44" s="189"/>
      <c r="Y44" s="190"/>
      <c r="Z44" s="190"/>
      <c r="AA44" s="190"/>
      <c r="AB44" s="177"/>
      <c r="AC44" s="177"/>
      <c r="AD44" s="178"/>
      <c r="AF44" s="189"/>
      <c r="AG44" s="190"/>
      <c r="AH44" s="190"/>
      <c r="AI44" s="192"/>
      <c r="AJ44" s="190"/>
      <c r="AK44" s="190"/>
      <c r="AL44" s="190"/>
      <c r="AM44" s="190"/>
      <c r="AN44" s="190"/>
      <c r="AO44" s="190"/>
      <c r="AP44" s="190"/>
      <c r="AQ44" s="190"/>
      <c r="AR44" s="190"/>
      <c r="AS44" s="175"/>
      <c r="AT44" s="190"/>
      <c r="AU44" s="189"/>
      <c r="AV44" s="190"/>
      <c r="AW44" s="190"/>
      <c r="AX44" s="190"/>
      <c r="AY44" s="175"/>
      <c r="BA44" s="191"/>
      <c r="BB44" s="177"/>
      <c r="BC44" s="178"/>
      <c r="BD44" s="193"/>
      <c r="BE44" s="178"/>
      <c r="BG44" s="189"/>
      <c r="BH44" s="190"/>
      <c r="BI44" s="190"/>
      <c r="BJ44" s="190"/>
      <c r="BK44" s="190"/>
      <c r="BL44" s="190"/>
      <c r="BM44" s="190"/>
      <c r="BN44" s="190"/>
      <c r="BO44" s="190"/>
      <c r="BP44" s="190"/>
      <c r="BQ44" s="190"/>
      <c r="BR44" s="190"/>
      <c r="BS44" s="190"/>
      <c r="BT44" s="175"/>
      <c r="BV44" s="189"/>
      <c r="BW44" s="190"/>
      <c r="BX44" s="190"/>
      <c r="BY44" s="190"/>
      <c r="BZ44" s="175"/>
      <c r="CB44" s="191"/>
    </row>
    <row r="45" spans="1:80" s="133" customFormat="1" x14ac:dyDescent="0.25">
      <c r="A45" s="238" t="s">
        <v>358</v>
      </c>
      <c r="B45" s="257">
        <f>B6/B34</f>
        <v>519.22019920318724</v>
      </c>
      <c r="C45" s="262">
        <f>T45</f>
        <v>4582.2194444444449</v>
      </c>
      <c r="E45" s="257"/>
      <c r="F45" s="258">
        <f t="shared" ref="F45:Q45" si="57">F6/F34</f>
        <v>3454.1666666666665</v>
      </c>
      <c r="G45" s="258">
        <f t="shared" si="57"/>
        <v>3707.4250000000002</v>
      </c>
      <c r="H45" s="258">
        <f t="shared" si="57"/>
        <v>3231.25</v>
      </c>
      <c r="I45" s="273">
        <f t="shared" si="57"/>
        <v>3223.5714285714284</v>
      </c>
      <c r="J45" s="273">
        <f t="shared" si="57"/>
        <v>3563.9454545454546</v>
      </c>
      <c r="K45" s="273">
        <f t="shared" si="57"/>
        <v>3513.65</v>
      </c>
      <c r="L45" s="258">
        <f t="shared" si="57"/>
        <v>4307.717391304348</v>
      </c>
      <c r="M45" s="258">
        <f t="shared" si="57"/>
        <v>4328.409090909091</v>
      </c>
      <c r="N45" s="258">
        <f t="shared" si="57"/>
        <v>8905.9047619047615</v>
      </c>
      <c r="O45" s="258">
        <f t="shared" si="57"/>
        <v>9287.9571428571435</v>
      </c>
      <c r="P45" s="258">
        <f t="shared" si="57"/>
        <v>4089.9000000000005</v>
      </c>
      <c r="Q45" s="258">
        <f t="shared" si="57"/>
        <v>3238.6</v>
      </c>
      <c r="R45" s="262"/>
      <c r="T45" s="257">
        <f>T6/T34</f>
        <v>4582.2194444444449</v>
      </c>
      <c r="U45" s="258">
        <v>6565.5714285714284</v>
      </c>
      <c r="V45" s="262">
        <f>T45-U45</f>
        <v>-1983.3519841269836</v>
      </c>
      <c r="X45" s="257">
        <f>X6/X34</f>
        <v>3464.1147540983607</v>
      </c>
      <c r="Y45" s="258">
        <f>Y6/Y34</f>
        <v>3434.5206349206346</v>
      </c>
      <c r="Z45" s="258">
        <f>Z6/Z34</f>
        <v>5777.674242424242</v>
      </c>
      <c r="AA45" s="258">
        <f>AA6/AA34</f>
        <v>5575.9193548387093</v>
      </c>
      <c r="AB45" s="259">
        <f>AB6/AB34</f>
        <v>4582.2194444444449</v>
      </c>
      <c r="AC45" s="259">
        <f>AB45-B45</f>
        <v>4062.9992452412575</v>
      </c>
      <c r="AD45" s="172">
        <f>(AB45-B45)/B45</f>
        <v>7.8251948816253156</v>
      </c>
      <c r="AF45" s="257"/>
      <c r="AG45" s="258">
        <f t="shared" ref="AG45:AR45" si="58">AG6/AG34</f>
        <v>4952.8818181818187</v>
      </c>
      <c r="AH45" s="258">
        <f t="shared" si="58"/>
        <v>4927.2925000000005</v>
      </c>
      <c r="AI45" s="273">
        <f t="shared" si="58"/>
        <v>4725.1671428571435</v>
      </c>
      <c r="AJ45" s="258">
        <f t="shared" si="58"/>
        <v>6735.8720000000003</v>
      </c>
      <c r="AK45" s="258">
        <f t="shared" si="58"/>
        <v>6974.1257142857148</v>
      </c>
      <c r="AL45" s="258">
        <f t="shared" si="58"/>
        <v>11459.368421052632</v>
      </c>
      <c r="AM45" s="258">
        <f t="shared" si="58"/>
        <v>12221.28</v>
      </c>
      <c r="AN45" s="258">
        <f t="shared" si="58"/>
        <v>12096</v>
      </c>
      <c r="AO45" s="258">
        <f t="shared" si="58"/>
        <v>13063.679999999998</v>
      </c>
      <c r="AP45" s="258">
        <f t="shared" si="58"/>
        <v>14545.701818181818</v>
      </c>
      <c r="AQ45" s="258">
        <f t="shared" si="58"/>
        <v>15101.279999999999</v>
      </c>
      <c r="AR45" s="258">
        <f t="shared" si="58"/>
        <v>14557.028571428571</v>
      </c>
      <c r="AS45" s="262"/>
      <c r="AT45" s="258"/>
      <c r="AU45" s="257">
        <f>AU6/AU34</f>
        <v>4868.8533333333335</v>
      </c>
      <c r="AV45" s="258">
        <f>AV6/AV34</f>
        <v>8315.0346666666665</v>
      </c>
      <c r="AW45" s="258">
        <f>AW6/AW34</f>
        <v>12465.924923076924</v>
      </c>
      <c r="AX45" s="258">
        <f>AX6/AX34</f>
        <v>14725.851428571428</v>
      </c>
      <c r="AY45" s="262"/>
      <c r="BA45" s="263">
        <f>BA6/BA34</f>
        <v>10134.078087649403</v>
      </c>
      <c r="BB45" s="259">
        <f>BA45-C45</f>
        <v>5551.8586432049578</v>
      </c>
      <c r="BC45" s="172">
        <f>(BA45-C45)/C45</f>
        <v>1.2116090707825262</v>
      </c>
      <c r="BD45" s="264">
        <v>10495.883984063745</v>
      </c>
      <c r="BE45" s="172">
        <f>(BA45-BD45)/BD45</f>
        <v>-3.447121718987025E-2</v>
      </c>
      <c r="BG45" s="257"/>
      <c r="BH45" s="258">
        <f t="shared" ref="BH45:BS45" si="59">BH6/BH34</f>
        <v>15498.057142857144</v>
      </c>
      <c r="BI45" s="258">
        <f t="shared" si="59"/>
        <v>15183.300000000003</v>
      </c>
      <c r="BJ45" s="258">
        <f t="shared" si="59"/>
        <v>17162.304761904761</v>
      </c>
      <c r="BK45" s="258">
        <f t="shared" si="59"/>
        <v>0</v>
      </c>
      <c r="BL45" s="258">
        <f t="shared" si="59"/>
        <v>0</v>
      </c>
      <c r="BM45" s="258">
        <f t="shared" si="59"/>
        <v>0</v>
      </c>
      <c r="BN45" s="258">
        <f t="shared" si="59"/>
        <v>0</v>
      </c>
      <c r="BO45" s="258">
        <f t="shared" si="59"/>
        <v>0</v>
      </c>
      <c r="BP45" s="258">
        <f t="shared" si="59"/>
        <v>0</v>
      </c>
      <c r="BQ45" s="258">
        <f t="shared" si="59"/>
        <v>0</v>
      </c>
      <c r="BR45" s="258">
        <f t="shared" si="59"/>
        <v>0</v>
      </c>
      <c r="BS45" s="258">
        <f t="shared" si="59"/>
        <v>0</v>
      </c>
      <c r="BT45" s="262"/>
      <c r="BV45" s="257">
        <f>BV6/BV34</f>
        <v>15960.219354838711</v>
      </c>
      <c r="BW45" s="258">
        <f>BW6/BW34</f>
        <v>0</v>
      </c>
      <c r="BX45" s="258">
        <f>BX6/BX34</f>
        <v>0</v>
      </c>
      <c r="BY45" s="258">
        <f>BY6/BY34</f>
        <v>0</v>
      </c>
      <c r="BZ45" s="262"/>
      <c r="CB45" s="263">
        <f>CB6/CB34</f>
        <v>12905.797759999999</v>
      </c>
    </row>
    <row r="46" spans="1:80" s="266" customFormat="1" x14ac:dyDescent="0.25">
      <c r="A46" s="238" t="s">
        <v>359</v>
      </c>
      <c r="B46" s="265">
        <f>B7/B12</f>
        <v>0.51017017007302023</v>
      </c>
      <c r="C46" s="185">
        <f>T46</f>
        <v>0.13699187970890139</v>
      </c>
      <c r="E46" s="265"/>
      <c r="F46" s="267">
        <f t="shared" ref="F46:Q46" si="60">F7/F12</f>
        <v>0.41881619501893064</v>
      </c>
      <c r="G46" s="267">
        <f t="shared" si="60"/>
        <v>0.16544749359144828</v>
      </c>
      <c r="H46" s="267">
        <f t="shared" si="60"/>
        <v>0.17773422086239668</v>
      </c>
      <c r="I46" s="274">
        <f t="shared" si="60"/>
        <v>0.11449525273720729</v>
      </c>
      <c r="J46" s="274">
        <f t="shared" si="60"/>
        <v>0.86380584618513434</v>
      </c>
      <c r="K46" s="274">
        <f t="shared" si="60"/>
        <v>0.20396336884094698</v>
      </c>
      <c r="L46" s="267">
        <f t="shared" si="60"/>
        <v>4.4338304906692987E-2</v>
      </c>
      <c r="M46" s="267">
        <f t="shared" si="60"/>
        <v>-2.0571195722178658E-2</v>
      </c>
      <c r="N46" s="267">
        <f t="shared" si="60"/>
        <v>0</v>
      </c>
      <c r="O46" s="267">
        <f t="shared" si="60"/>
        <v>0</v>
      </c>
      <c r="P46" s="267">
        <f t="shared" si="60"/>
        <v>0</v>
      </c>
      <c r="Q46" s="267">
        <f t="shared" si="60"/>
        <v>0</v>
      </c>
      <c r="R46" s="185"/>
      <c r="T46" s="265">
        <f>T7/T12</f>
        <v>0.13699187970890139</v>
      </c>
      <c r="U46" s="267">
        <v>5.2586951865462528E-2</v>
      </c>
      <c r="V46" s="181">
        <f>T46-U46</f>
        <v>8.4404927843438865E-2</v>
      </c>
      <c r="X46" s="265">
        <f>X7/X12</f>
        <v>0.26367425372961056</v>
      </c>
      <c r="Y46" s="267">
        <f>Y7/Y12</f>
        <v>0.33845633126575997</v>
      </c>
      <c r="Z46" s="267">
        <f>Z7/Z12</f>
        <v>6.6999968856263949E-3</v>
      </c>
      <c r="AA46" s="267">
        <f>AA7/AA12</f>
        <v>0</v>
      </c>
      <c r="AB46" s="268">
        <f>AB7/AB12</f>
        <v>0.13699187970890137</v>
      </c>
      <c r="AC46" s="268">
        <f>AB46-B46</f>
        <v>-0.37317829036411887</v>
      </c>
      <c r="AD46" s="172"/>
      <c r="AF46" s="265"/>
      <c r="AG46" s="267">
        <f t="shared" ref="AG46:AR46" si="61">AG7/AG12</f>
        <v>0</v>
      </c>
      <c r="AH46" s="267">
        <f t="shared" si="61"/>
        <v>0</v>
      </c>
      <c r="AI46" s="274">
        <f t="shared" si="61"/>
        <v>1.0467510417789741E-5</v>
      </c>
      <c r="AJ46" s="267">
        <f t="shared" si="61"/>
        <v>0</v>
      </c>
      <c r="AK46" s="267">
        <f t="shared" si="61"/>
        <v>0</v>
      </c>
      <c r="AL46" s="267">
        <f t="shared" si="61"/>
        <v>0</v>
      </c>
      <c r="AM46" s="267">
        <f t="shared" si="61"/>
        <v>0</v>
      </c>
      <c r="AN46" s="267">
        <f t="shared" si="61"/>
        <v>0</v>
      </c>
      <c r="AO46" s="267">
        <f t="shared" si="61"/>
        <v>0</v>
      </c>
      <c r="AP46" s="267">
        <f t="shared" si="61"/>
        <v>0</v>
      </c>
      <c r="AQ46" s="267">
        <f t="shared" si="61"/>
        <v>0</v>
      </c>
      <c r="AR46" s="267">
        <f t="shared" si="61"/>
        <v>0</v>
      </c>
      <c r="AS46" s="185"/>
      <c r="AT46" s="267"/>
      <c r="AU46" s="265">
        <f>AU7/AU12</f>
        <v>2.4895925694624333E-6</v>
      </c>
      <c r="AV46" s="267">
        <f>AV7/AV12</f>
        <v>0</v>
      </c>
      <c r="AW46" s="267">
        <f>AW7/AW12</f>
        <v>0</v>
      </c>
      <c r="AX46" s="267">
        <f>AX7/AX12</f>
        <v>0</v>
      </c>
      <c r="AY46" s="185"/>
      <c r="BA46" s="269">
        <f>BA7/BA12</f>
        <v>6.7151403549952236E-7</v>
      </c>
      <c r="BB46" s="172">
        <f>BA46-C46</f>
        <v>-0.1369912081948659</v>
      </c>
      <c r="BC46" s="172"/>
      <c r="BD46" s="270">
        <v>0</v>
      </c>
      <c r="BE46" s="172">
        <f>BA46-BD46</f>
        <v>6.7151403549952236E-7</v>
      </c>
      <c r="BG46" s="265"/>
      <c r="BH46" s="267">
        <f t="shared" ref="BH46:BS46" si="62">BH7/BH12</f>
        <v>0</v>
      </c>
      <c r="BI46" s="267">
        <f t="shared" si="62"/>
        <v>0</v>
      </c>
      <c r="BJ46" s="267">
        <f t="shared" si="62"/>
        <v>0</v>
      </c>
      <c r="BK46" s="267" t="e">
        <f t="shared" si="62"/>
        <v>#DIV/0!</v>
      </c>
      <c r="BL46" s="267" t="e">
        <f t="shared" si="62"/>
        <v>#DIV/0!</v>
      </c>
      <c r="BM46" s="267" t="e">
        <f t="shared" si="62"/>
        <v>#DIV/0!</v>
      </c>
      <c r="BN46" s="267" t="e">
        <f t="shared" si="62"/>
        <v>#DIV/0!</v>
      </c>
      <c r="BO46" s="267" t="e">
        <f t="shared" si="62"/>
        <v>#DIV/0!</v>
      </c>
      <c r="BP46" s="267" t="e">
        <f t="shared" si="62"/>
        <v>#DIV/0!</v>
      </c>
      <c r="BQ46" s="267" t="e">
        <f t="shared" si="62"/>
        <v>#DIV/0!</v>
      </c>
      <c r="BR46" s="267" t="e">
        <f t="shared" si="62"/>
        <v>#DIV/0!</v>
      </c>
      <c r="BS46" s="267" t="e">
        <f t="shared" si="62"/>
        <v>#DIV/0!</v>
      </c>
      <c r="BT46" s="185"/>
      <c r="BV46" s="265">
        <f>BV7/BV12</f>
        <v>0</v>
      </c>
      <c r="BW46" s="267" t="e">
        <f>BW7/BW12</f>
        <v>#DIV/0!</v>
      </c>
      <c r="BX46" s="267" t="e">
        <f>BX7/BX12</f>
        <v>#DIV/0!</v>
      </c>
      <c r="BY46" s="267" t="e">
        <f>BY7/BY12</f>
        <v>#DIV/0!</v>
      </c>
      <c r="BZ46" s="185"/>
      <c r="CB46" s="269">
        <f>CB7/CB12</f>
        <v>0</v>
      </c>
    </row>
    <row r="47" spans="1:80" s="201" customFormat="1" x14ac:dyDescent="0.25">
      <c r="A47" s="178"/>
      <c r="B47" s="202"/>
      <c r="C47" s="203"/>
      <c r="E47" s="202"/>
      <c r="F47" s="223"/>
      <c r="G47" s="223"/>
      <c r="H47" s="223"/>
      <c r="I47" s="292"/>
      <c r="J47" s="292"/>
      <c r="K47" s="292"/>
      <c r="L47" s="223"/>
      <c r="M47" s="223"/>
      <c r="N47" s="223"/>
      <c r="O47" s="223"/>
      <c r="P47" s="223"/>
      <c r="Q47" s="223"/>
      <c r="R47" s="203"/>
      <c r="T47" s="202"/>
      <c r="U47" s="223"/>
      <c r="V47" s="203"/>
      <c r="X47" s="202"/>
      <c r="Y47" s="223"/>
      <c r="Z47" s="223"/>
      <c r="AA47" s="223"/>
      <c r="AB47" s="178"/>
      <c r="AC47" s="178"/>
      <c r="AD47" s="178"/>
      <c r="AF47" s="202"/>
      <c r="AG47" s="223"/>
      <c r="AH47" s="223"/>
      <c r="AI47" s="292"/>
      <c r="AJ47" s="223"/>
      <c r="AK47" s="223"/>
      <c r="AL47" s="223"/>
      <c r="AM47" s="223"/>
      <c r="AN47" s="223"/>
      <c r="AO47" s="223"/>
      <c r="AP47" s="223"/>
      <c r="AQ47" s="223"/>
      <c r="AR47" s="223"/>
      <c r="AS47" s="203"/>
      <c r="AT47" s="223"/>
      <c r="AU47" s="202"/>
      <c r="AV47" s="223"/>
      <c r="AW47" s="223"/>
      <c r="AX47" s="223"/>
      <c r="AY47" s="203"/>
      <c r="BA47" s="271"/>
      <c r="BB47" s="178"/>
      <c r="BC47" s="178"/>
      <c r="BD47" s="272"/>
      <c r="BE47" s="178"/>
      <c r="BG47" s="202"/>
      <c r="BH47" s="223"/>
      <c r="BI47" s="223"/>
      <c r="BJ47" s="223"/>
      <c r="BK47" s="223"/>
      <c r="BL47" s="223"/>
      <c r="BM47" s="223"/>
      <c r="BN47" s="223"/>
      <c r="BO47" s="223"/>
      <c r="BP47" s="223"/>
      <c r="BQ47" s="223"/>
      <c r="BR47" s="223"/>
      <c r="BS47" s="223"/>
      <c r="BT47" s="203"/>
      <c r="BV47" s="202"/>
      <c r="BW47" s="223"/>
      <c r="BX47" s="223"/>
      <c r="BY47" s="223"/>
      <c r="BZ47" s="203"/>
      <c r="CB47" s="271"/>
    </row>
    <row r="48" spans="1:80" s="266" customFormat="1" x14ac:dyDescent="0.25">
      <c r="A48" s="238" t="s">
        <v>360</v>
      </c>
      <c r="B48" s="265"/>
      <c r="C48" s="185"/>
      <c r="E48" s="265"/>
      <c r="F48" s="267"/>
      <c r="G48" s="267"/>
      <c r="H48" s="267"/>
      <c r="I48" s="274"/>
      <c r="J48" s="274"/>
      <c r="K48" s="274"/>
      <c r="L48" s="267"/>
      <c r="M48" s="267"/>
      <c r="N48" s="267"/>
      <c r="O48" s="267"/>
      <c r="P48" s="267"/>
      <c r="Q48" s="267"/>
      <c r="R48" s="185"/>
      <c r="T48" s="265"/>
      <c r="U48" s="267"/>
      <c r="V48" s="185"/>
      <c r="X48" s="265"/>
      <c r="Y48" s="267"/>
      <c r="Z48" s="267"/>
      <c r="AA48" s="267"/>
      <c r="AB48" s="268"/>
      <c r="AC48" s="268"/>
      <c r="AD48" s="172"/>
      <c r="AF48" s="265"/>
      <c r="AG48" s="258">
        <f t="shared" ref="AG48:AR48" si="63">AG64</f>
        <v>67068</v>
      </c>
      <c r="AH48" s="258">
        <f t="shared" si="63"/>
        <v>55080</v>
      </c>
      <c r="AI48" s="273">
        <f t="shared" si="63"/>
        <v>62899.199999999997</v>
      </c>
      <c r="AJ48" s="258">
        <f t="shared" si="63"/>
        <v>132000</v>
      </c>
      <c r="AK48" s="258">
        <f t="shared" si="63"/>
        <v>152768</v>
      </c>
      <c r="AL48" s="258">
        <f t="shared" si="63"/>
        <v>147000</v>
      </c>
      <c r="AM48" s="258">
        <f t="shared" si="63"/>
        <v>209300</v>
      </c>
      <c r="AN48" s="258">
        <f t="shared" si="63"/>
        <v>198450.00000000003</v>
      </c>
      <c r="AO48" s="258">
        <f t="shared" si="63"/>
        <v>215424.00000000003</v>
      </c>
      <c r="AP48" s="258">
        <f t="shared" si="63"/>
        <v>211857.6</v>
      </c>
      <c r="AQ48" s="258">
        <f t="shared" si="63"/>
        <v>204800</v>
      </c>
      <c r="AR48" s="258">
        <f t="shared" si="63"/>
        <v>165600</v>
      </c>
      <c r="AS48" s="185"/>
      <c r="AT48" s="267"/>
      <c r="AU48" s="166">
        <f>SUM(AG48:AI48)</f>
        <v>185047.2</v>
      </c>
      <c r="AV48" s="169">
        <f>SUM(AJ48:AL48)</f>
        <v>431768</v>
      </c>
      <c r="AW48" s="169">
        <f>SUM(AM48:AO48)</f>
        <v>623174</v>
      </c>
      <c r="AX48" s="169">
        <f>SUM(AP48:AR48)</f>
        <v>582257.6</v>
      </c>
      <c r="AY48" s="185"/>
      <c r="BA48" s="170">
        <f>SUM(AU48:AX48)</f>
        <v>1822246.7999999998</v>
      </c>
      <c r="BB48" s="268"/>
      <c r="BC48" s="172"/>
      <c r="BD48" s="174">
        <v>1618008.7999999998</v>
      </c>
      <c r="BE48" s="172">
        <f t="shared" ref="BE48:BE53" si="64">(BA48-BD48)/BD48</f>
        <v>0.12622799084899911</v>
      </c>
      <c r="BG48" s="265"/>
      <c r="BH48" s="258">
        <f t="shared" ref="BH48:BS48" si="65">BH64</f>
        <v>211200</v>
      </c>
      <c r="BI48" s="258">
        <f t="shared" si="65"/>
        <v>185599.99999999997</v>
      </c>
      <c r="BJ48" s="258">
        <f t="shared" si="65"/>
        <v>214719.99999999997</v>
      </c>
      <c r="BK48" s="258">
        <f t="shared" si="65"/>
        <v>0</v>
      </c>
      <c r="BL48" s="258">
        <f t="shared" si="65"/>
        <v>0</v>
      </c>
      <c r="BM48" s="258">
        <f t="shared" si="65"/>
        <v>0</v>
      </c>
      <c r="BN48" s="258">
        <f t="shared" si="65"/>
        <v>0</v>
      </c>
      <c r="BO48" s="258">
        <f t="shared" si="65"/>
        <v>0</v>
      </c>
      <c r="BP48" s="258">
        <f t="shared" si="65"/>
        <v>0</v>
      </c>
      <c r="BQ48" s="258">
        <f t="shared" si="65"/>
        <v>0</v>
      </c>
      <c r="BR48" s="258">
        <f t="shared" si="65"/>
        <v>0</v>
      </c>
      <c r="BS48" s="258">
        <f t="shared" si="65"/>
        <v>0</v>
      </c>
      <c r="BT48" s="185"/>
      <c r="BV48" s="166">
        <f>SUM(BH48:BJ48)</f>
        <v>611520</v>
      </c>
      <c r="BW48" s="169">
        <f>SUM(BK48:BM48)</f>
        <v>0</v>
      </c>
      <c r="BX48" s="169">
        <f>SUM(BN48:BP48)</f>
        <v>0</v>
      </c>
      <c r="BY48" s="169">
        <f>SUM(BQ48:BS48)</f>
        <v>0</v>
      </c>
      <c r="BZ48" s="185"/>
      <c r="CB48" s="170">
        <f>SUM(AV48:AX48)+SUM(BH48:BJ48)</f>
        <v>2248719.6</v>
      </c>
    </row>
    <row r="49" spans="1:80" s="266" customFormat="1" x14ac:dyDescent="0.25">
      <c r="A49" s="238" t="s">
        <v>361</v>
      </c>
      <c r="B49" s="265"/>
      <c r="C49" s="185"/>
      <c r="E49" s="265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2"/>
      <c r="S49" s="132"/>
      <c r="T49" s="241" t="e">
        <f>AVERAGE(F49:Q49)</f>
        <v>#DIV/0!</v>
      </c>
      <c r="U49" s="244" t="e">
        <v>#DIV/0!</v>
      </c>
      <c r="V49" s="242" t="e">
        <f>T49-U49</f>
        <v>#DIV/0!</v>
      </c>
      <c r="W49" s="132"/>
      <c r="X49" s="241" t="e">
        <f>AVERAGE(F49:H49)</f>
        <v>#DIV/0!</v>
      </c>
      <c r="Y49" s="244" t="e">
        <f>AVERAGE(I49:K49)</f>
        <v>#DIV/0!</v>
      </c>
      <c r="Z49" s="244" t="e">
        <f>AVERAGE(L49:N49)</f>
        <v>#DIV/0!</v>
      </c>
      <c r="AA49" s="244" t="e">
        <f>AVERAGE(O49:Q49)</f>
        <v>#DIV/0!</v>
      </c>
      <c r="AB49" s="245" t="e">
        <f>AVERAGE(F49:Q49)</f>
        <v>#DIV/0!</v>
      </c>
      <c r="AC49" s="268"/>
      <c r="AD49" s="172"/>
      <c r="AF49" s="265"/>
      <c r="AG49" s="243">
        <v>18</v>
      </c>
      <c r="AH49" s="243">
        <v>15</v>
      </c>
      <c r="AI49" s="243">
        <v>16</v>
      </c>
      <c r="AJ49" s="247">
        <v>25</v>
      </c>
      <c r="AK49" s="247">
        <v>28</v>
      </c>
      <c r="AL49" s="247">
        <v>35</v>
      </c>
      <c r="AM49" s="247">
        <v>35</v>
      </c>
      <c r="AN49" s="247">
        <v>35</v>
      </c>
      <c r="AO49" s="247">
        <v>36</v>
      </c>
      <c r="AP49" s="247">
        <v>38</v>
      </c>
      <c r="AQ49" s="247">
        <v>40</v>
      </c>
      <c r="AR49" s="247">
        <v>40</v>
      </c>
      <c r="AS49" s="242"/>
      <c r="AT49" s="244"/>
      <c r="AU49" s="241">
        <f>AVERAGE(AG49:AI49)</f>
        <v>16.333333333333332</v>
      </c>
      <c r="AV49" s="244">
        <f>AVERAGE(AJ49:AL49)</f>
        <v>29.333333333333332</v>
      </c>
      <c r="AW49" s="244">
        <f>AVERAGE(AM49:AO49)</f>
        <v>35.333333333333336</v>
      </c>
      <c r="AX49" s="244">
        <f>AVERAGE(AP49:AR49)</f>
        <v>39.333333333333336</v>
      </c>
      <c r="AY49" s="242"/>
      <c r="BA49" s="248">
        <f>AVERAGE(AU49:AX49)</f>
        <v>30.083333333333336</v>
      </c>
      <c r="BB49" s="268"/>
      <c r="BC49" s="172"/>
      <c r="BD49" s="249">
        <v>27.416666666666664</v>
      </c>
      <c r="BE49" s="172">
        <f t="shared" si="64"/>
        <v>9.7264437689969785E-2</v>
      </c>
      <c r="BG49" s="265"/>
      <c r="BH49" s="247">
        <v>40</v>
      </c>
      <c r="BI49" s="247">
        <v>40</v>
      </c>
      <c r="BJ49" s="247">
        <v>40</v>
      </c>
      <c r="BK49" s="247"/>
      <c r="BL49" s="247"/>
      <c r="BM49" s="247"/>
      <c r="BN49" s="247"/>
      <c r="BO49" s="247"/>
      <c r="BP49" s="247"/>
      <c r="BQ49" s="247"/>
      <c r="BR49" s="247"/>
      <c r="BS49" s="247"/>
      <c r="BT49" s="185"/>
      <c r="BV49" s="241">
        <f>AVERAGE(BH49:BJ49)</f>
        <v>40</v>
      </c>
      <c r="BW49" s="244" t="e">
        <f>AVERAGE(BK49:BM49)</f>
        <v>#DIV/0!</v>
      </c>
      <c r="BX49" s="244" t="e">
        <f>AVERAGE(BN49:BP49)</f>
        <v>#DIV/0!</v>
      </c>
      <c r="BY49" s="244" t="e">
        <f>AVERAGE(BQ49:BS49)</f>
        <v>#DIV/0!</v>
      </c>
      <c r="BZ49" s="242"/>
      <c r="CB49" s="248">
        <f>AVERAGE(AJ49:AR49,BH49:BJ49)</f>
        <v>36</v>
      </c>
    </row>
    <row r="50" spans="1:80" s="266" customFormat="1" x14ac:dyDescent="0.25">
      <c r="A50" s="238" t="s">
        <v>362</v>
      </c>
      <c r="B50" s="265"/>
      <c r="C50" s="185"/>
      <c r="E50" s="265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5"/>
      <c r="T50" s="265" t="e">
        <f>T62/T63</f>
        <v>#DIV/0!</v>
      </c>
      <c r="U50" s="267" t="e">
        <v>#DIV/0!</v>
      </c>
      <c r="V50" s="185" t="e">
        <f>T50-U50</f>
        <v>#DIV/0!</v>
      </c>
      <c r="W50" s="267" t="e">
        <f t="shared" ref="W50:AB50" si="66">W62/W63</f>
        <v>#DIV/0!</v>
      </c>
      <c r="X50" s="265" t="e">
        <f t="shared" si="66"/>
        <v>#DIV/0!</v>
      </c>
      <c r="Y50" s="267" t="e">
        <f t="shared" si="66"/>
        <v>#DIV/0!</v>
      </c>
      <c r="Z50" s="267" t="e">
        <f t="shared" si="66"/>
        <v>#DIV/0!</v>
      </c>
      <c r="AA50" s="267" t="e">
        <f t="shared" si="66"/>
        <v>#DIV/0!</v>
      </c>
      <c r="AB50" s="268" t="e">
        <f t="shared" si="66"/>
        <v>#DIV/0!</v>
      </c>
      <c r="AC50" s="268"/>
      <c r="AD50" s="172"/>
      <c r="AF50" s="265"/>
      <c r="AG50" s="274">
        <v>0.45</v>
      </c>
      <c r="AH50" s="274">
        <v>0.51</v>
      </c>
      <c r="AI50" s="274">
        <v>0.52</v>
      </c>
      <c r="AJ50" s="275">
        <v>0.6</v>
      </c>
      <c r="AK50" s="275">
        <v>0.62</v>
      </c>
      <c r="AL50" s="275">
        <v>0.5</v>
      </c>
      <c r="AM50" s="275">
        <v>0.65</v>
      </c>
      <c r="AN50" s="275">
        <v>0.67500000000000004</v>
      </c>
      <c r="AO50" s="275">
        <v>0.68</v>
      </c>
      <c r="AP50" s="275">
        <v>0.60599999999999998</v>
      </c>
      <c r="AQ50" s="275">
        <v>0.64</v>
      </c>
      <c r="AR50" s="275">
        <v>0.45</v>
      </c>
      <c r="AS50" s="185"/>
      <c r="AT50" s="267"/>
      <c r="AU50" s="265">
        <f>AU62/AU63</f>
        <v>0.48954285714285711</v>
      </c>
      <c r="AV50" s="267">
        <f>AV62/AV63</f>
        <v>0.56781693845344561</v>
      </c>
      <c r="AW50" s="267">
        <f>AW62/AW63</f>
        <v>0.66806818181818184</v>
      </c>
      <c r="AX50" s="267">
        <f>AX62/AX63</f>
        <v>0.56115805705474175</v>
      </c>
      <c r="AY50" s="185"/>
      <c r="BA50" s="269">
        <f>BA62/BA63</f>
        <v>0.58486974736574837</v>
      </c>
      <c r="BB50" s="268"/>
      <c r="BC50" s="172"/>
      <c r="BD50" s="270">
        <v>0.57037371205792253</v>
      </c>
      <c r="BE50" s="172">
        <f t="shared" si="64"/>
        <v>2.5414977937050751E-2</v>
      </c>
      <c r="BG50" s="265"/>
      <c r="BH50" s="275">
        <v>0.6</v>
      </c>
      <c r="BI50" s="275">
        <v>0.57999999999999996</v>
      </c>
      <c r="BJ50" s="275">
        <v>0.61</v>
      </c>
      <c r="BK50" s="275"/>
      <c r="BL50" s="275"/>
      <c r="BM50" s="275"/>
      <c r="BN50" s="275"/>
      <c r="BO50" s="275"/>
      <c r="BP50" s="275"/>
      <c r="BQ50" s="275"/>
      <c r="BR50" s="275"/>
      <c r="BS50" s="275"/>
      <c r="BT50" s="185"/>
      <c r="BV50" s="265">
        <f>BV62/BV63</f>
        <v>0.59718749999999998</v>
      </c>
      <c r="BW50" s="267" t="e">
        <f>BW62/BW63</f>
        <v>#DIV/0!</v>
      </c>
      <c r="BX50" s="267" t="e">
        <f>BX62/BX63</f>
        <v>#DIV/0!</v>
      </c>
      <c r="BY50" s="267" t="e">
        <f>BY62/BY63</f>
        <v>#DIV/0!</v>
      </c>
      <c r="BZ50" s="185"/>
      <c r="CB50" s="269">
        <f>CB62/CB63</f>
        <v>0.59889197826781715</v>
      </c>
    </row>
    <row r="51" spans="1:80" s="201" customFormat="1" x14ac:dyDescent="0.25">
      <c r="A51" s="178" t="s">
        <v>363</v>
      </c>
      <c r="B51" s="202"/>
      <c r="C51" s="203"/>
      <c r="E51" s="202"/>
      <c r="F51" s="276"/>
      <c r="G51" s="276"/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03"/>
      <c r="T51" s="241" t="e">
        <f>SUMPRODUCT(F51:Q51,F49:Q49)/SUM(F49:Q49)</f>
        <v>#DIV/0!</v>
      </c>
      <c r="U51" s="244" t="e">
        <v>#DIV/0!</v>
      </c>
      <c r="V51" s="242" t="e">
        <f>T51-U51</f>
        <v>#DIV/0!</v>
      </c>
      <c r="W51" s="132"/>
      <c r="X51" s="241" t="e">
        <f>X64/X62</f>
        <v>#DIV/0!</v>
      </c>
      <c r="Y51" s="244" t="e">
        <f>Y64/Y62</f>
        <v>#DIV/0!</v>
      </c>
      <c r="Z51" s="244" t="e">
        <f>Z64/Z62</f>
        <v>#DIV/0!</v>
      </c>
      <c r="AA51" s="244" t="e">
        <f>AA64/AA62</f>
        <v>#DIV/0!</v>
      </c>
      <c r="AB51" s="245" t="e">
        <f>AB64/AB62</f>
        <v>#DIV/0!</v>
      </c>
      <c r="AC51" s="178"/>
      <c r="AD51" s="178"/>
      <c r="AF51" s="202"/>
      <c r="AG51" s="243">
        <v>45</v>
      </c>
      <c r="AH51" s="243">
        <v>45</v>
      </c>
      <c r="AI51" s="243">
        <v>45</v>
      </c>
      <c r="AJ51" s="247">
        <v>50</v>
      </c>
      <c r="AK51" s="247">
        <v>50</v>
      </c>
      <c r="AL51" s="247">
        <v>50</v>
      </c>
      <c r="AM51" s="247">
        <v>50</v>
      </c>
      <c r="AN51" s="247">
        <v>50</v>
      </c>
      <c r="AO51" s="247">
        <v>50</v>
      </c>
      <c r="AP51" s="247">
        <v>50</v>
      </c>
      <c r="AQ51" s="247">
        <v>50</v>
      </c>
      <c r="AR51" s="247">
        <v>50</v>
      </c>
      <c r="AS51" s="242"/>
      <c r="AT51" s="244"/>
      <c r="AU51" s="241">
        <f>AU64/AU62</f>
        <v>45.000000000000007</v>
      </c>
      <c r="AV51" s="244">
        <f>AV64/AV62</f>
        <v>50</v>
      </c>
      <c r="AW51" s="244">
        <f>AW64/AW62</f>
        <v>50</v>
      </c>
      <c r="AX51" s="244">
        <f>AX64/AX62</f>
        <v>50</v>
      </c>
      <c r="AY51" s="242"/>
      <c r="BA51" s="248">
        <f>BA64/BA62</f>
        <v>49.442133839691124</v>
      </c>
      <c r="BB51" s="178"/>
      <c r="BC51" s="178"/>
      <c r="BD51" s="249">
        <v>49.372599125481145</v>
      </c>
      <c r="BE51" s="172">
        <f t="shared" si="64"/>
        <v>1.4083664915686472E-3</v>
      </c>
      <c r="BG51" s="202"/>
      <c r="BH51" s="247">
        <v>50</v>
      </c>
      <c r="BI51" s="247">
        <v>50</v>
      </c>
      <c r="BJ51" s="247">
        <v>50</v>
      </c>
      <c r="BK51" s="247"/>
      <c r="BL51" s="247"/>
      <c r="BM51" s="247"/>
      <c r="BN51" s="247"/>
      <c r="BO51" s="247"/>
      <c r="BP51" s="247"/>
      <c r="BQ51" s="247"/>
      <c r="BR51" s="247"/>
      <c r="BS51" s="247"/>
      <c r="BT51" s="203"/>
      <c r="BV51" s="241">
        <f>BV64/BV62</f>
        <v>50</v>
      </c>
      <c r="BW51" s="244" t="e">
        <f>BW64/BW62</f>
        <v>#DIV/0!</v>
      </c>
      <c r="BX51" s="244" t="e">
        <f>BX64/BX62</f>
        <v>#DIV/0!</v>
      </c>
      <c r="BY51" s="244" t="e">
        <f>BY64/BY62</f>
        <v>#DIV/0!</v>
      </c>
      <c r="BZ51" s="242"/>
      <c r="CB51" s="248">
        <f>CB64/CB62</f>
        <v>50</v>
      </c>
    </row>
    <row r="52" spans="1:80" s="201" customFormat="1" x14ac:dyDescent="0.25">
      <c r="A52" s="178" t="s">
        <v>364</v>
      </c>
      <c r="B52" s="202"/>
      <c r="C52" s="203"/>
      <c r="E52" s="202"/>
      <c r="F52" s="223">
        <f t="shared" ref="F52:Q52" si="67">((F56-F62)/((F57-F63)))</f>
        <v>0.611456176673568</v>
      </c>
      <c r="G52" s="223">
        <f t="shared" si="67"/>
        <v>0.59666666666666668</v>
      </c>
      <c r="H52" s="223">
        <f t="shared" si="67"/>
        <v>0.51735270379338172</v>
      </c>
      <c r="I52" s="223">
        <f t="shared" si="67"/>
        <v>0.62679425837320579</v>
      </c>
      <c r="J52" s="223">
        <f t="shared" si="67"/>
        <v>0.52418478260869561</v>
      </c>
      <c r="K52" s="223">
        <v>0.65</v>
      </c>
      <c r="L52" s="223">
        <f t="shared" si="67"/>
        <v>0.44907155797101445</v>
      </c>
      <c r="M52" s="223">
        <f t="shared" si="67"/>
        <v>0.31636679292929293</v>
      </c>
      <c r="N52" s="223">
        <f t="shared" si="67"/>
        <v>0.63460884353741498</v>
      </c>
      <c r="O52" s="223">
        <f t="shared" si="67"/>
        <v>0.54329835082458777</v>
      </c>
      <c r="P52" s="223">
        <f t="shared" si="67"/>
        <v>0.31428571428571428</v>
      </c>
      <c r="Q52" s="223">
        <f t="shared" si="67"/>
        <v>0.21632687165775402</v>
      </c>
      <c r="R52" s="203"/>
      <c r="T52" s="265">
        <f>((T56-T62)/((T57-T63)))</f>
        <v>0.45175382291863314</v>
      </c>
      <c r="U52" s="223">
        <v>0.63969314719013537</v>
      </c>
      <c r="V52" s="203">
        <f>T52-U52</f>
        <v>-0.18793932427150223</v>
      </c>
      <c r="X52" s="265">
        <f>((X56-X62)/((X57-X63)))</f>
        <v>0.57690329218106995</v>
      </c>
      <c r="Y52" s="267">
        <f>((Y56-Y62)/((Y57-Y63)))</f>
        <v>0.49441563621858797</v>
      </c>
      <c r="Z52" s="267">
        <f>((Z56-Z62)/((Z57-Z63)))</f>
        <v>0.46411135161135164</v>
      </c>
      <c r="AA52" s="267">
        <f>((AA56-AA62)/((AA57-AA63)))</f>
        <v>0.36507499730225534</v>
      </c>
      <c r="AB52" s="268">
        <f>((AB56-AB62)/((AB57-AB63)))</f>
        <v>0.45175382291863314</v>
      </c>
      <c r="AC52" s="178"/>
      <c r="AD52" s="178"/>
      <c r="AF52" s="202"/>
      <c r="AG52" s="223">
        <f t="shared" ref="AG52:AR52" si="68">((AG56-AG62)/((AG57-AG63)))</f>
        <v>0.53182936833470051</v>
      </c>
      <c r="AH52" s="223">
        <f t="shared" si="68"/>
        <v>0.43082386363636366</v>
      </c>
      <c r="AI52" s="223">
        <f t="shared" si="68"/>
        <v>0.45250435540069689</v>
      </c>
      <c r="AJ52" s="223">
        <f t="shared" si="68"/>
        <v>0.23428571428571454</v>
      </c>
      <c r="AK52" s="223">
        <f t="shared" si="68"/>
        <v>0.13272727272727275</v>
      </c>
      <c r="AL52" s="223">
        <f t="shared" si="68"/>
        <v>1.3</v>
      </c>
      <c r="AM52" s="223">
        <f t="shared" si="68"/>
        <v>0.71833333333333327</v>
      </c>
      <c r="AN52" s="223">
        <f t="shared" si="68"/>
        <v>0.87499999999999944</v>
      </c>
      <c r="AO52" s="223">
        <f t="shared" si="68"/>
        <v>0.9599999999999993</v>
      </c>
      <c r="AP52" s="223">
        <f t="shared" si="68"/>
        <v>1.3864615384615382</v>
      </c>
      <c r="AQ52" s="223">
        <f t="shared" si="68"/>
        <v>1.0211111111111109</v>
      </c>
      <c r="AR52" s="223">
        <f t="shared" si="68"/>
        <v>1.1454545454545453</v>
      </c>
      <c r="AS52" s="203"/>
      <c r="AT52" s="223"/>
      <c r="AU52" s="265">
        <f>((AU56-AU62)/((AU57-AU63)))</f>
        <v>0.46594133039526237</v>
      </c>
      <c r="AV52" s="267">
        <f>((AV56-AV62)/((AV57-AV63)))</f>
        <v>0.4964210526315786</v>
      </c>
      <c r="AW52" s="267">
        <f>((AW56-AW62)/((AW57-AW63)))</f>
        <v>0.84726666666666706</v>
      </c>
      <c r="AX52" s="267">
        <f>((AX56-AX62)/((AX57-AX63)))</f>
        <v>1.1688858369098705</v>
      </c>
      <c r="AY52" s="185"/>
      <c r="BA52" s="269">
        <f>((BA56-BA62)/((BA57-BA63)))</f>
        <v>0.69837883501947118</v>
      </c>
      <c r="BB52" s="178"/>
      <c r="BC52" s="178"/>
      <c r="BD52" s="270">
        <v>0.59284708106830541</v>
      </c>
      <c r="BE52" s="172">
        <f t="shared" si="64"/>
        <v>0.1780083892139579</v>
      </c>
      <c r="BG52" s="202"/>
      <c r="BH52" s="223">
        <f t="shared" ref="BH52:BS52" si="69">((BH56-BH62)/((BH57-BH63)))</f>
        <v>0.83181818181818212</v>
      </c>
      <c r="BI52" s="223">
        <f t="shared" si="69"/>
        <v>0.92666666666666686</v>
      </c>
      <c r="BJ52" s="223">
        <f t="shared" si="69"/>
        <v>1</v>
      </c>
      <c r="BK52" s="223" t="e">
        <f t="shared" si="69"/>
        <v>#DIV/0!</v>
      </c>
      <c r="BL52" s="223" t="e">
        <f t="shared" si="69"/>
        <v>#DIV/0!</v>
      </c>
      <c r="BM52" s="223" t="e">
        <f t="shared" si="69"/>
        <v>#DIV/0!</v>
      </c>
      <c r="BN52" s="223" t="e">
        <f t="shared" si="69"/>
        <v>#DIV/0!</v>
      </c>
      <c r="BO52" s="223" t="e">
        <f t="shared" si="69"/>
        <v>#DIV/0!</v>
      </c>
      <c r="BP52" s="223" t="e">
        <f t="shared" si="69"/>
        <v>#DIV/0!</v>
      </c>
      <c r="BQ52" s="223" t="e">
        <f t="shared" si="69"/>
        <v>#DIV/0!</v>
      </c>
      <c r="BR52" s="223" t="e">
        <f t="shared" si="69"/>
        <v>#DIV/0!</v>
      </c>
      <c r="BS52" s="223" t="e">
        <f t="shared" si="69"/>
        <v>#DIV/0!</v>
      </c>
      <c r="BT52" s="203"/>
      <c r="BV52" s="265">
        <f>((BV56-BV62)/((BV57-BV63)))</f>
        <v>0.92184986595174268</v>
      </c>
      <c r="BW52" s="267" t="e">
        <f>((BW56-BW62)/((BW57-BW63)))</f>
        <v>#DIV/0!</v>
      </c>
      <c r="BX52" s="267" t="e">
        <f>((BX56-BX62)/((BX57-BX63)))</f>
        <v>#DIV/0!</v>
      </c>
      <c r="BY52" s="267" t="e">
        <f>((BY56-BY62)/((BY57-BY63)))</f>
        <v>#DIV/0!</v>
      </c>
      <c r="BZ52" s="185"/>
      <c r="CB52" s="269">
        <f>((CB56-CB62)/((CB57-CB63)))</f>
        <v>0.8998996880249579</v>
      </c>
    </row>
    <row r="53" spans="1:80" s="201" customFormat="1" x14ac:dyDescent="0.25">
      <c r="A53" s="178" t="s">
        <v>365</v>
      </c>
      <c r="B53" s="202"/>
      <c r="C53" s="203"/>
      <c r="E53" s="202"/>
      <c r="F53" s="244">
        <f t="shared" ref="F53:Q53" si="70">(F6-F42-F64)/(F56-F62)</f>
        <v>40.935383747178328</v>
      </c>
      <c r="G53" s="244">
        <f t="shared" si="70"/>
        <v>51.779678770949722</v>
      </c>
      <c r="H53" s="244">
        <f t="shared" si="70"/>
        <v>50.409516380655226</v>
      </c>
      <c r="I53" s="244">
        <f t="shared" si="70"/>
        <v>43.06297709923664</v>
      </c>
      <c r="J53" s="244">
        <f t="shared" si="70"/>
        <v>40.646345256609642</v>
      </c>
      <c r="K53" s="244">
        <v>45</v>
      </c>
      <c r="L53" s="244">
        <f t="shared" si="70"/>
        <v>49.960919772074028</v>
      </c>
      <c r="M53" s="244">
        <f t="shared" si="70"/>
        <v>47.505612372162631</v>
      </c>
      <c r="N53" s="244">
        <f t="shared" si="70"/>
        <v>50.120326946268257</v>
      </c>
      <c r="O53" s="244">
        <f t="shared" si="70"/>
        <v>53.823914123295985</v>
      </c>
      <c r="P53" s="244">
        <f t="shared" si="70"/>
        <v>46.476136363636371</v>
      </c>
      <c r="Q53" s="244">
        <f t="shared" si="70"/>
        <v>50.036307454615681</v>
      </c>
      <c r="R53" s="203"/>
      <c r="T53" s="241">
        <f>(T6-T42-T64)/(T56-T62)</f>
        <v>48.255255041914971</v>
      </c>
      <c r="U53" s="244">
        <v>45.261474003263643</v>
      </c>
      <c r="V53" s="203">
        <f>T53-U53</f>
        <v>2.9937810386513277</v>
      </c>
      <c r="X53" s="241">
        <f>(X6-X42-X64)/(X56-X62)</f>
        <v>47.104547481052165</v>
      </c>
      <c r="Y53" s="244">
        <f>(Y6-Y42-Y64)/(Y56-Y62)</f>
        <v>43.64154901169826</v>
      </c>
      <c r="Z53" s="244">
        <f>(Z6-Z42-Z64)/(Z56-Z62)</f>
        <v>49.400383464393514</v>
      </c>
      <c r="AA53" s="244">
        <f>(AA6-AA42-AA64)/(AA56-AA62)</f>
        <v>51.092472991147304</v>
      </c>
      <c r="AB53" s="245">
        <f>(AB6-AB42-AB64)/(AB56-AB62)</f>
        <v>48.255255041914971</v>
      </c>
      <c r="AC53" s="178"/>
      <c r="AD53" s="178"/>
      <c r="AF53" s="202"/>
      <c r="AG53" s="244">
        <f t="shared" ref="AG53:AR53" si="71">(AG6-AG42-AG64)/(AG56-AG62)</f>
        <v>32.311738392719427</v>
      </c>
      <c r="AH53" s="244">
        <f t="shared" si="71"/>
        <v>28.661951862842074</v>
      </c>
      <c r="AI53" s="244">
        <f t="shared" si="71"/>
        <v>29.139443669088994</v>
      </c>
      <c r="AJ53" s="244">
        <f t="shared" si="71"/>
        <v>9.4146341463414611</v>
      </c>
      <c r="AK53" s="244">
        <f t="shared" si="71"/>
        <v>-49.12328767123276</v>
      </c>
      <c r="AL53" s="244">
        <f t="shared" si="71"/>
        <v>64.769230769230774</v>
      </c>
      <c r="AM53" s="244">
        <f t="shared" si="71"/>
        <v>75.113689095127654</v>
      </c>
      <c r="AN53" s="244">
        <f t="shared" si="71"/>
        <v>75.600000000000009</v>
      </c>
      <c r="AO53" s="244">
        <f t="shared" si="71"/>
        <v>70.999999999999986</v>
      </c>
      <c r="AP53" s="244">
        <f t="shared" si="71"/>
        <v>64.221038615179779</v>
      </c>
      <c r="AQ53" s="244">
        <f t="shared" si="71"/>
        <v>65.142546245919476</v>
      </c>
      <c r="AR53" s="244">
        <f t="shared" si="71"/>
        <v>59.714285714285715</v>
      </c>
      <c r="AS53" s="242"/>
      <c r="AT53" s="244"/>
      <c r="AU53" s="241">
        <f>(AU6-AU42-AU64)/(AU56-AU62)</f>
        <v>29.974225585244739</v>
      </c>
      <c r="AV53" s="244">
        <f>(AV6-AV42-AV64)/(AV56-AV62)</f>
        <v>44.485581000848214</v>
      </c>
      <c r="AW53" s="244">
        <f>(AW6-AW42-AW64)/(AW56-AW62)</f>
        <v>73.613628137540289</v>
      </c>
      <c r="AX53" s="244">
        <f>(AX6-AX42-AX64)/(AX56-AX62)</f>
        <v>62.551595297822267</v>
      </c>
      <c r="AY53" s="242"/>
      <c r="BA53" s="248">
        <f>(BA6-BA42-BA64)/(BA56-BA62)</f>
        <v>52.859349710070305</v>
      </c>
      <c r="BB53" s="178"/>
      <c r="BC53" s="178"/>
      <c r="BD53" s="249">
        <v>49.873605449987558</v>
      </c>
      <c r="BE53" s="172">
        <f t="shared" si="64"/>
        <v>5.9866220481629359E-2</v>
      </c>
      <c r="BG53" s="202"/>
      <c r="BH53" s="244">
        <f t="shared" ref="BH53:BS53" si="72">(BH6-BH42-BH64)/(BH56-BH62)</f>
        <v>69.926229508196698</v>
      </c>
      <c r="BI53" s="244">
        <f t="shared" si="72"/>
        <v>65.431654676259029</v>
      </c>
      <c r="BJ53" s="244">
        <f t="shared" si="72"/>
        <v>68.2</v>
      </c>
      <c r="BK53" s="244" t="e">
        <f t="shared" si="72"/>
        <v>#DIV/0!</v>
      </c>
      <c r="BL53" s="244" t="e">
        <f t="shared" si="72"/>
        <v>#DIV/0!</v>
      </c>
      <c r="BM53" s="244" t="e">
        <f t="shared" si="72"/>
        <v>#DIV/0!</v>
      </c>
      <c r="BN53" s="244" t="e">
        <f t="shared" si="72"/>
        <v>#DIV/0!</v>
      </c>
      <c r="BO53" s="244" t="e">
        <f t="shared" si="72"/>
        <v>#DIV/0!</v>
      </c>
      <c r="BP53" s="244" t="e">
        <f t="shared" si="72"/>
        <v>#DIV/0!</v>
      </c>
      <c r="BQ53" s="244" t="e">
        <f t="shared" si="72"/>
        <v>#DIV/0!</v>
      </c>
      <c r="BR53" s="244" t="e">
        <f t="shared" si="72"/>
        <v>#DIV/0!</v>
      </c>
      <c r="BS53" s="244" t="e">
        <f t="shared" si="72"/>
        <v>#DIV/0!</v>
      </c>
      <c r="BT53" s="203"/>
      <c r="BV53" s="241">
        <f>(BV6-BV42-BV64)/(BV56-BV62)</f>
        <v>67.810018903591697</v>
      </c>
      <c r="BW53" s="244" t="e">
        <f>(BW6-BW42-BW64)/(BW56-BW62)</f>
        <v>#DIV/0!</v>
      </c>
      <c r="BX53" s="244" t="e">
        <f>(BX6-BX42-BX64)/(BX56-BX62)</f>
        <v>#DIV/0!</v>
      </c>
      <c r="BY53" s="244" t="e">
        <f>(BY6-BY42-BY64)/(BY56-BY62)</f>
        <v>#DIV/0!</v>
      </c>
      <c r="BZ53" s="242"/>
      <c r="CB53" s="248">
        <f>(CB6-CB42-CB64)/(CB56-CB62)</f>
        <v>64.537220104525957</v>
      </c>
    </row>
    <row r="54" spans="1:80" ht="15.75" thickBot="1" x14ac:dyDescent="0.3">
      <c r="A54" s="277"/>
      <c r="B54" s="278"/>
      <c r="C54" s="279"/>
      <c r="E54" s="278"/>
      <c r="F54" s="280"/>
      <c r="G54" s="280"/>
      <c r="H54" s="280"/>
      <c r="I54" s="280"/>
      <c r="J54" s="280"/>
      <c r="K54" s="280"/>
      <c r="L54" s="280"/>
      <c r="M54" s="280"/>
      <c r="N54" s="280"/>
      <c r="O54" s="280"/>
      <c r="P54" s="280"/>
      <c r="Q54" s="280"/>
      <c r="R54" s="279"/>
      <c r="T54" s="278"/>
      <c r="U54" s="280"/>
      <c r="V54" s="279"/>
      <c r="X54" s="278"/>
      <c r="Y54" s="280"/>
      <c r="Z54" s="280"/>
      <c r="AA54" s="280"/>
      <c r="AB54" s="277"/>
      <c r="AC54" s="277"/>
      <c r="AD54" s="281"/>
      <c r="AF54" s="278"/>
      <c r="AG54" s="280"/>
      <c r="AH54" s="280"/>
      <c r="AI54" s="280"/>
      <c r="AJ54" s="280"/>
      <c r="AK54" s="280"/>
      <c r="AL54" s="280"/>
      <c r="AM54" s="280"/>
      <c r="AN54" s="280"/>
      <c r="AO54" s="280"/>
      <c r="AP54" s="280"/>
      <c r="AQ54" s="280"/>
      <c r="AR54" s="280"/>
      <c r="AS54" s="279"/>
      <c r="AT54" s="190"/>
      <c r="AU54" s="278"/>
      <c r="AV54" s="280"/>
      <c r="AW54" s="280"/>
      <c r="AX54" s="280"/>
      <c r="AY54" s="279"/>
      <c r="BA54" s="282"/>
      <c r="BB54" s="277"/>
      <c r="BC54" s="281"/>
      <c r="BD54" s="283"/>
      <c r="BE54" s="281"/>
      <c r="BG54" s="278"/>
      <c r="BH54" s="280"/>
      <c r="BI54" s="280"/>
      <c r="BJ54" s="280"/>
      <c r="BK54" s="280"/>
      <c r="BL54" s="280"/>
      <c r="BM54" s="280"/>
      <c r="BN54" s="280"/>
      <c r="BO54" s="280"/>
      <c r="BP54" s="280"/>
      <c r="BQ54" s="280"/>
      <c r="BR54" s="280"/>
      <c r="BS54" s="280"/>
      <c r="BT54" s="279"/>
      <c r="BV54" s="278"/>
      <c r="BW54" s="280"/>
      <c r="BX54" s="280"/>
      <c r="BY54" s="280"/>
      <c r="BZ54" s="279"/>
      <c r="CB54" s="282"/>
    </row>
    <row r="56" spans="1:80" x14ac:dyDescent="0.25">
      <c r="A56" s="190" t="s">
        <v>366</v>
      </c>
      <c r="B56" s="168">
        <f>'[13]Client Billable Annual Summary'!$CP$75</f>
        <v>2609</v>
      </c>
      <c r="C56" s="169">
        <f>T56</f>
        <v>23929.399999999998</v>
      </c>
      <c r="F56" s="258">
        <f>'[13]Client Billable Monthly Summary'!CH$66</f>
        <v>1772</v>
      </c>
      <c r="G56" s="258">
        <f>'[13]Client Billable Monthly Summary'!CI$66</f>
        <v>1432</v>
      </c>
      <c r="H56" s="258">
        <f>'[13]Client Billable Monthly Summary'!CJ$66</f>
        <v>1282</v>
      </c>
      <c r="I56" s="258">
        <f>'[13]Client Billable Monthly Summary'!CK$66</f>
        <v>1572</v>
      </c>
      <c r="J56" s="258">
        <f>'[13]Client Billable Monthly Summary'!CL$66</f>
        <v>1929</v>
      </c>
      <c r="K56" s="258">
        <f>'[13]Client Billable Monthly Summary'!CM$66</f>
        <v>1457</v>
      </c>
      <c r="L56" s="258">
        <f>'[13]Client Billable Monthly Summary'!CN$66</f>
        <v>1983.1</v>
      </c>
      <c r="M56" s="258">
        <f>'[13]Client Billable Monthly Summary'!CO$66</f>
        <v>2004.5</v>
      </c>
      <c r="N56" s="258">
        <f>'[13]Client Billable Monthly Summary'!CP$66</f>
        <v>3731.5</v>
      </c>
      <c r="O56" s="258">
        <f>'[13]Client Billable Monthly Summary'!CQ$66</f>
        <v>3623.8</v>
      </c>
      <c r="P56" s="258">
        <f>'[13]Client Billable Monthly Summary'!CR$66</f>
        <v>1848</v>
      </c>
      <c r="Q56" s="258">
        <f>'[13]Client Billable Monthly Summary'!CS$66</f>
        <v>1294.5</v>
      </c>
      <c r="R56" s="258"/>
      <c r="T56" s="168">
        <f>SUM(F56:Q56)</f>
        <v>23929.399999999998</v>
      </c>
      <c r="U56" s="168">
        <v>36106.840000000004</v>
      </c>
      <c r="X56" s="284">
        <f>SUM(F56:H56)</f>
        <v>4486</v>
      </c>
      <c r="Y56" s="284">
        <f>SUM(I56:K56)</f>
        <v>4958</v>
      </c>
      <c r="Z56" s="284">
        <f>SUM(L56:N56)</f>
        <v>7719.1</v>
      </c>
      <c r="AA56" s="284">
        <f>SUM(O56:Q56)</f>
        <v>6766.3</v>
      </c>
      <c r="AB56" s="284">
        <f>SUM(X56:AA56)</f>
        <v>23929.399999999998</v>
      </c>
      <c r="AF56" s="190"/>
      <c r="AG56" s="169">
        <f>'[14]Client Billable Monthly Summary'!CT66</f>
        <v>2787</v>
      </c>
      <c r="AH56" s="169">
        <f>'[14]Client Billable Monthly Summary'!CU66</f>
        <v>2740.5</v>
      </c>
      <c r="AI56" s="169">
        <f>'[14]Client Billable Monthly Summary'!CV66</f>
        <v>2644.5</v>
      </c>
      <c r="AJ56" s="169">
        <f t="shared" ref="AJ56:AR56" si="73">AJ33*8*AJ35*AJ39</f>
        <v>2928.6400000000003</v>
      </c>
      <c r="AK56" s="169">
        <f t="shared" si="73"/>
        <v>3183.84</v>
      </c>
      <c r="AL56" s="169">
        <f t="shared" si="73"/>
        <v>4032</v>
      </c>
      <c r="AM56" s="169">
        <f t="shared" si="73"/>
        <v>4979.04</v>
      </c>
      <c r="AN56" s="169">
        <f t="shared" si="73"/>
        <v>4704</v>
      </c>
      <c r="AO56" s="169">
        <f t="shared" si="73"/>
        <v>5322.24</v>
      </c>
      <c r="AP56" s="169">
        <f t="shared" si="73"/>
        <v>5895.36</v>
      </c>
      <c r="AQ56" s="169">
        <f t="shared" si="73"/>
        <v>5566.4</v>
      </c>
      <c r="AR56" s="169">
        <f t="shared" si="73"/>
        <v>5630.4</v>
      </c>
      <c r="AS56" s="169"/>
      <c r="AT56" s="169"/>
      <c r="AU56" s="169">
        <f>SUM(AG56:AI56)</f>
        <v>8172</v>
      </c>
      <c r="AV56" s="169">
        <f>SUM(AJ56:AL56)</f>
        <v>10144.48</v>
      </c>
      <c r="AW56" s="169">
        <f>SUM(AM56:AO56)</f>
        <v>15005.28</v>
      </c>
      <c r="AX56" s="169">
        <f>SUM(AP56:AR56)</f>
        <v>17092.159999999996</v>
      </c>
      <c r="AY56" s="284"/>
      <c r="AZ56" s="190"/>
      <c r="BA56" s="169">
        <f>SUM(AU56:AX56)</f>
        <v>50413.919999999998</v>
      </c>
      <c r="BB56" s="190"/>
      <c r="BC56" s="190"/>
      <c r="BD56" s="173">
        <v>52838.080000000002</v>
      </c>
      <c r="BE56" s="190"/>
      <c r="BG56" s="190"/>
      <c r="BH56" s="169">
        <f t="shared" ref="BH56:BS56" si="74">BH33*8*BH35*BH39</f>
        <v>5834.4000000000005</v>
      </c>
      <c r="BI56" s="169">
        <f t="shared" si="74"/>
        <v>5491.2</v>
      </c>
      <c r="BJ56" s="169">
        <f t="shared" si="74"/>
        <v>6406.4</v>
      </c>
      <c r="BK56" s="169">
        <f t="shared" si="74"/>
        <v>0</v>
      </c>
      <c r="BL56" s="169">
        <f t="shared" si="74"/>
        <v>0</v>
      </c>
      <c r="BM56" s="169">
        <f t="shared" si="74"/>
        <v>0</v>
      </c>
      <c r="BN56" s="169">
        <f t="shared" si="74"/>
        <v>0</v>
      </c>
      <c r="BO56" s="169">
        <f t="shared" si="74"/>
        <v>0</v>
      </c>
      <c r="BP56" s="169">
        <f t="shared" si="74"/>
        <v>0</v>
      </c>
      <c r="BQ56" s="169">
        <f t="shared" si="74"/>
        <v>0</v>
      </c>
      <c r="BR56" s="169">
        <f t="shared" si="74"/>
        <v>0</v>
      </c>
      <c r="BS56" s="169">
        <f t="shared" si="74"/>
        <v>0</v>
      </c>
      <c r="BV56" s="169">
        <f>SUM(BH56:BJ56)</f>
        <v>17732</v>
      </c>
      <c r="BW56" s="169">
        <f>SUM(BK56:BM56)</f>
        <v>0</v>
      </c>
      <c r="BX56" s="169">
        <f>SUM(BN56:BP56)</f>
        <v>0</v>
      </c>
      <c r="BY56" s="169">
        <f>SUM(BQ56:BS56)</f>
        <v>0</v>
      </c>
      <c r="BZ56" s="169"/>
      <c r="CA56" s="169"/>
      <c r="CB56" s="173">
        <f>SUM(AV56:AX56)+SUM(BH56:BJ56)</f>
        <v>59973.919999999998</v>
      </c>
    </row>
    <row r="57" spans="1:80" x14ac:dyDescent="0.25">
      <c r="A57" s="190" t="s">
        <v>367</v>
      </c>
      <c r="B57" s="168">
        <f>'[13]Client Billable Annual Summary'!$CP$74</f>
        <v>4604</v>
      </c>
      <c r="C57" s="169">
        <f>T57</f>
        <v>52970</v>
      </c>
      <c r="F57" s="258">
        <f>'[13]Client Billable Monthly Summary'!CH$65</f>
        <v>2898</v>
      </c>
      <c r="G57" s="258">
        <f>'[13]Client Billable Monthly Summary'!CI$65</f>
        <v>2400</v>
      </c>
      <c r="H57" s="258">
        <f>'[13]Client Billable Monthly Summary'!CJ$65</f>
        <v>2478</v>
      </c>
      <c r="I57" s="258">
        <f>'[13]Client Billable Monthly Summary'!CK$65</f>
        <v>2508</v>
      </c>
      <c r="J57" s="258">
        <f>'[13]Client Billable Monthly Summary'!CL$65</f>
        <v>3680</v>
      </c>
      <c r="K57" s="258">
        <f>'[13]Client Billable Monthly Summary'!CM$65</f>
        <v>3840</v>
      </c>
      <c r="L57" s="258">
        <f>'[13]Client Billable Monthly Summary'!CN$65</f>
        <v>4416</v>
      </c>
      <c r="M57" s="258">
        <f>'[13]Client Billable Monthly Summary'!CO$65</f>
        <v>6336</v>
      </c>
      <c r="N57" s="258">
        <f>'[13]Client Billable Monthly Summary'!CP$65</f>
        <v>5880</v>
      </c>
      <c r="O57" s="258">
        <f>'[13]Client Billable Monthly Summary'!CQ$65</f>
        <v>6670</v>
      </c>
      <c r="P57" s="258">
        <f>'[13]Client Billable Monthly Summary'!CR$65</f>
        <v>5880</v>
      </c>
      <c r="Q57" s="258">
        <f>'[13]Client Billable Monthly Summary'!CS$65</f>
        <v>5984</v>
      </c>
      <c r="R57" s="258"/>
      <c r="T57" s="168">
        <f>SUM(F57:Q57)</f>
        <v>52970</v>
      </c>
      <c r="U57" s="168">
        <v>56444</v>
      </c>
      <c r="X57" s="284">
        <f>SUM(F57:H57)</f>
        <v>7776</v>
      </c>
      <c r="Y57" s="284">
        <f>SUM(I57:K57)</f>
        <v>10028</v>
      </c>
      <c r="Z57" s="284">
        <f>SUM(L57:N57)</f>
        <v>16632</v>
      </c>
      <c r="AA57" s="284">
        <f>SUM(O57:Q57)</f>
        <v>18534</v>
      </c>
      <c r="AB57" s="284">
        <f>SUM(X57:AA57)</f>
        <v>52970</v>
      </c>
      <c r="AF57" s="190"/>
      <c r="AG57" s="169">
        <f>'[14]Client Billable Monthly Summary'!CT65</f>
        <v>5750</v>
      </c>
      <c r="AH57" s="169">
        <f>'[14]Client Billable Monthly Summary'!CU65</f>
        <v>5920</v>
      </c>
      <c r="AI57" s="169">
        <f>'[14]Client Billable Monthly Summary'!CV65</f>
        <v>5443.2</v>
      </c>
      <c r="AJ57" s="169">
        <f t="shared" ref="AJ57:AR57" si="75">AJ33*8*AJ35</f>
        <v>5632</v>
      </c>
      <c r="AK57" s="169">
        <f t="shared" si="75"/>
        <v>5896</v>
      </c>
      <c r="AL57" s="169">
        <f t="shared" si="75"/>
        <v>6720</v>
      </c>
      <c r="AM57" s="169">
        <f t="shared" si="75"/>
        <v>7544</v>
      </c>
      <c r="AN57" s="169">
        <f t="shared" si="75"/>
        <v>6720</v>
      </c>
      <c r="AO57" s="169">
        <f t="shared" si="75"/>
        <v>7392</v>
      </c>
      <c r="AP57" s="169">
        <f t="shared" si="75"/>
        <v>8188</v>
      </c>
      <c r="AQ57" s="169">
        <f t="shared" si="75"/>
        <v>7840</v>
      </c>
      <c r="AR57" s="169">
        <f t="shared" si="75"/>
        <v>9384</v>
      </c>
      <c r="AS57" s="169"/>
      <c r="AT57" s="169"/>
      <c r="AU57" s="169">
        <f>SUM(AG57:AI57)</f>
        <v>17113.2</v>
      </c>
      <c r="AV57" s="169">
        <f>SUM(AJ57:AL57)</f>
        <v>18248</v>
      </c>
      <c r="AW57" s="169">
        <f>SUM(AM57:AO57)</f>
        <v>21656</v>
      </c>
      <c r="AX57" s="169">
        <f>SUM(AP57:AR57)</f>
        <v>25412</v>
      </c>
      <c r="AY57" s="284"/>
      <c r="AZ57" s="190"/>
      <c r="BA57" s="169">
        <f>SUM(AU57:AX57)</f>
        <v>82429.2</v>
      </c>
      <c r="BB57" s="190"/>
      <c r="BC57" s="190"/>
      <c r="BD57" s="173">
        <v>91304</v>
      </c>
      <c r="BE57" s="190"/>
      <c r="BG57" s="190"/>
      <c r="BH57" s="169">
        <f t="shared" ref="BH57:BS57" si="76">BH33*8*BH35</f>
        <v>8976</v>
      </c>
      <c r="BI57" s="169">
        <f t="shared" si="76"/>
        <v>8320</v>
      </c>
      <c r="BJ57" s="169">
        <f t="shared" si="76"/>
        <v>9152</v>
      </c>
      <c r="BK57" s="169">
        <f t="shared" si="76"/>
        <v>0</v>
      </c>
      <c r="BL57" s="169">
        <f t="shared" si="76"/>
        <v>0</v>
      </c>
      <c r="BM57" s="169">
        <f t="shared" si="76"/>
        <v>0</v>
      </c>
      <c r="BN57" s="169">
        <f t="shared" si="76"/>
        <v>0</v>
      </c>
      <c r="BO57" s="169">
        <f t="shared" si="76"/>
        <v>0</v>
      </c>
      <c r="BP57" s="169">
        <f t="shared" si="76"/>
        <v>0</v>
      </c>
      <c r="BQ57" s="169">
        <f t="shared" si="76"/>
        <v>0</v>
      </c>
      <c r="BR57" s="169">
        <f t="shared" si="76"/>
        <v>0</v>
      </c>
      <c r="BS57" s="169">
        <f t="shared" si="76"/>
        <v>0</v>
      </c>
      <c r="BV57" s="169">
        <f>SUM(BH57:BJ57)</f>
        <v>26448</v>
      </c>
      <c r="BW57" s="169">
        <f>SUM(BK57:BM57)</f>
        <v>0</v>
      </c>
      <c r="BX57" s="169">
        <f>SUM(BN57:BP57)</f>
        <v>0</v>
      </c>
      <c r="BY57" s="169">
        <f>SUM(BQ57:BS57)</f>
        <v>0</v>
      </c>
      <c r="BZ57" s="169"/>
      <c r="CA57" s="169"/>
      <c r="CB57" s="173">
        <f>SUM(AV57:AX57)+SUM(BH57:BJ57)</f>
        <v>91764</v>
      </c>
    </row>
    <row r="58" spans="1:80" x14ac:dyDescent="0.25">
      <c r="A58" s="190"/>
      <c r="C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Z58" s="190"/>
      <c r="BA58" s="190"/>
      <c r="BB58" s="190"/>
      <c r="BC58" s="190"/>
      <c r="BD58" s="192"/>
      <c r="BE58" s="190"/>
      <c r="BG58" s="190"/>
      <c r="BH58" s="190"/>
      <c r="BI58" s="190"/>
      <c r="BJ58" s="190"/>
      <c r="BK58" s="190"/>
      <c r="BL58" s="190"/>
      <c r="BM58" s="190"/>
      <c r="BN58" s="190"/>
      <c r="BO58" s="190"/>
      <c r="BP58" s="190"/>
      <c r="BQ58" s="190"/>
      <c r="BR58" s="190"/>
      <c r="BS58" s="190"/>
      <c r="BV58" s="190"/>
      <c r="BW58" s="190"/>
      <c r="BX58" s="190"/>
      <c r="BY58" s="190"/>
      <c r="BZ58" s="190"/>
      <c r="CA58" s="190"/>
      <c r="CB58" s="192"/>
    </row>
    <row r="59" spans="1:80" x14ac:dyDescent="0.25">
      <c r="A59" s="190" t="s">
        <v>368</v>
      </c>
      <c r="B59" s="168">
        <f>[4]UGA!$U$46</f>
        <v>65220.95</v>
      </c>
      <c r="C59" s="169">
        <f>T59</f>
        <v>317436.03000000009</v>
      </c>
      <c r="F59" s="168">
        <f>[5]UGA!E$46</f>
        <v>51042.96</v>
      </c>
      <c r="G59" s="168">
        <f>[5]UGA!F$46</f>
        <v>25244.73</v>
      </c>
      <c r="H59" s="168">
        <f>[5]UGA!G$46</f>
        <v>23777.41</v>
      </c>
      <c r="I59" s="168">
        <f>[5]UGA!I$46</f>
        <v>7256.32</v>
      </c>
      <c r="J59" s="168">
        <f>[5]UGA!J$46</f>
        <v>26346.650000000009</v>
      </c>
      <c r="K59" s="168">
        <f>[5]UGA!K$46</f>
        <v>13759.79</v>
      </c>
      <c r="L59" s="168">
        <f>[5]UGA!M$46</f>
        <v>38357.229999999996</v>
      </c>
      <c r="M59" s="168">
        <f>[5]UGA!N$46</f>
        <v>31185.770000000004</v>
      </c>
      <c r="N59" s="168">
        <f>[5]UGA!O$46</f>
        <v>70372.939999999988</v>
      </c>
      <c r="O59" s="168">
        <f>[5]UGA!Q$46</f>
        <v>76132.900000000023</v>
      </c>
      <c r="P59" s="168">
        <f>[5]UGA!R$46</f>
        <v>-34049.060000000012</v>
      </c>
      <c r="Q59" s="168">
        <f>[5]UGA!S$46</f>
        <v>-11991.61</v>
      </c>
      <c r="R59" s="168"/>
      <c r="T59" s="168">
        <f>SUM(F59:Q59)</f>
        <v>317436.03000000009</v>
      </c>
      <c r="U59" s="168">
        <v>671577.44799999997</v>
      </c>
      <c r="X59" s="284">
        <f>SUM(F59:H59)</f>
        <v>100065.1</v>
      </c>
      <c r="Y59" s="284">
        <f>SUM(I59:K59)</f>
        <v>47362.760000000009</v>
      </c>
      <c r="Z59" s="284">
        <f>SUM(L59:N59)</f>
        <v>139915.94</v>
      </c>
      <c r="AA59" s="284">
        <f>SUM(O59:Q59)</f>
        <v>30092.23000000001</v>
      </c>
      <c r="AB59" s="284">
        <f>SUM(X59:AA59)</f>
        <v>317436.03000000003</v>
      </c>
      <c r="AG59" s="258">
        <f t="shared" ref="AG59:AR59" si="77">(AG6+AG8)*AG15</f>
        <v>16409.380000000008</v>
      </c>
      <c r="AH59" s="258">
        <f t="shared" si="77"/>
        <v>14840.545541649772</v>
      </c>
      <c r="AI59" s="258">
        <f t="shared" si="77"/>
        <v>14943.350954759129</v>
      </c>
      <c r="AJ59" s="258">
        <f t="shared" si="77"/>
        <v>51894.2332208195</v>
      </c>
      <c r="AK59" s="258">
        <f t="shared" si="77"/>
        <v>48963.383884800009</v>
      </c>
      <c r="AL59" s="258">
        <f t="shared" si="77"/>
        <v>81516.536289023832</v>
      </c>
      <c r="AM59" s="258">
        <f t="shared" si="77"/>
        <v>100321.43220000001</v>
      </c>
      <c r="AN59" s="258">
        <f t="shared" si="77"/>
        <v>82773.180672705741</v>
      </c>
      <c r="AO59" s="258">
        <f t="shared" si="77"/>
        <v>104090.87969279998</v>
      </c>
      <c r="AP59" s="258">
        <f t="shared" si="77"/>
        <v>106992.19926265476</v>
      </c>
      <c r="AQ59" s="258">
        <f t="shared" si="77"/>
        <v>96465.466511999985</v>
      </c>
      <c r="AR59" s="258">
        <f t="shared" si="77"/>
        <v>59557.769066447749</v>
      </c>
      <c r="AS59" s="258"/>
      <c r="AT59" s="258"/>
      <c r="AU59" s="258">
        <f>SUM(AG59:AI59)</f>
        <v>46193.276496408907</v>
      </c>
      <c r="AV59" s="169">
        <f>SUM(AJ59:AL59)</f>
        <v>182374.15339464333</v>
      </c>
      <c r="AW59" s="169">
        <f>SUM(AM59:AO59)</f>
        <v>287185.49256550573</v>
      </c>
      <c r="AX59" s="169">
        <f>SUM(AP59:AR59)</f>
        <v>263015.43484110251</v>
      </c>
      <c r="AY59" s="284"/>
      <c r="AZ59" s="190"/>
      <c r="BA59" s="169">
        <f>SUM(AU59:AX59)</f>
        <v>778768.35729766055</v>
      </c>
      <c r="BB59" s="190"/>
      <c r="BC59" s="190"/>
      <c r="BD59" s="173">
        <v>855631.52111905417</v>
      </c>
      <c r="BE59" s="190"/>
      <c r="BH59" s="258">
        <f t="shared" ref="BH59:BS59" si="78">(BH6+BH8)*BH15</f>
        <v>61528.061760000011</v>
      </c>
      <c r="BI59" s="258">
        <f t="shared" si="78"/>
        <v>49854.36555000001</v>
      </c>
      <c r="BJ59" s="258">
        <f t="shared" si="78"/>
        <v>69928.239809999999</v>
      </c>
      <c r="BK59" s="258">
        <f t="shared" si="78"/>
        <v>0</v>
      </c>
      <c r="BL59" s="258">
        <f t="shared" si="78"/>
        <v>0</v>
      </c>
      <c r="BM59" s="258">
        <f t="shared" si="78"/>
        <v>0</v>
      </c>
      <c r="BN59" s="258">
        <f t="shared" si="78"/>
        <v>0</v>
      </c>
      <c r="BO59" s="258">
        <f t="shared" si="78"/>
        <v>0</v>
      </c>
      <c r="BP59" s="258">
        <f t="shared" si="78"/>
        <v>0</v>
      </c>
      <c r="BQ59" s="258">
        <f t="shared" si="78"/>
        <v>0</v>
      </c>
      <c r="BR59" s="258">
        <f t="shared" si="78"/>
        <v>0</v>
      </c>
      <c r="BS59" s="258">
        <f t="shared" si="78"/>
        <v>0</v>
      </c>
      <c r="BV59" s="258">
        <f>SUM(BH59:BJ59)</f>
        <v>181310.66712000003</v>
      </c>
      <c r="BW59" s="258">
        <f>SUM(BK59:BM59)</f>
        <v>0</v>
      </c>
      <c r="BX59" s="258">
        <f>SUM(BN59:BP59)</f>
        <v>0</v>
      </c>
      <c r="BY59" s="258">
        <f>SUM(BQ59:BS59)</f>
        <v>0</v>
      </c>
      <c r="BZ59" s="258"/>
      <c r="CA59" s="258"/>
      <c r="CB59" s="173">
        <f>SUM(AV59:AX59)+SUM(BH59:BJ59)</f>
        <v>913885.74792125158</v>
      </c>
    </row>
    <row r="60" spans="1:80" x14ac:dyDescent="0.25">
      <c r="CB60" s="90"/>
    </row>
    <row r="61" spans="1:80" x14ac:dyDescent="0.25">
      <c r="A61" t="s">
        <v>369</v>
      </c>
      <c r="CB61" s="90"/>
    </row>
    <row r="62" spans="1:80" x14ac:dyDescent="0.25">
      <c r="A62" s="190" t="s">
        <v>366</v>
      </c>
      <c r="F62" s="258">
        <f t="shared" ref="F62:R62" si="79">F63*F50</f>
        <v>0</v>
      </c>
      <c r="G62" s="258">
        <f t="shared" si="79"/>
        <v>0</v>
      </c>
      <c r="H62" s="258">
        <f t="shared" si="79"/>
        <v>0</v>
      </c>
      <c r="I62" s="258">
        <f t="shared" si="79"/>
        <v>0</v>
      </c>
      <c r="J62" s="258">
        <f t="shared" si="79"/>
        <v>0</v>
      </c>
      <c r="K62" s="258">
        <v>0</v>
      </c>
      <c r="L62" s="258">
        <f t="shared" si="79"/>
        <v>0</v>
      </c>
      <c r="M62" s="258">
        <f t="shared" si="79"/>
        <v>0</v>
      </c>
      <c r="N62" s="258">
        <f t="shared" si="79"/>
        <v>0</v>
      </c>
      <c r="O62" s="258">
        <f t="shared" si="79"/>
        <v>0</v>
      </c>
      <c r="P62" s="258">
        <f t="shared" si="79"/>
        <v>0</v>
      </c>
      <c r="Q62" s="258">
        <f t="shared" si="79"/>
        <v>0</v>
      </c>
      <c r="R62" s="258">
        <f t="shared" si="79"/>
        <v>0</v>
      </c>
      <c r="T62" s="168">
        <f>SUM(F62:Q62)</f>
        <v>0</v>
      </c>
      <c r="U62" s="169">
        <v>0</v>
      </c>
      <c r="W62" s="190"/>
      <c r="X62" s="284">
        <f>SUM(F62:H62)</f>
        <v>0</v>
      </c>
      <c r="Y62" s="284">
        <f>SUM(I62:K62)</f>
        <v>0</v>
      </c>
      <c r="Z62" s="284">
        <f>SUM(L62:N62)</f>
        <v>0</v>
      </c>
      <c r="AA62" s="284">
        <f>SUM(O62:Q62)</f>
        <v>0</v>
      </c>
      <c r="AB62" s="284">
        <f>SUM(X62:AA62)</f>
        <v>0</v>
      </c>
      <c r="AC62" s="190"/>
      <c r="AD62" s="190"/>
      <c r="AE62" s="190"/>
      <c r="AG62" s="169">
        <f t="shared" ref="AG62:AR62" si="80">AG63*AG50</f>
        <v>1490.4</v>
      </c>
      <c r="AH62" s="169">
        <f t="shared" si="80"/>
        <v>1224</v>
      </c>
      <c r="AI62" s="169">
        <f t="shared" si="80"/>
        <v>1397.76</v>
      </c>
      <c r="AJ62" s="169">
        <f t="shared" si="80"/>
        <v>2640</v>
      </c>
      <c r="AK62" s="169">
        <f t="shared" si="80"/>
        <v>3055.36</v>
      </c>
      <c r="AL62" s="169">
        <f t="shared" si="80"/>
        <v>2940</v>
      </c>
      <c r="AM62" s="169">
        <f t="shared" si="80"/>
        <v>4186</v>
      </c>
      <c r="AN62" s="169">
        <f t="shared" si="80"/>
        <v>3969.0000000000005</v>
      </c>
      <c r="AO62" s="169">
        <f t="shared" si="80"/>
        <v>4308.4800000000005</v>
      </c>
      <c r="AP62" s="169">
        <f t="shared" si="80"/>
        <v>4237.152</v>
      </c>
      <c r="AQ62" s="169">
        <f t="shared" si="80"/>
        <v>4096</v>
      </c>
      <c r="AR62" s="169">
        <f t="shared" si="80"/>
        <v>3312</v>
      </c>
      <c r="AS62" s="169"/>
      <c r="AT62" s="169"/>
      <c r="AU62" s="169">
        <f>SUM(AG62:AI62)</f>
        <v>4112.16</v>
      </c>
      <c r="AV62" s="169">
        <f>SUM(AJ62:AL62)</f>
        <v>8635.36</v>
      </c>
      <c r="AW62" s="169">
        <f>SUM(AM62:AO62)</f>
        <v>12463.48</v>
      </c>
      <c r="AX62" s="169">
        <f>SUM(AP62:AR62)</f>
        <v>11645.152</v>
      </c>
      <c r="AY62" s="284"/>
      <c r="BA62" s="169">
        <f>SUM(AU62:AX62)</f>
        <v>36856.152000000002</v>
      </c>
      <c r="BB62" s="190"/>
      <c r="BC62" s="190"/>
      <c r="BD62" s="173">
        <v>32771.392</v>
      </c>
      <c r="BE62" s="190"/>
      <c r="BH62" s="169">
        <f t="shared" ref="BH62:BS62" si="81">BH63*BH50</f>
        <v>4224</v>
      </c>
      <c r="BI62" s="169">
        <f t="shared" si="81"/>
        <v>3711.9999999999995</v>
      </c>
      <c r="BJ62" s="169">
        <f t="shared" si="81"/>
        <v>4294.3999999999996</v>
      </c>
      <c r="BK62" s="169">
        <f t="shared" si="81"/>
        <v>0</v>
      </c>
      <c r="BL62" s="169">
        <f t="shared" si="81"/>
        <v>0</v>
      </c>
      <c r="BM62" s="169">
        <f t="shared" si="81"/>
        <v>0</v>
      </c>
      <c r="BN62" s="169">
        <f t="shared" si="81"/>
        <v>0</v>
      </c>
      <c r="BO62" s="169">
        <f t="shared" si="81"/>
        <v>0</v>
      </c>
      <c r="BP62" s="169">
        <f t="shared" si="81"/>
        <v>0</v>
      </c>
      <c r="BQ62" s="169">
        <f t="shared" si="81"/>
        <v>0</v>
      </c>
      <c r="BR62" s="169">
        <f t="shared" si="81"/>
        <v>0</v>
      </c>
      <c r="BS62" s="169">
        <f t="shared" si="81"/>
        <v>0</v>
      </c>
      <c r="BV62" s="169">
        <f>SUM(BH62:BJ62)</f>
        <v>12230.4</v>
      </c>
      <c r="BW62" s="169">
        <f>SUM(BK62:BM62)</f>
        <v>0</v>
      </c>
      <c r="BX62" s="169">
        <f>SUM(BN62:BP62)</f>
        <v>0</v>
      </c>
      <c r="BY62" s="169">
        <f>SUM(BQ62:BS62)</f>
        <v>0</v>
      </c>
      <c r="BZ62" s="169"/>
      <c r="CA62" s="169"/>
      <c r="CB62" s="173">
        <f>SUM(AV62:AX62)+SUM(BH62:BJ62)</f>
        <v>44974.392</v>
      </c>
    </row>
    <row r="63" spans="1:80" x14ac:dyDescent="0.25">
      <c r="A63" s="190" t="s">
        <v>367</v>
      </c>
      <c r="F63" s="258">
        <f t="shared" ref="F63:S63" si="82">F49*F33*8</f>
        <v>0</v>
      </c>
      <c r="G63" s="258">
        <f t="shared" si="82"/>
        <v>0</v>
      </c>
      <c r="H63" s="258">
        <f t="shared" si="82"/>
        <v>0</v>
      </c>
      <c r="I63" s="258">
        <f t="shared" si="82"/>
        <v>0</v>
      </c>
      <c r="J63" s="258">
        <f t="shared" si="82"/>
        <v>0</v>
      </c>
      <c r="K63" s="258">
        <v>0</v>
      </c>
      <c r="L63" s="258">
        <f t="shared" si="82"/>
        <v>0</v>
      </c>
      <c r="M63" s="258">
        <f t="shared" si="82"/>
        <v>0</v>
      </c>
      <c r="N63" s="258">
        <f t="shared" si="82"/>
        <v>0</v>
      </c>
      <c r="O63" s="258">
        <f t="shared" si="82"/>
        <v>0</v>
      </c>
      <c r="P63" s="258">
        <f t="shared" si="82"/>
        <v>0</v>
      </c>
      <c r="Q63" s="258">
        <f t="shared" si="82"/>
        <v>0</v>
      </c>
      <c r="R63">
        <f t="shared" si="82"/>
        <v>0</v>
      </c>
      <c r="S63">
        <f t="shared" si="82"/>
        <v>0</v>
      </c>
      <c r="T63" s="168">
        <f>SUM(F63:Q63)</f>
        <v>0</v>
      </c>
      <c r="U63" s="169">
        <v>0</v>
      </c>
      <c r="W63" s="190"/>
      <c r="X63" s="284">
        <f>SUM(F63:H63)</f>
        <v>0</v>
      </c>
      <c r="Y63" s="284">
        <f>SUM(I63:K63)</f>
        <v>0</v>
      </c>
      <c r="Z63" s="284">
        <f>SUM(L63:N63)</f>
        <v>0</v>
      </c>
      <c r="AA63" s="284">
        <f>SUM(O63:Q63)</f>
        <v>0</v>
      </c>
      <c r="AB63" s="284">
        <f>SUM(X63:AA63)</f>
        <v>0</v>
      </c>
      <c r="AC63" s="190"/>
      <c r="AD63" s="190"/>
      <c r="AE63" s="190"/>
      <c r="AG63" s="169">
        <f t="shared" ref="AG63:AR63" si="83">AG49*AG33*8</f>
        <v>3312</v>
      </c>
      <c r="AH63" s="169">
        <f t="shared" si="83"/>
        <v>2400</v>
      </c>
      <c r="AI63" s="169">
        <f t="shared" si="83"/>
        <v>2688</v>
      </c>
      <c r="AJ63" s="169">
        <f t="shared" si="83"/>
        <v>4400</v>
      </c>
      <c r="AK63" s="169">
        <f t="shared" si="83"/>
        <v>4928</v>
      </c>
      <c r="AL63" s="169">
        <f t="shared" si="83"/>
        <v>5880</v>
      </c>
      <c r="AM63" s="169">
        <f t="shared" si="83"/>
        <v>6440</v>
      </c>
      <c r="AN63" s="169">
        <f t="shared" si="83"/>
        <v>5880</v>
      </c>
      <c r="AO63" s="169">
        <f t="shared" si="83"/>
        <v>6336</v>
      </c>
      <c r="AP63" s="169">
        <f t="shared" si="83"/>
        <v>6992</v>
      </c>
      <c r="AQ63" s="169">
        <f t="shared" si="83"/>
        <v>6400</v>
      </c>
      <c r="AR63" s="169">
        <f t="shared" si="83"/>
        <v>7360</v>
      </c>
      <c r="AS63" s="169"/>
      <c r="AT63" s="169"/>
      <c r="AU63" s="169">
        <f>SUM(AG63:AI63)</f>
        <v>8400</v>
      </c>
      <c r="AV63" s="169">
        <f>SUM(AJ63:AL63)</f>
        <v>15208</v>
      </c>
      <c r="AW63" s="169">
        <f>SUM(AM63:AO63)</f>
        <v>18656</v>
      </c>
      <c r="AX63" s="169">
        <f>SUM(AP63:AR63)</f>
        <v>20752</v>
      </c>
      <c r="AY63" s="284"/>
      <c r="BA63" s="169">
        <f>SUM(AU63:AX63)</f>
        <v>63016</v>
      </c>
      <c r="BB63" s="190"/>
      <c r="BC63" s="190"/>
      <c r="BD63" s="173">
        <v>57456</v>
      </c>
      <c r="BE63" s="190"/>
      <c r="BH63" s="169">
        <f t="shared" ref="BH63:BS63" si="84">BH49*BH33*8</f>
        <v>7040</v>
      </c>
      <c r="BI63" s="169">
        <f t="shared" si="84"/>
        <v>6400</v>
      </c>
      <c r="BJ63" s="169">
        <f t="shared" si="84"/>
        <v>7040</v>
      </c>
      <c r="BK63" s="169">
        <f t="shared" si="84"/>
        <v>0</v>
      </c>
      <c r="BL63" s="169">
        <f t="shared" si="84"/>
        <v>0</v>
      </c>
      <c r="BM63" s="169">
        <f t="shared" si="84"/>
        <v>0</v>
      </c>
      <c r="BN63" s="169">
        <f t="shared" si="84"/>
        <v>0</v>
      </c>
      <c r="BO63" s="169">
        <f t="shared" si="84"/>
        <v>0</v>
      </c>
      <c r="BP63" s="169">
        <f t="shared" si="84"/>
        <v>0</v>
      </c>
      <c r="BQ63" s="169">
        <f t="shared" si="84"/>
        <v>0</v>
      </c>
      <c r="BR63" s="169">
        <f t="shared" si="84"/>
        <v>0</v>
      </c>
      <c r="BS63" s="169">
        <f t="shared" si="84"/>
        <v>0</v>
      </c>
      <c r="BV63" s="169">
        <f>SUM(BH63:BJ63)</f>
        <v>20480</v>
      </c>
      <c r="BW63" s="169">
        <f>SUM(BK63:BM63)</f>
        <v>0</v>
      </c>
      <c r="BX63" s="169">
        <f>SUM(BN63:BP63)</f>
        <v>0</v>
      </c>
      <c r="BY63" s="169">
        <f>SUM(BQ63:BS63)</f>
        <v>0</v>
      </c>
      <c r="BZ63" s="169"/>
      <c r="CA63" s="169"/>
      <c r="CB63" s="173">
        <f>SUM(AV63:AX63)+SUM(BH63:BJ63)</f>
        <v>75096</v>
      </c>
    </row>
    <row r="64" spans="1:80" x14ac:dyDescent="0.25">
      <c r="A64" s="192" t="s">
        <v>370</v>
      </c>
      <c r="F64" s="169">
        <f t="shared" ref="F64:R64" si="85">F62*F51</f>
        <v>0</v>
      </c>
      <c r="G64" s="169">
        <f t="shared" si="85"/>
        <v>0</v>
      </c>
      <c r="H64" s="169">
        <f t="shared" si="85"/>
        <v>0</v>
      </c>
      <c r="I64" s="169">
        <f t="shared" si="85"/>
        <v>0</v>
      </c>
      <c r="J64" s="169">
        <f t="shared" si="85"/>
        <v>0</v>
      </c>
      <c r="K64" s="169">
        <v>0</v>
      </c>
      <c r="L64" s="169">
        <f t="shared" si="85"/>
        <v>0</v>
      </c>
      <c r="M64" s="169">
        <f t="shared" si="85"/>
        <v>0</v>
      </c>
      <c r="N64" s="169">
        <f t="shared" si="85"/>
        <v>0</v>
      </c>
      <c r="O64" s="169">
        <f t="shared" si="85"/>
        <v>0</v>
      </c>
      <c r="P64" s="169">
        <f t="shared" si="85"/>
        <v>0</v>
      </c>
      <c r="Q64" s="169">
        <f t="shared" si="85"/>
        <v>0</v>
      </c>
      <c r="R64" s="169">
        <f t="shared" si="85"/>
        <v>0</v>
      </c>
      <c r="T64" s="168">
        <f>SUM(F64:Q64)</f>
        <v>0</v>
      </c>
      <c r="U64">
        <v>0</v>
      </c>
      <c r="X64" s="284">
        <f>SUM(F64:H64)</f>
        <v>0</v>
      </c>
      <c r="Y64" s="284">
        <f>SUM(I64:K64)</f>
        <v>0</v>
      </c>
      <c r="Z64" s="284">
        <f>SUM(L64:N64)</f>
        <v>0</v>
      </c>
      <c r="AA64" s="284">
        <f>SUM(O64:Q64)</f>
        <v>0</v>
      </c>
      <c r="AB64" s="284">
        <f>SUM(X64:AA64)</f>
        <v>0</v>
      </c>
      <c r="AG64" s="133">
        <f t="shared" ref="AG64:AR64" si="86">AG62*AG51</f>
        <v>67068</v>
      </c>
      <c r="AH64" s="133">
        <f t="shared" si="86"/>
        <v>55080</v>
      </c>
      <c r="AI64" s="133">
        <f t="shared" si="86"/>
        <v>62899.199999999997</v>
      </c>
      <c r="AJ64" s="133">
        <f t="shared" si="86"/>
        <v>132000</v>
      </c>
      <c r="AK64" s="133">
        <f t="shared" si="86"/>
        <v>152768</v>
      </c>
      <c r="AL64" s="133">
        <f t="shared" si="86"/>
        <v>147000</v>
      </c>
      <c r="AM64" s="133">
        <f t="shared" si="86"/>
        <v>209300</v>
      </c>
      <c r="AN64" s="133">
        <f t="shared" si="86"/>
        <v>198450.00000000003</v>
      </c>
      <c r="AO64" s="133">
        <f t="shared" si="86"/>
        <v>215424.00000000003</v>
      </c>
      <c r="AP64" s="133">
        <f t="shared" si="86"/>
        <v>211857.6</v>
      </c>
      <c r="AQ64" s="133">
        <f t="shared" si="86"/>
        <v>204800</v>
      </c>
      <c r="AR64" s="133">
        <f t="shared" si="86"/>
        <v>165600</v>
      </c>
      <c r="AS64" s="133"/>
      <c r="AT64" s="133"/>
      <c r="AU64" s="133">
        <f>SUM(AG64:AI64)</f>
        <v>185047.2</v>
      </c>
      <c r="AV64" s="169">
        <f>SUM(AJ64:AL64)</f>
        <v>431768</v>
      </c>
      <c r="AW64" s="169">
        <f>SUM(AM64:AO64)</f>
        <v>623174</v>
      </c>
      <c r="AX64" s="169">
        <f>SUM(AP64:AR64)</f>
        <v>582257.6</v>
      </c>
      <c r="AY64" s="284"/>
      <c r="BA64" s="169">
        <f>SUM(AU64:AX64)</f>
        <v>1822246.7999999998</v>
      </c>
      <c r="BD64" s="173">
        <v>1618008.7999999998</v>
      </c>
      <c r="BH64" s="133">
        <f t="shared" ref="BH64:BS64" si="87">BH62*BH51</f>
        <v>211200</v>
      </c>
      <c r="BI64" s="133">
        <f t="shared" si="87"/>
        <v>185599.99999999997</v>
      </c>
      <c r="BJ64" s="133">
        <f t="shared" si="87"/>
        <v>214719.99999999997</v>
      </c>
      <c r="BK64" s="133">
        <f t="shared" si="87"/>
        <v>0</v>
      </c>
      <c r="BL64" s="133">
        <f t="shared" si="87"/>
        <v>0</v>
      </c>
      <c r="BM64" s="133">
        <f t="shared" si="87"/>
        <v>0</v>
      </c>
      <c r="BN64" s="133">
        <f t="shared" si="87"/>
        <v>0</v>
      </c>
      <c r="BO64" s="133">
        <f t="shared" si="87"/>
        <v>0</v>
      </c>
      <c r="BP64" s="133">
        <f t="shared" si="87"/>
        <v>0</v>
      </c>
      <c r="BQ64" s="133">
        <f t="shared" si="87"/>
        <v>0</v>
      </c>
      <c r="BR64" s="133">
        <f t="shared" si="87"/>
        <v>0</v>
      </c>
      <c r="BS64" s="133">
        <f t="shared" si="87"/>
        <v>0</v>
      </c>
      <c r="BV64" s="133">
        <f>SUM(BH64:BJ64)</f>
        <v>611520</v>
      </c>
      <c r="BW64" s="133">
        <f>SUM(BK64:BM64)</f>
        <v>0</v>
      </c>
      <c r="BX64" s="133">
        <f>SUM(BN64:BP64)</f>
        <v>0</v>
      </c>
      <c r="BY64" s="133">
        <f>SUM(BQ64:BS64)</f>
        <v>0</v>
      </c>
      <c r="BZ64" s="133"/>
      <c r="CA64" s="133"/>
      <c r="CB64" s="173">
        <f>SUM(AV64:AX64)+SUM(BH64:BJ64)</f>
        <v>2248719.6</v>
      </c>
    </row>
    <row r="65" spans="1:80" x14ac:dyDescent="0.25">
      <c r="AU65" s="169"/>
      <c r="BV65" s="169"/>
      <c r="BW65" s="169"/>
      <c r="BX65" s="169"/>
      <c r="BY65" s="169"/>
      <c r="BZ65" s="169"/>
      <c r="CA65" s="169"/>
      <c r="CB65" s="90"/>
    </row>
    <row r="69" spans="1:80" x14ac:dyDescent="0.25">
      <c r="A69" t="s">
        <v>371</v>
      </c>
      <c r="F69" s="169"/>
      <c r="G69" s="169"/>
      <c r="H69" s="169"/>
      <c r="I69" s="169"/>
      <c r="J69" s="169"/>
      <c r="K69" s="169"/>
      <c r="L69" s="169">
        <v>15000.46494394305</v>
      </c>
      <c r="M69" s="169">
        <v>18564.480153727498</v>
      </c>
      <c r="N69" s="169">
        <v>17104.503864281622</v>
      </c>
      <c r="O69" s="169">
        <v>22944.169529622173</v>
      </c>
      <c r="P69" s="169">
        <v>21192.84347859136</v>
      </c>
      <c r="Q69" s="169">
        <v>19744.829301135149</v>
      </c>
      <c r="X69" s="284">
        <f>SUM(F69:H69)</f>
        <v>0</v>
      </c>
      <c r="Y69" s="284">
        <f>SUM(I69:K69)</f>
        <v>0</v>
      </c>
      <c r="Z69" s="284">
        <f>SUM(L69:N69)</f>
        <v>50669.44896195217</v>
      </c>
      <c r="AA69" s="284">
        <f>SUM(O69:Q69)</f>
        <v>63881.842309348678</v>
      </c>
      <c r="AB69" s="284">
        <f>SUM(X69:AA69)</f>
        <v>114551.29127130084</v>
      </c>
      <c r="AG69" s="169">
        <v>17164</v>
      </c>
      <c r="AH69" s="169">
        <v>17164</v>
      </c>
      <c r="AI69" s="169">
        <v>17164</v>
      </c>
      <c r="AJ69" s="169">
        <v>23422</v>
      </c>
      <c r="AK69" s="169">
        <v>20272</v>
      </c>
      <c r="AL69" s="169">
        <v>20272</v>
      </c>
      <c r="AM69" s="169">
        <v>20272</v>
      </c>
      <c r="AN69" s="169">
        <v>20272</v>
      </c>
      <c r="AO69" s="169">
        <v>20272</v>
      </c>
      <c r="AP69" s="169">
        <v>20272</v>
      </c>
      <c r="AQ69" s="169">
        <v>20272</v>
      </c>
      <c r="AR69" s="169">
        <v>20272</v>
      </c>
      <c r="AU69" s="133">
        <f>SUM(AG69:AI69)</f>
        <v>51492</v>
      </c>
      <c r="AV69" s="169">
        <f>SUM(AJ69:AL69)</f>
        <v>63966</v>
      </c>
      <c r="AW69" s="169">
        <f>SUM(AM69:AO69)</f>
        <v>60816</v>
      </c>
      <c r="AX69" s="169">
        <f>SUM(AP69:AR69)</f>
        <v>60816</v>
      </c>
      <c r="AY69" s="284"/>
      <c r="BA69" s="284"/>
      <c r="BB69" s="190"/>
      <c r="BC69" s="190"/>
      <c r="BD69" s="285"/>
      <c r="BE69" s="190"/>
      <c r="BH69" s="169"/>
      <c r="BI69" s="169"/>
      <c r="BJ69" s="169"/>
      <c r="BK69" s="169"/>
      <c r="BL69" s="169"/>
      <c r="BM69" s="169"/>
      <c r="BN69" s="169"/>
      <c r="BO69" s="169"/>
      <c r="BP69" s="169"/>
      <c r="BQ69" s="169"/>
      <c r="BR69" s="169"/>
      <c r="BS69" s="169"/>
      <c r="BV69" s="133">
        <f>SUM(AX69:AZ69)</f>
        <v>60816</v>
      </c>
      <c r="BW69" s="169">
        <f>SUM(BA69:BC69)</f>
        <v>0</v>
      </c>
      <c r="BX69" s="169">
        <f>SUM(BD69:BF69)</f>
        <v>0</v>
      </c>
      <c r="BY69" s="169">
        <f>SUM(BG69:BI69)</f>
        <v>0</v>
      </c>
      <c r="BZ69" s="284"/>
      <c r="CB69" s="284"/>
    </row>
    <row r="70" spans="1:80" x14ac:dyDescent="0.25">
      <c r="A70" t="s">
        <v>372</v>
      </c>
      <c r="F70" s="273"/>
      <c r="G70" s="273"/>
      <c r="H70" s="273"/>
      <c r="I70" s="286"/>
      <c r="J70" s="286"/>
      <c r="K70" s="286"/>
      <c r="L70" s="286">
        <v>794.30473907698797</v>
      </c>
      <c r="M70" s="286">
        <v>2016.4037937996545</v>
      </c>
      <c r="N70" s="286">
        <v>2003.1952360065989</v>
      </c>
      <c r="O70" s="286">
        <v>1233.9760970863863</v>
      </c>
      <c r="P70" s="286">
        <v>6531.0572807810313</v>
      </c>
      <c r="Q70" s="286">
        <v>5215.3007907948595</v>
      </c>
      <c r="X70" s="284"/>
      <c r="Y70" s="284"/>
      <c r="Z70" s="284"/>
      <c r="AA70" s="284"/>
      <c r="AB70" s="284"/>
      <c r="AG70" s="286">
        <v>9241.0340079811504</v>
      </c>
      <c r="AH70" s="286">
        <v>12329.590972692782</v>
      </c>
      <c r="AI70" s="286">
        <v>11977.915751143617</v>
      </c>
      <c r="AJ70" s="286">
        <v>5794.3660483880922</v>
      </c>
      <c r="AK70" s="286">
        <v>11641.743222381421</v>
      </c>
      <c r="AL70" s="286">
        <v>20446.070297805243</v>
      </c>
      <c r="AM70" s="286">
        <v>20446.070297805243</v>
      </c>
      <c r="AN70" s="286">
        <v>20446.070297805243</v>
      </c>
      <c r="AO70" s="286">
        <v>20446.070297805243</v>
      </c>
      <c r="AP70" s="286">
        <v>20446.070297805243</v>
      </c>
      <c r="AQ70" s="286">
        <v>20446.070297805243</v>
      </c>
      <c r="AR70" s="286">
        <v>20446.070297805243</v>
      </c>
      <c r="AU70" s="133">
        <f>SUM(AG70:AI70)</f>
        <v>33548.540731817549</v>
      </c>
      <c r="AV70" s="169">
        <f>SUM(AJ70:AL70)</f>
        <v>37882.179568574757</v>
      </c>
      <c r="AW70" s="169">
        <f>SUM(AM70:AO70)</f>
        <v>61338.21089341573</v>
      </c>
      <c r="AX70" s="169">
        <f>SUM(AP70:AR70)</f>
        <v>61338.21089341573</v>
      </c>
      <c r="AY70" s="284"/>
      <c r="BA70" s="284"/>
      <c r="BB70" s="190"/>
      <c r="BC70" s="190"/>
      <c r="BD70" s="285"/>
      <c r="BE70" s="190"/>
      <c r="BH70" s="286"/>
      <c r="BI70" s="286"/>
      <c r="BJ70" s="286"/>
      <c r="BK70" s="286"/>
      <c r="BL70" s="286"/>
      <c r="BM70" s="286"/>
      <c r="BN70" s="286"/>
      <c r="BO70" s="286"/>
      <c r="BP70" s="286"/>
      <c r="BQ70" s="286"/>
      <c r="BR70" s="286"/>
      <c r="BS70" s="286"/>
      <c r="BV70" s="133">
        <f>SUM(AX70:AZ70)</f>
        <v>61338.21089341573</v>
      </c>
      <c r="BW70" s="169">
        <f>SUM(BA70:BC70)</f>
        <v>0</v>
      </c>
      <c r="BX70" s="169">
        <f>SUM(BD70:BF70)</f>
        <v>0</v>
      </c>
      <c r="BY70" s="169">
        <f>SUM(BG70:BI70)</f>
        <v>0</v>
      </c>
      <c r="BZ70" s="284"/>
      <c r="CB70" s="284"/>
    </row>
    <row r="71" spans="1:80" x14ac:dyDescent="0.25">
      <c r="A71" t="s">
        <v>373</v>
      </c>
      <c r="F71" s="273">
        <f t="shared" ref="F71:Q71" si="88">F69+F70</f>
        <v>0</v>
      </c>
      <c r="G71" s="273">
        <f t="shared" si="88"/>
        <v>0</v>
      </c>
      <c r="H71" s="273">
        <f t="shared" si="88"/>
        <v>0</v>
      </c>
      <c r="I71" s="273">
        <f t="shared" si="88"/>
        <v>0</v>
      </c>
      <c r="J71" s="273">
        <f t="shared" si="88"/>
        <v>0</v>
      </c>
      <c r="K71" s="273">
        <f t="shared" si="88"/>
        <v>0</v>
      </c>
      <c r="L71" s="273">
        <f t="shared" si="88"/>
        <v>15794.769683020038</v>
      </c>
      <c r="M71" s="273">
        <f t="shared" si="88"/>
        <v>20580.883947527152</v>
      </c>
      <c r="N71" s="273">
        <f t="shared" si="88"/>
        <v>19107.699100288221</v>
      </c>
      <c r="O71" s="273">
        <f t="shared" si="88"/>
        <v>24178.14562670856</v>
      </c>
      <c r="P71" s="273">
        <f t="shared" si="88"/>
        <v>27723.900759372391</v>
      </c>
      <c r="Q71" s="273">
        <f t="shared" si="88"/>
        <v>24960.130091930008</v>
      </c>
      <c r="X71" s="284">
        <f>SUM(F71:H71)</f>
        <v>0</v>
      </c>
      <c r="Y71" s="284">
        <f>SUM(I71:K71)</f>
        <v>0</v>
      </c>
      <c r="Z71" s="284">
        <f>SUM(L71:N71)</f>
        <v>55483.35273083541</v>
      </c>
      <c r="AA71" s="284">
        <f>SUM(O71:Q71)</f>
        <v>76862.176478010966</v>
      </c>
      <c r="AB71" s="284">
        <f>SUM(X71:AA71)</f>
        <v>132345.52920884639</v>
      </c>
      <c r="AG71" s="273">
        <f t="shared" ref="AG71:AR71" si="89">AG69+AG70</f>
        <v>26405.03400798115</v>
      </c>
      <c r="AH71" s="273">
        <f t="shared" si="89"/>
        <v>29493.590972692782</v>
      </c>
      <c r="AI71" s="273">
        <f t="shared" si="89"/>
        <v>29141.915751143617</v>
      </c>
      <c r="AJ71" s="273">
        <f t="shared" si="89"/>
        <v>29216.366048388092</v>
      </c>
      <c r="AK71" s="273">
        <f t="shared" si="89"/>
        <v>31913.743222381421</v>
      </c>
      <c r="AL71" s="273">
        <f t="shared" si="89"/>
        <v>40718.070297805243</v>
      </c>
      <c r="AM71" s="273">
        <f t="shared" si="89"/>
        <v>40718.070297805243</v>
      </c>
      <c r="AN71" s="273">
        <f t="shared" si="89"/>
        <v>40718.070297805243</v>
      </c>
      <c r="AO71" s="273">
        <f t="shared" si="89"/>
        <v>40718.070297805243</v>
      </c>
      <c r="AP71" s="273">
        <f t="shared" si="89"/>
        <v>40718.070297805243</v>
      </c>
      <c r="AQ71" s="273">
        <f t="shared" si="89"/>
        <v>40718.070297805243</v>
      </c>
      <c r="AR71" s="273">
        <f t="shared" si="89"/>
        <v>40718.070297805243</v>
      </c>
      <c r="AU71" s="133">
        <f>SUM(AG71:AI71)</f>
        <v>85040.540731817557</v>
      </c>
      <c r="AV71" s="169">
        <f>SUM(AJ71:AL71)</f>
        <v>101848.17956857476</v>
      </c>
      <c r="AW71" s="169">
        <f>SUM(AM71:AO71)</f>
        <v>122154.21089341573</v>
      </c>
      <c r="AX71" s="169">
        <f>SUM(AP71:AR71)</f>
        <v>122154.21089341573</v>
      </c>
      <c r="AY71" s="284"/>
      <c r="BA71" s="284"/>
      <c r="BD71" s="285"/>
      <c r="BH71" s="273"/>
      <c r="BI71" s="273"/>
      <c r="BJ71" s="273"/>
      <c r="BK71" s="273"/>
      <c r="BL71" s="273"/>
      <c r="BM71" s="273"/>
      <c r="BN71" s="273"/>
      <c r="BO71" s="273"/>
      <c r="BP71" s="273"/>
      <c r="BQ71" s="273"/>
      <c r="BR71" s="273"/>
      <c r="BS71" s="273"/>
      <c r="BV71" s="133">
        <f>SUM(AX71:AZ71)</f>
        <v>122154.21089341573</v>
      </c>
      <c r="BW71" s="169">
        <f>SUM(BA71:BC71)</f>
        <v>0</v>
      </c>
      <c r="BX71" s="169">
        <f>SUM(BD71:BF71)</f>
        <v>0</v>
      </c>
      <c r="BY71" s="169">
        <f>SUM(BG71:BI71)</f>
        <v>0</v>
      </c>
      <c r="BZ71" s="284"/>
      <c r="CB71" s="284"/>
    </row>
  </sheetData>
  <mergeCells count="1">
    <mergeCell ref="B1:C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7"/>
  <sheetViews>
    <sheetView showGridLines="0" topLeftCell="C10" workbookViewId="0">
      <selection activeCell="F26" sqref="F26"/>
    </sheetView>
  </sheetViews>
  <sheetFormatPr defaultRowHeight="15.75" x14ac:dyDescent="0.25"/>
  <cols>
    <col min="1" max="3" width="9.140625" style="68"/>
    <col min="4" max="4" width="14" style="68" bestFit="1" customWidth="1"/>
    <col min="5" max="5" width="18.85546875" style="68" bestFit="1" customWidth="1"/>
    <col min="6" max="6" width="12.85546875" style="68" customWidth="1"/>
    <col min="7" max="7" width="14.28515625" style="68" customWidth="1"/>
    <col min="8" max="8" width="12" style="68" bestFit="1" customWidth="1"/>
    <col min="9" max="9" width="19.140625" style="68" bestFit="1" customWidth="1"/>
    <col min="10" max="10" width="20.42578125" style="68" bestFit="1" customWidth="1"/>
    <col min="11" max="11" width="12.7109375" style="68" bestFit="1" customWidth="1"/>
    <col min="12" max="12" width="12" style="68" bestFit="1" customWidth="1"/>
    <col min="13" max="13" width="9.42578125" style="68" bestFit="1" customWidth="1"/>
    <col min="14" max="16384" width="9.140625" style="68"/>
  </cols>
  <sheetData>
    <row r="2" spans="4:16" x14ac:dyDescent="0.25">
      <c r="D2" s="78" t="s">
        <v>30</v>
      </c>
    </row>
    <row r="3" spans="4:16" ht="16.5" thickBot="1" x14ac:dyDescent="0.3"/>
    <row r="4" spans="4:16" x14ac:dyDescent="0.25">
      <c r="D4" s="367" t="s">
        <v>14</v>
      </c>
      <c r="E4" s="368" t="s">
        <v>15</v>
      </c>
      <c r="F4" s="368" t="s">
        <v>333</v>
      </c>
      <c r="G4" s="368" t="s">
        <v>325</v>
      </c>
      <c r="H4" s="369" t="s">
        <v>425</v>
      </c>
      <c r="I4" s="368" t="s">
        <v>309</v>
      </c>
      <c r="J4" s="370" t="s">
        <v>457</v>
      </c>
    </row>
    <row r="5" spans="4:16" x14ac:dyDescent="0.25">
      <c r="D5" s="374">
        <v>1</v>
      </c>
      <c r="E5" s="375" t="s">
        <v>24</v>
      </c>
      <c r="F5" s="376">
        <f>'Q2-ZA Plan'!BD9</f>
        <v>6264934.7955999998</v>
      </c>
      <c r="G5" s="376">
        <f>'Q2-ZA Plan'!BA9</f>
        <v>6432392.9806999993</v>
      </c>
      <c r="H5" s="327">
        <f>'[15]Forecast Income Statement'!$Q$17</f>
        <v>6419214.6296000006</v>
      </c>
      <c r="I5" s="360">
        <f>H5-G5</f>
        <v>-13178.35109999869</v>
      </c>
      <c r="J5" s="363">
        <f>I5/G5</f>
        <v>-2.0487478205295485E-3</v>
      </c>
    </row>
    <row r="6" spans="4:16" x14ac:dyDescent="0.25">
      <c r="D6" s="374">
        <f t="shared" ref="D6:D12" si="0">D5+1</f>
        <v>2</v>
      </c>
      <c r="E6" s="375" t="s">
        <v>25</v>
      </c>
      <c r="F6" s="376">
        <f>'Q2-ZA Plan'!BD13</f>
        <v>4396552.4159836071</v>
      </c>
      <c r="G6" s="376">
        <f>'Q2-ZA Plan'!BA13</f>
        <v>5097429.6330259573</v>
      </c>
      <c r="H6" s="327">
        <f>'[15]Forecast Income Statement'!$Q$28</f>
        <v>4821069.0329834716</v>
      </c>
      <c r="I6" s="360">
        <f t="shared" ref="I6:I12" si="1">H6-G6</f>
        <v>-276360.60004248563</v>
      </c>
      <c r="J6" s="363">
        <f>I6/G6</f>
        <v>-5.4215677299782813E-2</v>
      </c>
    </row>
    <row r="7" spans="4:16" x14ac:dyDescent="0.25">
      <c r="D7" s="374">
        <f t="shared" si="0"/>
        <v>3</v>
      </c>
      <c r="E7" s="375" t="s">
        <v>26</v>
      </c>
      <c r="F7" s="377">
        <f>'Q2-ZA Plan'!BD18</f>
        <v>0.29822854356418832</v>
      </c>
      <c r="G7" s="377">
        <f>'Q2-ZA Plan'!BA18</f>
        <v>0.20753759163650581</v>
      </c>
      <c r="H7" s="328">
        <f>'[15]Forecast Income Statement'!$Q$31</f>
        <v>0.24896279199751792</v>
      </c>
      <c r="I7" s="361">
        <f t="shared" si="1"/>
        <v>4.1425200361012104E-2</v>
      </c>
      <c r="J7" s="364">
        <f>I7</f>
        <v>4.1425200361012104E-2</v>
      </c>
    </row>
    <row r="8" spans="4:16" x14ac:dyDescent="0.25">
      <c r="D8" s="374">
        <f t="shared" si="0"/>
        <v>4</v>
      </c>
      <c r="E8" s="375" t="s">
        <v>27</v>
      </c>
      <c r="F8" s="376">
        <f>'Q2-ZA Plan'!BD27</f>
        <v>3984751.9039211618</v>
      </c>
      <c r="G8" s="376">
        <f>'Q2-ZA Plan'!BA27</f>
        <v>3264796.672652524</v>
      </c>
      <c r="H8" s="327">
        <f>'[15]Forecast Income Statement'!$Q$96</f>
        <v>3517793.9837654578</v>
      </c>
      <c r="I8" s="362">
        <f t="shared" si="1"/>
        <v>252997.31111293379</v>
      </c>
      <c r="J8" s="364">
        <f>I8/G8</f>
        <v>7.7492516833332539E-2</v>
      </c>
    </row>
    <row r="9" spans="4:16" x14ac:dyDescent="0.25">
      <c r="D9" s="374">
        <f t="shared" si="0"/>
        <v>5</v>
      </c>
      <c r="E9" s="375" t="s">
        <v>28</v>
      </c>
      <c r="F9" s="376">
        <f>'Q2-ZA Plan'!BD30</f>
        <v>-2116369.5243047681</v>
      </c>
      <c r="G9" s="376">
        <f>'Q2-ZA Plan'!BA30</f>
        <v>-1929833.324978481</v>
      </c>
      <c r="H9" s="327">
        <f>'[15]Forecast Income Statement'!$Q$98</f>
        <v>-1919648.3871489288</v>
      </c>
      <c r="I9" s="362">
        <f t="shared" si="1"/>
        <v>10184.937829552218</v>
      </c>
      <c r="J9" s="364">
        <f>I9/G9</f>
        <v>-5.2776256362273089E-3</v>
      </c>
    </row>
    <row r="10" spans="4:16" x14ac:dyDescent="0.25">
      <c r="D10" s="374">
        <f t="shared" si="0"/>
        <v>6</v>
      </c>
      <c r="E10" s="375" t="s">
        <v>29</v>
      </c>
      <c r="F10" s="377">
        <f>'Q2-ZA Plan'!BD15</f>
        <v>0.48593164055376636</v>
      </c>
      <c r="G10" s="377">
        <f>'Q2-ZA Plan'!BA15</f>
        <v>0.50478829167791739</v>
      </c>
      <c r="H10" s="328">
        <v>0.52</v>
      </c>
      <c r="I10" s="361">
        <f t="shared" si="1"/>
        <v>1.5211708322082629E-2</v>
      </c>
      <c r="J10" s="364">
        <f>I10</f>
        <v>1.5211708322082629E-2</v>
      </c>
    </row>
    <row r="11" spans="4:16" x14ac:dyDescent="0.25">
      <c r="D11" s="374">
        <f t="shared" si="0"/>
        <v>7</v>
      </c>
      <c r="E11" s="375" t="s">
        <v>22</v>
      </c>
      <c r="F11" s="382">
        <f>'Q2-ZA Plan'!BD38</f>
        <v>68.045984923572149</v>
      </c>
      <c r="G11" s="382">
        <f>'Q2-ZA Plan'!BA38</f>
        <v>72.788540275356553</v>
      </c>
      <c r="H11" s="329">
        <v>78</v>
      </c>
      <c r="I11" s="362">
        <f t="shared" si="1"/>
        <v>5.2114597246434471</v>
      </c>
      <c r="J11" s="364">
        <f>I11/G11</f>
        <v>7.1597255624699624E-2</v>
      </c>
    </row>
    <row r="12" spans="4:16" ht="16.5" thickBot="1" x14ac:dyDescent="0.3">
      <c r="D12" s="379">
        <f t="shared" si="0"/>
        <v>8</v>
      </c>
      <c r="E12" s="380" t="s">
        <v>23</v>
      </c>
      <c r="F12" s="381">
        <f>'Q2-ZA Plan'!BD39</f>
        <v>0.65551813548713977</v>
      </c>
      <c r="G12" s="381">
        <f>'Q2-ZA Plan'!BA39</f>
        <v>0.66933058305830595</v>
      </c>
      <c r="H12" s="330">
        <v>0.66700000000000004</v>
      </c>
      <c r="I12" s="365">
        <f t="shared" si="1"/>
        <v>-2.3305830583059128E-3</v>
      </c>
      <c r="J12" s="366">
        <f>I12</f>
        <v>-2.3305830583059128E-3</v>
      </c>
    </row>
    <row r="13" spans="4:16" x14ac:dyDescent="0.25">
      <c r="J13" s="359"/>
    </row>
    <row r="14" spans="4:16" x14ac:dyDescent="0.25">
      <c r="D14" s="68" t="s">
        <v>31</v>
      </c>
      <c r="J14" s="359"/>
      <c r="P14" s="335">
        <v>0.44400000000000001</v>
      </c>
    </row>
    <row r="15" spans="4:16" ht="16.5" thickBot="1" x14ac:dyDescent="0.3">
      <c r="J15" s="359"/>
      <c r="P15" s="335">
        <v>0.63800000000000001</v>
      </c>
    </row>
    <row r="16" spans="4:16" x14ac:dyDescent="0.25">
      <c r="D16" s="367" t="s">
        <v>14</v>
      </c>
      <c r="E16" s="368" t="s">
        <v>15</v>
      </c>
      <c r="F16" s="368" t="s">
        <v>333</v>
      </c>
      <c r="G16" s="368" t="s">
        <v>325</v>
      </c>
      <c r="H16" s="369" t="s">
        <v>425</v>
      </c>
      <c r="I16" s="368" t="s">
        <v>426</v>
      </c>
      <c r="J16" s="372" t="s">
        <v>456</v>
      </c>
    </row>
    <row r="17" spans="4:12" x14ac:dyDescent="0.25">
      <c r="D17" s="374">
        <v>1</v>
      </c>
      <c r="E17" s="375" t="s">
        <v>24</v>
      </c>
      <c r="F17" s="376">
        <f>'Q2-UG Plan'!$BD$6</f>
        <v>2634466.88</v>
      </c>
      <c r="G17" s="376">
        <f>'Q2-UG Plan'!$BA$9</f>
        <v>2532469.2207999998</v>
      </c>
      <c r="H17" s="327">
        <f>'[16]Forecast Income Statement'!$Q$17</f>
        <v>2101438.4624000001</v>
      </c>
      <c r="I17" s="360">
        <f>H17-G17</f>
        <v>-431030.7583999997</v>
      </c>
      <c r="J17" s="363">
        <f>I17/G17</f>
        <v>-0.17020177574511186</v>
      </c>
    </row>
    <row r="18" spans="4:12" x14ac:dyDescent="0.25">
      <c r="D18" s="374">
        <f t="shared" ref="D18:D24" si="2">D17+1</f>
        <v>2</v>
      </c>
      <c r="E18" s="375" t="s">
        <v>25</v>
      </c>
      <c r="F18" s="376">
        <f>'Q2-UG Plan'!$BD$13</f>
        <v>1463783.3466666667</v>
      </c>
      <c r="G18" s="376">
        <f>'Q2-UG Plan'!$BA$13</f>
        <v>1773397.7339999999</v>
      </c>
      <c r="H18" s="327">
        <f>'[16]Forecast Income Statement'!$Q$28</f>
        <v>1701377.6933333334</v>
      </c>
      <c r="I18" s="362">
        <f t="shared" ref="I18:I24" si="3">H18-G18</f>
        <v>-72020.04066666658</v>
      </c>
      <c r="J18" s="364">
        <f>I18/G18</f>
        <v>-4.061133003943862E-2</v>
      </c>
    </row>
    <row r="19" spans="4:12" x14ac:dyDescent="0.25">
      <c r="D19" s="374">
        <f t="shared" si="2"/>
        <v>3</v>
      </c>
      <c r="E19" s="375" t="s">
        <v>26</v>
      </c>
      <c r="F19" s="377">
        <f>'Q2-UG Plan'!$BD$18</f>
        <v>0.44157998225582296</v>
      </c>
      <c r="G19" s="377">
        <f>'Q2-UG Plan'!$BA$18</f>
        <v>0.29973572060244474</v>
      </c>
      <c r="H19" s="328">
        <f>'[16]Forecast Income Statement'!$Q$31</f>
        <v>0.19037472484907664</v>
      </c>
      <c r="I19" s="371">
        <f t="shared" si="3"/>
        <v>-0.10936099575336811</v>
      </c>
      <c r="J19" s="363">
        <v>-0.11</v>
      </c>
    </row>
    <row r="20" spans="4:12" x14ac:dyDescent="0.25">
      <c r="D20" s="374">
        <f t="shared" si="2"/>
        <v>4</v>
      </c>
      <c r="E20" s="375" t="s">
        <v>27</v>
      </c>
      <c r="F20" s="376">
        <f>'Q2-UG Plan'!$BD$27</f>
        <v>1585660.84673286</v>
      </c>
      <c r="G20" s="376">
        <f>'Q2-UG Plan'!$BA$27</f>
        <v>1719491.0748720407</v>
      </c>
      <c r="H20" s="327">
        <f>'[16]Forecast Income Statement'!$Q$96</f>
        <v>1906213.1605404136</v>
      </c>
      <c r="I20" s="360">
        <f t="shared" si="3"/>
        <v>186722.08566837292</v>
      </c>
      <c r="J20" s="363">
        <f>I20/G20</f>
        <v>0.10859148290855085</v>
      </c>
    </row>
    <row r="21" spans="4:12" x14ac:dyDescent="0.25">
      <c r="D21" s="374">
        <f t="shared" si="2"/>
        <v>5</v>
      </c>
      <c r="E21" s="375" t="s">
        <v>28</v>
      </c>
      <c r="F21" s="376">
        <f>'Q2-UG Plan'!$BD$30</f>
        <v>-428149.64779952657</v>
      </c>
      <c r="G21" s="376">
        <f>'Q2-UG Plan'!$BA$30</f>
        <v>-960419.58807204093</v>
      </c>
      <c r="H21" s="327">
        <f>'[16]Forecast Income Statement'!$Q$98</f>
        <v>-1506152.3914737469</v>
      </c>
      <c r="I21" s="360">
        <f t="shared" si="3"/>
        <v>-545732.80340170593</v>
      </c>
      <c r="J21" s="363">
        <f>I21/G21</f>
        <v>0.56822331632908196</v>
      </c>
    </row>
    <row r="22" spans="4:12" x14ac:dyDescent="0.25">
      <c r="D22" s="374">
        <f t="shared" si="2"/>
        <v>6</v>
      </c>
      <c r="E22" s="375" t="s">
        <v>29</v>
      </c>
      <c r="F22" s="377">
        <f>'Q2-UG Plan'!$BD$15</f>
        <v>0.32641563404436291</v>
      </c>
      <c r="G22" s="377">
        <f>'Q2-UG Plan'!$BA$15</f>
        <v>0.30751347830965758</v>
      </c>
      <c r="H22" s="328">
        <v>0.25</v>
      </c>
      <c r="I22" s="371">
        <f t="shared" si="3"/>
        <v>-5.7513478309657584E-2</v>
      </c>
      <c r="J22" s="363">
        <f>I22</f>
        <v>-5.7513478309657584E-2</v>
      </c>
    </row>
    <row r="23" spans="4:12" x14ac:dyDescent="0.25">
      <c r="D23" s="374">
        <f t="shared" si="2"/>
        <v>7</v>
      </c>
      <c r="E23" s="375" t="s">
        <v>22</v>
      </c>
      <c r="F23" s="378">
        <f>'Q2-UG Plan'!$BD$38</f>
        <v>49.562869809046802</v>
      </c>
      <c r="G23" s="378">
        <f>'Q2-UG Plan'!$BA$38</f>
        <v>50.361122483631512</v>
      </c>
      <c r="H23" s="329">
        <v>50.92</v>
      </c>
      <c r="I23" s="362">
        <f t="shared" si="3"/>
        <v>0.55887751636849003</v>
      </c>
      <c r="J23" s="364">
        <f>I23/G23</f>
        <v>1.1097399914986757E-2</v>
      </c>
    </row>
    <row r="24" spans="4:12" ht="16.5" thickBot="1" x14ac:dyDescent="0.3">
      <c r="D24" s="379">
        <f t="shared" si="2"/>
        <v>8</v>
      </c>
      <c r="E24" s="380" t="s">
        <v>23</v>
      </c>
      <c r="F24" s="381">
        <f>'Q2-UG Plan'!$BD$39</f>
        <v>0.57870498554280214</v>
      </c>
      <c r="G24" s="381">
        <f>'Q2-UG Plan'!$BA$39</f>
        <v>0.61160268448559496</v>
      </c>
      <c r="H24" s="330">
        <v>0.54</v>
      </c>
      <c r="I24" s="373">
        <f t="shared" si="3"/>
        <v>-7.1602684485594925E-2</v>
      </c>
      <c r="J24" s="383">
        <v>-7.0000000000000007E-2</v>
      </c>
    </row>
    <row r="26" spans="4:12" ht="16.5" thickBot="1" x14ac:dyDescent="0.3"/>
    <row r="27" spans="4:12" x14ac:dyDescent="0.25">
      <c r="D27" s="367" t="s">
        <v>14</v>
      </c>
      <c r="E27" s="368" t="s">
        <v>15</v>
      </c>
      <c r="F27" s="368" t="s">
        <v>333</v>
      </c>
      <c r="G27" s="368" t="s">
        <v>325</v>
      </c>
      <c r="H27" s="369" t="s">
        <v>425</v>
      </c>
      <c r="I27" s="368" t="s">
        <v>426</v>
      </c>
      <c r="J27" s="372" t="s">
        <v>456</v>
      </c>
    </row>
    <row r="28" spans="4:12" x14ac:dyDescent="0.25">
      <c r="D28" s="374">
        <v>1</v>
      </c>
      <c r="E28" s="375" t="s">
        <v>24</v>
      </c>
      <c r="F28" s="376">
        <f t="shared" ref="F28:H29" si="4">F5+F17</f>
        <v>8899401.6755999997</v>
      </c>
      <c r="G28" s="376">
        <f t="shared" si="4"/>
        <v>8964862.2014999986</v>
      </c>
      <c r="H28" s="327">
        <f t="shared" si="4"/>
        <v>8520653.0920000002</v>
      </c>
      <c r="I28" s="360">
        <f>H28-G28</f>
        <v>-444209.10949999839</v>
      </c>
      <c r="J28" s="363">
        <f>I28/G28</f>
        <v>-4.9550020905583296E-2</v>
      </c>
    </row>
    <row r="29" spans="4:12" x14ac:dyDescent="0.25">
      <c r="D29" s="374">
        <f t="shared" ref="D29:D35" si="5">D28+1</f>
        <v>2</v>
      </c>
      <c r="E29" s="375" t="s">
        <v>25</v>
      </c>
      <c r="F29" s="376">
        <f t="shared" si="4"/>
        <v>5860335.7626502737</v>
      </c>
      <c r="G29" s="376">
        <f t="shared" si="4"/>
        <v>6870827.3670259574</v>
      </c>
      <c r="H29" s="327">
        <f t="shared" si="4"/>
        <v>6522446.726316805</v>
      </c>
      <c r="I29" s="362">
        <f t="shared" ref="I29:I35" si="6">H29-G29</f>
        <v>-348380.64070915245</v>
      </c>
      <c r="J29" s="364">
        <f>I29/G29</f>
        <v>-5.0704321633967826E-2</v>
      </c>
    </row>
    <row r="30" spans="4:12" x14ac:dyDescent="0.25">
      <c r="D30" s="374">
        <f t="shared" si="5"/>
        <v>3</v>
      </c>
      <c r="E30" s="375" t="s">
        <v>26</v>
      </c>
      <c r="F30" s="377">
        <f>(F28-F29)/F28</f>
        <v>0.34149103768201716</v>
      </c>
      <c r="G30" s="377">
        <f>(G28-G29)/G28</f>
        <v>0.23358248988184868</v>
      </c>
      <c r="H30" s="328">
        <f>(H28-H29)/H28</f>
        <v>0.23451328719852491</v>
      </c>
      <c r="I30" s="371">
        <f t="shared" si="6"/>
        <v>9.3079731667622401E-4</v>
      </c>
      <c r="J30" s="363">
        <f>I30</f>
        <v>9.3079731667622401E-4</v>
      </c>
    </row>
    <row r="31" spans="4:12" x14ac:dyDescent="0.25">
      <c r="D31" s="374">
        <f t="shared" si="5"/>
        <v>4</v>
      </c>
      <c r="E31" s="375" t="s">
        <v>27</v>
      </c>
      <c r="F31" s="376">
        <f t="shared" ref="F31:H32" si="7">F8+F20</f>
        <v>5570412.7506540213</v>
      </c>
      <c r="G31" s="376">
        <f t="shared" si="7"/>
        <v>4984287.7475245651</v>
      </c>
      <c r="H31" s="327">
        <f t="shared" si="7"/>
        <v>5424007.1443058718</v>
      </c>
      <c r="I31" s="360">
        <f t="shared" si="6"/>
        <v>439719.39678130671</v>
      </c>
      <c r="J31" s="363">
        <f>I31/G31</f>
        <v>8.8221109826512795E-2</v>
      </c>
    </row>
    <row r="32" spans="4:12" x14ac:dyDescent="0.25">
      <c r="D32" s="374">
        <f t="shared" si="5"/>
        <v>5</v>
      </c>
      <c r="E32" s="375" t="s">
        <v>28</v>
      </c>
      <c r="F32" s="376">
        <f t="shared" si="7"/>
        <v>-2544519.1721042944</v>
      </c>
      <c r="G32" s="376">
        <f t="shared" si="7"/>
        <v>-2890252.9130505221</v>
      </c>
      <c r="H32" s="327">
        <f t="shared" si="7"/>
        <v>-3425800.7786226757</v>
      </c>
      <c r="I32" s="360">
        <f t="shared" si="6"/>
        <v>-535547.86557215359</v>
      </c>
      <c r="J32" s="363">
        <f>I32/G32</f>
        <v>0.18529446442349876</v>
      </c>
      <c r="L32" s="384"/>
    </row>
    <row r="33" spans="2:13" x14ac:dyDescent="0.25">
      <c r="D33" s="374">
        <f t="shared" si="5"/>
        <v>6</v>
      </c>
      <c r="E33" s="375" t="s">
        <v>29</v>
      </c>
      <c r="F33" s="377">
        <v>0.41</v>
      </c>
      <c r="G33" s="377">
        <v>0.41</v>
      </c>
      <c r="H33" s="328">
        <v>0.39</v>
      </c>
      <c r="I33" s="371">
        <f t="shared" si="6"/>
        <v>-1.9999999999999962E-2</v>
      </c>
      <c r="J33" s="363">
        <f>I33</f>
        <v>-1.9999999999999962E-2</v>
      </c>
    </row>
    <row r="34" spans="2:13" x14ac:dyDescent="0.25">
      <c r="D34" s="374">
        <f t="shared" si="5"/>
        <v>7</v>
      </c>
      <c r="E34" s="375" t="s">
        <v>22</v>
      </c>
      <c r="F34" s="378">
        <v>59</v>
      </c>
      <c r="G34" s="378">
        <v>61.57</v>
      </c>
      <c r="H34" s="329">
        <v>64</v>
      </c>
      <c r="I34" s="362">
        <f t="shared" si="6"/>
        <v>2.4299999999999997</v>
      </c>
      <c r="J34" s="364">
        <f>I34/G34</f>
        <v>3.9467273022575924E-2</v>
      </c>
    </row>
    <row r="35" spans="2:13" ht="16.5" thickBot="1" x14ac:dyDescent="0.3">
      <c r="D35" s="379">
        <f t="shared" si="5"/>
        <v>8</v>
      </c>
      <c r="E35" s="380" t="s">
        <v>23</v>
      </c>
      <c r="F35" s="381">
        <v>0.62</v>
      </c>
      <c r="G35" s="381">
        <v>0.64</v>
      </c>
      <c r="H35" s="330">
        <v>0.6</v>
      </c>
      <c r="I35" s="373">
        <f t="shared" si="6"/>
        <v>-4.0000000000000036E-2</v>
      </c>
      <c r="J35" s="383">
        <f>I35</f>
        <v>-4.0000000000000036E-2</v>
      </c>
    </row>
    <row r="39" spans="2:13" x14ac:dyDescent="0.25">
      <c r="D39" s="334" t="s">
        <v>427</v>
      </c>
      <c r="J39" s="68" t="s">
        <v>435</v>
      </c>
    </row>
    <row r="41" spans="2:13" x14ac:dyDescent="0.25">
      <c r="D41" s="339" t="s">
        <v>428</v>
      </c>
      <c r="E41" s="68" t="s">
        <v>429</v>
      </c>
      <c r="F41" s="339" t="s">
        <v>430</v>
      </c>
      <c r="G41" s="336" t="s">
        <v>431</v>
      </c>
    </row>
    <row r="42" spans="2:13" x14ac:dyDescent="0.25">
      <c r="B42" s="68" t="s">
        <v>433</v>
      </c>
      <c r="C42" s="68" t="s">
        <v>432</v>
      </c>
      <c r="D42" s="339">
        <f>5500*12</f>
        <v>66000</v>
      </c>
      <c r="E42" s="68">
        <f>10000*12</f>
        <v>120000</v>
      </c>
      <c r="F42" s="339">
        <f>5500*12</f>
        <v>66000</v>
      </c>
      <c r="G42" s="336">
        <f>10000*12</f>
        <v>120000</v>
      </c>
    </row>
    <row r="43" spans="2:13" x14ac:dyDescent="0.25">
      <c r="B43" s="68" t="s">
        <v>434</v>
      </c>
      <c r="D43" s="340">
        <f>((1500+600)*12)+4500</f>
        <v>29700</v>
      </c>
      <c r="E43" s="332">
        <f>((1500+600)*12)+4500</f>
        <v>29700</v>
      </c>
      <c r="F43" s="340">
        <f>((1500+600)*12)+4500</f>
        <v>29700</v>
      </c>
      <c r="G43" s="337">
        <f>((1500+600)*12)+4500</f>
        <v>29700</v>
      </c>
    </row>
    <row r="44" spans="2:13" x14ac:dyDescent="0.25">
      <c r="D44" s="339"/>
      <c r="F44" s="339"/>
      <c r="G44" s="336"/>
      <c r="K44" s="78" t="s">
        <v>446</v>
      </c>
      <c r="L44" s="68" t="s">
        <v>447</v>
      </c>
      <c r="M44" s="68" t="s">
        <v>448</v>
      </c>
    </row>
    <row r="45" spans="2:13" x14ac:dyDescent="0.25">
      <c r="D45" s="341">
        <f>D42+D43</f>
        <v>95700</v>
      </c>
      <c r="E45" s="333">
        <f>E42+E43</f>
        <v>149700</v>
      </c>
      <c r="F45" s="341">
        <f>F42+F43</f>
        <v>95700</v>
      </c>
      <c r="G45" s="338">
        <f>G42+G43</f>
        <v>149700</v>
      </c>
      <c r="K45" s="332">
        <f>((160*12)*0.65)*L56</f>
        <v>126048</v>
      </c>
      <c r="L45" s="333">
        <f>K45-D45</f>
        <v>30348</v>
      </c>
      <c r="M45" s="333">
        <f>K45-E45</f>
        <v>-23652</v>
      </c>
    </row>
    <row r="46" spans="2:13" x14ac:dyDescent="0.25">
      <c r="I46" s="333"/>
      <c r="K46" s="333"/>
      <c r="L46" s="335">
        <f>L45/K45</f>
        <v>0.24076542269611576</v>
      </c>
      <c r="M46" s="335">
        <f>M45/K45</f>
        <v>-0.18764280274181264</v>
      </c>
    </row>
    <row r="49" spans="9:13" x14ac:dyDescent="0.25">
      <c r="K49" s="68" t="s">
        <v>436</v>
      </c>
      <c r="L49" s="68">
        <f>63+25</f>
        <v>88</v>
      </c>
      <c r="M49" s="68" t="s">
        <v>441</v>
      </c>
    </row>
    <row r="50" spans="9:13" x14ac:dyDescent="0.25">
      <c r="K50" s="68" t="s">
        <v>438</v>
      </c>
      <c r="L50" s="68">
        <f>114+25</f>
        <v>139</v>
      </c>
      <c r="M50" s="68" t="s">
        <v>441</v>
      </c>
    </row>
    <row r="51" spans="9:13" x14ac:dyDescent="0.25">
      <c r="K51" s="68" t="s">
        <v>440</v>
      </c>
      <c r="L51" s="68">
        <f>90+25</f>
        <v>115</v>
      </c>
      <c r="M51" s="68" t="s">
        <v>442</v>
      </c>
    </row>
    <row r="52" spans="9:13" x14ac:dyDescent="0.25">
      <c r="K52" s="68" t="s">
        <v>437</v>
      </c>
      <c r="L52" s="68">
        <v>90</v>
      </c>
      <c r="M52" s="68" t="s">
        <v>443</v>
      </c>
    </row>
    <row r="53" spans="9:13" x14ac:dyDescent="0.25">
      <c r="K53" s="68" t="s">
        <v>439</v>
      </c>
      <c r="L53" s="68">
        <f>140+25</f>
        <v>165</v>
      </c>
      <c r="M53" s="68" t="s">
        <v>441</v>
      </c>
    </row>
    <row r="54" spans="9:13" x14ac:dyDescent="0.25">
      <c r="K54" s="68" t="s">
        <v>374</v>
      </c>
      <c r="L54" s="68">
        <v>60</v>
      </c>
      <c r="M54" s="68" t="s">
        <v>444</v>
      </c>
    </row>
    <row r="55" spans="9:13" x14ac:dyDescent="0.25">
      <c r="K55" s="68" t="s">
        <v>445</v>
      </c>
      <c r="L55" s="68">
        <v>50</v>
      </c>
    </row>
    <row r="56" spans="9:13" x14ac:dyDescent="0.25">
      <c r="L56" s="68">
        <f>AVERAGE(L49:L55)</f>
        <v>101</v>
      </c>
    </row>
    <row r="57" spans="9:13" x14ac:dyDescent="0.25">
      <c r="I57" s="3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Flash Card</vt:lpstr>
      <vt:lpstr>OPEX</vt:lpstr>
      <vt:lpstr>GDF vs Actuals</vt:lpstr>
      <vt:lpstr>Actulas -YTD</vt:lpstr>
      <vt:lpstr>YTD Graph</vt:lpstr>
      <vt:lpstr>IS-ZA-Actuals</vt:lpstr>
      <vt:lpstr>IS-UG-Actuals</vt:lpstr>
      <vt:lpstr>Plan</vt:lpstr>
      <vt:lpstr>Non Billable Hours</vt:lpstr>
      <vt:lpstr>CGM</vt:lpstr>
      <vt:lpstr>Looking Forward</vt:lpstr>
      <vt:lpstr>Q2-ZA Plan</vt:lpstr>
      <vt:lpstr>Q2-UG Plan</vt:lpstr>
      <vt:lpstr>Wages</vt:lpstr>
      <vt:lpstr>ASD</vt:lpstr>
    </vt:vector>
  </TitlesOfParts>
  <Company>ThoughtWorks,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Thoughtworks</dc:creator>
  <cp:lastModifiedBy>Thoughtworks</cp:lastModifiedBy>
  <dcterms:created xsi:type="dcterms:W3CDTF">2014-03-12T09:55:02Z</dcterms:created>
  <dcterms:modified xsi:type="dcterms:W3CDTF">2014-07-23T11:26:05Z</dcterms:modified>
</cp:coreProperties>
</file>